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Cash" sheetId="2" r:id="rId1"/>
    <sheet name="till Feb-18" sheetId="1" r:id="rId2"/>
    <sheet name="ROI Statement" sheetId="3" r:id="rId3"/>
  </sheets>
  <calcPr calcId="124519"/>
</workbook>
</file>

<file path=xl/calcChain.xml><?xml version="1.0" encoding="utf-8"?>
<calcChain xmlns="http://schemas.openxmlformats.org/spreadsheetml/2006/main">
  <c r="K7" i="2"/>
  <c r="J7"/>
  <c r="H7"/>
  <c r="J6"/>
  <c r="H6"/>
  <c r="K6" s="1"/>
  <c r="H9"/>
  <c r="K9" s="1"/>
  <c r="K8"/>
  <c r="J8"/>
  <c r="H8"/>
  <c r="H11"/>
  <c r="J11" s="1"/>
  <c r="H10"/>
  <c r="J10" s="1"/>
  <c r="D8" i="3"/>
  <c r="D7"/>
  <c r="D6"/>
  <c r="D5"/>
  <c r="D4"/>
  <c r="D3"/>
  <c r="J9" i="2" l="1"/>
  <c r="K10"/>
  <c r="K11"/>
  <c r="H12"/>
  <c r="K12" s="1"/>
  <c r="K14"/>
  <c r="J14"/>
  <c r="H14"/>
  <c r="H13"/>
  <c r="K13" s="1"/>
  <c r="K17"/>
  <c r="H17"/>
  <c r="I16"/>
  <c r="H16"/>
  <c r="H15"/>
  <c r="H19"/>
  <c r="J19" s="1"/>
  <c r="K18"/>
  <c r="H18"/>
  <c r="J18" s="1"/>
  <c r="J20"/>
  <c r="I20"/>
  <c r="H20"/>
  <c r="H23"/>
  <c r="K23" s="1"/>
  <c r="H22"/>
  <c r="K22" s="1"/>
  <c r="H21"/>
  <c r="J21" s="1"/>
  <c r="H24"/>
  <c r="K24" s="1"/>
  <c r="H26"/>
  <c r="J26" s="1"/>
  <c r="K25"/>
  <c r="H25"/>
  <c r="J25" s="1"/>
  <c r="H28"/>
  <c r="K28" s="1"/>
  <c r="H29"/>
  <c r="K29" s="1"/>
  <c r="H31"/>
  <c r="J31" s="1"/>
  <c r="J30"/>
  <c r="H30"/>
  <c r="K30" s="1"/>
  <c r="H32"/>
  <c r="J32" s="1"/>
  <c r="K33"/>
  <c r="J33"/>
  <c r="H33"/>
  <c r="I36"/>
  <c r="H36"/>
  <c r="H35"/>
  <c r="K35" s="1"/>
  <c r="I34"/>
  <c r="H34"/>
  <c r="H38"/>
  <c r="K38" s="1"/>
  <c r="H37"/>
  <c r="J37" s="1"/>
  <c r="I40"/>
  <c r="H40"/>
  <c r="I39"/>
  <c r="H39"/>
  <c r="H42"/>
  <c r="J42" s="1"/>
  <c r="I41"/>
  <c r="H41"/>
  <c r="I44"/>
  <c r="H44"/>
  <c r="H43"/>
  <c r="H45"/>
  <c r="K45" s="1"/>
  <c r="I46"/>
  <c r="H46"/>
  <c r="H47"/>
  <c r="K47" s="1"/>
  <c r="H49"/>
  <c r="J49" s="1"/>
  <c r="H48"/>
  <c r="J48" s="1"/>
  <c r="H51"/>
  <c r="K51" s="1"/>
  <c r="H50"/>
  <c r="K50" s="1"/>
  <c r="I52"/>
  <c r="H52"/>
  <c r="I53"/>
  <c r="H53"/>
  <c r="H54"/>
  <c r="K54" s="1"/>
  <c r="H55"/>
  <c r="J55" s="1"/>
  <c r="H57"/>
  <c r="J57" s="1"/>
  <c r="H56"/>
  <c r="K56" s="1"/>
  <c r="H60"/>
  <c r="K60" s="1"/>
  <c r="H59"/>
  <c r="J59" s="1"/>
  <c r="H62"/>
  <c r="J62" s="1"/>
  <c r="H61"/>
  <c r="K61" s="1"/>
  <c r="H64"/>
  <c r="J64" s="1"/>
  <c r="I63"/>
  <c r="H63"/>
  <c r="H67"/>
  <c r="I66"/>
  <c r="H66"/>
  <c r="H65"/>
  <c r="J65" s="1"/>
  <c r="H68"/>
  <c r="K68" s="1"/>
  <c r="H70"/>
  <c r="J70" s="1"/>
  <c r="H69"/>
  <c r="J69" s="1"/>
  <c r="H72"/>
  <c r="K72" s="1"/>
  <c r="H71"/>
  <c r="J71" s="1"/>
  <c r="H73"/>
  <c r="K73" s="1"/>
  <c r="H74"/>
  <c r="K74" s="1"/>
  <c r="H76"/>
  <c r="J76" s="1"/>
  <c r="H75"/>
  <c r="J75" s="1"/>
  <c r="H77"/>
  <c r="K77" s="1"/>
  <c r="H78"/>
  <c r="J78" s="1"/>
  <c r="H79"/>
  <c r="J79" s="1"/>
  <c r="H80"/>
  <c r="J80" s="1"/>
  <c r="H82"/>
  <c r="J82" s="1"/>
  <c r="H81"/>
  <c r="J81" s="1"/>
  <c r="H84"/>
  <c r="J84" s="1"/>
  <c r="H83"/>
  <c r="K83" s="1"/>
  <c r="H86"/>
  <c r="J86" s="1"/>
  <c r="H85"/>
  <c r="J85" s="1"/>
  <c r="H88"/>
  <c r="J88" s="1"/>
  <c r="H87"/>
  <c r="K87" s="1"/>
  <c r="H89"/>
  <c r="K89" s="1"/>
  <c r="H90"/>
  <c r="K90" s="1"/>
  <c r="H93"/>
  <c r="K93" s="1"/>
  <c r="H92"/>
  <c r="K92" s="1"/>
  <c r="H94"/>
  <c r="K94" s="1"/>
  <c r="I96"/>
  <c r="H96"/>
  <c r="I95"/>
  <c r="H95"/>
  <c r="H98"/>
  <c r="K98" s="1"/>
  <c r="J97"/>
  <c r="H97"/>
  <c r="K97" s="1"/>
  <c r="H100"/>
  <c r="K100" s="1"/>
  <c r="H99"/>
  <c r="J99" s="1"/>
  <c r="J102"/>
  <c r="H102"/>
  <c r="K102" s="1"/>
  <c r="H101"/>
  <c r="K101" s="1"/>
  <c r="H103"/>
  <c r="K103" s="1"/>
  <c r="H105"/>
  <c r="K105" s="1"/>
  <c r="H104"/>
  <c r="K104" s="1"/>
  <c r="H107"/>
  <c r="J107" s="1"/>
  <c r="H106"/>
  <c r="K106" s="1"/>
  <c r="I108"/>
  <c r="H108"/>
  <c r="H109"/>
  <c r="K109" s="1"/>
  <c r="H111"/>
  <c r="J111" s="1"/>
  <c r="H110"/>
  <c r="J110" s="1"/>
  <c r="H112"/>
  <c r="K112" s="1"/>
  <c r="H113"/>
  <c r="K113" s="1"/>
  <c r="I115"/>
  <c r="H115"/>
  <c r="H114"/>
  <c r="J114" s="1"/>
  <c r="H116"/>
  <c r="K116" s="1"/>
  <c r="H117"/>
  <c r="J117" s="1"/>
  <c r="H118"/>
  <c r="J118" s="1"/>
  <c r="H120"/>
  <c r="K120" s="1"/>
  <c r="H121"/>
  <c r="K121" s="1"/>
  <c r="H122"/>
  <c r="J122" s="1"/>
  <c r="H123"/>
  <c r="J123" s="1"/>
  <c r="H124"/>
  <c r="J124" s="1"/>
  <c r="H125"/>
  <c r="J125" s="1"/>
  <c r="H126"/>
  <c r="K126" s="1"/>
  <c r="H127"/>
  <c r="K127" s="1"/>
  <c r="H128"/>
  <c r="J128" s="1"/>
  <c r="H129"/>
  <c r="K129" s="1"/>
  <c r="H130"/>
  <c r="J130" s="1"/>
  <c r="H132"/>
  <c r="K132" s="1"/>
  <c r="H131"/>
  <c r="J131" s="1"/>
  <c r="H133"/>
  <c r="K133" s="1"/>
  <c r="H134"/>
  <c r="K134" s="1"/>
  <c r="H136"/>
  <c r="J136" s="1"/>
  <c r="H135"/>
  <c r="K135" s="1"/>
  <c r="H137"/>
  <c r="K137" s="1"/>
  <c r="H139"/>
  <c r="K139" s="1"/>
  <c r="H138"/>
  <c r="J138" s="1"/>
  <c r="H140"/>
  <c r="K140" s="1"/>
  <c r="H141"/>
  <c r="J141" s="1"/>
  <c r="H142"/>
  <c r="J142" s="1"/>
  <c r="H143"/>
  <c r="K143" s="1"/>
  <c r="H144"/>
  <c r="K144" s="1"/>
  <c r="H146"/>
  <c r="K146" s="1"/>
  <c r="H145"/>
  <c r="J145" s="1"/>
  <c r="H148"/>
  <c r="K148" s="1"/>
  <c r="H149"/>
  <c r="J149" s="1"/>
  <c r="H150"/>
  <c r="K150" s="1"/>
  <c r="H154"/>
  <c r="K154" s="1"/>
  <c r="I155"/>
  <c r="H155"/>
  <c r="H156"/>
  <c r="J156" s="1"/>
  <c r="H153"/>
  <c r="K153" s="1"/>
  <c r="H157"/>
  <c r="K157" s="1"/>
  <c r="H158"/>
  <c r="K158" s="1"/>
  <c r="H151"/>
  <c r="J151" s="1"/>
  <c r="H152"/>
  <c r="J152" s="1"/>
  <c r="H159"/>
  <c r="J159" s="1"/>
  <c r="H160"/>
  <c r="J160" s="1"/>
  <c r="I161"/>
  <c r="H161"/>
  <c r="I162"/>
  <c r="H162"/>
  <c r="J12" l="1"/>
  <c r="J13"/>
  <c r="J15"/>
  <c r="K15"/>
  <c r="J16"/>
  <c r="K16"/>
  <c r="J17"/>
  <c r="K19"/>
  <c r="K20"/>
  <c r="K21"/>
  <c r="J23"/>
  <c r="J22"/>
  <c r="J24"/>
  <c r="K26"/>
  <c r="J28"/>
  <c r="J29"/>
  <c r="J90"/>
  <c r="K107"/>
  <c r="J103"/>
  <c r="J50"/>
  <c r="K31"/>
  <c r="K32"/>
  <c r="K36"/>
  <c r="J36"/>
  <c r="J35"/>
  <c r="K34"/>
  <c r="J34"/>
  <c r="K111"/>
  <c r="K55"/>
  <c r="J38"/>
  <c r="K37"/>
  <c r="J93"/>
  <c r="J52"/>
  <c r="K41"/>
  <c r="K39"/>
  <c r="J39"/>
  <c r="J40"/>
  <c r="K40"/>
  <c r="J41"/>
  <c r="K42"/>
  <c r="J43"/>
  <c r="K43"/>
  <c r="J44"/>
  <c r="K44"/>
  <c r="J45"/>
  <c r="J46"/>
  <c r="K46"/>
  <c r="J47"/>
  <c r="K48"/>
  <c r="K49"/>
  <c r="J51"/>
  <c r="K52"/>
  <c r="J106"/>
  <c r="K75"/>
  <c r="J73"/>
  <c r="K69"/>
  <c r="K53"/>
  <c r="J53"/>
  <c r="J54"/>
  <c r="J132"/>
  <c r="J121"/>
  <c r="J87"/>
  <c r="K79"/>
  <c r="J96"/>
  <c r="K136"/>
  <c r="J129"/>
  <c r="K85"/>
  <c r="J77"/>
  <c r="J56"/>
  <c r="K57"/>
  <c r="J60"/>
  <c r="K59"/>
  <c r="J61"/>
  <c r="K62"/>
  <c r="K63"/>
  <c r="J63"/>
  <c r="K64"/>
  <c r="J66"/>
  <c r="J67"/>
  <c r="K65"/>
  <c r="K66"/>
  <c r="K67"/>
  <c r="J68"/>
  <c r="K70"/>
  <c r="J72"/>
  <c r="K71"/>
  <c r="J74"/>
  <c r="K76"/>
  <c r="K78"/>
  <c r="K80"/>
  <c r="K81"/>
  <c r="K82"/>
  <c r="J83"/>
  <c r="K84"/>
  <c r="K86"/>
  <c r="K88"/>
  <c r="J89"/>
  <c r="J92"/>
  <c r="J94"/>
  <c r="J95"/>
  <c r="K95"/>
  <c r="K96"/>
  <c r="J98"/>
  <c r="J100"/>
  <c r="K99"/>
  <c r="J101"/>
  <c r="J105"/>
  <c r="J104"/>
  <c r="J108"/>
  <c r="K108"/>
  <c r="J109"/>
  <c r="K110"/>
  <c r="J112"/>
  <c r="J113"/>
  <c r="J115"/>
  <c r="K115"/>
  <c r="K114"/>
  <c r="J116"/>
  <c r="K117"/>
  <c r="K118"/>
  <c r="J120"/>
  <c r="K122"/>
  <c r="K123"/>
  <c r="K124"/>
  <c r="K125"/>
  <c r="J126"/>
  <c r="J127"/>
  <c r="K130"/>
  <c r="K128"/>
  <c r="K131"/>
  <c r="J133"/>
  <c r="J134"/>
  <c r="J135"/>
  <c r="J137"/>
  <c r="J139"/>
  <c r="K138"/>
  <c r="J140"/>
  <c r="K141"/>
  <c r="K142"/>
  <c r="J143"/>
  <c r="J144"/>
  <c r="J146"/>
  <c r="K145"/>
  <c r="J155"/>
  <c r="J148"/>
  <c r="K149"/>
  <c r="J150"/>
  <c r="J153"/>
  <c r="J154"/>
  <c r="K155"/>
  <c r="K156"/>
  <c r="J157"/>
  <c r="J158"/>
  <c r="K151"/>
  <c r="K152"/>
  <c r="K159"/>
  <c r="K160"/>
  <c r="J161"/>
  <c r="K161"/>
  <c r="J162"/>
  <c r="K162"/>
  <c r="H163" l="1"/>
  <c r="J163" s="1"/>
  <c r="K163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<sst xmlns="http://schemas.openxmlformats.org/spreadsheetml/2006/main" count="905" uniqueCount="215">
  <si>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</si>
  <si>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</si>
  <si>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</si>
  <si>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</si>
  <si>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</si>
  <si>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</si>
  <si>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</si>
  <si>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</si>
  <si>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</si>
  <si>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</si>
  <si>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</si>
  <si>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</si>
  <si>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</si>
  <si>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</si>
  <si>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</si>
  <si>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</si>
  <si>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</si>
  <si>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</si>
  <si>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</si>
  <si>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</si>
  <si>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</si>
  <si>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</si>
  <si>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</si>
  <si>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</si>
  <si>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</si>
  <si>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</si>
  <si>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</si>
  <si>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</si>
  <si>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</si>
  <si>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</si>
  <si>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</si>
  <si>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</si>
  <si>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</si>
  <si>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</si>
  <si>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</si>
  <si>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</si>
  <si>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</si>
  <si>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</si>
  <si>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</si>
  <si>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</si>
  <si>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</si>
  <si>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</si>
  <si>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</si>
  <si>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</si>
  <si>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</si>
  <si>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</si>
  <si>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</si>
  <si>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</si>
  <si>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</si>
  <si>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</si>
  <si>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</si>
  <si>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</si>
  <si>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</si>
  <si>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</si>
  <si>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</si>
  <si>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</si>
  <si>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</si>
  <si>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</si>
  <si>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</si>
  <si>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</si>
  <si>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</si>
  <si>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</si>
  <si>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</si>
  <si>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</si>
  <si>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</si>
  <si>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</si>
  <si>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</si>
  <si>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</si>
  <si>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</si>
  <si>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</si>
  <si>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</si>
  <si>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</si>
  <si>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</si>
  <si>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</si>
  <si>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</si>
  <si>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</si>
  <si>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</si>
  <si>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</si>
  <si>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</si>
  <si>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</si>
  <si>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</si>
  <si>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</si>
  <si>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</si>
  <si>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</si>
  <si>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</si>
  <si>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</si>
  <si>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</si>
  <si>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</si>
  <si>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</si>
  <si>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</si>
  <si>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</si>
  <si>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</si>
  <si>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</si>
  <si>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</si>
  <si>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</si>
  <si>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</si>
  <si>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</si>
  <si>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</si>
  <si>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</si>
  <si>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</si>
  <si>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</si>
  <si>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</si>
  <si>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</si>
  <si>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</si>
  <si>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</si>
  <si>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</si>
  <si>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</si>
  <si>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</si>
  <si>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</si>
  <si>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</si>
  <si>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</si>
  <si>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</si>
  <si>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</si>
  <si>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</si>
  <si>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</si>
  <si>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</si>
  <si>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</si>
  <si>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</si>
  <si>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</si>
  <si>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</si>
  <si>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</si>
  <si>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</si>
  <si>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</si>
  <si>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</si>
  <si>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</si>
  <si>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</si>
  <si>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</si>
  <si>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</si>
  <si>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</si>
  <si>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</si>
  <si>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</si>
  <si>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</si>
  <si>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</si>
  <si>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</si>
  <si>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</si>
  <si>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</si>
  <si>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</si>
  <si>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</si>
  <si>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</si>
  <si>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</si>
  <si>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</si>
  <si>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</si>
  <si>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</si>
  <si>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</si>
  <si>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</si>
  <si>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</si>
  <si>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</si>
  <si>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</si>
  <si>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</si>
  <si>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</si>
  <si>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</si>
  <si>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</si>
  <si>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</si>
  <si>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</si>
  <si>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</si>
  <si>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</si>
  <si>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</si>
  <si>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</si>
  <si>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</si>
  <si>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</si>
  <si>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</si>
  <si>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</si>
  <si>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</si>
  <si>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</si>
  <si>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</si>
  <si>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</si>
  <si>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</si>
  <si>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</si>
  <si>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</si>
  <si>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</si>
  <si>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</si>
  <si>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</si>
  <si>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</si>
  <si>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</si>
  <si>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</si>
  <si>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</si>
  <si>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</si>
  <si>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</si>
  <si>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</si>
  <si>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</si>
  <si>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</si>
  <si>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</si>
  <si>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</si>
  <si>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</si>
  <si>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</si>
  <si>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</si>
  <si>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</si>
  <si>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</si>
  <si>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</si>
  <si>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</si>
  <si>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</si>
  <si>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</si>
  <si>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</si>
  <si>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</si>
  <si>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</si>
  <si>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</si>
  <si>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</si>
  <si>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</si>
  <si>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</si>
  <si>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</si>
  <si>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</si>
  <si>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</si>
  <si>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</si>
  <si>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</si>
  <si>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</si>
  <si>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March</t>
  </si>
  <si>
    <t>April</t>
  </si>
  <si>
    <t>May</t>
  </si>
  <si>
    <t>June</t>
  </si>
  <si>
    <t>July</t>
  </si>
  <si>
    <t>August</t>
  </si>
  <si>
    <t>1,00,000+</t>
  </si>
  <si>
    <t>NTPC</t>
  </si>
  <si>
    <t>KOTAKBANK</t>
  </si>
  <si>
    <t>AXISBANK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</si>
</sst>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4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8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6" fillId="0" borderId="2" xfId="0" applyFont="1" applyBorder="1"/>
    <xf numFmtId="165" fontId="6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7" fillId="0" borderId="0" xfId="0" applyFont="1" applyAlignment="1">
      <alignment horizontal="center" vertical="center"/>
    </xf>
    <xf numFmtId="0" fontId="6" fillId="0" borderId="5" xfId="0" applyFont="1" applyBorder="1"/>
    <xf numFmtId="165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165" fontId="6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9" fillId="2" borderId="0" xfId="0" applyNumberFormat="1" applyFont="1" applyFill="1" applyBorder="1"/>
    <xf numFmtId="0" fontId="9" fillId="2" borderId="0" xfId="0" applyFont="1" applyFill="1" applyBorder="1"/>
    <xf numFmtId="1" fontId="11" fillId="2" borderId="0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2" fontId="12" fillId="4" borderId="12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2" fontId="8" fillId="6" borderId="0" xfId="0" applyNumberFormat="1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8" fillId="6" borderId="0" xfId="0" applyNumberFormat="1" applyFont="1" applyFill="1" applyBorder="1" applyAlignment="1">
      <alignment horizontal="center"/>
    </xf>
    <xf numFmtId="2" fontId="18" fillId="6" borderId="0" xfId="0" applyNumberFormat="1" applyFont="1" applyFill="1" applyBorder="1" applyAlignment="1">
      <alignment horizontal="center" vertical="center"/>
    </xf>
    <xf numFmtId="2" fontId="19" fillId="6" borderId="6" xfId="0" applyNumberFormat="1" applyFont="1" applyFill="1" applyBorder="1" applyAlignment="1">
      <alignment horizontal="center"/>
    </xf>
    <xf numFmtId="166" fontId="18" fillId="7" borderId="0" xfId="0" applyNumberFormat="1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 vertical="center"/>
    </xf>
    <xf numFmtId="0" fontId="8" fillId="7" borderId="0" xfId="0" applyNumberFormat="1" applyFont="1" applyFill="1" applyBorder="1" applyAlignment="1">
      <alignment horizontal="center"/>
    </xf>
    <xf numFmtId="2" fontId="18" fillId="7" borderId="0" xfId="0" applyNumberFormat="1" applyFont="1" applyFill="1" applyBorder="1" applyAlignment="1">
      <alignment horizontal="center" vertical="center"/>
    </xf>
    <xf numFmtId="2" fontId="8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6" fillId="7" borderId="0" xfId="0" applyFont="1" applyFill="1"/>
    <xf numFmtId="0" fontId="0" fillId="7" borderId="0" xfId="0" applyFont="1" applyFill="1" applyAlignment="1"/>
    <xf numFmtId="0" fontId="26" fillId="8" borderId="0" xfId="0" applyNumberFormat="1" applyFont="1" applyFill="1" applyBorder="1" applyAlignment="1">
      <alignment horizontal="center" vertical="center"/>
    </xf>
    <xf numFmtId="0" fontId="28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30" fillId="0" borderId="22" xfId="0" applyNumberFormat="1" applyFont="1" applyFill="1" applyBorder="1" applyAlignment="1">
      <alignment horizontal="center"/>
    </xf>
    <xf numFmtId="169" fontId="31" fillId="0" borderId="22" xfId="0" applyNumberFormat="1" applyFont="1" applyFill="1" applyBorder="1" applyAlignment="1">
      <alignment horizontal="center"/>
    </xf>
    <xf numFmtId="169" fontId="30" fillId="0" borderId="22" xfId="0" applyNumberFormat="1" applyFont="1" applyFill="1" applyBorder="1" applyAlignment="1">
      <alignment horizontal="center"/>
    </xf>
    <xf numFmtId="170" fontId="32" fillId="0" borderId="22" xfId="0" applyNumberFormat="1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168" fontId="33" fillId="0" borderId="22" xfId="0" applyNumberFormat="1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4" fillId="0" borderId="22" xfId="0" applyNumberFormat="1" applyFont="1" applyFill="1" applyBorder="1" applyAlignment="1">
      <alignment horizontal="center"/>
    </xf>
    <xf numFmtId="169" fontId="35" fillId="0" borderId="22" xfId="0" applyNumberFormat="1" applyFont="1" applyFill="1" applyBorder="1" applyAlignment="1">
      <alignment horizontal="center"/>
    </xf>
    <xf numFmtId="169" fontId="34" fillId="0" borderId="22" xfId="0" applyNumberFormat="1" applyFont="1" applyFill="1" applyBorder="1" applyAlignment="1">
      <alignment horizontal="center"/>
    </xf>
    <xf numFmtId="170" fontId="36" fillId="0" borderId="22" xfId="0" applyNumberFormat="1" applyFont="1" applyFill="1" applyBorder="1" applyAlignment="1">
      <alignment horizontal="center"/>
    </xf>
    <xf numFmtId="0" fontId="33" fillId="0" borderId="0" xfId="0" applyFont="1"/>
    <xf numFmtId="167" fontId="29" fillId="10" borderId="19" xfId="0" applyNumberFormat="1" applyFont="1" applyFill="1" applyBorder="1" applyAlignment="1">
      <alignment horizontal="center" vertical="center"/>
    </xf>
    <xf numFmtId="0" fontId="29" fillId="10" borderId="19" xfId="0" applyNumberFormat="1" applyFont="1" applyFill="1" applyBorder="1" applyAlignment="1">
      <alignment horizontal="center" vertical="center"/>
    </xf>
    <xf numFmtId="0" fontId="26" fillId="10" borderId="20" xfId="0" applyNumberFormat="1" applyFont="1" applyFill="1" applyBorder="1" applyAlignment="1">
      <alignment horizontal="center" vertical="center"/>
    </xf>
    <xf numFmtId="0" fontId="26" fillId="10" borderId="21" xfId="0" applyNumberFormat="1" applyFont="1" applyFill="1" applyBorder="1" applyAlignment="1">
      <alignment horizontal="center" vertical="center"/>
    </xf>
    <xf numFmtId="168" fontId="20" fillId="0" borderId="22" xfId="0" applyNumberFormat="1" applyFont="1" applyBorder="1" applyAlignment="1">
      <alignment horizontal="center"/>
    </xf>
    <xf numFmtId="0" fontId="29" fillId="9" borderId="19" xfId="0" applyNumberFormat="1" applyFont="1" applyFill="1" applyBorder="1" applyAlignment="1">
      <alignment horizontal="center" vertical="center"/>
    </xf>
    <xf numFmtId="0" fontId="26" fillId="9" borderId="20" xfId="0" applyNumberFormat="1" applyFont="1" applyFill="1" applyBorder="1" applyAlignment="1">
      <alignment horizontal="center" vertical="center"/>
    </xf>
    <xf numFmtId="0" fontId="26" fillId="9" borderId="21" xfId="0" applyNumberFormat="1" applyFont="1" applyFill="1" applyBorder="1" applyAlignment="1">
      <alignment horizontal="center" vertical="center"/>
    </xf>
    <xf numFmtId="167" fontId="29" fillId="9" borderId="19" xfId="0" applyNumberFormat="1" applyFont="1" applyFill="1" applyBorder="1" applyAlignment="1">
      <alignment horizontal="center" vertical="center"/>
    </xf>
    <xf numFmtId="2" fontId="37" fillId="0" borderId="22" xfId="0" applyNumberFormat="1" applyFont="1" applyBorder="1" applyAlignment="1">
      <alignment horizontal="center"/>
    </xf>
    <xf numFmtId="168" fontId="37" fillId="0" borderId="22" xfId="0" applyNumberFormat="1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37" fillId="0" borderId="0" xfId="0" applyFont="1"/>
    <xf numFmtId="0" fontId="29" fillId="9" borderId="19" xfId="0" applyNumberFormat="1" applyFont="1" applyFill="1" applyBorder="1" applyAlignment="1">
      <alignment horizontal="center" vertical="center"/>
    </xf>
    <xf numFmtId="0" fontId="26" fillId="9" borderId="20" xfId="0" applyNumberFormat="1" applyFont="1" applyFill="1" applyBorder="1" applyAlignment="1">
      <alignment horizontal="center" vertical="center"/>
    </xf>
    <xf numFmtId="0" fontId="26" fillId="9" borderId="21" xfId="0" applyNumberFormat="1" applyFont="1" applyFill="1" applyBorder="1" applyAlignment="1">
      <alignment horizontal="center" vertical="center"/>
    </xf>
    <xf numFmtId="167" fontId="29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20" fillId="0" borderId="0" xfId="0" applyFont="1"/>
    <xf numFmtId="2" fontId="4" fillId="0" borderId="22" xfId="0" applyNumberFormat="1" applyFont="1" applyBorder="1" applyAlignment="1">
      <alignment horizontal="center"/>
    </xf>
    <xf numFmtId="0" fontId="29" fillId="9" borderId="19" xfId="0" applyNumberFormat="1" applyFont="1" applyFill="1" applyBorder="1" applyAlignment="1">
      <alignment horizontal="center" vertical="center"/>
    </xf>
    <xf numFmtId="0" fontId="26" fillId="9" borderId="20" xfId="0" applyNumberFormat="1" applyFont="1" applyFill="1" applyBorder="1" applyAlignment="1">
      <alignment horizontal="center" vertical="center"/>
    </xf>
    <xf numFmtId="0" fontId="26" fillId="9" borderId="21" xfId="0" applyNumberFormat="1" applyFont="1" applyFill="1" applyBorder="1" applyAlignment="1">
      <alignment horizontal="center" vertical="center"/>
    </xf>
    <xf numFmtId="167" fontId="29" fillId="9" borderId="19" xfId="0" applyNumberFormat="1" applyFont="1" applyFill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29" fillId="9" borderId="19" xfId="0" applyNumberFormat="1" applyFont="1" applyFill="1" applyBorder="1" applyAlignment="1">
      <alignment horizontal="center" vertical="center"/>
    </xf>
    <xf numFmtId="0" fontId="26" fillId="9" borderId="20" xfId="0" applyNumberFormat="1" applyFont="1" applyFill="1" applyBorder="1" applyAlignment="1">
      <alignment horizontal="center" vertical="center"/>
    </xf>
    <xf numFmtId="0" fontId="26" fillId="9" borderId="21" xfId="0" applyNumberFormat="1" applyFont="1" applyFill="1" applyBorder="1" applyAlignment="1">
      <alignment horizontal="center" vertical="center"/>
    </xf>
    <xf numFmtId="167" fontId="29" fillId="9" borderId="19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/>
    </xf>
    <xf numFmtId="0" fontId="40" fillId="11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9" fontId="41" fillId="0" borderId="0" xfId="1" applyFont="1" applyAlignment="1">
      <alignment horizontal="center"/>
    </xf>
    <xf numFmtId="0" fontId="29" fillId="9" borderId="16" xfId="0" applyNumberFormat="1" applyFont="1" applyFill="1" applyBorder="1" applyAlignment="1">
      <alignment horizontal="center" vertical="center"/>
    </xf>
    <xf numFmtId="0" fontId="29" fillId="9" borderId="19" xfId="0" applyNumberFormat="1" applyFont="1" applyFill="1" applyBorder="1" applyAlignment="1">
      <alignment horizontal="center" vertical="center"/>
    </xf>
    <xf numFmtId="0" fontId="26" fillId="9" borderId="17" xfId="0" applyNumberFormat="1" applyFont="1" applyFill="1" applyBorder="1" applyAlignment="1">
      <alignment horizontal="center" vertical="center"/>
    </xf>
    <xf numFmtId="0" fontId="26" fillId="9" borderId="18" xfId="0" applyNumberFormat="1" applyFont="1" applyFill="1" applyBorder="1" applyAlignment="1">
      <alignment horizontal="center" vertical="center"/>
    </xf>
    <xf numFmtId="0" fontId="26" fillId="9" borderId="20" xfId="0" applyNumberFormat="1" applyFont="1" applyFill="1" applyBorder="1" applyAlignment="1">
      <alignment horizontal="center" vertical="center"/>
    </xf>
    <xf numFmtId="0" fontId="26" fillId="9" borderId="21" xfId="0" applyNumberFormat="1" applyFont="1" applyFill="1" applyBorder="1" applyAlignment="1">
      <alignment horizontal="center" vertical="center"/>
    </xf>
    <xf numFmtId="167" fontId="29" fillId="9" borderId="16" xfId="0" applyNumberFormat="1" applyFont="1" applyFill="1" applyBorder="1" applyAlignment="1">
      <alignment horizontal="center" vertical="center"/>
    </xf>
    <xf numFmtId="167" fontId="29" fillId="9" borderId="19" xfId="0" applyNumberFormat="1" applyFont="1" applyFill="1" applyBorder="1" applyAlignment="1">
      <alignment horizontal="center" vertical="center"/>
    </xf>
    <xf numFmtId="0" fontId="21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8" borderId="0" xfId="0" applyNumberFormat="1" applyFont="1" applyFill="1" applyBorder="1" applyAlignment="1">
      <alignment horizontal="center"/>
    </xf>
    <xf numFmtId="0" fontId="23" fillId="8" borderId="0" xfId="0" applyNumberFormat="1" applyFont="1" applyFill="1" applyBorder="1" applyAlignment="1">
      <alignment horizontal="center" vertical="center"/>
    </xf>
    <xf numFmtId="3" fontId="24" fillId="8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8" borderId="0" xfId="0" applyNumberFormat="1" applyFont="1" applyFill="1" applyBorder="1" applyAlignment="1">
      <alignment horizontal="center" vertical="center"/>
    </xf>
    <xf numFmtId="2" fontId="14" fillId="5" borderId="13" xfId="0" applyNumberFormat="1" applyFont="1" applyFill="1" applyBorder="1" applyAlignment="1">
      <alignment horizontal="left" vertical="center"/>
    </xf>
    <xf numFmtId="2" fontId="14" fillId="5" borderId="14" xfId="0" applyNumberFormat="1" applyFont="1" applyFill="1" applyBorder="1" applyAlignment="1">
      <alignment horizontal="left" vertical="center"/>
    </xf>
    <xf numFmtId="2" fontId="14" fillId="5" borderId="15" xfId="0" applyNumberFormat="1" applyFont="1" applyFill="1" applyBorder="1" applyAlignment="1">
      <alignment horizontal="left" vertical="center"/>
    </xf>
    <xf numFmtId="2" fontId="13" fillId="4" borderId="8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1" fillId="2" borderId="0" xfId="0" applyFont="1" applyFill="1" applyBorder="1" applyAlignment="1">
      <alignment horizontal="right"/>
    </xf>
    <xf numFmtId="0" fontId="9" fillId="3" borderId="0" xfId="0" applyFont="1" applyFill="1" applyBorder="1"/>
    <xf numFmtId="2" fontId="12" fillId="4" borderId="8" xfId="0" applyNumberFormat="1" applyFont="1" applyFill="1" applyBorder="1" applyAlignment="1">
      <alignment horizontal="center" vertical="center"/>
    </xf>
    <xf numFmtId="2" fontId="12" fillId="4" borderId="7" xfId="0" applyNumberFormat="1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2" fillId="4" borderId="11" xfId="0" applyNumberFormat="1" applyFont="1" applyFill="1" applyBorder="1" applyAlignment="1">
      <alignment horizontal="center" vertical="center"/>
    </xf>
    <xf numFmtId="0" fontId="39" fillId="6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75108</c:v>
                </c:pt>
                <c:pt idx="1">
                  <c:v>37674</c:v>
                </c:pt>
                <c:pt idx="2">
                  <c:v>97001</c:v>
                </c:pt>
                <c:pt idx="3">
                  <c:v>119705</c:v>
                </c:pt>
                <c:pt idx="4">
                  <c:v>172291</c:v>
                </c:pt>
                <c:pt idx="5">
                  <c:v>44682</c:v>
                </c:pt>
              </c:numCache>
            </c:numRef>
          </c:val>
        </c:ser>
        <c:axId val="51803264"/>
        <c:axId val="51805568"/>
      </c:barChart>
      <c:catAx>
        <c:axId val="51803264"/>
        <c:scaling>
          <c:orientation val="minMax"/>
        </c:scaling>
        <c:axPos val="b"/>
        <c:majorTickMark val="none"/>
        <c:tickLblPos val="nextTo"/>
        <c:crossAx val="51805568"/>
        <c:crosses val="autoZero"/>
        <c:auto val="1"/>
        <c:lblAlgn val="ctr"/>
        <c:lblOffset val="100"/>
      </c:catAx>
      <c:valAx>
        <c:axId val="5180556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180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layout/>
    </c:title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755E-2"/>
                </c:manualLayout>
              </c:layout>
              <c:showVal val="1"/>
            </c:dLbl>
            <c:dLbl>
              <c:idx val="1"/>
              <c:layout>
                <c:manualLayout>
                  <c:x val="-2.5740020523106161E-2"/>
                  <c:y val="-0.10937500000000008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352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367E-2"/>
                </c:manualLayout>
              </c:layout>
              <c:showVal val="1"/>
            </c:dLbl>
            <c:dLbl>
              <c:idx val="5"/>
              <c:layout>
                <c:manualLayout>
                  <c:x val="-2.3166018470795538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March</c:v>
                </c:pt>
                <c:pt idx="1">
                  <c:v>April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0.75107999999999997</c:v>
                </c:pt>
                <c:pt idx="1">
                  <c:v>0.37674000000000002</c:v>
                </c:pt>
                <c:pt idx="2">
                  <c:v>0.97001000000000004</c:v>
                </c:pt>
                <c:pt idx="3">
                  <c:v>1.1970499999999999</c:v>
                </c:pt>
                <c:pt idx="4">
                  <c:v>1.7229099999999999</c:v>
                </c:pt>
                <c:pt idx="5">
                  <c:v>0.44681999999999999</c:v>
                </c:pt>
              </c:numCache>
            </c:numRef>
          </c:val>
        </c:ser>
        <c:dLbls>
          <c:showVal val="1"/>
        </c:dLbls>
        <c:marker val="1"/>
        <c:axId val="68384256"/>
        <c:axId val="68385792"/>
      </c:lineChart>
      <c:catAx>
        <c:axId val="68384256"/>
        <c:scaling>
          <c:orientation val="minMax"/>
        </c:scaling>
        <c:axPos val="b"/>
        <c:majorTickMark val="none"/>
        <c:tickLblPos val="nextTo"/>
        <c:crossAx val="68385792"/>
        <c:crosses val="autoZero"/>
        <c:auto val="1"/>
        <c:lblAlgn val="ctr"/>
        <c:lblOffset val="100"/>
      </c:catAx>
      <c:valAx>
        <c:axId val="68385792"/>
        <c:scaling>
          <c:orientation val="minMax"/>
        </c:scaling>
        <c:delete val="1"/>
        <c:axPos val="l"/>
        <c:numFmt formatCode="0%" sourceLinked="1"/>
        <c:tickLblPos val="nextTo"/>
        <c:crossAx val="6838425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47624</xdr:rowOff>
    </xdr:from>
    <xdr:to>
      <xdr:col>5</xdr:col>
      <xdr:colOff>114300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8</xdr:row>
      <xdr:rowOff>171450</xdr:rowOff>
    </xdr:from>
    <xdr:to>
      <xdr:col>13</xdr:col>
      <xdr:colOff>371475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3"/>
  <sheetViews>
    <sheetView tabSelected="1" workbookViewId="0">
      <selection activeCell="C3" sqref="C3:D3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12"/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ht="15.75">
      <c r="A2" s="114" t="s">
        <v>116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1" ht="26.25">
      <c r="A3" s="115" t="s">
        <v>103</v>
      </c>
      <c r="B3" s="115"/>
      <c r="C3" s="116" t="s">
        <v>211</v>
      </c>
      <c r="D3" s="117"/>
      <c r="E3" s="49"/>
      <c r="F3" s="49"/>
      <c r="G3" s="49"/>
      <c r="H3" s="118"/>
      <c r="I3" s="118"/>
      <c r="J3" s="50"/>
      <c r="K3" s="50"/>
    </row>
    <row r="4" spans="1:11" ht="15" customHeight="1">
      <c r="A4" s="110" t="s">
        <v>1</v>
      </c>
      <c r="B4" s="104" t="s">
        <v>104</v>
      </c>
      <c r="C4" s="104" t="s">
        <v>105</v>
      </c>
      <c r="D4" s="104" t="s">
        <v>106</v>
      </c>
      <c r="E4" s="104" t="s">
        <v>107</v>
      </c>
      <c r="F4" s="104" t="s">
        <v>108</v>
      </c>
      <c r="G4" s="104" t="s">
        <v>109</v>
      </c>
      <c r="H4" s="106" t="s">
        <v>110</v>
      </c>
      <c r="I4" s="107"/>
      <c r="J4" s="104" t="s">
        <v>111</v>
      </c>
      <c r="K4" s="104" t="s">
        <v>112</v>
      </c>
    </row>
    <row r="5" spans="1:11" ht="15" customHeight="1">
      <c r="A5" s="111"/>
      <c r="B5" s="105"/>
      <c r="C5" s="105"/>
      <c r="D5" s="105"/>
      <c r="E5" s="105"/>
      <c r="F5" s="105"/>
      <c r="G5" s="105"/>
      <c r="H5" s="108"/>
      <c r="I5" s="109"/>
      <c r="J5" s="105"/>
      <c r="K5" s="105"/>
    </row>
    <row r="6" spans="1:11" s="87" customFormat="1">
      <c r="A6" s="71">
        <v>43329</v>
      </c>
      <c r="B6" s="58" t="s">
        <v>214</v>
      </c>
      <c r="C6" s="58">
        <v>718</v>
      </c>
      <c r="D6" s="58" t="s">
        <v>4</v>
      </c>
      <c r="E6" s="85">
        <v>626.15</v>
      </c>
      <c r="F6" s="85">
        <v>630.25</v>
      </c>
      <c r="G6" s="99"/>
      <c r="H6" s="54">
        <f t="shared" ref="H6:H7" si="0">(IF(D6="SHORT",E6-F6,IF(D6="LONG",F6-E6)))*C6</f>
        <v>2943.8000000000166</v>
      </c>
      <c r="I6" s="55"/>
      <c r="J6" s="56">
        <f t="shared" ref="J6:J7" si="1">(H6+I6)/C6</f>
        <v>4.1000000000000227</v>
      </c>
      <c r="K6" s="57">
        <f t="shared" ref="K6:K7" si="2">SUM(H6:I6)</f>
        <v>2943.8000000000166</v>
      </c>
    </row>
    <row r="7" spans="1:11" s="87" customFormat="1">
      <c r="A7" s="71">
        <v>43329</v>
      </c>
      <c r="B7" s="58" t="s">
        <v>186</v>
      </c>
      <c r="C7" s="58">
        <v>931</v>
      </c>
      <c r="D7" s="58" t="s">
        <v>4</v>
      </c>
      <c r="E7" s="85">
        <v>483</v>
      </c>
      <c r="F7" s="85">
        <v>488.75</v>
      </c>
      <c r="G7" s="99"/>
      <c r="H7" s="54">
        <f t="shared" si="0"/>
        <v>5353.25</v>
      </c>
      <c r="I7" s="55"/>
      <c r="J7" s="56">
        <f t="shared" si="1"/>
        <v>5.75</v>
      </c>
      <c r="K7" s="57">
        <f t="shared" si="2"/>
        <v>5353.25</v>
      </c>
    </row>
    <row r="8" spans="1:11" s="87" customFormat="1">
      <c r="A8" s="71">
        <v>43328</v>
      </c>
      <c r="B8" s="58" t="s">
        <v>100</v>
      </c>
      <c r="C8" s="58">
        <v>7305</v>
      </c>
      <c r="D8" s="58" t="s">
        <v>20</v>
      </c>
      <c r="E8" s="85">
        <v>61.6</v>
      </c>
      <c r="F8" s="85">
        <v>61.35</v>
      </c>
      <c r="G8" s="99"/>
      <c r="H8" s="54">
        <f t="shared" ref="H8:H9" si="3">(IF(D8="SHORT",E8-F8,IF(D8="LONG",F8-E8)))*C8</f>
        <v>1826.25</v>
      </c>
      <c r="I8" s="55"/>
      <c r="J8" s="56">
        <f t="shared" ref="J8:J9" si="4">(H8+I8)/C8</f>
        <v>0.25</v>
      </c>
      <c r="K8" s="57">
        <f t="shared" ref="K8:K9" si="5">SUM(H8:I8)</f>
        <v>1826.25</v>
      </c>
    </row>
    <row r="9" spans="1:11" s="87" customFormat="1">
      <c r="A9" s="71">
        <v>43328</v>
      </c>
      <c r="B9" s="58" t="s">
        <v>213</v>
      </c>
      <c r="C9" s="58">
        <v>357</v>
      </c>
      <c r="D9" s="58" t="s">
        <v>4</v>
      </c>
      <c r="E9" s="85">
        <v>1258.8499999999999</v>
      </c>
      <c r="F9" s="85">
        <v>1246</v>
      </c>
      <c r="G9" s="99"/>
      <c r="H9" s="54">
        <f t="shared" si="3"/>
        <v>-4587.449999999968</v>
      </c>
      <c r="I9" s="55"/>
      <c r="J9" s="56">
        <f t="shared" si="4"/>
        <v>-12.849999999999911</v>
      </c>
      <c r="K9" s="57">
        <f t="shared" si="5"/>
        <v>-4587.449999999968</v>
      </c>
    </row>
    <row r="10" spans="1:11" s="87" customFormat="1">
      <c r="A10" s="71">
        <v>43326</v>
      </c>
      <c r="B10" s="58" t="s">
        <v>129</v>
      </c>
      <c r="C10" s="58">
        <v>1524</v>
      </c>
      <c r="D10" s="58" t="s">
        <v>4</v>
      </c>
      <c r="E10" s="85">
        <v>295.10000000000002</v>
      </c>
      <c r="F10" s="85">
        <v>298.60000000000002</v>
      </c>
      <c r="G10" s="99"/>
      <c r="H10" s="54">
        <f t="shared" ref="H10:H11" si="6">(IF(D10="SHORT",E10-F10,IF(D10="LONG",F10-E10)))*C10</f>
        <v>5334</v>
      </c>
      <c r="I10" s="55"/>
      <c r="J10" s="56">
        <f t="shared" ref="J10:J11" si="7">(H10+I10)/C10</f>
        <v>3.5</v>
      </c>
      <c r="K10" s="57">
        <f t="shared" ref="K10:K11" si="8">SUM(H10:I10)</f>
        <v>5334</v>
      </c>
    </row>
    <row r="11" spans="1:11" s="87" customFormat="1">
      <c r="A11" s="71">
        <v>43325</v>
      </c>
      <c r="B11" s="58" t="s">
        <v>212</v>
      </c>
      <c r="C11" s="58">
        <v>2840</v>
      </c>
      <c r="D11" s="58" t="s">
        <v>4</v>
      </c>
      <c r="E11" s="85">
        <v>158.44999999999999</v>
      </c>
      <c r="F11" s="85">
        <v>156.9</v>
      </c>
      <c r="G11" s="99"/>
      <c r="H11" s="54">
        <f t="shared" si="6"/>
        <v>-4401.9999999999518</v>
      </c>
      <c r="I11" s="55"/>
      <c r="J11" s="56">
        <f t="shared" si="7"/>
        <v>-1.5499999999999829</v>
      </c>
      <c r="K11" s="57">
        <f t="shared" si="8"/>
        <v>-4401.9999999999518</v>
      </c>
    </row>
    <row r="12" spans="1:11" s="87" customFormat="1">
      <c r="A12" s="71">
        <v>43322</v>
      </c>
      <c r="B12" s="58" t="s">
        <v>128</v>
      </c>
      <c r="C12" s="58">
        <v>311</v>
      </c>
      <c r="D12" s="58" t="s">
        <v>4</v>
      </c>
      <c r="E12" s="85">
        <v>1443</v>
      </c>
      <c r="F12" s="85">
        <v>1451.5</v>
      </c>
      <c r="G12" s="99"/>
      <c r="H12" s="54">
        <f t="shared" ref="H12" si="9">(IF(D12="SHORT",E12-F12,IF(D12="LONG",F12-E12)))*C12</f>
        <v>2643.5</v>
      </c>
      <c r="I12" s="55"/>
      <c r="J12" s="56">
        <f t="shared" ref="J12" si="10">(H12+I12)/C12</f>
        <v>8.5</v>
      </c>
      <c r="K12" s="57">
        <f t="shared" ref="K12" si="11">SUM(H12:I12)</f>
        <v>2643.5</v>
      </c>
    </row>
    <row r="13" spans="1:11" s="87" customFormat="1">
      <c r="A13" s="71">
        <v>43321</v>
      </c>
      <c r="B13" s="58" t="s">
        <v>138</v>
      </c>
      <c r="C13" s="58">
        <v>549</v>
      </c>
      <c r="D13" s="58" t="s">
        <v>4</v>
      </c>
      <c r="E13" s="85">
        <v>819.1</v>
      </c>
      <c r="F13" s="85">
        <v>828.9</v>
      </c>
      <c r="G13" s="99"/>
      <c r="H13" s="54">
        <f t="shared" ref="H13:H14" si="12">(IF(D13="SHORT",E13-F13,IF(D13="LONG",F13-E13)))*C13</f>
        <v>5380.1999999999753</v>
      </c>
      <c r="I13" s="55"/>
      <c r="J13" s="56">
        <f t="shared" ref="J13:J14" si="13">(H13+I13)/C13</f>
        <v>9.7999999999999545</v>
      </c>
      <c r="K13" s="57">
        <f t="shared" ref="K13:K14" si="14">SUM(H13:I13)</f>
        <v>5380.1999999999753</v>
      </c>
    </row>
    <row r="14" spans="1:11" s="87" customFormat="1">
      <c r="A14" s="71">
        <v>43321</v>
      </c>
      <c r="B14" s="58" t="s">
        <v>114</v>
      </c>
      <c r="C14" s="58">
        <v>2211</v>
      </c>
      <c r="D14" s="58" t="s">
        <v>4</v>
      </c>
      <c r="E14" s="85">
        <v>203.5</v>
      </c>
      <c r="F14" s="85">
        <v>205.9</v>
      </c>
      <c r="G14" s="99"/>
      <c r="H14" s="54">
        <f t="shared" si="12"/>
        <v>5306.4000000000124</v>
      </c>
      <c r="I14" s="55"/>
      <c r="J14" s="56">
        <f t="shared" si="13"/>
        <v>2.4000000000000057</v>
      </c>
      <c r="K14" s="57">
        <f t="shared" si="14"/>
        <v>5306.4000000000124</v>
      </c>
    </row>
    <row r="15" spans="1:11" s="87" customFormat="1">
      <c r="A15" s="71">
        <v>43320</v>
      </c>
      <c r="B15" s="58" t="s">
        <v>199</v>
      </c>
      <c r="C15" s="58">
        <v>726</v>
      </c>
      <c r="D15" s="58" t="s">
        <v>4</v>
      </c>
      <c r="E15" s="85">
        <v>619.70000000000005</v>
      </c>
      <c r="F15" s="85">
        <v>613.35</v>
      </c>
      <c r="G15" s="99"/>
      <c r="H15" s="54">
        <f t="shared" ref="H15:H17" si="15">(IF(D15="SHORT",E15-F15,IF(D15="LONG",F15-E15)))*C15</f>
        <v>-4610.1000000000167</v>
      </c>
      <c r="I15" s="55"/>
      <c r="J15" s="56">
        <f t="shared" ref="J15:J17" si="16">(H15+I15)/C15</f>
        <v>-6.3500000000000227</v>
      </c>
      <c r="K15" s="57">
        <f t="shared" ref="K15:K17" si="17">SUM(H15:I15)</f>
        <v>-4610.1000000000167</v>
      </c>
    </row>
    <row r="16" spans="1:11" s="79" customFormat="1">
      <c r="A16" s="77">
        <v>43320</v>
      </c>
      <c r="B16" s="78" t="s">
        <v>198</v>
      </c>
      <c r="C16" s="78">
        <v>2673</v>
      </c>
      <c r="D16" s="78" t="s">
        <v>4</v>
      </c>
      <c r="E16" s="76">
        <v>168.3</v>
      </c>
      <c r="F16" s="76">
        <v>170.3</v>
      </c>
      <c r="G16" s="61">
        <v>172.85</v>
      </c>
      <c r="H16" s="62">
        <f t="shared" si="15"/>
        <v>5346</v>
      </c>
      <c r="I16" s="63">
        <f t="shared" ref="I16" si="18">(IF(D16="SHORT",IF(G16="",0,E16-G16),IF(D16="LONG",IF(G16="",0,G16-F16))))*C16</f>
        <v>6816.1499999999542</v>
      </c>
      <c r="J16" s="64">
        <f t="shared" si="16"/>
        <v>4.5499999999999829</v>
      </c>
      <c r="K16" s="65">
        <f t="shared" si="17"/>
        <v>12162.149999999954</v>
      </c>
    </row>
    <row r="17" spans="1:11" s="87" customFormat="1">
      <c r="A17" s="71">
        <v>43320</v>
      </c>
      <c r="B17" s="58" t="s">
        <v>197</v>
      </c>
      <c r="C17" s="58">
        <v>2546</v>
      </c>
      <c r="D17" s="58" t="s">
        <v>4</v>
      </c>
      <c r="E17" s="85">
        <v>176.7</v>
      </c>
      <c r="F17" s="85">
        <v>174.85</v>
      </c>
      <c r="G17" s="99"/>
      <c r="H17" s="54">
        <f t="shared" si="15"/>
        <v>-4710.0999999999858</v>
      </c>
      <c r="I17" s="55"/>
      <c r="J17" s="56">
        <f t="shared" si="16"/>
        <v>-1.8499999999999945</v>
      </c>
      <c r="K17" s="57">
        <f t="shared" si="17"/>
        <v>-4710.0999999999858</v>
      </c>
    </row>
    <row r="18" spans="1:11" s="87" customFormat="1">
      <c r="A18" s="71">
        <v>43319</v>
      </c>
      <c r="B18" s="58" t="s">
        <v>196</v>
      </c>
      <c r="C18" s="58">
        <v>3869</v>
      </c>
      <c r="D18" s="58" t="s">
        <v>4</v>
      </c>
      <c r="E18" s="85">
        <v>116.3</v>
      </c>
      <c r="F18" s="85">
        <v>117.65</v>
      </c>
      <c r="G18" s="94"/>
      <c r="H18" s="54">
        <f t="shared" ref="H18:H19" si="19">(IF(D18="SHORT",E18-F18,IF(D18="LONG",F18-E18)))*C18</f>
        <v>5223.1500000000333</v>
      </c>
      <c r="I18" s="55"/>
      <c r="J18" s="56">
        <f t="shared" ref="J18:J19" si="20">(H18+I18)/C18</f>
        <v>1.3500000000000085</v>
      </c>
      <c r="K18" s="57">
        <f t="shared" ref="K18:K19" si="21">SUM(H18:I18)</f>
        <v>5223.1500000000333</v>
      </c>
    </row>
    <row r="19" spans="1:11" s="87" customFormat="1">
      <c r="A19" s="71">
        <v>43319</v>
      </c>
      <c r="B19" s="58" t="s">
        <v>195</v>
      </c>
      <c r="C19" s="58">
        <v>2173</v>
      </c>
      <c r="D19" s="58" t="s">
        <v>20</v>
      </c>
      <c r="E19" s="85">
        <v>207</v>
      </c>
      <c r="F19" s="85">
        <v>209.2</v>
      </c>
      <c r="G19" s="94"/>
      <c r="H19" s="54">
        <f t="shared" si="19"/>
        <v>-4780.5999999999749</v>
      </c>
      <c r="I19" s="55"/>
      <c r="J19" s="56">
        <f t="shared" si="20"/>
        <v>-2.1999999999999886</v>
      </c>
      <c r="K19" s="57">
        <f t="shared" si="21"/>
        <v>-4780.5999999999749</v>
      </c>
    </row>
    <row r="20" spans="1:11" s="79" customFormat="1">
      <c r="A20" s="77">
        <v>43318</v>
      </c>
      <c r="B20" s="78" t="s">
        <v>84</v>
      </c>
      <c r="C20" s="78">
        <v>450</v>
      </c>
      <c r="D20" s="78" t="s">
        <v>4</v>
      </c>
      <c r="E20" s="76">
        <v>1015</v>
      </c>
      <c r="F20" s="76">
        <v>1027.1500000000001</v>
      </c>
      <c r="G20" s="61">
        <v>1042.55</v>
      </c>
      <c r="H20" s="62">
        <f t="shared" ref="H20" si="22">(IF(D20="SHORT",E20-F20,IF(D20="LONG",F20-E20)))*C20</f>
        <v>5467.5000000000409</v>
      </c>
      <c r="I20" s="63">
        <f t="shared" ref="I20" si="23">(IF(D20="SHORT",IF(G20="",0,E20-G20),IF(D20="LONG",IF(G20="",0,G20-F20))))*C20</f>
        <v>6929.9999999999382</v>
      </c>
      <c r="J20" s="64">
        <f t="shared" ref="J20" si="24">(H20+I20)/C20</f>
        <v>27.549999999999951</v>
      </c>
      <c r="K20" s="65">
        <f t="shared" ref="K20" si="25">SUM(H20:I20)</f>
        <v>12397.499999999978</v>
      </c>
    </row>
    <row r="21" spans="1:11" s="87" customFormat="1">
      <c r="A21" s="71">
        <v>43315</v>
      </c>
      <c r="B21" s="58" t="s">
        <v>151</v>
      </c>
      <c r="C21" s="58">
        <v>486</v>
      </c>
      <c r="D21" s="58" t="s">
        <v>4</v>
      </c>
      <c r="E21" s="85">
        <v>925.25</v>
      </c>
      <c r="F21" s="85">
        <v>936.35</v>
      </c>
      <c r="G21" s="94"/>
      <c r="H21" s="54">
        <f t="shared" ref="H21:H23" si="26">(IF(D21="SHORT",E21-F21,IF(D21="LONG",F21-E21)))*C21</f>
        <v>5394.6000000000113</v>
      </c>
      <c r="I21" s="55"/>
      <c r="J21" s="56">
        <f t="shared" ref="J21:J23" si="27">(H21+I21)/C21</f>
        <v>11.100000000000023</v>
      </c>
      <c r="K21" s="57">
        <f t="shared" ref="K21:K23" si="28">SUM(H21:I21)</f>
        <v>5394.6000000000113</v>
      </c>
    </row>
    <row r="22" spans="1:11" s="87" customFormat="1">
      <c r="A22" s="71">
        <v>43315</v>
      </c>
      <c r="B22" s="58" t="s">
        <v>44</v>
      </c>
      <c r="C22" s="58">
        <v>509</v>
      </c>
      <c r="D22" s="58" t="s">
        <v>4</v>
      </c>
      <c r="E22" s="85">
        <v>882.65</v>
      </c>
      <c r="F22" s="85">
        <v>893</v>
      </c>
      <c r="G22" s="94"/>
      <c r="H22" s="54">
        <f t="shared" si="26"/>
        <v>5268.1500000000115</v>
      </c>
      <c r="I22" s="55"/>
      <c r="J22" s="56">
        <f t="shared" si="27"/>
        <v>10.350000000000023</v>
      </c>
      <c r="K22" s="57">
        <f t="shared" si="28"/>
        <v>5268.1500000000115</v>
      </c>
    </row>
    <row r="23" spans="1:11" s="87" customFormat="1">
      <c r="A23" s="71">
        <v>43315</v>
      </c>
      <c r="B23" s="58" t="s">
        <v>52</v>
      </c>
      <c r="C23" s="58">
        <v>1110</v>
      </c>
      <c r="D23" s="58" t="s">
        <v>4</v>
      </c>
      <c r="E23" s="85">
        <v>405.1</v>
      </c>
      <c r="F23" s="85">
        <v>401</v>
      </c>
      <c r="G23" s="94"/>
      <c r="H23" s="54">
        <f t="shared" si="26"/>
        <v>-4551.0000000000255</v>
      </c>
      <c r="I23" s="55"/>
      <c r="J23" s="56">
        <f t="shared" si="27"/>
        <v>-4.1000000000000227</v>
      </c>
      <c r="K23" s="57">
        <f t="shared" si="28"/>
        <v>-4551.0000000000255</v>
      </c>
    </row>
    <row r="24" spans="1:11" s="87" customFormat="1">
      <c r="A24" s="71">
        <v>43314</v>
      </c>
      <c r="B24" s="58" t="s">
        <v>153</v>
      </c>
      <c r="C24" s="58">
        <v>442</v>
      </c>
      <c r="D24" s="58" t="s">
        <v>4</v>
      </c>
      <c r="E24" s="85">
        <v>1016.85</v>
      </c>
      <c r="F24" s="85">
        <v>1024.8499999999999</v>
      </c>
      <c r="G24" s="94"/>
      <c r="H24" s="54">
        <f t="shared" ref="H24" si="29">(IF(D24="SHORT",E24-F24,IF(D24="LONG",F24-E24)))*C24</f>
        <v>3535.99999999995</v>
      </c>
      <c r="I24" s="55"/>
      <c r="J24" s="56">
        <f t="shared" ref="J24" si="30">(H24+I24)/C24</f>
        <v>7.9999999999998872</v>
      </c>
      <c r="K24" s="57">
        <f t="shared" ref="K24" si="31">SUM(H24:I24)</f>
        <v>3535.99999999995</v>
      </c>
    </row>
    <row r="25" spans="1:11" s="87" customFormat="1">
      <c r="A25" s="71">
        <v>43313</v>
      </c>
      <c r="B25" s="58" t="s">
        <v>194</v>
      </c>
      <c r="C25" s="58">
        <v>341</v>
      </c>
      <c r="D25" s="58" t="s">
        <v>20</v>
      </c>
      <c r="E25" s="85">
        <v>1318.85</v>
      </c>
      <c r="F25" s="85">
        <v>1315.15</v>
      </c>
      <c r="G25" s="94"/>
      <c r="H25" s="54">
        <f t="shared" ref="H25:H26" si="32">(IF(D25="SHORT",E25-F25,IF(D25="LONG",F25-E25)))*C25</f>
        <v>1261.699999999938</v>
      </c>
      <c r="I25" s="55"/>
      <c r="J25" s="56">
        <f t="shared" ref="J25:J26" si="33">(H25+I25)/C25</f>
        <v>3.6999999999998181</v>
      </c>
      <c r="K25" s="57">
        <f t="shared" ref="K25:K26" si="34">SUM(H25:I25)</f>
        <v>1261.699999999938</v>
      </c>
    </row>
    <row r="26" spans="1:11" s="87" customFormat="1">
      <c r="A26" s="71">
        <v>43313</v>
      </c>
      <c r="B26" s="58" t="s">
        <v>156</v>
      </c>
      <c r="C26" s="58">
        <v>1138</v>
      </c>
      <c r="D26" s="58" t="s">
        <v>20</v>
      </c>
      <c r="E26" s="85">
        <v>395.15</v>
      </c>
      <c r="F26" s="85">
        <v>396.65</v>
      </c>
      <c r="G26" s="94"/>
      <c r="H26" s="54">
        <f t="shared" si="32"/>
        <v>-1707</v>
      </c>
      <c r="I26" s="55"/>
      <c r="J26" s="56">
        <f t="shared" si="33"/>
        <v>-1.5</v>
      </c>
      <c r="K26" s="57">
        <f t="shared" si="34"/>
        <v>-1707</v>
      </c>
    </row>
    <row r="27" spans="1:11" ht="15" customHeight="1">
      <c r="A27" s="98"/>
      <c r="B27" s="95"/>
      <c r="C27" s="95"/>
      <c r="D27" s="95"/>
      <c r="E27" s="95"/>
      <c r="F27" s="95"/>
      <c r="G27" s="95"/>
      <c r="H27" s="96"/>
      <c r="I27" s="97"/>
      <c r="J27" s="95"/>
      <c r="K27" s="95"/>
    </row>
    <row r="28" spans="1:11" s="87" customFormat="1">
      <c r="A28" s="71">
        <v>43312</v>
      </c>
      <c r="B28" s="58" t="s">
        <v>135</v>
      </c>
      <c r="C28" s="58">
        <v>233</v>
      </c>
      <c r="D28" s="58" t="s">
        <v>20</v>
      </c>
      <c r="E28" s="85">
        <v>1930.75</v>
      </c>
      <c r="F28" s="85">
        <v>1940.6</v>
      </c>
      <c r="G28" s="94"/>
      <c r="H28" s="54">
        <f t="shared" ref="H28" si="35">(IF(D28="SHORT",E28-F28,IF(D28="LONG",F28-E28)))*C28</f>
        <v>-2295.0499999999788</v>
      </c>
      <c r="I28" s="55"/>
      <c r="J28" s="56">
        <f t="shared" ref="J28" si="36">(H28+I28)/C28</f>
        <v>-9.8499999999999091</v>
      </c>
      <c r="K28" s="57">
        <f t="shared" ref="K28" si="37">SUM(H28:I28)</f>
        <v>-2295.0499999999788</v>
      </c>
    </row>
    <row r="29" spans="1:11" s="87" customFormat="1">
      <c r="A29" s="71">
        <v>43311</v>
      </c>
      <c r="B29" s="58" t="s">
        <v>154</v>
      </c>
      <c r="C29" s="58">
        <v>813</v>
      </c>
      <c r="D29" s="58" t="s">
        <v>4</v>
      </c>
      <c r="E29" s="85">
        <v>553.5</v>
      </c>
      <c r="F29" s="85">
        <v>547.95000000000005</v>
      </c>
      <c r="G29" s="94"/>
      <c r="H29" s="54">
        <f t="shared" ref="H29" si="38">(IF(D29="SHORT",E29-F29,IF(D29="LONG",F29-E29)))*C29</f>
        <v>-4512.1499999999633</v>
      </c>
      <c r="I29" s="55"/>
      <c r="J29" s="56">
        <f t="shared" ref="J29" si="39">(H29+I29)/C29</f>
        <v>-5.5499999999999545</v>
      </c>
      <c r="K29" s="57">
        <f t="shared" ref="K29" si="40">SUM(H29:I29)</f>
        <v>-4512.1499999999633</v>
      </c>
    </row>
    <row r="30" spans="1:11" s="87" customFormat="1">
      <c r="A30" s="71">
        <v>43308</v>
      </c>
      <c r="B30" s="58" t="s">
        <v>156</v>
      </c>
      <c r="C30" s="58">
        <v>1161</v>
      </c>
      <c r="D30" s="58" t="s">
        <v>4</v>
      </c>
      <c r="E30" s="85">
        <v>387.5</v>
      </c>
      <c r="F30" s="85">
        <v>392.15</v>
      </c>
      <c r="G30" s="94"/>
      <c r="H30" s="54">
        <f t="shared" ref="H30:H31" si="41">(IF(D30="SHORT",E30-F30,IF(D30="LONG",F30-E30)))*C30</f>
        <v>5398.6499999999733</v>
      </c>
      <c r="I30" s="55"/>
      <c r="J30" s="56">
        <f t="shared" ref="J30:J31" si="42">(H30+I30)/C30</f>
        <v>4.6499999999999773</v>
      </c>
      <c r="K30" s="57">
        <f t="shared" ref="K30:K31" si="43">SUM(H30:I30)</f>
        <v>5398.6499999999733</v>
      </c>
    </row>
    <row r="31" spans="1:11" s="87" customFormat="1">
      <c r="A31" s="71">
        <v>43308</v>
      </c>
      <c r="B31" s="58" t="s">
        <v>141</v>
      </c>
      <c r="C31" s="58">
        <v>228</v>
      </c>
      <c r="D31" s="58" t="s">
        <v>4</v>
      </c>
      <c r="E31" s="85">
        <v>1966</v>
      </c>
      <c r="F31" s="85">
        <v>1989.55</v>
      </c>
      <c r="G31" s="94"/>
      <c r="H31" s="54">
        <f t="shared" si="41"/>
        <v>5369.3999999999896</v>
      </c>
      <c r="I31" s="55"/>
      <c r="J31" s="56">
        <f t="shared" si="42"/>
        <v>23.549999999999955</v>
      </c>
      <c r="K31" s="57">
        <f t="shared" si="43"/>
        <v>5369.3999999999896</v>
      </c>
    </row>
    <row r="32" spans="1:11" s="87" customFormat="1">
      <c r="A32" s="71">
        <v>43307</v>
      </c>
      <c r="B32" s="58" t="s">
        <v>193</v>
      </c>
      <c r="C32" s="58">
        <v>1649</v>
      </c>
      <c r="D32" s="58" t="s">
        <v>4</v>
      </c>
      <c r="E32" s="85">
        <v>272.8</v>
      </c>
      <c r="F32" s="85">
        <v>274.5</v>
      </c>
      <c r="G32" s="94"/>
      <c r="H32" s="54">
        <f t="shared" ref="H32" si="44">(IF(D32="SHORT",E32-F32,IF(D32="LONG",F32-E32)))*C32</f>
        <v>2803.2999999999811</v>
      </c>
      <c r="I32" s="55"/>
      <c r="J32" s="56">
        <f t="shared" ref="J32" si="45">(H32+I32)/C32</f>
        <v>1.6999999999999886</v>
      </c>
      <c r="K32" s="57">
        <f t="shared" ref="K32" si="46">SUM(H32:I32)</f>
        <v>2803.2999999999811</v>
      </c>
    </row>
    <row r="33" spans="1:11" s="87" customFormat="1">
      <c r="A33" s="71">
        <v>43306</v>
      </c>
      <c r="B33" s="58" t="s">
        <v>192</v>
      </c>
      <c r="C33" s="58">
        <v>2556</v>
      </c>
      <c r="D33" s="58" t="s">
        <v>4</v>
      </c>
      <c r="E33" s="85">
        <v>176</v>
      </c>
      <c r="F33" s="85">
        <v>178.2</v>
      </c>
      <c r="G33" s="94"/>
      <c r="H33" s="54">
        <f t="shared" ref="H33" si="47">(IF(D33="SHORT",E33-F33,IF(D33="LONG",F33-E33)))*C33</f>
        <v>5623.1999999999707</v>
      </c>
      <c r="I33" s="55"/>
      <c r="J33" s="56">
        <f t="shared" ref="J33" si="48">(H33+I33)/C33</f>
        <v>2.1999999999999886</v>
      </c>
      <c r="K33" s="57">
        <f t="shared" ref="K33" si="49">SUM(H33:I33)</f>
        <v>5623.1999999999707</v>
      </c>
    </row>
    <row r="34" spans="1:11" s="79" customFormat="1">
      <c r="A34" s="77">
        <v>43305</v>
      </c>
      <c r="B34" s="78" t="s">
        <v>47</v>
      </c>
      <c r="C34" s="78">
        <v>785</v>
      </c>
      <c r="D34" s="78" t="s">
        <v>4</v>
      </c>
      <c r="E34" s="76">
        <v>572.79999999999995</v>
      </c>
      <c r="F34" s="76">
        <v>579.95000000000005</v>
      </c>
      <c r="G34" s="61">
        <v>588.65</v>
      </c>
      <c r="H34" s="62">
        <f t="shared" ref="H34:H36" si="50">(IF(D34="SHORT",E34-F34,IF(D34="LONG",F34-E34)))*C34</f>
        <v>5612.7500000000709</v>
      </c>
      <c r="I34" s="63">
        <f t="shared" ref="I34" si="51">(IF(D34="SHORT",IF(G34="",0,E34-G34),IF(D34="LONG",IF(G34="",0,G34-F34))))*C34</f>
        <v>6829.4999999999463</v>
      </c>
      <c r="J34" s="64">
        <f t="shared" ref="J34:J36" si="52">(H34+I34)/C34</f>
        <v>15.850000000000023</v>
      </c>
      <c r="K34" s="65">
        <f t="shared" ref="K34:K36" si="53">SUM(H34:I34)</f>
        <v>12442.250000000018</v>
      </c>
    </row>
    <row r="35" spans="1:11" s="87" customFormat="1">
      <c r="A35" s="71">
        <v>43304</v>
      </c>
      <c r="B35" s="58" t="s">
        <v>191</v>
      </c>
      <c r="C35" s="58">
        <v>1575</v>
      </c>
      <c r="D35" s="58" t="s">
        <v>4</v>
      </c>
      <c r="E35" s="85">
        <v>285.55</v>
      </c>
      <c r="F35" s="85">
        <v>286.25</v>
      </c>
      <c r="G35" s="94"/>
      <c r="H35" s="54">
        <f t="shared" si="50"/>
        <v>1102.499999999982</v>
      </c>
      <c r="I35" s="55"/>
      <c r="J35" s="56">
        <f t="shared" si="52"/>
        <v>0.69999999999998863</v>
      </c>
      <c r="K35" s="57">
        <f t="shared" si="53"/>
        <v>1102.499999999982</v>
      </c>
    </row>
    <row r="36" spans="1:11" s="79" customFormat="1">
      <c r="A36" s="77">
        <v>43304</v>
      </c>
      <c r="B36" s="78" t="s">
        <v>113</v>
      </c>
      <c r="C36" s="78">
        <v>834</v>
      </c>
      <c r="D36" s="78" t="s">
        <v>4</v>
      </c>
      <c r="E36" s="76">
        <v>539.45000000000005</v>
      </c>
      <c r="F36" s="76">
        <v>546.15</v>
      </c>
      <c r="G36" s="61">
        <v>554.35</v>
      </c>
      <c r="H36" s="62">
        <f t="shared" si="50"/>
        <v>5587.7999999999429</v>
      </c>
      <c r="I36" s="63">
        <f t="shared" ref="I36" si="54">(IF(D36="SHORT",IF(G36="",0,E36-G36),IF(D36="LONG",IF(G36="",0,G36-F36))))*C36</f>
        <v>6838.8000000000375</v>
      </c>
      <c r="J36" s="64">
        <f t="shared" si="52"/>
        <v>14.899999999999977</v>
      </c>
      <c r="K36" s="65">
        <f t="shared" si="53"/>
        <v>12426.59999999998</v>
      </c>
    </row>
    <row r="37" spans="1:11" s="87" customFormat="1">
      <c r="A37" s="71">
        <v>43301</v>
      </c>
      <c r="B37" s="58" t="s">
        <v>184</v>
      </c>
      <c r="C37" s="58">
        <v>378</v>
      </c>
      <c r="D37" s="58" t="s">
        <v>4</v>
      </c>
      <c r="E37" s="85">
        <v>1190</v>
      </c>
      <c r="F37" s="85">
        <v>1204.8499999999999</v>
      </c>
      <c r="G37" s="94"/>
      <c r="H37" s="54">
        <f t="shared" ref="H37:H38" si="55">(IF(D37="SHORT",E37-F37,IF(D37="LONG",F37-E37)))*C37</f>
        <v>5613.2999999999656</v>
      </c>
      <c r="I37" s="55"/>
      <c r="J37" s="56">
        <f t="shared" ref="J37:J38" si="56">(H37+I37)/C37</f>
        <v>14.849999999999909</v>
      </c>
      <c r="K37" s="57">
        <f t="shared" ref="K37:K38" si="57">SUM(H37:I37)</f>
        <v>5613.2999999999656</v>
      </c>
    </row>
    <row r="38" spans="1:11" s="87" customFormat="1">
      <c r="A38" s="71">
        <v>43301</v>
      </c>
      <c r="B38" s="58" t="s">
        <v>190</v>
      </c>
      <c r="C38" s="58">
        <v>2765</v>
      </c>
      <c r="D38" s="58" t="s">
        <v>4</v>
      </c>
      <c r="E38" s="85">
        <v>162.69999999999999</v>
      </c>
      <c r="F38" s="85">
        <v>161</v>
      </c>
      <c r="G38" s="94"/>
      <c r="H38" s="54">
        <f t="shared" si="55"/>
        <v>-4700.4999999999682</v>
      </c>
      <c r="I38" s="55"/>
      <c r="J38" s="56">
        <f t="shared" si="56"/>
        <v>-1.6999999999999884</v>
      </c>
      <c r="K38" s="57">
        <f t="shared" si="57"/>
        <v>-4700.4999999999682</v>
      </c>
    </row>
    <row r="39" spans="1:11" s="79" customFormat="1">
      <c r="A39" s="77">
        <v>43300</v>
      </c>
      <c r="B39" s="78" t="s">
        <v>132</v>
      </c>
      <c r="C39" s="78">
        <v>1618</v>
      </c>
      <c r="D39" s="78" t="s">
        <v>4</v>
      </c>
      <c r="E39" s="76">
        <v>278</v>
      </c>
      <c r="F39" s="76">
        <v>281.45</v>
      </c>
      <c r="G39" s="61">
        <v>285.7</v>
      </c>
      <c r="H39" s="62">
        <f t="shared" ref="H39:H40" si="58">(IF(D39="SHORT",E39-F39,IF(D39="LONG",F39-E39)))*C39</f>
        <v>5582.0999999999813</v>
      </c>
      <c r="I39" s="63">
        <f t="shared" ref="I39:I40" si="59">(IF(D39="SHORT",IF(G39="",0,E39-G39),IF(D39="LONG",IF(G39="",0,G39-F39))))*C39</f>
        <v>6876.5</v>
      </c>
      <c r="J39" s="64">
        <f t="shared" ref="J39:J40" si="60">(H39+I39)/C39</f>
        <v>7.6999999999999877</v>
      </c>
      <c r="K39" s="65">
        <f t="shared" ref="K39:K40" si="61">SUM(H39:I39)</f>
        <v>12458.59999999998</v>
      </c>
    </row>
    <row r="40" spans="1:11" s="79" customFormat="1">
      <c r="A40" s="77">
        <v>43300</v>
      </c>
      <c r="B40" s="78" t="s">
        <v>189</v>
      </c>
      <c r="C40" s="78">
        <v>5555</v>
      </c>
      <c r="D40" s="78" t="s">
        <v>4</v>
      </c>
      <c r="E40" s="76">
        <v>81</v>
      </c>
      <c r="F40" s="76">
        <v>82</v>
      </c>
      <c r="G40" s="61">
        <v>83.25</v>
      </c>
      <c r="H40" s="62">
        <f t="shared" si="58"/>
        <v>5555</v>
      </c>
      <c r="I40" s="63">
        <f t="shared" si="59"/>
        <v>6943.75</v>
      </c>
      <c r="J40" s="64">
        <f t="shared" si="60"/>
        <v>2.25</v>
      </c>
      <c r="K40" s="65">
        <f t="shared" si="61"/>
        <v>12498.75</v>
      </c>
    </row>
    <row r="41" spans="1:11" s="79" customFormat="1">
      <c r="A41" s="77">
        <v>43299</v>
      </c>
      <c r="B41" s="78" t="s">
        <v>188</v>
      </c>
      <c r="C41" s="78">
        <v>925</v>
      </c>
      <c r="D41" s="78" t="s">
        <v>20</v>
      </c>
      <c r="E41" s="76">
        <v>486</v>
      </c>
      <c r="F41" s="76">
        <v>479.95</v>
      </c>
      <c r="G41" s="61">
        <v>472.7</v>
      </c>
      <c r="H41" s="62">
        <f t="shared" ref="H41:H42" si="62">(IF(D41="SHORT",E41-F41,IF(D41="LONG",F41-E41)))*C41</f>
        <v>5596.2500000000109</v>
      </c>
      <c r="I41" s="63">
        <f t="shared" ref="I41" si="63">(IF(D41="SHORT",IF(G41="",0,E41-G41),IF(D41="LONG",IF(G41="",0,G41-F41))))*C41</f>
        <v>12302.500000000011</v>
      </c>
      <c r="J41" s="64">
        <f t="shared" ref="J41:J42" si="64">(H41+I41)/C41</f>
        <v>19.350000000000023</v>
      </c>
      <c r="K41" s="65">
        <f t="shared" ref="K41:K42" si="65">SUM(H41:I41)</f>
        <v>17898.750000000022</v>
      </c>
    </row>
    <row r="42" spans="1:11" s="87" customFormat="1">
      <c r="A42" s="71">
        <v>43299</v>
      </c>
      <c r="B42" s="58" t="s">
        <v>160</v>
      </c>
      <c r="C42" s="58">
        <v>3159</v>
      </c>
      <c r="D42" s="58" t="s">
        <v>20</v>
      </c>
      <c r="E42" s="85">
        <v>142.44999999999999</v>
      </c>
      <c r="F42" s="85">
        <v>140.69999999999999</v>
      </c>
      <c r="G42" s="94"/>
      <c r="H42" s="54">
        <f t="shared" si="62"/>
        <v>5528.25</v>
      </c>
      <c r="I42" s="55"/>
      <c r="J42" s="56">
        <f t="shared" si="64"/>
        <v>1.75</v>
      </c>
      <c r="K42" s="57">
        <f t="shared" si="65"/>
        <v>5528.25</v>
      </c>
    </row>
    <row r="43" spans="1:11" s="87" customFormat="1">
      <c r="A43" s="71">
        <v>43298</v>
      </c>
      <c r="B43" s="58" t="s">
        <v>174</v>
      </c>
      <c r="C43" s="58">
        <v>327</v>
      </c>
      <c r="D43" s="58" t="s">
        <v>4</v>
      </c>
      <c r="E43" s="85">
        <v>1375</v>
      </c>
      <c r="F43" s="85">
        <v>1392.15</v>
      </c>
      <c r="G43" s="93"/>
      <c r="H43" s="54">
        <f t="shared" ref="H43:H44" si="66">(IF(D43="SHORT",E43-F43,IF(D43="LONG",F43-E43)))*C43</f>
        <v>5608.0500000000302</v>
      </c>
      <c r="I43" s="55"/>
      <c r="J43" s="56">
        <f t="shared" ref="J43:J44" si="67">(H43+I43)/C43</f>
        <v>17.150000000000091</v>
      </c>
      <c r="K43" s="57">
        <f t="shared" ref="K43:K44" si="68">SUM(H43:I43)</f>
        <v>5608.0500000000302</v>
      </c>
    </row>
    <row r="44" spans="1:11" s="79" customFormat="1">
      <c r="A44" s="77">
        <v>43298</v>
      </c>
      <c r="B44" s="78" t="s">
        <v>171</v>
      </c>
      <c r="C44" s="78">
        <v>364</v>
      </c>
      <c r="D44" s="78" t="s">
        <v>4</v>
      </c>
      <c r="E44" s="76">
        <v>1233.9000000000001</v>
      </c>
      <c r="F44" s="76">
        <v>1249.3</v>
      </c>
      <c r="G44" s="61">
        <v>1268.0999999999999</v>
      </c>
      <c r="H44" s="62">
        <f t="shared" si="66"/>
        <v>5605.5999999999503</v>
      </c>
      <c r="I44" s="63">
        <f t="shared" ref="I44" si="69">(IF(D44="SHORT",IF(G44="",0,E44-G44),IF(D44="LONG",IF(G44="",0,G44-F44))))*C44</f>
        <v>6843.1999999999834</v>
      </c>
      <c r="J44" s="64">
        <f t="shared" si="67"/>
        <v>34.199999999999818</v>
      </c>
      <c r="K44" s="65">
        <f t="shared" si="68"/>
        <v>12448.799999999934</v>
      </c>
    </row>
    <row r="45" spans="1:11" s="87" customFormat="1">
      <c r="A45" s="71">
        <v>43297</v>
      </c>
      <c r="B45" s="58" t="s">
        <v>187</v>
      </c>
      <c r="C45" s="58">
        <v>395</v>
      </c>
      <c r="D45" s="58" t="s">
        <v>20</v>
      </c>
      <c r="E45" s="85">
        <v>1137.75</v>
      </c>
      <c r="F45" s="85">
        <v>1132.0999999999999</v>
      </c>
      <c r="G45" s="88"/>
      <c r="H45" s="54">
        <f t="shared" ref="H45" si="70">(IF(D45="SHORT",E45-F45,IF(D45="LONG",F45-E45)))*C45</f>
        <v>2231.7500000000359</v>
      </c>
      <c r="I45" s="55"/>
      <c r="J45" s="56">
        <f t="shared" ref="J45" si="71">(H45+I45)/C45</f>
        <v>5.6500000000000909</v>
      </c>
      <c r="K45" s="57">
        <f t="shared" ref="K45" si="72">SUM(H45:I45)</f>
        <v>2231.7500000000359</v>
      </c>
    </row>
    <row r="46" spans="1:11" s="79" customFormat="1">
      <c r="A46" s="77">
        <v>43292</v>
      </c>
      <c r="B46" s="78" t="s">
        <v>114</v>
      </c>
      <c r="C46" s="78">
        <v>3703</v>
      </c>
      <c r="D46" s="78" t="s">
        <v>4</v>
      </c>
      <c r="E46" s="76">
        <v>121.5</v>
      </c>
      <c r="F46" s="76">
        <v>123.05</v>
      </c>
      <c r="G46" s="61">
        <v>124.9</v>
      </c>
      <c r="H46" s="62">
        <f t="shared" ref="H46" si="73">(IF(D46="SHORT",E46-F46,IF(D46="LONG",F46-E46)))*C46</f>
        <v>5739.6499999999896</v>
      </c>
      <c r="I46" s="63">
        <f t="shared" ref="I46" si="74">(IF(D46="SHORT",IF(G46="",0,E46-G46),IF(D46="LONG",IF(G46="",0,G46-F46))))*C46</f>
        <v>6850.550000000032</v>
      </c>
      <c r="J46" s="64">
        <f t="shared" ref="J46" si="75">(H46+I46)/C46</f>
        <v>3.4000000000000061</v>
      </c>
      <c r="K46" s="65">
        <f t="shared" ref="K46" si="76">SUM(H46:I46)</f>
        <v>12590.200000000023</v>
      </c>
    </row>
    <row r="47" spans="1:11" s="87" customFormat="1">
      <c r="A47" s="71">
        <v>43292</v>
      </c>
      <c r="B47" s="58" t="s">
        <v>183</v>
      </c>
      <c r="C47" s="58">
        <v>2153</v>
      </c>
      <c r="D47" s="58" t="s">
        <v>4</v>
      </c>
      <c r="E47" s="85">
        <v>209</v>
      </c>
      <c r="F47" s="85">
        <v>211.6</v>
      </c>
      <c r="G47" s="88"/>
      <c r="H47" s="54">
        <f t="shared" ref="H47" si="77">(IF(D47="SHORT",E47-F47,IF(D47="LONG",F47-E47)))*C47</f>
        <v>5597.7999999999874</v>
      </c>
      <c r="I47" s="55"/>
      <c r="J47" s="56">
        <f t="shared" ref="J47" si="78">(H47+I47)/C47</f>
        <v>2.5999999999999943</v>
      </c>
      <c r="K47" s="57">
        <f t="shared" ref="K47" si="79">SUM(H47:I47)</f>
        <v>5597.7999999999874</v>
      </c>
    </row>
    <row r="48" spans="1:11" s="87" customFormat="1">
      <c r="A48" s="71">
        <v>43291</v>
      </c>
      <c r="B48" s="58" t="s">
        <v>186</v>
      </c>
      <c r="C48" s="58">
        <v>913</v>
      </c>
      <c r="D48" s="58" t="s">
        <v>4</v>
      </c>
      <c r="E48" s="85">
        <v>492.5</v>
      </c>
      <c r="F48" s="85">
        <v>498.65</v>
      </c>
      <c r="G48" s="88"/>
      <c r="H48" s="54">
        <f t="shared" ref="H48:H49" si="80">(IF(D48="SHORT",E48-F48,IF(D48="LONG",F48-E48)))*C48</f>
        <v>5614.9499999999789</v>
      </c>
      <c r="I48" s="55"/>
      <c r="J48" s="56">
        <f t="shared" ref="J48:J49" si="81">(H48+I48)/C48</f>
        <v>6.1499999999999773</v>
      </c>
      <c r="K48" s="57">
        <f t="shared" ref="K48:K49" si="82">SUM(H48:I48)</f>
        <v>5614.9499999999789</v>
      </c>
    </row>
    <row r="49" spans="1:11" s="87" customFormat="1">
      <c r="A49" s="71">
        <v>43291</v>
      </c>
      <c r="B49" s="58" t="s">
        <v>151</v>
      </c>
      <c r="C49" s="58">
        <v>544</v>
      </c>
      <c r="D49" s="58" t="s">
        <v>4</v>
      </c>
      <c r="E49" s="85">
        <v>826.75</v>
      </c>
      <c r="F49" s="85">
        <v>837</v>
      </c>
      <c r="G49" s="88"/>
      <c r="H49" s="54">
        <f t="shared" si="80"/>
        <v>5576</v>
      </c>
      <c r="I49" s="55"/>
      <c r="J49" s="56">
        <f t="shared" si="81"/>
        <v>10.25</v>
      </c>
      <c r="K49" s="57">
        <f t="shared" si="82"/>
        <v>5576</v>
      </c>
    </row>
    <row r="50" spans="1:11" s="87" customFormat="1">
      <c r="A50" s="71">
        <v>43290</v>
      </c>
      <c r="B50" s="58" t="s">
        <v>165</v>
      </c>
      <c r="C50" s="58">
        <v>829</v>
      </c>
      <c r="D50" s="58" t="s">
        <v>20</v>
      </c>
      <c r="E50" s="85">
        <v>542.45000000000005</v>
      </c>
      <c r="F50" s="85">
        <v>539.6</v>
      </c>
      <c r="G50" s="88"/>
      <c r="H50" s="54">
        <f t="shared" ref="H50:H51" si="83">(IF(D50="SHORT",E50-F50,IF(D50="LONG",F50-E50)))*C50</f>
        <v>2362.6500000000187</v>
      </c>
      <c r="I50" s="55"/>
      <c r="J50" s="56">
        <f t="shared" ref="J50:J51" si="84">(H50+I50)/C50</f>
        <v>2.8500000000000227</v>
      </c>
      <c r="K50" s="57">
        <f t="shared" ref="K50:K51" si="85">SUM(H50:I50)</f>
        <v>2362.6500000000187</v>
      </c>
    </row>
    <row r="51" spans="1:11" s="87" customFormat="1">
      <c r="A51" s="71">
        <v>43290</v>
      </c>
      <c r="B51" s="58" t="s">
        <v>185</v>
      </c>
      <c r="C51" s="58">
        <v>117</v>
      </c>
      <c r="D51" s="58" t="s">
        <v>4</v>
      </c>
      <c r="E51" s="85">
        <v>3816.75</v>
      </c>
      <c r="F51" s="85">
        <v>3864.45</v>
      </c>
      <c r="G51" s="88"/>
      <c r="H51" s="54">
        <f t="shared" si="83"/>
        <v>5580.8999999999787</v>
      </c>
      <c r="I51" s="55"/>
      <c r="J51" s="56">
        <f t="shared" si="84"/>
        <v>47.699999999999818</v>
      </c>
      <c r="K51" s="57">
        <f t="shared" si="85"/>
        <v>5580.8999999999787</v>
      </c>
    </row>
    <row r="52" spans="1:11" s="79" customFormat="1">
      <c r="A52" s="77">
        <v>43287</v>
      </c>
      <c r="B52" s="78" t="s">
        <v>184</v>
      </c>
      <c r="C52" s="78">
        <v>382</v>
      </c>
      <c r="D52" s="78" t="s">
        <v>4</v>
      </c>
      <c r="E52" s="76">
        <v>1176.5</v>
      </c>
      <c r="F52" s="76">
        <v>1191.2</v>
      </c>
      <c r="G52" s="61">
        <v>1209.0999999999999</v>
      </c>
      <c r="H52" s="62">
        <f t="shared" ref="H52" si="86">(IF(D52="SHORT",E52-F52,IF(D52="LONG",F52-E52)))*C52</f>
        <v>5615.4000000000178</v>
      </c>
      <c r="I52" s="63">
        <f t="shared" ref="I52" si="87">(IF(D52="SHORT",IF(G52="",0,E52-G52),IF(D52="LONG",IF(G52="",0,G52-F52))))*C52</f>
        <v>6837.7999999999483</v>
      </c>
      <c r="J52" s="64">
        <f t="shared" ref="J52" si="88">(H52+I52)/C52</f>
        <v>32.599999999999909</v>
      </c>
      <c r="K52" s="65">
        <f t="shared" ref="K52" si="89">SUM(H52:I52)</f>
        <v>12453.199999999966</v>
      </c>
    </row>
    <row r="53" spans="1:11" s="79" customFormat="1">
      <c r="A53" s="77">
        <v>43286</v>
      </c>
      <c r="B53" s="78" t="s">
        <v>99</v>
      </c>
      <c r="C53" s="78">
        <v>1093</v>
      </c>
      <c r="D53" s="78" t="s">
        <v>4</v>
      </c>
      <c r="E53" s="76">
        <v>411.7</v>
      </c>
      <c r="F53" s="76">
        <v>416.8</v>
      </c>
      <c r="G53" s="61">
        <v>423.1</v>
      </c>
      <c r="H53" s="62">
        <f t="shared" ref="H53" si="90">(IF(D53="SHORT",E53-F53,IF(D53="LONG",F53-E53)))*C53</f>
        <v>5574.3000000000247</v>
      </c>
      <c r="I53" s="63">
        <f t="shared" ref="I53" si="91">(IF(D53="SHORT",IF(G53="",0,E53-G53),IF(D53="LONG",IF(G53="",0,G53-F53))))*C53</f>
        <v>6885.9000000000124</v>
      </c>
      <c r="J53" s="64">
        <f t="shared" ref="J53" si="92">(H53+I53)/C53</f>
        <v>11.400000000000034</v>
      </c>
      <c r="K53" s="65">
        <f t="shared" ref="K53" si="93">SUM(H53:I53)</f>
        <v>12460.200000000037</v>
      </c>
    </row>
    <row r="54" spans="1:11" s="87" customFormat="1">
      <c r="A54" s="71">
        <v>43285</v>
      </c>
      <c r="B54" s="58" t="s">
        <v>183</v>
      </c>
      <c r="C54" s="58">
        <v>2173</v>
      </c>
      <c r="D54" s="58" t="s">
        <v>4</v>
      </c>
      <c r="E54" s="85">
        <v>207</v>
      </c>
      <c r="F54" s="85">
        <v>209.55</v>
      </c>
      <c r="G54" s="88"/>
      <c r="H54" s="54">
        <f t="shared" ref="H54" si="94">(IF(D54="SHORT",E54-F54,IF(D54="LONG",F54-E54)))*C54</f>
        <v>5541.1500000000251</v>
      </c>
      <c r="I54" s="55"/>
      <c r="J54" s="56">
        <f t="shared" ref="J54" si="95">(H54+I54)/C54</f>
        <v>2.5500000000000114</v>
      </c>
      <c r="K54" s="57">
        <f t="shared" ref="K54" si="96">SUM(H54:I54)</f>
        <v>5541.1500000000251</v>
      </c>
    </row>
    <row r="55" spans="1:11" s="87" customFormat="1">
      <c r="A55" s="71">
        <v>43284</v>
      </c>
      <c r="B55" s="58" t="s">
        <v>182</v>
      </c>
      <c r="C55" s="58">
        <v>2319</v>
      </c>
      <c r="D55" s="58" t="s">
        <v>4</v>
      </c>
      <c r="E55" s="85">
        <v>194</v>
      </c>
      <c r="F55" s="85">
        <v>196.4</v>
      </c>
      <c r="G55" s="88"/>
      <c r="H55" s="54">
        <f t="shared" ref="H55" si="97">(IF(D55="SHORT",E55-F55,IF(D55="LONG",F55-E55)))*C55</f>
        <v>5565.6000000000131</v>
      </c>
      <c r="I55" s="55"/>
      <c r="J55" s="56">
        <f t="shared" ref="J55" si="98">(H55+I55)/C55</f>
        <v>2.4000000000000057</v>
      </c>
      <c r="K55" s="57">
        <f t="shared" ref="K55" si="99">SUM(H55:I55)</f>
        <v>5565.6000000000131</v>
      </c>
    </row>
    <row r="56" spans="1:11" s="87" customFormat="1">
      <c r="A56" s="71">
        <v>43283</v>
      </c>
      <c r="B56" s="58" t="s">
        <v>181</v>
      </c>
      <c r="C56" s="58">
        <v>1601</v>
      </c>
      <c r="D56" s="58" t="s">
        <v>20</v>
      </c>
      <c r="E56" s="85">
        <v>280.95</v>
      </c>
      <c r="F56" s="85">
        <v>283.75</v>
      </c>
      <c r="G56" s="88"/>
      <c r="H56" s="54">
        <f t="shared" ref="H56:H57" si="100">(IF(D56="SHORT",E56-F56,IF(D56="LONG",F56-E56)))*C56</f>
        <v>-4482.8000000000184</v>
      </c>
      <c r="I56" s="55"/>
      <c r="J56" s="56">
        <f t="shared" ref="J56:J57" si="101">(H56+I56)/C56</f>
        <v>-2.8000000000000114</v>
      </c>
      <c r="K56" s="57">
        <f t="shared" ref="K56:K57" si="102">SUM(H56:I56)</f>
        <v>-4482.8000000000184</v>
      </c>
    </row>
    <row r="57" spans="1:11" s="87" customFormat="1">
      <c r="A57" s="71">
        <v>43283</v>
      </c>
      <c r="B57" s="58" t="s">
        <v>46</v>
      </c>
      <c r="C57" s="58">
        <v>1347</v>
      </c>
      <c r="D57" s="58" t="s">
        <v>20</v>
      </c>
      <c r="E57" s="85">
        <v>333.9</v>
      </c>
      <c r="F57" s="85">
        <v>337.25</v>
      </c>
      <c r="G57" s="88"/>
      <c r="H57" s="54">
        <f t="shared" si="100"/>
        <v>-4512.4500000000307</v>
      </c>
      <c r="I57" s="55"/>
      <c r="J57" s="56">
        <f t="shared" si="101"/>
        <v>-3.3500000000000227</v>
      </c>
      <c r="K57" s="57">
        <f t="shared" si="102"/>
        <v>-4512.4500000000307</v>
      </c>
    </row>
    <row r="58" spans="1:11" ht="15" customHeight="1">
      <c r="A58" s="92"/>
      <c r="B58" s="89"/>
      <c r="C58" s="89"/>
      <c r="D58" s="89"/>
      <c r="E58" s="89"/>
      <c r="F58" s="89"/>
      <c r="G58" s="89"/>
      <c r="H58" s="90"/>
      <c r="I58" s="91"/>
      <c r="J58" s="89"/>
      <c r="K58" s="89"/>
    </row>
    <row r="59" spans="1:11" s="87" customFormat="1">
      <c r="A59" s="71">
        <v>43280</v>
      </c>
      <c r="B59" s="58" t="s">
        <v>123</v>
      </c>
      <c r="C59" s="58">
        <v>5614</v>
      </c>
      <c r="D59" s="58" t="s">
        <v>4</v>
      </c>
      <c r="E59" s="85">
        <v>80.150000000000006</v>
      </c>
      <c r="F59" s="85">
        <v>81.150000000000006</v>
      </c>
      <c r="G59" s="88"/>
      <c r="H59" s="54">
        <f t="shared" ref="H59:H60" si="103">(IF(D59="SHORT",E59-F59,IF(D59="LONG",F59-E59)))*C59</f>
        <v>5614</v>
      </c>
      <c r="I59" s="55"/>
      <c r="J59" s="56">
        <f t="shared" ref="J59:J60" si="104">(H59+I59)/C59</f>
        <v>1</v>
      </c>
      <c r="K59" s="57">
        <f t="shared" ref="K59:K60" si="105">SUM(H59:I59)</f>
        <v>5614</v>
      </c>
    </row>
    <row r="60" spans="1:11" s="87" customFormat="1">
      <c r="A60" s="71">
        <v>43280</v>
      </c>
      <c r="B60" s="58" t="s">
        <v>180</v>
      </c>
      <c r="C60" s="58">
        <v>6036</v>
      </c>
      <c r="D60" s="58" t="s">
        <v>4</v>
      </c>
      <c r="E60" s="85">
        <v>74.55</v>
      </c>
      <c r="F60" s="85">
        <v>75.45</v>
      </c>
      <c r="G60" s="88"/>
      <c r="H60" s="54">
        <f t="shared" si="103"/>
        <v>5432.4000000000342</v>
      </c>
      <c r="I60" s="55"/>
      <c r="J60" s="56">
        <f t="shared" si="104"/>
        <v>0.90000000000000568</v>
      </c>
      <c r="K60" s="57">
        <f t="shared" si="105"/>
        <v>5432.4000000000342</v>
      </c>
    </row>
    <row r="61" spans="1:11" s="87" customFormat="1">
      <c r="A61" s="71">
        <v>43279</v>
      </c>
      <c r="B61" s="58" t="s">
        <v>179</v>
      </c>
      <c r="C61" s="58">
        <v>1652</v>
      </c>
      <c r="D61" s="58" t="s">
        <v>20</v>
      </c>
      <c r="E61" s="85">
        <v>272.3</v>
      </c>
      <c r="F61" s="85">
        <v>271.7</v>
      </c>
      <c r="G61" s="88"/>
      <c r="H61" s="54">
        <f t="shared" ref="H61:H62" si="106">(IF(D61="SHORT",E61-F61,IF(D61="LONG",F61-E61)))*C61</f>
        <v>991.20000000003756</v>
      </c>
      <c r="I61" s="55"/>
      <c r="J61" s="56">
        <f t="shared" ref="J61:J62" si="107">(H61+I61)/C61</f>
        <v>0.60000000000002274</v>
      </c>
      <c r="K61" s="57">
        <f t="shared" ref="K61:K62" si="108">SUM(H61:I61)</f>
        <v>991.20000000003756</v>
      </c>
    </row>
    <row r="62" spans="1:11" s="87" customFormat="1">
      <c r="A62" s="71">
        <v>43279</v>
      </c>
      <c r="B62" s="58" t="s">
        <v>178</v>
      </c>
      <c r="C62" s="58">
        <v>358</v>
      </c>
      <c r="D62" s="58" t="s">
        <v>20</v>
      </c>
      <c r="E62" s="85">
        <v>1256.75</v>
      </c>
      <c r="F62" s="85">
        <v>1241.05</v>
      </c>
      <c r="G62" s="88"/>
      <c r="H62" s="54">
        <f t="shared" si="106"/>
        <v>5620.6000000000167</v>
      </c>
      <c r="I62" s="55"/>
      <c r="J62" s="56">
        <f t="shared" si="107"/>
        <v>15.700000000000047</v>
      </c>
      <c r="K62" s="57">
        <f t="shared" si="108"/>
        <v>5620.6000000000167</v>
      </c>
    </row>
    <row r="63" spans="1:11" s="79" customFormat="1">
      <c r="A63" s="77">
        <v>43278</v>
      </c>
      <c r="B63" s="78" t="s">
        <v>47</v>
      </c>
      <c r="C63" s="78">
        <v>646</v>
      </c>
      <c r="D63" s="78" t="s">
        <v>20</v>
      </c>
      <c r="E63" s="76">
        <v>696</v>
      </c>
      <c r="F63" s="76">
        <v>687.3</v>
      </c>
      <c r="G63" s="61">
        <v>676.95</v>
      </c>
      <c r="H63" s="62">
        <f t="shared" ref="H63:H64" si="109">(IF(D63="SHORT",E63-F63,IF(D63="LONG",F63-E63)))*C63</f>
        <v>5620.2000000000298</v>
      </c>
      <c r="I63" s="63">
        <f t="shared" ref="I63" si="110">(IF(D63="SHORT",IF(G63="",0,E63-G63),IF(D63="LONG",IF(G63="",0,G63-F63))))*C63</f>
        <v>12306.29999999997</v>
      </c>
      <c r="J63" s="64">
        <f t="shared" ref="J63:J64" si="111">(H63+I63)/C63</f>
        <v>27.75</v>
      </c>
      <c r="K63" s="65">
        <f t="shared" ref="K63:K64" si="112">SUM(H63:I63)</f>
        <v>17926.5</v>
      </c>
    </row>
    <row r="64" spans="1:11" s="87" customFormat="1">
      <c r="A64" s="71">
        <v>43278</v>
      </c>
      <c r="B64" s="58" t="s">
        <v>171</v>
      </c>
      <c r="C64" s="58">
        <v>322</v>
      </c>
      <c r="D64" s="58" t="s">
        <v>20</v>
      </c>
      <c r="E64" s="85">
        <v>1394.2</v>
      </c>
      <c r="F64" s="85">
        <v>1376.75</v>
      </c>
      <c r="G64" s="88"/>
      <c r="H64" s="54">
        <f t="shared" si="109"/>
        <v>5618.9000000000142</v>
      </c>
      <c r="I64" s="55"/>
      <c r="J64" s="56">
        <f t="shared" si="111"/>
        <v>17.450000000000045</v>
      </c>
      <c r="K64" s="57">
        <f t="shared" si="112"/>
        <v>5618.9000000000142</v>
      </c>
    </row>
    <row r="65" spans="1:11" s="87" customFormat="1">
      <c r="A65" s="71">
        <v>43277</v>
      </c>
      <c r="B65" s="58" t="s">
        <v>177</v>
      </c>
      <c r="C65" s="58">
        <v>2486</v>
      </c>
      <c r="D65" s="58" t="s">
        <v>4</v>
      </c>
      <c r="E65" s="85">
        <v>181</v>
      </c>
      <c r="F65" s="85">
        <v>181.5</v>
      </c>
      <c r="G65" s="86"/>
      <c r="H65" s="54">
        <f t="shared" ref="H65:H67" si="113">(IF(D65="SHORT",E65-F65,IF(D65="LONG",F65-E65)))*C65</f>
        <v>1243</v>
      </c>
      <c r="I65" s="55"/>
      <c r="J65" s="56">
        <f>(H65+I65)/C65</f>
        <v>0.5</v>
      </c>
      <c r="K65" s="57">
        <f t="shared" ref="K65:K67" si="114">SUM(H65:I65)</f>
        <v>1243</v>
      </c>
    </row>
    <row r="66" spans="1:11" s="79" customFormat="1">
      <c r="A66" s="77">
        <v>43277</v>
      </c>
      <c r="B66" s="78" t="s">
        <v>143</v>
      </c>
      <c r="C66" s="78">
        <v>483</v>
      </c>
      <c r="D66" s="78" t="s">
        <v>4</v>
      </c>
      <c r="E66" s="76">
        <v>930</v>
      </c>
      <c r="F66" s="76">
        <v>941.6</v>
      </c>
      <c r="G66" s="61">
        <v>955.75</v>
      </c>
      <c r="H66" s="62">
        <f t="shared" si="113"/>
        <v>5602.8000000000111</v>
      </c>
      <c r="I66" s="63">
        <f t="shared" ref="I66" si="115">(IF(D66="SHORT",IF(G66="",0,E66-G66),IF(D66="LONG",IF(G66="",0,G66-F66))))*C66</f>
        <v>6834.4499999999889</v>
      </c>
      <c r="J66" s="64">
        <f t="shared" ref="J66:J67" si="116">(H66+I66)/C66</f>
        <v>25.75</v>
      </c>
      <c r="K66" s="65">
        <f t="shared" si="114"/>
        <v>12437.25</v>
      </c>
    </row>
    <row r="67" spans="1:11" s="87" customFormat="1">
      <c r="A67" s="71">
        <v>43277</v>
      </c>
      <c r="B67" s="58" t="s">
        <v>161</v>
      </c>
      <c r="C67" s="58">
        <v>3333</v>
      </c>
      <c r="D67" s="58" t="s">
        <v>4</v>
      </c>
      <c r="E67" s="85">
        <v>135</v>
      </c>
      <c r="F67" s="85">
        <v>136.69999999999999</v>
      </c>
      <c r="G67" s="86"/>
      <c r="H67" s="54">
        <f t="shared" si="113"/>
        <v>5666.0999999999622</v>
      </c>
      <c r="I67" s="55"/>
      <c r="J67" s="56">
        <f t="shared" si="116"/>
        <v>1.6999999999999886</v>
      </c>
      <c r="K67" s="57">
        <f t="shared" si="114"/>
        <v>5666.0999999999622</v>
      </c>
    </row>
    <row r="68" spans="1:11" s="5" customFormat="1">
      <c r="A68" s="71">
        <v>43276</v>
      </c>
      <c r="B68" s="58" t="s">
        <v>176</v>
      </c>
      <c r="C68" s="84">
        <v>776</v>
      </c>
      <c r="D68" s="58" t="s">
        <v>4</v>
      </c>
      <c r="E68" s="53">
        <v>579.79999999999995</v>
      </c>
      <c r="F68" s="53">
        <v>582.29999999999995</v>
      </c>
      <c r="G68" s="53"/>
      <c r="H68" s="54">
        <f t="shared" ref="H68" si="117">(IF(D68="SHORT",E68-F68,IF(D68="LONG",F68-E68)))*C68</f>
        <v>1940</v>
      </c>
      <c r="I68" s="55"/>
      <c r="J68" s="56">
        <f t="shared" ref="J68" si="118">(H68+I68)/C68</f>
        <v>2.5</v>
      </c>
      <c r="K68" s="57">
        <f t="shared" ref="K68" si="119">SUM(H68:I68)</f>
        <v>1940</v>
      </c>
    </row>
    <row r="69" spans="1:11" s="5" customFormat="1">
      <c r="A69" s="71">
        <v>43273</v>
      </c>
      <c r="B69" s="58" t="s">
        <v>175</v>
      </c>
      <c r="C69" s="84">
        <v>724</v>
      </c>
      <c r="D69" s="58" t="s">
        <v>4</v>
      </c>
      <c r="E69" s="53">
        <v>621.25</v>
      </c>
      <c r="F69" s="53">
        <v>629</v>
      </c>
      <c r="G69" s="53"/>
      <c r="H69" s="54">
        <f t="shared" ref="H69:H70" si="120">(IF(D69="SHORT",E69-F69,IF(D69="LONG",F69-E69)))*C69</f>
        <v>5611</v>
      </c>
      <c r="I69" s="55"/>
      <c r="J69" s="56">
        <f t="shared" ref="J69:J70" si="121">(H69+I69)/C69</f>
        <v>7.75</v>
      </c>
      <c r="K69" s="57">
        <f t="shared" ref="K69:K70" si="122">SUM(H69:I69)</f>
        <v>5611</v>
      </c>
    </row>
    <row r="70" spans="1:11" s="5" customFormat="1">
      <c r="A70" s="71">
        <v>43273</v>
      </c>
      <c r="B70" s="58" t="s">
        <v>3</v>
      </c>
      <c r="C70" s="84">
        <v>533</v>
      </c>
      <c r="D70" s="58" t="s">
        <v>20</v>
      </c>
      <c r="E70" s="53">
        <v>844</v>
      </c>
      <c r="F70" s="53">
        <v>852.45</v>
      </c>
      <c r="G70" s="53"/>
      <c r="H70" s="54">
        <f t="shared" si="120"/>
        <v>-4503.850000000024</v>
      </c>
      <c r="I70" s="55"/>
      <c r="J70" s="56">
        <f t="shared" si="121"/>
        <v>-8.4500000000000455</v>
      </c>
      <c r="K70" s="57">
        <f t="shared" si="122"/>
        <v>-4503.850000000024</v>
      </c>
    </row>
    <row r="71" spans="1:11" s="5" customFormat="1">
      <c r="A71" s="71">
        <v>43272</v>
      </c>
      <c r="B71" s="58" t="s">
        <v>174</v>
      </c>
      <c r="C71" s="84">
        <v>353</v>
      </c>
      <c r="D71" s="58" t="s">
        <v>20</v>
      </c>
      <c r="E71" s="53">
        <v>1271.5999999999999</v>
      </c>
      <c r="F71" s="53">
        <v>1255.7</v>
      </c>
      <c r="G71" s="53"/>
      <c r="H71" s="54">
        <f t="shared" ref="H71:H72" si="123">(IF(D71="SHORT",E71-F71,IF(D71="LONG",F71-E71)))*C71</f>
        <v>5612.6999999999516</v>
      </c>
      <c r="I71" s="55"/>
      <c r="J71" s="56">
        <f t="shared" ref="J71:J72" si="124">(H71+I71)/C71</f>
        <v>15.899999999999864</v>
      </c>
      <c r="K71" s="57">
        <f t="shared" ref="K71:K72" si="125">SUM(H71:I71)</f>
        <v>5612.6999999999516</v>
      </c>
    </row>
    <row r="72" spans="1:11" s="5" customFormat="1">
      <c r="A72" s="71">
        <v>43272</v>
      </c>
      <c r="B72" s="58" t="s">
        <v>173</v>
      </c>
      <c r="C72" s="84">
        <v>5418</v>
      </c>
      <c r="D72" s="58" t="s">
        <v>20</v>
      </c>
      <c r="E72" s="53">
        <v>83.05</v>
      </c>
      <c r="F72" s="53">
        <v>82.55</v>
      </c>
      <c r="G72" s="53"/>
      <c r="H72" s="54">
        <f t="shared" si="123"/>
        <v>2709</v>
      </c>
      <c r="I72" s="55"/>
      <c r="J72" s="56">
        <f t="shared" si="124"/>
        <v>0.5</v>
      </c>
      <c r="K72" s="57">
        <f t="shared" si="125"/>
        <v>2709</v>
      </c>
    </row>
    <row r="73" spans="1:11" s="5" customFormat="1">
      <c r="A73" s="71">
        <v>43271</v>
      </c>
      <c r="B73" s="58" t="s">
        <v>172</v>
      </c>
      <c r="C73" s="84">
        <v>381</v>
      </c>
      <c r="D73" s="58" t="s">
        <v>4</v>
      </c>
      <c r="E73" s="53">
        <v>1179</v>
      </c>
      <c r="F73" s="53">
        <v>1188</v>
      </c>
      <c r="G73" s="53"/>
      <c r="H73" s="54">
        <f t="shared" ref="H73" si="126">(IF(D73="SHORT",E73-F73,IF(D73="LONG",F73-E73)))*C73</f>
        <v>3429</v>
      </c>
      <c r="I73" s="55"/>
      <c r="J73" s="56">
        <f t="shared" ref="J73" si="127">(H73+I73)/C73</f>
        <v>9</v>
      </c>
      <c r="K73" s="57">
        <f t="shared" ref="K73" si="128">SUM(H73:I73)</f>
        <v>3429</v>
      </c>
    </row>
    <row r="74" spans="1:11" s="5" customFormat="1">
      <c r="A74" s="71">
        <v>43270</v>
      </c>
      <c r="B74" s="58" t="s">
        <v>66</v>
      </c>
      <c r="C74" s="84">
        <v>327</v>
      </c>
      <c r="D74" s="58" t="s">
        <v>20</v>
      </c>
      <c r="E74" s="53">
        <v>1375.3</v>
      </c>
      <c r="F74" s="53">
        <v>1358.1</v>
      </c>
      <c r="G74" s="53"/>
      <c r="H74" s="54">
        <f t="shared" ref="H74" si="129">(IF(D74="SHORT",E74-F74,IF(D74="LONG",F74-E74)))*C74</f>
        <v>5624.4000000000151</v>
      </c>
      <c r="I74" s="55"/>
      <c r="J74" s="56">
        <f t="shared" ref="J74" si="130">(H74+I74)/C74</f>
        <v>17.200000000000045</v>
      </c>
      <c r="K74" s="57">
        <f t="shared" ref="K74" si="131">SUM(H74:I74)</f>
        <v>5624.4000000000151</v>
      </c>
    </row>
    <row r="75" spans="1:11" s="5" customFormat="1">
      <c r="A75" s="71">
        <v>43269</v>
      </c>
      <c r="B75" s="58" t="s">
        <v>72</v>
      </c>
      <c r="C75" s="84">
        <v>339</v>
      </c>
      <c r="D75" s="58" t="s">
        <v>20</v>
      </c>
      <c r="E75" s="53">
        <v>1325.5</v>
      </c>
      <c r="F75" s="53">
        <v>1323.45</v>
      </c>
      <c r="G75" s="53"/>
      <c r="H75" s="54">
        <f t="shared" ref="H75:H76" si="132">(IF(D75="SHORT",E75-F75,IF(D75="LONG",F75-E75)))*C75</f>
        <v>694.94999999998458</v>
      </c>
      <c r="I75" s="55"/>
      <c r="J75" s="56">
        <f t="shared" ref="J75:J76" si="133">(H75+I75)/C75</f>
        <v>2.0499999999999545</v>
      </c>
      <c r="K75" s="57">
        <f t="shared" ref="K75:K76" si="134">SUM(H75:I75)</f>
        <v>694.94999999998458</v>
      </c>
    </row>
    <row r="76" spans="1:11" s="5" customFormat="1">
      <c r="A76" s="71">
        <v>43269</v>
      </c>
      <c r="B76" s="58" t="s">
        <v>167</v>
      </c>
      <c r="C76" s="84">
        <v>6219</v>
      </c>
      <c r="D76" s="58" t="s">
        <v>20</v>
      </c>
      <c r="E76" s="53">
        <v>72.349999999999994</v>
      </c>
      <c r="F76" s="53">
        <v>71.5</v>
      </c>
      <c r="G76" s="53"/>
      <c r="H76" s="54">
        <f t="shared" si="132"/>
        <v>5286.1499999999651</v>
      </c>
      <c r="I76" s="55"/>
      <c r="J76" s="56">
        <f t="shared" si="133"/>
        <v>0.84999999999999443</v>
      </c>
      <c r="K76" s="57">
        <f t="shared" si="134"/>
        <v>5286.1499999999651</v>
      </c>
    </row>
    <row r="77" spans="1:11" s="5" customFormat="1">
      <c r="A77" s="71">
        <v>43266</v>
      </c>
      <c r="B77" s="58" t="s">
        <v>171</v>
      </c>
      <c r="C77" s="84">
        <v>304</v>
      </c>
      <c r="D77" s="58" t="s">
        <v>20</v>
      </c>
      <c r="E77" s="53">
        <v>1478.1</v>
      </c>
      <c r="F77" s="53">
        <v>1459.8</v>
      </c>
      <c r="G77" s="53"/>
      <c r="H77" s="54">
        <f t="shared" ref="H77" si="135">(IF(D77="SHORT",E77-F77,IF(D77="LONG",F77-E77)))*C77</f>
        <v>5563.1999999999862</v>
      </c>
      <c r="I77" s="55"/>
      <c r="J77" s="56">
        <f t="shared" ref="J77" si="136">(H77+I77)/C77</f>
        <v>18.299999999999955</v>
      </c>
      <c r="K77" s="57">
        <f t="shared" ref="K77" si="137">SUM(H77:I77)</f>
        <v>5563.1999999999862</v>
      </c>
    </row>
    <row r="78" spans="1:11" s="5" customFormat="1">
      <c r="A78" s="71">
        <v>43264</v>
      </c>
      <c r="B78" s="58" t="s">
        <v>170</v>
      </c>
      <c r="C78" s="84">
        <v>599</v>
      </c>
      <c r="D78" s="58" t="s">
        <v>4</v>
      </c>
      <c r="E78" s="53">
        <v>750.1</v>
      </c>
      <c r="F78" s="53">
        <v>742.2</v>
      </c>
      <c r="G78" s="53"/>
      <c r="H78" s="54">
        <f t="shared" ref="H78" si="138">(IF(D78="SHORT",E78-F78,IF(D78="LONG",F78-E78)))*C78</f>
        <v>-4732.0999999999867</v>
      </c>
      <c r="I78" s="55"/>
      <c r="J78" s="56">
        <f t="shared" ref="J78" si="139">(H78+I78)/C78</f>
        <v>-7.8999999999999782</v>
      </c>
      <c r="K78" s="57">
        <f t="shared" ref="K78" si="140">SUM(H78:I78)</f>
        <v>-4732.0999999999867</v>
      </c>
    </row>
    <row r="79" spans="1:11" s="5" customFormat="1">
      <c r="A79" s="71">
        <v>43263</v>
      </c>
      <c r="B79" s="58" t="s">
        <v>166</v>
      </c>
      <c r="C79" s="84">
        <v>354</v>
      </c>
      <c r="D79" s="58" t="s">
        <v>4</v>
      </c>
      <c r="E79" s="53">
        <v>1268.75</v>
      </c>
      <c r="F79" s="53">
        <v>1278</v>
      </c>
      <c r="G79" s="53"/>
      <c r="H79" s="54">
        <f t="shared" ref="H79" si="141">(IF(D79="SHORT",E79-F79,IF(D79="LONG",F79-E79)))*C79</f>
        <v>3274.5</v>
      </c>
      <c r="I79" s="55"/>
      <c r="J79" s="56">
        <f t="shared" ref="J79" si="142">(H79+I79)/C79</f>
        <v>9.25</v>
      </c>
      <c r="K79" s="57">
        <f t="shared" ref="K79" si="143">SUM(H79:I79)</f>
        <v>3274.5</v>
      </c>
    </row>
    <row r="80" spans="1:11" s="5" customFormat="1">
      <c r="A80" s="71">
        <v>43263</v>
      </c>
      <c r="B80" s="58" t="s">
        <v>169</v>
      </c>
      <c r="C80" s="84">
        <v>2211</v>
      </c>
      <c r="D80" s="58" t="s">
        <v>4</v>
      </c>
      <c r="E80" s="53">
        <v>203.45</v>
      </c>
      <c r="F80" s="53">
        <v>205.95</v>
      </c>
      <c r="G80" s="53"/>
      <c r="H80" s="54">
        <f t="shared" ref="H80" si="144">(IF(D80="SHORT",E80-F80,IF(D80="LONG",F80-E80)))*C80</f>
        <v>5527.5</v>
      </c>
      <c r="I80" s="55"/>
      <c r="J80" s="56">
        <f t="shared" ref="J80" si="145">(H80+I80)/C80</f>
        <v>2.5</v>
      </c>
      <c r="K80" s="57">
        <f t="shared" ref="K80" si="146">SUM(H80:I80)</f>
        <v>5527.5</v>
      </c>
    </row>
    <row r="81" spans="1:11" s="5" customFormat="1">
      <c r="A81" s="71">
        <v>43259</v>
      </c>
      <c r="B81" s="58" t="s">
        <v>161</v>
      </c>
      <c r="C81" s="84">
        <v>3351</v>
      </c>
      <c r="D81" s="58" t="s">
        <v>4</v>
      </c>
      <c r="E81" s="53">
        <v>134.25</v>
      </c>
      <c r="F81" s="53">
        <v>135.94999999999999</v>
      </c>
      <c r="G81" s="53"/>
      <c r="H81" s="54">
        <f t="shared" ref="H81:H82" si="147">(IF(D81="SHORT",E81-F81,IF(D81="LONG",F81-E81)))*C81</f>
        <v>5696.6999999999616</v>
      </c>
      <c r="I81" s="55"/>
      <c r="J81" s="56">
        <f t="shared" ref="J81:J82" si="148">(H81+I81)/C81</f>
        <v>1.6999999999999886</v>
      </c>
      <c r="K81" s="57">
        <f t="shared" ref="K81:K82" si="149">SUM(H81:I81)</f>
        <v>5696.6999999999616</v>
      </c>
    </row>
    <row r="82" spans="1:11" s="5" customFormat="1">
      <c r="A82" s="71">
        <v>43259</v>
      </c>
      <c r="B82" s="58" t="s">
        <v>168</v>
      </c>
      <c r="C82" s="84">
        <v>187</v>
      </c>
      <c r="D82" s="58" t="s">
        <v>4</v>
      </c>
      <c r="E82" s="53">
        <v>2396</v>
      </c>
      <c r="F82" s="53">
        <v>2425.9499999999998</v>
      </c>
      <c r="G82" s="53"/>
      <c r="H82" s="54">
        <f t="shared" si="147"/>
        <v>5600.649999999966</v>
      </c>
      <c r="I82" s="55"/>
      <c r="J82" s="56">
        <f t="shared" si="148"/>
        <v>29.949999999999818</v>
      </c>
      <c r="K82" s="57">
        <f t="shared" si="149"/>
        <v>5600.649999999966</v>
      </c>
    </row>
    <row r="83" spans="1:11" s="5" customFormat="1">
      <c r="A83" s="71">
        <v>43258</v>
      </c>
      <c r="B83" s="58" t="s">
        <v>152</v>
      </c>
      <c r="C83" s="84">
        <v>1636</v>
      </c>
      <c r="D83" s="58" t="s">
        <v>4</v>
      </c>
      <c r="E83" s="53">
        <v>275</v>
      </c>
      <c r="F83" s="53">
        <v>276.14999999999998</v>
      </c>
      <c r="G83" s="53"/>
      <c r="H83" s="54">
        <f t="shared" ref="H83:H84" si="150">(IF(D83="SHORT",E83-F83,IF(D83="LONG",F83-E83)))*C83</f>
        <v>1881.3999999999628</v>
      </c>
      <c r="I83" s="55"/>
      <c r="J83" s="56">
        <f t="shared" ref="J83:J84" si="151">(H83+I83)/C83</f>
        <v>1.1499999999999773</v>
      </c>
      <c r="K83" s="57">
        <f t="shared" ref="K83:K84" si="152">SUM(H83:I83)</f>
        <v>1881.3999999999628</v>
      </c>
    </row>
    <row r="84" spans="1:11" s="5" customFormat="1">
      <c r="A84" s="71">
        <v>43258</v>
      </c>
      <c r="B84" s="58" t="s">
        <v>167</v>
      </c>
      <c r="C84" s="84">
        <v>6632</v>
      </c>
      <c r="D84" s="58" t="s">
        <v>4</v>
      </c>
      <c r="E84" s="53">
        <v>67.849999999999994</v>
      </c>
      <c r="F84" s="53">
        <v>67.150000000000006</v>
      </c>
      <c r="G84" s="53"/>
      <c r="H84" s="54">
        <f t="shared" si="150"/>
        <v>-4642.3999999999251</v>
      </c>
      <c r="I84" s="55"/>
      <c r="J84" s="56">
        <f t="shared" si="151"/>
        <v>-0.69999999999998874</v>
      </c>
      <c r="K84" s="57">
        <f t="shared" si="152"/>
        <v>-4642.3999999999251</v>
      </c>
    </row>
    <row r="85" spans="1:11" s="5" customFormat="1">
      <c r="A85" s="71">
        <v>43257</v>
      </c>
      <c r="B85" s="58" t="s">
        <v>166</v>
      </c>
      <c r="C85" s="84">
        <v>415</v>
      </c>
      <c r="D85" s="58" t="s">
        <v>4</v>
      </c>
      <c r="E85" s="53">
        <v>1082</v>
      </c>
      <c r="F85" s="53">
        <v>1095.5</v>
      </c>
      <c r="G85" s="53"/>
      <c r="H85" s="54">
        <f t="shared" ref="H85:H86" si="153">(IF(D85="SHORT",E85-F85,IF(D85="LONG",F85-E85)))*C85</f>
        <v>5602.5</v>
      </c>
      <c r="I85" s="55"/>
      <c r="J85" s="56">
        <f t="shared" ref="J85:J86" si="154">(H85+I85)/C85</f>
        <v>13.5</v>
      </c>
      <c r="K85" s="57">
        <f t="shared" ref="K85:K86" si="155">SUM(H85:I85)</f>
        <v>5602.5</v>
      </c>
    </row>
    <row r="86" spans="1:11" s="5" customFormat="1">
      <c r="A86" s="71">
        <v>43257</v>
      </c>
      <c r="B86" s="58" t="s">
        <v>165</v>
      </c>
      <c r="C86" s="84">
        <v>826</v>
      </c>
      <c r="D86" s="58" t="s">
        <v>4</v>
      </c>
      <c r="E86" s="53">
        <v>544.5</v>
      </c>
      <c r="F86" s="53">
        <v>551.29999999999995</v>
      </c>
      <c r="G86" s="53"/>
      <c r="H86" s="54">
        <f t="shared" si="153"/>
        <v>5616.7999999999629</v>
      </c>
      <c r="I86" s="55"/>
      <c r="J86" s="56">
        <f t="shared" si="154"/>
        <v>6.7999999999999554</v>
      </c>
      <c r="K86" s="57">
        <f t="shared" si="155"/>
        <v>5616.7999999999629</v>
      </c>
    </row>
    <row r="87" spans="1:11" s="5" customFormat="1">
      <c r="A87" s="71">
        <v>43256</v>
      </c>
      <c r="B87" s="58" t="s">
        <v>145</v>
      </c>
      <c r="C87" s="84">
        <v>362</v>
      </c>
      <c r="D87" s="58" t="s">
        <v>20</v>
      </c>
      <c r="E87" s="53">
        <v>1240.2</v>
      </c>
      <c r="F87" s="53">
        <v>1234</v>
      </c>
      <c r="G87" s="53"/>
      <c r="H87" s="54">
        <f t="shared" ref="H87:H88" si="156">(IF(D87="SHORT",E87-F87,IF(D87="LONG",F87-E87)))*C87</f>
        <v>2244.4000000000165</v>
      </c>
      <c r="I87" s="55"/>
      <c r="J87" s="56">
        <f t="shared" ref="J87:J88" si="157">(H87+I87)/C87</f>
        <v>6.2000000000000455</v>
      </c>
      <c r="K87" s="57">
        <f t="shared" ref="K87:K88" si="158">SUM(H87:I87)</f>
        <v>2244.4000000000165</v>
      </c>
    </row>
    <row r="88" spans="1:11" s="5" customFormat="1">
      <c r="A88" s="71">
        <v>43256</v>
      </c>
      <c r="B88" s="58" t="s">
        <v>71</v>
      </c>
      <c r="C88" s="84">
        <v>173</v>
      </c>
      <c r="D88" s="58" t="s">
        <v>4</v>
      </c>
      <c r="E88" s="53">
        <v>2594</v>
      </c>
      <c r="F88" s="53">
        <v>2566.75</v>
      </c>
      <c r="G88" s="53"/>
      <c r="H88" s="54">
        <f t="shared" si="156"/>
        <v>-4714.25</v>
      </c>
      <c r="I88" s="55"/>
      <c r="J88" s="56">
        <f t="shared" si="157"/>
        <v>-27.25</v>
      </c>
      <c r="K88" s="57">
        <f t="shared" si="158"/>
        <v>-4714.25</v>
      </c>
    </row>
    <row r="89" spans="1:11" s="5" customFormat="1">
      <c r="A89" s="71">
        <v>43255</v>
      </c>
      <c r="B89" s="58" t="s">
        <v>164</v>
      </c>
      <c r="C89" s="84">
        <v>1154</v>
      </c>
      <c r="D89" s="58" t="s">
        <v>20</v>
      </c>
      <c r="E89" s="53">
        <v>389.8</v>
      </c>
      <c r="F89" s="53">
        <v>386.85</v>
      </c>
      <c r="G89" s="53"/>
      <c r="H89" s="54">
        <f t="shared" ref="H89" si="159">(IF(D89="SHORT",E89-F89,IF(D89="LONG",F89-E89)))*C89</f>
        <v>3404.299999999987</v>
      </c>
      <c r="I89" s="55"/>
      <c r="J89" s="56">
        <f t="shared" ref="J89" si="160">(H89+I89)/C89</f>
        <v>2.9499999999999886</v>
      </c>
      <c r="K89" s="57">
        <f t="shared" ref="K89" si="161">SUM(H89:I89)</f>
        <v>3404.299999999987</v>
      </c>
    </row>
    <row r="90" spans="1:11" s="5" customFormat="1">
      <c r="A90" s="71">
        <v>43252</v>
      </c>
      <c r="B90" s="58" t="s">
        <v>137</v>
      </c>
      <c r="C90" s="84">
        <v>3737</v>
      </c>
      <c r="D90" s="58" t="s">
        <v>20</v>
      </c>
      <c r="E90" s="53">
        <v>120.4</v>
      </c>
      <c r="F90" s="53">
        <v>119.75</v>
      </c>
      <c r="G90" s="53"/>
      <c r="H90" s="54">
        <f t="shared" ref="H90" si="162">(IF(D90="SHORT",E90-F90,IF(D90="LONG",F90-E90)))*C90</f>
        <v>2429.0500000000211</v>
      </c>
      <c r="I90" s="55"/>
      <c r="J90" s="56">
        <f t="shared" ref="J90" si="163">(H90+I90)/C90</f>
        <v>0.65000000000000568</v>
      </c>
      <c r="K90" s="57">
        <f t="shared" ref="K90" si="164">SUM(H90:I90)</f>
        <v>2429.0500000000211</v>
      </c>
    </row>
    <row r="91" spans="1:11" ht="15.75">
      <c r="A91" s="83"/>
      <c r="B91" s="80"/>
      <c r="C91" s="80"/>
      <c r="D91" s="80"/>
      <c r="E91" s="80"/>
      <c r="F91" s="80"/>
      <c r="G91" s="80"/>
      <c r="H91" s="81"/>
      <c r="I91" s="82"/>
      <c r="J91" s="80"/>
      <c r="K91" s="80"/>
    </row>
    <row r="92" spans="1:11" s="5" customFormat="1">
      <c r="A92" s="71">
        <v>43251</v>
      </c>
      <c r="B92" s="58" t="s">
        <v>135</v>
      </c>
      <c r="C92" s="84">
        <v>258</v>
      </c>
      <c r="D92" s="58" t="s">
        <v>20</v>
      </c>
      <c r="E92" s="53">
        <v>1743.95</v>
      </c>
      <c r="F92" s="53">
        <v>1736.5</v>
      </c>
      <c r="G92" s="53"/>
      <c r="H92" s="54">
        <f t="shared" ref="H92:H93" si="165">(IF(D92="SHORT",E92-F92,IF(D92="LONG",F92-E92)))*C92</f>
        <v>1922.1000000000117</v>
      </c>
      <c r="I92" s="55"/>
      <c r="J92" s="56">
        <f t="shared" ref="J92:J93" si="166">(H92+I92)/C92</f>
        <v>7.4500000000000455</v>
      </c>
      <c r="K92" s="57">
        <f t="shared" ref="K92:K93" si="167">SUM(H92:I92)</f>
        <v>1922.1000000000117</v>
      </c>
    </row>
    <row r="93" spans="1:11" s="5" customFormat="1">
      <c r="A93" s="71">
        <v>43251</v>
      </c>
      <c r="B93" s="58" t="s">
        <v>156</v>
      </c>
      <c r="C93" s="52">
        <v>1125</v>
      </c>
      <c r="D93" s="58" t="s">
        <v>4</v>
      </c>
      <c r="E93" s="53">
        <v>399.8</v>
      </c>
      <c r="F93" s="53">
        <v>404.75</v>
      </c>
      <c r="G93" s="53"/>
      <c r="H93" s="54">
        <f t="shared" si="165"/>
        <v>5568.7499999999873</v>
      </c>
      <c r="I93" s="55"/>
      <c r="J93" s="56">
        <f t="shared" si="166"/>
        <v>4.9499999999999886</v>
      </c>
      <c r="K93" s="57">
        <f t="shared" si="167"/>
        <v>5568.7499999999873</v>
      </c>
    </row>
    <row r="94" spans="1:11" s="5" customFormat="1">
      <c r="A94" s="71">
        <v>43248</v>
      </c>
      <c r="B94" s="58" t="s">
        <v>163</v>
      </c>
      <c r="C94" s="52">
        <v>1217</v>
      </c>
      <c r="D94" s="58" t="s">
        <v>4</v>
      </c>
      <c r="E94" s="53">
        <v>369.5</v>
      </c>
      <c r="F94" s="53">
        <v>373</v>
      </c>
      <c r="G94" s="53"/>
      <c r="H94" s="54">
        <f t="shared" ref="H94" si="168">(IF(D94="SHORT",E94-F94,IF(D94="LONG",F94-E94)))*C94</f>
        <v>4259.5</v>
      </c>
      <c r="I94" s="55"/>
      <c r="J94" s="56">
        <f t="shared" ref="J94" si="169">(H94+I94)/C94</f>
        <v>3.5</v>
      </c>
      <c r="K94" s="57">
        <f t="shared" ref="K94" si="170">SUM(H94:I94)</f>
        <v>4259.5</v>
      </c>
    </row>
    <row r="95" spans="1:11" s="79" customFormat="1">
      <c r="A95" s="77">
        <v>43245</v>
      </c>
      <c r="B95" s="78" t="s">
        <v>132</v>
      </c>
      <c r="C95" s="78">
        <v>1589</v>
      </c>
      <c r="D95" s="78" t="s">
        <v>4</v>
      </c>
      <c r="E95" s="76">
        <v>283.05</v>
      </c>
      <c r="F95" s="76">
        <v>286.55</v>
      </c>
      <c r="G95" s="61">
        <v>290.89999999999998</v>
      </c>
      <c r="H95" s="62">
        <f t="shared" ref="H95:H96" si="171">(IF(D95="SHORT",E95-F95,IF(D95="LONG",F95-E95)))*C95</f>
        <v>5561.5</v>
      </c>
      <c r="I95" s="63">
        <f t="shared" ref="I95:I96" si="172">(IF(D95="SHORT",IF(G95="",0,E95-G95),IF(D95="LONG",IF(G95="",0,G95-F95))))*C95</f>
        <v>6912.149999999946</v>
      </c>
      <c r="J95" s="64">
        <f t="shared" ref="J95:J96" si="173">(H95+I95)/C95</f>
        <v>7.8499999999999668</v>
      </c>
      <c r="K95" s="65">
        <f t="shared" ref="K95:K96" si="174">SUM(H95:I95)</f>
        <v>12473.649999999947</v>
      </c>
    </row>
    <row r="96" spans="1:11" s="79" customFormat="1">
      <c r="A96" s="77">
        <v>43245</v>
      </c>
      <c r="B96" s="78" t="s">
        <v>99</v>
      </c>
      <c r="C96" s="78">
        <v>972</v>
      </c>
      <c r="D96" s="78" t="s">
        <v>4</v>
      </c>
      <c r="E96" s="76">
        <v>462.6</v>
      </c>
      <c r="F96" s="76">
        <v>468.4</v>
      </c>
      <c r="G96" s="61">
        <v>475.5</v>
      </c>
      <c r="H96" s="62">
        <f t="shared" si="171"/>
        <v>5637.5999999999558</v>
      </c>
      <c r="I96" s="63">
        <f t="shared" si="172"/>
        <v>6901.2000000000226</v>
      </c>
      <c r="J96" s="64">
        <f t="shared" si="173"/>
        <v>12.899999999999977</v>
      </c>
      <c r="K96" s="65">
        <f t="shared" si="174"/>
        <v>12538.799999999977</v>
      </c>
    </row>
    <row r="97" spans="1:11" s="5" customFormat="1">
      <c r="A97" s="71">
        <v>43244</v>
      </c>
      <c r="B97" s="58" t="s">
        <v>132</v>
      </c>
      <c r="C97" s="52">
        <v>1603</v>
      </c>
      <c r="D97" s="58" t="s">
        <v>4</v>
      </c>
      <c r="E97" s="53">
        <v>280.64999999999998</v>
      </c>
      <c r="F97" s="53">
        <v>282.5</v>
      </c>
      <c r="G97" s="53"/>
      <c r="H97" s="54">
        <f t="shared" ref="H97:H98" si="175">(IF(D97="SHORT",E97-F97,IF(D97="LONG",F97-E97)))*C97</f>
        <v>2965.5500000000366</v>
      </c>
      <c r="I97" s="55"/>
      <c r="J97" s="56">
        <f t="shared" ref="J97:J98" si="176">(H97+I97)/C97</f>
        <v>1.8500000000000227</v>
      </c>
      <c r="K97" s="57">
        <f t="shared" ref="K97:K98" si="177">SUM(H97:I97)</f>
        <v>2965.5500000000366</v>
      </c>
    </row>
    <row r="98" spans="1:11" s="5" customFormat="1">
      <c r="A98" s="71">
        <v>43244</v>
      </c>
      <c r="B98" s="58" t="s">
        <v>162</v>
      </c>
      <c r="C98" s="52">
        <v>841</v>
      </c>
      <c r="D98" s="58" t="s">
        <v>20</v>
      </c>
      <c r="E98" s="53">
        <v>534.54999999999995</v>
      </c>
      <c r="F98" s="53">
        <v>540</v>
      </c>
      <c r="G98" s="53"/>
      <c r="H98" s="54">
        <f t="shared" si="175"/>
        <v>-4583.450000000038</v>
      </c>
      <c r="I98" s="55"/>
      <c r="J98" s="56">
        <f t="shared" si="176"/>
        <v>-5.4500000000000455</v>
      </c>
      <c r="K98" s="57">
        <f t="shared" si="177"/>
        <v>-4583.450000000038</v>
      </c>
    </row>
    <row r="99" spans="1:11" s="5" customFormat="1">
      <c r="A99" s="71">
        <v>43243</v>
      </c>
      <c r="B99" s="58" t="s">
        <v>146</v>
      </c>
      <c r="C99" s="52">
        <v>1392</v>
      </c>
      <c r="D99" s="58" t="s">
        <v>4</v>
      </c>
      <c r="E99" s="53">
        <v>323.05</v>
      </c>
      <c r="F99" s="53">
        <v>323.45</v>
      </c>
      <c r="G99" s="53"/>
      <c r="H99" s="54">
        <f t="shared" ref="H99:H100" si="178">(IF(D99="SHORT",E99-F99,IF(D99="LONG",F99-E99)))*C99</f>
        <v>556.79999999996835</v>
      </c>
      <c r="I99" s="55"/>
      <c r="J99" s="56">
        <f t="shared" ref="J99:J100" si="179">(H99+I99)/C99</f>
        <v>0.39999999999997726</v>
      </c>
      <c r="K99" s="57">
        <f t="shared" ref="K99:K100" si="180">SUM(H99:I99)</f>
        <v>556.79999999996835</v>
      </c>
    </row>
    <row r="100" spans="1:11" s="5" customFormat="1">
      <c r="A100" s="71">
        <v>43243</v>
      </c>
      <c r="B100" s="58" t="s">
        <v>161</v>
      </c>
      <c r="C100" s="52">
        <v>2903</v>
      </c>
      <c r="D100" s="58" t="s">
        <v>4</v>
      </c>
      <c r="E100" s="53">
        <v>155</v>
      </c>
      <c r="F100" s="53">
        <v>157</v>
      </c>
      <c r="G100" s="53"/>
      <c r="H100" s="54">
        <f t="shared" si="178"/>
        <v>5806</v>
      </c>
      <c r="I100" s="55"/>
      <c r="J100" s="56">
        <f t="shared" si="179"/>
        <v>2</v>
      </c>
      <c r="K100" s="57">
        <f t="shared" si="180"/>
        <v>5806</v>
      </c>
    </row>
    <row r="101" spans="1:11" s="5" customFormat="1">
      <c r="A101" s="71">
        <v>43241</v>
      </c>
      <c r="B101" s="58" t="s">
        <v>160</v>
      </c>
      <c r="C101" s="52">
        <v>3035</v>
      </c>
      <c r="D101" s="58" t="s">
        <v>20</v>
      </c>
      <c r="E101" s="53">
        <v>148.25</v>
      </c>
      <c r="F101" s="53">
        <v>147.6</v>
      </c>
      <c r="G101" s="53"/>
      <c r="H101" s="54">
        <f t="shared" ref="H101:H102" si="181">(IF(D101="SHORT",E101-F101,IF(D101="LONG",F101-E101)))*C101</f>
        <v>1972.7500000000173</v>
      </c>
      <c r="I101" s="55"/>
      <c r="J101" s="56">
        <f t="shared" ref="J101:J102" si="182">(H101+I101)/C101</f>
        <v>0.65000000000000568</v>
      </c>
      <c r="K101" s="57">
        <f t="shared" ref="K101:K102" si="183">SUM(H101:I101)</f>
        <v>1972.7500000000173</v>
      </c>
    </row>
    <row r="102" spans="1:11" s="5" customFormat="1">
      <c r="A102" s="71">
        <v>43241</v>
      </c>
      <c r="B102" s="58" t="s">
        <v>159</v>
      </c>
      <c r="C102" s="52">
        <v>580</v>
      </c>
      <c r="D102" s="58" t="s">
        <v>20</v>
      </c>
      <c r="E102" s="53">
        <v>775</v>
      </c>
      <c r="F102" s="53">
        <v>782.9</v>
      </c>
      <c r="G102" s="53"/>
      <c r="H102" s="54">
        <f t="shared" si="181"/>
        <v>-4581.9999999999873</v>
      </c>
      <c r="I102" s="55"/>
      <c r="J102" s="56">
        <f t="shared" si="182"/>
        <v>-7.8999999999999782</v>
      </c>
      <c r="K102" s="57">
        <f t="shared" si="183"/>
        <v>-4581.9999999999873</v>
      </c>
    </row>
    <row r="103" spans="1:11" s="5" customFormat="1">
      <c r="A103" s="71">
        <v>43238</v>
      </c>
      <c r="B103" s="58" t="s">
        <v>67</v>
      </c>
      <c r="C103" s="52">
        <v>3734</v>
      </c>
      <c r="D103" s="58" t="s">
        <v>20</v>
      </c>
      <c r="E103" s="53">
        <v>120.5</v>
      </c>
      <c r="F103" s="53">
        <v>121.7</v>
      </c>
      <c r="G103" s="53"/>
      <c r="H103" s="54">
        <f t="shared" ref="H103" si="184">(IF(D103="SHORT",E103-F103,IF(D103="LONG",F103-E103)))*C103</f>
        <v>-4480.8000000000102</v>
      </c>
      <c r="I103" s="55"/>
      <c r="J103" s="56">
        <f t="shared" ref="J103" si="185">(H103+I103)/C103</f>
        <v>-1.2000000000000026</v>
      </c>
      <c r="K103" s="57">
        <f t="shared" ref="K103" si="186">SUM(H103:I103)</f>
        <v>-4480.8000000000102</v>
      </c>
    </row>
    <row r="104" spans="1:11" s="5" customFormat="1">
      <c r="A104" s="71">
        <v>43237</v>
      </c>
      <c r="B104" s="58" t="s">
        <v>158</v>
      </c>
      <c r="C104" s="52">
        <v>5303</v>
      </c>
      <c r="D104" s="58" t="s">
        <v>4</v>
      </c>
      <c r="E104" s="53">
        <v>84.85</v>
      </c>
      <c r="F104" s="53">
        <v>85.9</v>
      </c>
      <c r="G104" s="53"/>
      <c r="H104" s="54">
        <f t="shared" ref="H104:H105" si="187">(IF(D104="SHORT",E104-F104,IF(D104="LONG",F104-E104)))*C104</f>
        <v>5568.1500000000606</v>
      </c>
      <c r="I104" s="55"/>
      <c r="J104" s="56">
        <f t="shared" ref="J104:J105" si="188">(H104+I104)/C104</f>
        <v>1.0500000000000114</v>
      </c>
      <c r="K104" s="57">
        <f t="shared" ref="K104:K105" si="189">SUM(H104:I104)</f>
        <v>5568.1500000000606</v>
      </c>
    </row>
    <row r="105" spans="1:11" s="5" customFormat="1">
      <c r="A105" s="71">
        <v>43237</v>
      </c>
      <c r="B105" s="58" t="s">
        <v>157</v>
      </c>
      <c r="C105" s="52">
        <v>382</v>
      </c>
      <c r="D105" s="58" t="s">
        <v>20</v>
      </c>
      <c r="E105" s="53">
        <v>1174.95</v>
      </c>
      <c r="F105" s="53">
        <v>1161</v>
      </c>
      <c r="G105" s="53"/>
      <c r="H105" s="54">
        <f t="shared" si="187"/>
        <v>5328.9000000000178</v>
      </c>
      <c r="I105" s="55"/>
      <c r="J105" s="56">
        <f t="shared" si="188"/>
        <v>13.950000000000047</v>
      </c>
      <c r="K105" s="57">
        <f t="shared" si="189"/>
        <v>5328.9000000000178</v>
      </c>
    </row>
    <row r="106" spans="1:11" s="5" customFormat="1">
      <c r="A106" s="71">
        <v>43236</v>
      </c>
      <c r="B106" s="58" t="s">
        <v>156</v>
      </c>
      <c r="C106" s="52">
        <v>1129</v>
      </c>
      <c r="D106" s="58" t="s">
        <v>20</v>
      </c>
      <c r="E106" s="53">
        <v>398.35</v>
      </c>
      <c r="F106" s="53">
        <v>400</v>
      </c>
      <c r="G106" s="53"/>
      <c r="H106" s="54">
        <f t="shared" ref="H106:H107" si="190">(IF(D106="SHORT",E106-F106,IF(D106="LONG",F106-E106)))*C106</f>
        <v>-1862.8499999999744</v>
      </c>
      <c r="I106" s="55"/>
      <c r="J106" s="56">
        <f t="shared" ref="J106:J107" si="191">(H106+I106)/C106</f>
        <v>-1.6499999999999773</v>
      </c>
      <c r="K106" s="57">
        <f t="shared" ref="K106:K107" si="192">SUM(H106:I106)</f>
        <v>-1862.8499999999744</v>
      </c>
    </row>
    <row r="107" spans="1:11" s="5" customFormat="1">
      <c r="A107" s="71">
        <v>43236</v>
      </c>
      <c r="B107" s="58" t="s">
        <v>147</v>
      </c>
      <c r="C107" s="52">
        <v>2453</v>
      </c>
      <c r="D107" s="58" t="s">
        <v>4</v>
      </c>
      <c r="E107" s="53">
        <v>183.4</v>
      </c>
      <c r="F107" s="53">
        <v>184.6</v>
      </c>
      <c r="G107" s="53"/>
      <c r="H107" s="54">
        <f t="shared" si="190"/>
        <v>2943.5999999999722</v>
      </c>
      <c r="I107" s="55"/>
      <c r="J107" s="56">
        <f t="shared" si="191"/>
        <v>1.1999999999999886</v>
      </c>
      <c r="K107" s="57">
        <f t="shared" si="192"/>
        <v>2943.5999999999722</v>
      </c>
    </row>
    <row r="108" spans="1:11" s="79" customFormat="1">
      <c r="A108" s="77">
        <v>43235</v>
      </c>
      <c r="B108" s="78" t="s">
        <v>132</v>
      </c>
      <c r="C108" s="78">
        <v>1415</v>
      </c>
      <c r="D108" s="78" t="s">
        <v>4</v>
      </c>
      <c r="E108" s="76">
        <v>317.89999999999998</v>
      </c>
      <c r="F108" s="76">
        <v>321.7</v>
      </c>
      <c r="G108" s="61">
        <v>326.55</v>
      </c>
      <c r="H108" s="62">
        <f t="shared" ref="H108" si="193">(IF(D108="SHORT",E108-F108,IF(D108="LONG",F108-E108)))*C108</f>
        <v>5377.0000000000164</v>
      </c>
      <c r="I108" s="63">
        <f>(IF(D108="SHORT",IF(G108="",0,E108-G108),IF(D108="LONG",IF(G108="",0,G108-F108))))*C108</f>
        <v>6862.7500000000318</v>
      </c>
      <c r="J108" s="64">
        <f t="shared" ref="J108" si="194">(H108+I108)/C108</f>
        <v>8.6500000000000341</v>
      </c>
      <c r="K108" s="65">
        <f t="shared" ref="K108" si="195">SUM(H108:I108)</f>
        <v>12239.750000000047</v>
      </c>
    </row>
    <row r="109" spans="1:11" s="5" customFormat="1">
      <c r="A109" s="71">
        <v>43234</v>
      </c>
      <c r="B109" s="58" t="s">
        <v>155</v>
      </c>
      <c r="C109" s="52">
        <v>702</v>
      </c>
      <c r="D109" s="58" t="s">
        <v>4</v>
      </c>
      <c r="E109" s="53">
        <v>641</v>
      </c>
      <c r="F109" s="53">
        <v>636.95000000000005</v>
      </c>
      <c r="G109" s="53"/>
      <c r="H109" s="54">
        <f t="shared" ref="H109" si="196">(IF(D109="SHORT",E109-F109,IF(D109="LONG",F109-E109)))*C109</f>
        <v>-2843.0999999999681</v>
      </c>
      <c r="I109" s="55"/>
      <c r="J109" s="56">
        <f t="shared" ref="J109" si="197">(H109+I109)/C109</f>
        <v>-4.0499999999999545</v>
      </c>
      <c r="K109" s="57">
        <f t="shared" ref="K109" si="198">SUM(H109:I109)</f>
        <v>-2843.0999999999681</v>
      </c>
    </row>
    <row r="110" spans="1:11" s="5" customFormat="1">
      <c r="A110" s="71">
        <v>43231</v>
      </c>
      <c r="B110" s="58" t="s">
        <v>154</v>
      </c>
      <c r="C110" s="52">
        <v>744</v>
      </c>
      <c r="D110" s="58" t="s">
        <v>4</v>
      </c>
      <c r="E110" s="53">
        <v>604.5</v>
      </c>
      <c r="F110" s="53">
        <v>609.29999999999995</v>
      </c>
      <c r="G110" s="53"/>
      <c r="H110" s="54">
        <f t="shared" ref="H110:H111" si="199">(IF(D110="SHORT",E110-F110,IF(D110="LONG",F110-E110)))*C110</f>
        <v>3571.1999999999662</v>
      </c>
      <c r="I110" s="55"/>
      <c r="J110" s="56">
        <f t="shared" ref="J110:J111" si="200">(H110+I110)/C110</f>
        <v>4.7999999999999545</v>
      </c>
      <c r="K110" s="57">
        <f t="shared" ref="K110:K111" si="201">SUM(H110:I110)</f>
        <v>3571.1999999999662</v>
      </c>
    </row>
    <row r="111" spans="1:11" s="5" customFormat="1">
      <c r="A111" s="71">
        <v>43231</v>
      </c>
      <c r="B111" s="58" t="s">
        <v>153</v>
      </c>
      <c r="C111" s="52">
        <v>411</v>
      </c>
      <c r="D111" s="58" t="s">
        <v>4</v>
      </c>
      <c r="E111" s="53">
        <v>1094.2</v>
      </c>
      <c r="F111" s="53">
        <v>1107.8499999999999</v>
      </c>
      <c r="G111" s="53"/>
      <c r="H111" s="54">
        <f t="shared" si="199"/>
        <v>5610.1499999999442</v>
      </c>
      <c r="I111" s="55"/>
      <c r="J111" s="56">
        <f t="shared" si="200"/>
        <v>13.649999999999864</v>
      </c>
      <c r="K111" s="57">
        <f t="shared" si="201"/>
        <v>5610.1499999999442</v>
      </c>
    </row>
    <row r="112" spans="1:11" s="5" customFormat="1">
      <c r="A112" s="71">
        <v>43230</v>
      </c>
      <c r="B112" s="58" t="s">
        <v>152</v>
      </c>
      <c r="C112" s="52">
        <v>1566</v>
      </c>
      <c r="D112" s="58" t="s">
        <v>20</v>
      </c>
      <c r="E112" s="53">
        <v>287.35000000000002</v>
      </c>
      <c r="F112" s="53">
        <v>283.75</v>
      </c>
      <c r="G112" s="53"/>
      <c r="H112" s="54">
        <f t="shared" ref="H112" si="202">(IF(D112="SHORT",E112-F112,IF(D112="LONG",F112-E112)))*C112</f>
        <v>5637.6000000000358</v>
      </c>
      <c r="I112" s="55"/>
      <c r="J112" s="56">
        <f t="shared" ref="J112" si="203">(H112+I112)/C112</f>
        <v>3.6000000000000227</v>
      </c>
      <c r="K112" s="57">
        <f t="shared" ref="K112" si="204">SUM(H112:I112)</f>
        <v>5637.6000000000358</v>
      </c>
    </row>
    <row r="113" spans="1:11" s="5" customFormat="1">
      <c r="A113" s="71">
        <v>43228</v>
      </c>
      <c r="B113" s="58" t="s">
        <v>151</v>
      </c>
      <c r="C113" s="52">
        <v>463</v>
      </c>
      <c r="D113" s="58" t="s">
        <v>4</v>
      </c>
      <c r="E113" s="53">
        <v>971.85</v>
      </c>
      <c r="F113" s="53">
        <v>983.9</v>
      </c>
      <c r="G113" s="53"/>
      <c r="H113" s="54">
        <f t="shared" ref="H113" si="205">(IF(D113="SHORT",E113-F113,IF(D113="LONG",F113-E113)))*C113</f>
        <v>5579.1499999999787</v>
      </c>
      <c r="I113" s="55"/>
      <c r="J113" s="56">
        <f t="shared" ref="J113" si="206">(H113+I113)/C113</f>
        <v>12.049999999999955</v>
      </c>
      <c r="K113" s="57">
        <f t="shared" ref="K113" si="207">SUM(H113:I113)</f>
        <v>5579.1499999999787</v>
      </c>
    </row>
    <row r="114" spans="1:11" s="5" customFormat="1">
      <c r="A114" s="71">
        <v>43227</v>
      </c>
      <c r="B114" s="58" t="s">
        <v>149</v>
      </c>
      <c r="C114" s="52">
        <v>1956</v>
      </c>
      <c r="D114" s="58" t="s">
        <v>4</v>
      </c>
      <c r="E114" s="53">
        <v>240</v>
      </c>
      <c r="F114" s="53">
        <v>243</v>
      </c>
      <c r="G114" s="53"/>
      <c r="H114" s="54">
        <f t="shared" ref="H114:H115" si="208">(IF(D114="SHORT",E114-F114,IF(D114="LONG",F114-E114)))*C114</f>
        <v>5868</v>
      </c>
      <c r="I114" s="55"/>
      <c r="J114" s="56">
        <f t="shared" ref="J114:J115" si="209">(H114+I114)/C114</f>
        <v>3</v>
      </c>
      <c r="K114" s="57">
        <f t="shared" ref="K114:K115" si="210">SUM(H114:I114)</f>
        <v>5868</v>
      </c>
    </row>
    <row r="115" spans="1:11" s="79" customFormat="1">
      <c r="A115" s="77">
        <v>43224</v>
      </c>
      <c r="B115" s="78" t="s">
        <v>150</v>
      </c>
      <c r="C115" s="78">
        <v>1414</v>
      </c>
      <c r="D115" s="78" t="s">
        <v>4</v>
      </c>
      <c r="E115" s="76">
        <v>318.2</v>
      </c>
      <c r="F115" s="76">
        <v>321.35000000000002</v>
      </c>
      <c r="G115" s="61">
        <v>326.05</v>
      </c>
      <c r="H115" s="62">
        <f t="shared" si="208"/>
        <v>4454.1000000000486</v>
      </c>
      <c r="I115" s="63">
        <f>(IF(D115="SHORT",IF(G115="",0,E115-G115),IF(D115="LONG",IF(G115="",0,G115-F115))))*C115</f>
        <v>6645.7999999999838</v>
      </c>
      <c r="J115" s="64">
        <f t="shared" si="209"/>
        <v>7.8500000000000227</v>
      </c>
      <c r="K115" s="65">
        <f t="shared" si="210"/>
        <v>11099.900000000032</v>
      </c>
    </row>
    <row r="116" spans="1:11" s="5" customFormat="1">
      <c r="A116" s="71">
        <v>43224</v>
      </c>
      <c r="B116" s="58" t="s">
        <v>148</v>
      </c>
      <c r="C116" s="52">
        <v>435</v>
      </c>
      <c r="D116" s="58" t="s">
        <v>20</v>
      </c>
      <c r="E116" s="53">
        <v>1033.75</v>
      </c>
      <c r="F116" s="53">
        <v>1021.35</v>
      </c>
      <c r="G116" s="53"/>
      <c r="H116" s="54">
        <f t="shared" ref="H116" si="211">(IF(D116="SHORT",E116-F116,IF(D116="LONG",F116-E116)))*C116</f>
        <v>5393.99999999999</v>
      </c>
      <c r="I116" s="55"/>
      <c r="J116" s="56">
        <f t="shared" ref="J116" si="212">(H116+I116)/C116</f>
        <v>12.399999999999977</v>
      </c>
      <c r="K116" s="57">
        <f t="shared" ref="K116" si="213">SUM(H116:I116)</f>
        <v>5393.99999999999</v>
      </c>
    </row>
    <row r="117" spans="1:11" s="5" customFormat="1">
      <c r="A117" s="71">
        <v>43223</v>
      </c>
      <c r="B117" s="58" t="s">
        <v>147</v>
      </c>
      <c r="C117" s="52">
        <v>2423</v>
      </c>
      <c r="D117" s="58" t="s">
        <v>20</v>
      </c>
      <c r="E117" s="53">
        <v>185.65</v>
      </c>
      <c r="F117" s="53">
        <v>187.05</v>
      </c>
      <c r="G117" s="53"/>
      <c r="H117" s="54">
        <f t="shared" ref="H117" si="214">(IF(D117="SHORT",E117-F117,IF(D117="LONG",F117-E117)))*C117</f>
        <v>-3392.2000000000139</v>
      </c>
      <c r="I117" s="55"/>
      <c r="J117" s="56">
        <f t="shared" ref="J117" si="215">(H117+I117)/C117</f>
        <v>-1.4000000000000057</v>
      </c>
      <c r="K117" s="57">
        <f t="shared" ref="K117" si="216">SUM(H117:I117)</f>
        <v>-3392.2000000000139</v>
      </c>
    </row>
    <row r="118" spans="1:11" s="5" customFormat="1">
      <c r="A118" s="71">
        <v>43222</v>
      </c>
      <c r="B118" s="58" t="s">
        <v>129</v>
      </c>
      <c r="C118" s="52">
        <v>1270</v>
      </c>
      <c r="D118" s="58" t="s">
        <v>4</v>
      </c>
      <c r="E118" s="53">
        <v>353.9</v>
      </c>
      <c r="F118" s="53">
        <v>355.35</v>
      </c>
      <c r="G118" s="53"/>
      <c r="H118" s="54">
        <f t="shared" ref="H118" si="217">(IF(D118="SHORT",E118-F118,IF(D118="LONG",F118-E118)))*C118</f>
        <v>1841.5000000000578</v>
      </c>
      <c r="I118" s="55"/>
      <c r="J118" s="56">
        <f t="shared" ref="J118" si="218">(H118+I118)/C118</f>
        <v>1.4500000000000455</v>
      </c>
      <c r="K118" s="57">
        <f t="shared" ref="K118" si="219">SUM(H118:I118)</f>
        <v>1841.5000000000578</v>
      </c>
    </row>
    <row r="119" spans="1:11" ht="15.75">
      <c r="A119" s="75"/>
      <c r="B119" s="72"/>
      <c r="C119" s="72"/>
      <c r="D119" s="72"/>
      <c r="E119" s="72"/>
      <c r="F119" s="72"/>
      <c r="G119" s="72"/>
      <c r="H119" s="73"/>
      <c r="I119" s="74"/>
      <c r="J119" s="72"/>
      <c r="K119" s="72"/>
    </row>
    <row r="120" spans="1:11" s="5" customFormat="1">
      <c r="A120" s="71">
        <v>43220</v>
      </c>
      <c r="B120" s="58" t="s">
        <v>146</v>
      </c>
      <c r="C120" s="52">
        <v>1365</v>
      </c>
      <c r="D120" s="58" t="s">
        <v>4</v>
      </c>
      <c r="E120" s="53">
        <v>329.5</v>
      </c>
      <c r="F120" s="53">
        <v>333.5</v>
      </c>
      <c r="G120" s="53"/>
      <c r="H120" s="54">
        <f t="shared" ref="H120" si="220">(IF(D120="SHORT",E120-F120,IF(D120="LONG",F120-E120)))*C120</f>
        <v>5460</v>
      </c>
      <c r="I120" s="55"/>
      <c r="J120" s="56">
        <f t="shared" ref="J120" si="221">(H120+I120)/C120</f>
        <v>4</v>
      </c>
      <c r="K120" s="57">
        <f t="shared" ref="K120" si="222">SUM(H120:I120)</f>
        <v>5460</v>
      </c>
    </row>
    <row r="121" spans="1:11" s="5" customFormat="1">
      <c r="A121" s="71">
        <v>43217</v>
      </c>
      <c r="B121" s="58" t="s">
        <v>145</v>
      </c>
      <c r="C121" s="52">
        <v>407</v>
      </c>
      <c r="D121" s="58" t="s">
        <v>4</v>
      </c>
      <c r="E121" s="53">
        <v>1105.05</v>
      </c>
      <c r="F121" s="53">
        <v>1113</v>
      </c>
      <c r="G121" s="53"/>
      <c r="H121" s="54">
        <f t="shared" ref="H121" si="223">(IF(D121="SHORT",E121-F121,IF(D121="LONG",F121-E121)))*C121</f>
        <v>3235.6500000000187</v>
      </c>
      <c r="I121" s="55"/>
      <c r="J121" s="56">
        <f t="shared" ref="J121" si="224">(H121+I121)/C121</f>
        <v>7.9500000000000464</v>
      </c>
      <c r="K121" s="57">
        <f t="shared" ref="K121" si="225">SUM(H121:I121)</f>
        <v>3235.6500000000187</v>
      </c>
    </row>
    <row r="122" spans="1:11" s="5" customFormat="1">
      <c r="A122" s="71">
        <v>43216</v>
      </c>
      <c r="B122" s="58" t="s">
        <v>144</v>
      </c>
      <c r="C122" s="52">
        <v>8093</v>
      </c>
      <c r="D122" s="58" t="s">
        <v>4</v>
      </c>
      <c r="E122" s="53">
        <v>55.6</v>
      </c>
      <c r="F122" s="53">
        <v>56.25</v>
      </c>
      <c r="G122" s="53"/>
      <c r="H122" s="54">
        <f t="shared" ref="H122" si="226">(IF(D122="SHORT",E122-F122,IF(D122="LONG",F122-E122)))*C122</f>
        <v>5260.4499999999889</v>
      </c>
      <c r="I122" s="55"/>
      <c r="J122" s="56">
        <f t="shared" ref="J122" si="227">(H122+I122)/C122</f>
        <v>0.64999999999999858</v>
      </c>
      <c r="K122" s="57">
        <f t="shared" ref="K122" si="228">SUM(H122:I122)</f>
        <v>5260.4499999999889</v>
      </c>
    </row>
    <row r="123" spans="1:11" s="5" customFormat="1">
      <c r="A123" s="71">
        <v>43215</v>
      </c>
      <c r="B123" s="58" t="s">
        <v>143</v>
      </c>
      <c r="C123" s="52">
        <v>437</v>
      </c>
      <c r="D123" s="58" t="s">
        <v>4</v>
      </c>
      <c r="E123" s="53">
        <v>1028</v>
      </c>
      <c r="F123" s="53">
        <v>1040.8499999999999</v>
      </c>
      <c r="G123" s="53"/>
      <c r="H123" s="54">
        <f t="shared" ref="H123" si="229">(IF(D123="SHORT",E123-F123,IF(D123="LONG",F123-E123)))*C123</f>
        <v>5615.4499999999607</v>
      </c>
      <c r="I123" s="55"/>
      <c r="J123" s="56">
        <f t="shared" ref="J123" si="230">(H123+I123)/C123</f>
        <v>12.849999999999911</v>
      </c>
      <c r="K123" s="57">
        <f t="shared" ref="K123" si="231">SUM(H123:I123)</f>
        <v>5615.4499999999607</v>
      </c>
    </row>
    <row r="124" spans="1:11" s="5" customFormat="1">
      <c r="A124" s="71">
        <v>43214</v>
      </c>
      <c r="B124" s="58" t="s">
        <v>142</v>
      </c>
      <c r="C124" s="52">
        <v>3460</v>
      </c>
      <c r="D124" s="58" t="s">
        <v>4</v>
      </c>
      <c r="E124" s="53">
        <v>130.05000000000001</v>
      </c>
      <c r="F124" s="53">
        <v>131.15</v>
      </c>
      <c r="G124" s="53"/>
      <c r="H124" s="54">
        <f t="shared" ref="H124" si="232">(IF(D124="SHORT",E124-F124,IF(D124="LONG",F124-E124)))*C124</f>
        <v>3805.9999999999804</v>
      </c>
      <c r="I124" s="55"/>
      <c r="J124" s="56">
        <f t="shared" ref="J124" si="233">(H124+I124)/C124</f>
        <v>1.0999999999999943</v>
      </c>
      <c r="K124" s="57">
        <f t="shared" ref="K124" si="234">SUM(H124:I124)</f>
        <v>3805.9999999999804</v>
      </c>
    </row>
    <row r="125" spans="1:11" s="5" customFormat="1">
      <c r="A125" s="71">
        <v>43213</v>
      </c>
      <c r="B125" s="58" t="s">
        <v>141</v>
      </c>
      <c r="C125" s="52">
        <v>243</v>
      </c>
      <c r="D125" s="58" t="s">
        <v>4</v>
      </c>
      <c r="E125" s="53">
        <v>1845</v>
      </c>
      <c r="F125" s="53">
        <v>1868</v>
      </c>
      <c r="G125" s="53"/>
      <c r="H125" s="54">
        <f t="shared" ref="H125" si="235">(IF(D125="SHORT",E125-F125,IF(D125="LONG",F125-E125)))*C125</f>
        <v>5589</v>
      </c>
      <c r="I125" s="55"/>
      <c r="J125" s="56">
        <f t="shared" ref="J125" si="236">(H125+I125)/C125</f>
        <v>23</v>
      </c>
      <c r="K125" s="57">
        <f t="shared" ref="K125" si="237">SUM(H125:I125)</f>
        <v>5589</v>
      </c>
    </row>
    <row r="126" spans="1:11" s="5" customFormat="1">
      <c r="A126" s="71">
        <v>43210</v>
      </c>
      <c r="B126" s="58" t="s">
        <v>140</v>
      </c>
      <c r="C126" s="52">
        <v>422</v>
      </c>
      <c r="D126" s="58" t="s">
        <v>4</v>
      </c>
      <c r="E126" s="53">
        <v>1065.5</v>
      </c>
      <c r="F126" s="53">
        <v>1073.95</v>
      </c>
      <c r="G126" s="53"/>
      <c r="H126" s="54">
        <f t="shared" ref="H126" si="238">(IF(D126="SHORT",E126-F126,IF(D126="LONG",F126-E126)))*C126</f>
        <v>3565.9000000000192</v>
      </c>
      <c r="I126" s="55"/>
      <c r="J126" s="56">
        <f t="shared" ref="J126" si="239">(H126+I126)/C126</f>
        <v>8.4500000000000455</v>
      </c>
      <c r="K126" s="57">
        <f t="shared" ref="K126" si="240">SUM(H126:I126)</f>
        <v>3565.9000000000192</v>
      </c>
    </row>
    <row r="127" spans="1:11" s="5" customFormat="1">
      <c r="A127" s="71">
        <v>43209</v>
      </c>
      <c r="B127" s="58" t="s">
        <v>139</v>
      </c>
      <c r="C127" s="52">
        <v>5572</v>
      </c>
      <c r="D127" s="58" t="s">
        <v>4</v>
      </c>
      <c r="E127" s="53">
        <v>80.75</v>
      </c>
      <c r="F127" s="53">
        <v>81.25</v>
      </c>
      <c r="G127" s="53"/>
      <c r="H127" s="54">
        <f t="shared" ref="H127" si="241">(IF(D127="SHORT",E127-F127,IF(D127="LONG",F127-E127)))*C127</f>
        <v>2786</v>
      </c>
      <c r="I127" s="55"/>
      <c r="J127" s="56">
        <f t="shared" ref="J127" si="242">(H127+I127)/C127</f>
        <v>0.5</v>
      </c>
      <c r="K127" s="57">
        <f t="shared" ref="K127" si="243">SUM(H127:I127)</f>
        <v>2786</v>
      </c>
    </row>
    <row r="128" spans="1:11" s="5" customFormat="1">
      <c r="A128" s="71">
        <v>43208</v>
      </c>
      <c r="B128" s="58" t="s">
        <v>138</v>
      </c>
      <c r="C128" s="52">
        <v>498</v>
      </c>
      <c r="D128" s="58" t="s">
        <v>4</v>
      </c>
      <c r="E128" s="53">
        <v>903</v>
      </c>
      <c r="F128" s="53">
        <v>913.25</v>
      </c>
      <c r="G128" s="53"/>
      <c r="H128" s="54">
        <f t="shared" ref="H128" si="244">(IF(D128="SHORT",E128-F128,IF(D128="LONG",F128-E128)))*C128</f>
        <v>5104.5</v>
      </c>
      <c r="I128" s="55"/>
      <c r="J128" s="56">
        <f t="shared" ref="J128" si="245">(H128+I128)/C128</f>
        <v>10.25</v>
      </c>
      <c r="K128" s="57">
        <f t="shared" ref="K128" si="246">SUM(H128:I128)</f>
        <v>5104.5</v>
      </c>
    </row>
    <row r="129" spans="1:11" s="5" customFormat="1">
      <c r="A129" s="71">
        <v>43208</v>
      </c>
      <c r="B129" s="58" t="s">
        <v>137</v>
      </c>
      <c r="C129" s="52">
        <v>3601</v>
      </c>
      <c r="D129" s="58" t="s">
        <v>4</v>
      </c>
      <c r="E129" s="53">
        <v>124.95</v>
      </c>
      <c r="F129" s="53">
        <v>123.65</v>
      </c>
      <c r="G129" s="53"/>
      <c r="H129" s="54">
        <f t="shared" ref="H129" si="247">(IF(D129="SHORT",E129-F129,IF(D129="LONG",F129-E129)))*C129</f>
        <v>-4681.2999999999902</v>
      </c>
      <c r="I129" s="55"/>
      <c r="J129" s="56">
        <f t="shared" ref="J129" si="248">(H129+I129)/C129</f>
        <v>-1.2999999999999974</v>
      </c>
      <c r="K129" s="57">
        <f t="shared" ref="K129" si="249">SUM(H129:I129)</f>
        <v>-4681.2999999999902</v>
      </c>
    </row>
    <row r="130" spans="1:11" s="5" customFormat="1">
      <c r="A130" s="71">
        <v>43208</v>
      </c>
      <c r="B130" s="58" t="s">
        <v>56</v>
      </c>
      <c r="C130" s="52">
        <v>207</v>
      </c>
      <c r="D130" s="58" t="s">
        <v>20</v>
      </c>
      <c r="E130" s="53">
        <v>2165</v>
      </c>
      <c r="F130" s="53">
        <v>2154</v>
      </c>
      <c r="G130" s="53"/>
      <c r="H130" s="54">
        <f t="shared" ref="H130" si="250">(IF(D130="SHORT",E130-F130,IF(D130="LONG",F130-E130)))*C130</f>
        <v>2277</v>
      </c>
      <c r="I130" s="55"/>
      <c r="J130" s="56">
        <f t="shared" ref="J130" si="251">(H130+I130)/C130</f>
        <v>11</v>
      </c>
      <c r="K130" s="57">
        <f t="shared" ref="K130" si="252">SUM(H130:I130)</f>
        <v>2277</v>
      </c>
    </row>
    <row r="131" spans="1:11" s="5" customFormat="1">
      <c r="A131" s="71">
        <v>43207</v>
      </c>
      <c r="B131" s="58" t="s">
        <v>136</v>
      </c>
      <c r="C131" s="52">
        <v>1025</v>
      </c>
      <c r="D131" s="58" t="s">
        <v>4</v>
      </c>
      <c r="E131" s="53">
        <v>439</v>
      </c>
      <c r="F131" s="53">
        <v>441</v>
      </c>
      <c r="G131" s="53"/>
      <c r="H131" s="54">
        <f t="shared" ref="H131:H132" si="253">(IF(D131="SHORT",E131-F131,IF(D131="LONG",F131-E131)))*C131</f>
        <v>2050</v>
      </c>
      <c r="I131" s="55"/>
      <c r="J131" s="56">
        <f t="shared" ref="J131:J132" si="254">(H131+I131)/C131</f>
        <v>2</v>
      </c>
      <c r="K131" s="57">
        <f t="shared" ref="K131:K132" si="255">SUM(H131:I131)</f>
        <v>2050</v>
      </c>
    </row>
    <row r="132" spans="1:11" s="5" customFormat="1">
      <c r="A132" s="71">
        <v>43207</v>
      </c>
      <c r="B132" s="58" t="s">
        <v>125</v>
      </c>
      <c r="C132" s="52">
        <v>4497</v>
      </c>
      <c r="D132" s="58" t="s">
        <v>4</v>
      </c>
      <c r="E132" s="53">
        <v>100.05</v>
      </c>
      <c r="F132" s="53">
        <v>99</v>
      </c>
      <c r="G132" s="53"/>
      <c r="H132" s="54">
        <f t="shared" si="253"/>
        <v>-4721.8499999999876</v>
      </c>
      <c r="I132" s="55"/>
      <c r="J132" s="56">
        <f t="shared" si="254"/>
        <v>-1.0499999999999972</v>
      </c>
      <c r="K132" s="57">
        <f t="shared" si="255"/>
        <v>-4721.8499999999876</v>
      </c>
    </row>
    <row r="133" spans="1:11" s="5" customFormat="1">
      <c r="A133" s="71">
        <v>43206</v>
      </c>
      <c r="B133" s="58" t="s">
        <v>135</v>
      </c>
      <c r="C133" s="52">
        <v>141</v>
      </c>
      <c r="D133" s="58" t="s">
        <v>4</v>
      </c>
      <c r="E133" s="53">
        <v>3180</v>
      </c>
      <c r="F133" s="53">
        <v>3192</v>
      </c>
      <c r="G133" s="53"/>
      <c r="H133" s="54">
        <f t="shared" ref="H133" si="256">(IF(D133="SHORT",E133-F133,IF(D133="LONG",F133-E133)))*C133</f>
        <v>1692</v>
      </c>
      <c r="I133" s="55"/>
      <c r="J133" s="56">
        <f t="shared" ref="J133" si="257">(H133+I133)/C133</f>
        <v>12</v>
      </c>
      <c r="K133" s="57">
        <f t="shared" ref="K133" si="258">SUM(H133:I133)</f>
        <v>1692</v>
      </c>
    </row>
    <row r="134" spans="1:11" s="5" customFormat="1">
      <c r="A134" s="71">
        <v>43203</v>
      </c>
      <c r="B134" s="58" t="s">
        <v>134</v>
      </c>
      <c r="C134" s="52">
        <v>5148</v>
      </c>
      <c r="D134" s="58" t="s">
        <v>4</v>
      </c>
      <c r="E134" s="53">
        <v>87.4</v>
      </c>
      <c r="F134" s="53">
        <v>86.5</v>
      </c>
      <c r="G134" s="53"/>
      <c r="H134" s="54">
        <f t="shared" ref="H134" si="259">(IF(D134="SHORT",E134-F134,IF(D134="LONG",F134-E134)))*C134</f>
        <v>-4633.2000000000289</v>
      </c>
      <c r="I134" s="55"/>
      <c r="J134" s="56">
        <f t="shared" ref="J134" si="260">(H134+I134)/C134</f>
        <v>-0.90000000000000557</v>
      </c>
      <c r="K134" s="57">
        <f t="shared" ref="K134" si="261">SUM(H134:I134)</f>
        <v>-4633.2000000000289</v>
      </c>
    </row>
    <row r="135" spans="1:11" s="5" customFormat="1">
      <c r="A135" s="71">
        <v>43203</v>
      </c>
      <c r="B135" s="58" t="s">
        <v>3</v>
      </c>
      <c r="C135" s="52">
        <v>400</v>
      </c>
      <c r="D135" s="58" t="s">
        <v>20</v>
      </c>
      <c r="E135" s="53">
        <v>1137.25</v>
      </c>
      <c r="F135" s="53">
        <v>1131</v>
      </c>
      <c r="G135" s="53"/>
      <c r="H135" s="54">
        <f t="shared" ref="H135:H136" si="262">(IF(D135="SHORT",E135-F135,IF(D135="LONG",F135-E135)))*C135</f>
        <v>2500</v>
      </c>
      <c r="I135" s="55"/>
      <c r="J135" s="56">
        <f t="shared" ref="J135:J136" si="263">(H135+I135)/C135</f>
        <v>6.25</v>
      </c>
      <c r="K135" s="57">
        <f t="shared" ref="K135:K136" si="264">SUM(H135:I135)</f>
        <v>2500</v>
      </c>
    </row>
    <row r="136" spans="1:11" s="5" customFormat="1">
      <c r="A136" s="71">
        <v>43203</v>
      </c>
      <c r="B136" s="58" t="s">
        <v>133</v>
      </c>
      <c r="C136" s="52">
        <v>1170</v>
      </c>
      <c r="D136" s="58" t="s">
        <v>4</v>
      </c>
      <c r="E136" s="53">
        <v>384.6</v>
      </c>
      <c r="F136" s="53">
        <v>380.65</v>
      </c>
      <c r="G136" s="53"/>
      <c r="H136" s="54">
        <f t="shared" si="262"/>
        <v>-4621.5000000000528</v>
      </c>
      <c r="I136" s="55"/>
      <c r="J136" s="56">
        <f t="shared" si="263"/>
        <v>-3.950000000000045</v>
      </c>
      <c r="K136" s="57">
        <f t="shared" si="264"/>
        <v>-4621.5000000000528</v>
      </c>
    </row>
    <row r="137" spans="1:11" s="5" customFormat="1">
      <c r="A137" s="71">
        <v>43202</v>
      </c>
      <c r="B137" s="58" t="s">
        <v>132</v>
      </c>
      <c r="C137" s="52">
        <v>1329</v>
      </c>
      <c r="D137" s="58" t="s">
        <v>4</v>
      </c>
      <c r="E137" s="53">
        <v>338.5</v>
      </c>
      <c r="F137" s="53">
        <v>342.7</v>
      </c>
      <c r="G137" s="53"/>
      <c r="H137" s="54">
        <f t="shared" ref="H137" si="265">(IF(D137="SHORT",E137-F137,IF(D137="LONG",F137-E137)))*C137</f>
        <v>5581.7999999999847</v>
      </c>
      <c r="I137" s="55"/>
      <c r="J137" s="56">
        <f t="shared" ref="J137" si="266">(H137+I137)/C137</f>
        <v>4.1999999999999886</v>
      </c>
      <c r="K137" s="57">
        <f t="shared" ref="K137" si="267">SUM(H137:I137)</f>
        <v>5581.7999999999847</v>
      </c>
    </row>
    <row r="138" spans="1:11" s="5" customFormat="1">
      <c r="A138" s="71">
        <v>43201</v>
      </c>
      <c r="B138" s="58" t="s">
        <v>131</v>
      </c>
      <c r="C138" s="52">
        <v>857</v>
      </c>
      <c r="D138" s="58" t="s">
        <v>4</v>
      </c>
      <c r="E138" s="53">
        <v>525</v>
      </c>
      <c r="F138" s="53">
        <v>531.5</v>
      </c>
      <c r="G138" s="53"/>
      <c r="H138" s="54">
        <f t="shared" ref="H138:H139" si="268">(IF(D138="SHORT",E138-F138,IF(D138="LONG",F138-E138)))*C138</f>
        <v>5570.5</v>
      </c>
      <c r="I138" s="55"/>
      <c r="J138" s="56">
        <f t="shared" ref="J138:J139" si="269">(H138+I138)/C138</f>
        <v>6.5</v>
      </c>
      <c r="K138" s="57">
        <f t="shared" ref="K138:K139" si="270">SUM(H138:I138)</f>
        <v>5570.5</v>
      </c>
    </row>
    <row r="139" spans="1:11" s="5" customFormat="1">
      <c r="A139" s="71">
        <v>43201</v>
      </c>
      <c r="B139" s="58" t="s">
        <v>130</v>
      </c>
      <c r="C139" s="52">
        <v>1279</v>
      </c>
      <c r="D139" s="58" t="s">
        <v>20</v>
      </c>
      <c r="E139" s="53">
        <v>351.7</v>
      </c>
      <c r="F139" s="53">
        <v>355.3</v>
      </c>
      <c r="G139" s="53"/>
      <c r="H139" s="54">
        <f t="shared" si="268"/>
        <v>-4604.4000000000287</v>
      </c>
      <c r="I139" s="55"/>
      <c r="J139" s="56">
        <f t="shared" si="269"/>
        <v>-3.6000000000000223</v>
      </c>
      <c r="K139" s="57">
        <f t="shared" si="270"/>
        <v>-4604.4000000000287</v>
      </c>
    </row>
    <row r="140" spans="1:11" s="5" customFormat="1">
      <c r="A140" s="71">
        <v>43200</v>
      </c>
      <c r="B140" s="58" t="s">
        <v>56</v>
      </c>
      <c r="C140" s="52">
        <v>220</v>
      </c>
      <c r="D140" s="58" t="s">
        <v>20</v>
      </c>
      <c r="E140" s="53">
        <v>2038.2</v>
      </c>
      <c r="F140" s="53">
        <v>2040.15</v>
      </c>
      <c r="G140" s="53"/>
      <c r="H140" s="54">
        <f t="shared" ref="H140" si="271">(IF(D140="SHORT",E140-F140,IF(D140="LONG",F140-E140)))*C140</f>
        <v>-429.00000000001</v>
      </c>
      <c r="I140" s="55"/>
      <c r="J140" s="56">
        <f t="shared" ref="J140" si="272">(H140+I140)/C140</f>
        <v>-1.9500000000000455</v>
      </c>
      <c r="K140" s="57">
        <f t="shared" ref="K140" si="273">SUM(H140:I140)</f>
        <v>-429.00000000001</v>
      </c>
    </row>
    <row r="141" spans="1:11" s="5" customFormat="1">
      <c r="A141" s="71">
        <v>43199</v>
      </c>
      <c r="B141" s="58" t="s">
        <v>129</v>
      </c>
      <c r="C141" s="52">
        <v>1297</v>
      </c>
      <c r="D141" s="58" t="s">
        <v>4</v>
      </c>
      <c r="E141" s="53">
        <v>346.85</v>
      </c>
      <c r="F141" s="53">
        <v>351</v>
      </c>
      <c r="G141" s="53"/>
      <c r="H141" s="54">
        <f t="shared" ref="H141" si="274">(IF(D141="SHORT",E141-F141,IF(D141="LONG",F141-E141)))*C141</f>
        <v>5382.5499999999702</v>
      </c>
      <c r="I141" s="55"/>
      <c r="J141" s="56">
        <f t="shared" ref="J141" si="275">(H141+I141)/C141</f>
        <v>4.1499999999999773</v>
      </c>
      <c r="K141" s="57">
        <f t="shared" ref="K141" si="276">SUM(H141:I141)</f>
        <v>5382.5499999999702</v>
      </c>
    </row>
    <row r="142" spans="1:11" s="5" customFormat="1">
      <c r="A142" s="71">
        <v>43196</v>
      </c>
      <c r="B142" s="58" t="s">
        <v>72</v>
      </c>
      <c r="C142" s="52">
        <v>341</v>
      </c>
      <c r="D142" s="58" t="s">
        <v>4</v>
      </c>
      <c r="E142" s="53">
        <v>1319.15</v>
      </c>
      <c r="F142" s="53">
        <v>1333</v>
      </c>
      <c r="G142" s="53"/>
      <c r="H142" s="54">
        <f t="shared" ref="H142" si="277">(IF(D142="SHORT",E142-F142,IF(D142="LONG",F142-E142)))*C142</f>
        <v>4722.8499999999694</v>
      </c>
      <c r="I142" s="55"/>
      <c r="J142" s="56">
        <f t="shared" ref="J142" si="278">(H142+I142)/C142</f>
        <v>13.849999999999911</v>
      </c>
      <c r="K142" s="57">
        <f t="shared" ref="K142" si="279">SUM(H142:I142)</f>
        <v>4722.8499999999694</v>
      </c>
    </row>
    <row r="143" spans="1:11" s="5" customFormat="1">
      <c r="A143" s="51">
        <v>43195</v>
      </c>
      <c r="B143" s="58" t="s">
        <v>128</v>
      </c>
      <c r="C143" s="52">
        <v>294</v>
      </c>
      <c r="D143" s="58" t="s">
        <v>4</v>
      </c>
      <c r="E143" s="53">
        <v>1529.5</v>
      </c>
      <c r="F143" s="53">
        <v>1513.4</v>
      </c>
      <c r="G143" s="53"/>
      <c r="H143" s="54">
        <f t="shared" ref="H143" si="280">(IF(D143="SHORT",E143-F143,IF(D143="LONG",F143-E143)))*C143</f>
        <v>-4733.3999999999733</v>
      </c>
      <c r="I143" s="55"/>
      <c r="J143" s="56">
        <f t="shared" ref="J143" si="281">(H143+I143)/C143</f>
        <v>-16.099999999999909</v>
      </c>
      <c r="K143" s="57">
        <f t="shared" ref="K143" si="282">SUM(H143:I143)</f>
        <v>-4733.3999999999733</v>
      </c>
    </row>
    <row r="144" spans="1:11" s="5" customFormat="1">
      <c r="A144" s="51">
        <v>43195</v>
      </c>
      <c r="B144" s="58" t="s">
        <v>127</v>
      </c>
      <c r="C144" s="52">
        <v>913</v>
      </c>
      <c r="D144" s="58" t="s">
        <v>20</v>
      </c>
      <c r="E144" s="53">
        <v>492.7</v>
      </c>
      <c r="F144" s="53">
        <v>497.75</v>
      </c>
      <c r="G144" s="53"/>
      <c r="H144" s="54">
        <f t="shared" ref="H144" si="283">(IF(D144="SHORT",E144-F144,IF(D144="LONG",F144-E144)))*C144</f>
        <v>-4610.6500000000106</v>
      </c>
      <c r="I144" s="55"/>
      <c r="J144" s="56">
        <f t="shared" ref="J144" si="284">(H144+I144)/C144</f>
        <v>-5.0500000000000114</v>
      </c>
      <c r="K144" s="57">
        <f t="shared" ref="K144" si="285">SUM(H144:I144)</f>
        <v>-4610.6500000000106</v>
      </c>
    </row>
    <row r="145" spans="1:11" s="5" customFormat="1">
      <c r="A145" s="51">
        <v>43194</v>
      </c>
      <c r="B145" s="58" t="s">
        <v>126</v>
      </c>
      <c r="C145" s="52">
        <v>3044</v>
      </c>
      <c r="D145" s="58" t="s">
        <v>20</v>
      </c>
      <c r="E145" s="53">
        <v>147.80000000000001</v>
      </c>
      <c r="F145" s="53">
        <v>146.1</v>
      </c>
      <c r="G145" s="53"/>
      <c r="H145" s="54">
        <f t="shared" ref="H145:H146" si="286">(IF(D145="SHORT",E145-F145,IF(D145="LONG",F145-E145)))*C145</f>
        <v>5174.800000000052</v>
      </c>
      <c r="I145" s="55"/>
      <c r="J145" s="56">
        <f t="shared" ref="J145:J146" si="287">(H145+I145)/C145</f>
        <v>1.7000000000000171</v>
      </c>
      <c r="K145" s="57">
        <f t="shared" ref="K145:K146" si="288">SUM(H145:I145)</f>
        <v>5174.800000000052</v>
      </c>
    </row>
    <row r="146" spans="1:11" s="5" customFormat="1">
      <c r="A146" s="51">
        <v>43194</v>
      </c>
      <c r="B146" s="58" t="s">
        <v>125</v>
      </c>
      <c r="C146" s="52">
        <v>4665</v>
      </c>
      <c r="D146" s="58" t="s">
        <v>4</v>
      </c>
      <c r="E146" s="53">
        <v>96.45</v>
      </c>
      <c r="F146" s="53">
        <v>95.45</v>
      </c>
      <c r="G146" s="53"/>
      <c r="H146" s="54">
        <f t="shared" si="286"/>
        <v>-4665</v>
      </c>
      <c r="I146" s="55"/>
      <c r="J146" s="56">
        <f t="shared" si="287"/>
        <v>-1</v>
      </c>
      <c r="K146" s="57">
        <f t="shared" si="288"/>
        <v>-4665</v>
      </c>
    </row>
    <row r="147" spans="1:11" ht="25.5" customHeight="1">
      <c r="A147" s="67"/>
      <c r="B147" s="68"/>
      <c r="C147" s="68"/>
      <c r="D147" s="68"/>
      <c r="E147" s="68"/>
      <c r="F147" s="68"/>
      <c r="G147" s="68"/>
      <c r="H147" s="69"/>
      <c r="I147" s="70"/>
      <c r="J147" s="68"/>
      <c r="K147" s="68"/>
    </row>
    <row r="148" spans="1:11" s="5" customFormat="1">
      <c r="A148" s="51">
        <v>43187</v>
      </c>
      <c r="B148" s="58" t="s">
        <v>124</v>
      </c>
      <c r="C148" s="52">
        <v>2218</v>
      </c>
      <c r="D148" s="58" t="s">
        <v>4</v>
      </c>
      <c r="E148" s="53">
        <v>202.8</v>
      </c>
      <c r="F148" s="53">
        <v>205.2</v>
      </c>
      <c r="G148" s="53"/>
      <c r="H148" s="54">
        <f t="shared" ref="H148" si="289">(IF(D148="SHORT",E148-F148,IF(D148="LONG",F148-E148)))*C148</f>
        <v>5323.1999999999498</v>
      </c>
      <c r="I148" s="55"/>
      <c r="J148" s="56">
        <f t="shared" ref="J148" si="290">(H148+I148)/C148</f>
        <v>2.3999999999999773</v>
      </c>
      <c r="K148" s="57">
        <f t="shared" ref="K148" si="291">SUM(H148:I148)</f>
        <v>5323.1999999999498</v>
      </c>
    </row>
    <row r="149" spans="1:11" s="5" customFormat="1">
      <c r="A149" s="51">
        <v>43186</v>
      </c>
      <c r="B149" s="58" t="s">
        <v>114</v>
      </c>
      <c r="C149" s="52">
        <v>2761</v>
      </c>
      <c r="D149" s="58" t="s">
        <v>4</v>
      </c>
      <c r="E149" s="53">
        <v>162.94999999999999</v>
      </c>
      <c r="F149" s="53">
        <v>161.25</v>
      </c>
      <c r="G149" s="53"/>
      <c r="H149" s="54">
        <f t="shared" ref="H149" si="292">(IF(D149="SHORT",E149-F149,IF(D149="LONG",F149-E149)))*C149</f>
        <v>-4693.6999999999689</v>
      </c>
      <c r="I149" s="55"/>
      <c r="J149" s="56">
        <f t="shared" ref="J149" si="293">(H149+I149)/C149</f>
        <v>-1.6999999999999886</v>
      </c>
      <c r="K149" s="57">
        <f t="shared" ref="K149" si="294">SUM(H149:I149)</f>
        <v>-4693.6999999999689</v>
      </c>
    </row>
    <row r="150" spans="1:11" s="5" customFormat="1">
      <c r="A150" s="51">
        <v>43185</v>
      </c>
      <c r="B150" s="58" t="s">
        <v>99</v>
      </c>
      <c r="C150" s="52">
        <v>1004</v>
      </c>
      <c r="D150" s="58" t="s">
        <v>20</v>
      </c>
      <c r="E150" s="53">
        <v>448</v>
      </c>
      <c r="F150" s="53">
        <v>445.35</v>
      </c>
      <c r="G150" s="53"/>
      <c r="H150" s="54">
        <f t="shared" ref="H150" si="295">(IF(D150="SHORT",E150-F150,IF(D150="LONG",F150-E150)))*C150</f>
        <v>2660.5999999999772</v>
      </c>
      <c r="I150" s="55"/>
      <c r="J150" s="56">
        <f t="shared" ref="J150" si="296">(H150+I150)/C150</f>
        <v>2.6499999999999773</v>
      </c>
      <c r="K150" s="57">
        <f t="shared" ref="K150" si="297">SUM(H150:I150)</f>
        <v>2660.5999999999772</v>
      </c>
    </row>
    <row r="151" spans="1:11" s="5" customFormat="1">
      <c r="A151" s="51">
        <v>43182</v>
      </c>
      <c r="B151" s="58" t="s">
        <v>119</v>
      </c>
      <c r="C151" s="52">
        <v>1668</v>
      </c>
      <c r="D151" s="58" t="s">
        <v>4</v>
      </c>
      <c r="E151" s="53">
        <v>269.7</v>
      </c>
      <c r="F151" s="53">
        <v>270.3</v>
      </c>
      <c r="G151" s="53"/>
      <c r="H151" s="54">
        <f t="shared" ref="H151" si="298">(IF(D151="SHORT",E151-F151,IF(D151="LONG",F151-E151)))*C151</f>
        <v>1000.8000000000379</v>
      </c>
      <c r="I151" s="55"/>
      <c r="J151" s="56">
        <f t="shared" ref="J151" si="299">(H151+I151)/C151</f>
        <v>0.60000000000002274</v>
      </c>
      <c r="K151" s="57">
        <f t="shared" ref="K151" si="300">SUM(H151:I151)</f>
        <v>1000.8000000000379</v>
      </c>
    </row>
    <row r="152" spans="1:11" s="5" customFormat="1">
      <c r="A152" s="51">
        <v>43181</v>
      </c>
      <c r="B152" s="58" t="s">
        <v>118</v>
      </c>
      <c r="C152" s="52">
        <v>366</v>
      </c>
      <c r="D152" s="58" t="s">
        <v>20</v>
      </c>
      <c r="E152" s="53">
        <v>1229.4000000000001</v>
      </c>
      <c r="F152" s="53">
        <v>1222</v>
      </c>
      <c r="G152" s="53"/>
      <c r="H152" s="54">
        <f t="shared" ref="H152:H153" si="301">(IF(D152="SHORT",E152-F152,IF(D152="LONG",F152-E152)))*C152</f>
        <v>2708.4000000000333</v>
      </c>
      <c r="I152" s="55"/>
      <c r="J152" s="56">
        <f t="shared" ref="J152:J153" si="302">(H152+I152)/C152</f>
        <v>7.4000000000000909</v>
      </c>
      <c r="K152" s="57">
        <f t="shared" ref="K152:K153" si="303">SUM(H152:I152)</f>
        <v>2708.4000000000333</v>
      </c>
    </row>
    <row r="153" spans="1:11" s="5" customFormat="1">
      <c r="A153" s="51">
        <v>43181</v>
      </c>
      <c r="B153" s="58" t="s">
        <v>47</v>
      </c>
      <c r="C153" s="52">
        <v>154</v>
      </c>
      <c r="D153" s="58" t="s">
        <v>4</v>
      </c>
      <c r="E153" s="53">
        <v>3083</v>
      </c>
      <c r="F153" s="53">
        <v>3065</v>
      </c>
      <c r="G153" s="53"/>
      <c r="H153" s="54">
        <f t="shared" si="301"/>
        <v>-2772</v>
      </c>
      <c r="I153" s="55"/>
      <c r="J153" s="56">
        <f t="shared" si="302"/>
        <v>-18</v>
      </c>
      <c r="K153" s="57">
        <f t="shared" si="303"/>
        <v>-2772</v>
      </c>
    </row>
    <row r="154" spans="1:11" s="5" customFormat="1">
      <c r="A154" s="51">
        <v>43180</v>
      </c>
      <c r="B154" s="58" t="s">
        <v>123</v>
      </c>
      <c r="C154" s="52">
        <v>3968</v>
      </c>
      <c r="D154" s="58" t="s">
        <v>4</v>
      </c>
      <c r="E154" s="53">
        <v>113.4</v>
      </c>
      <c r="F154" s="53">
        <v>114.8</v>
      </c>
      <c r="G154" s="53"/>
      <c r="H154" s="54">
        <f t="shared" ref="H154" si="304">(IF(D154="SHORT",E154-F154,IF(D154="LONG",F154-E154)))*C154</f>
        <v>5555.1999999999662</v>
      </c>
      <c r="I154" s="55"/>
      <c r="J154" s="56">
        <f t="shared" ref="J154" si="305">(H154+I154)/C154</f>
        <v>1.3999999999999915</v>
      </c>
      <c r="K154" s="57">
        <f t="shared" ref="K154" si="306">SUM(H154:I154)</f>
        <v>5555.1999999999662</v>
      </c>
    </row>
    <row r="155" spans="1:11" s="66" customFormat="1">
      <c r="A155" s="59">
        <v>43178</v>
      </c>
      <c r="B155" s="60" t="s">
        <v>122</v>
      </c>
      <c r="C155" s="60">
        <v>2500</v>
      </c>
      <c r="D155" s="60" t="s">
        <v>20</v>
      </c>
      <c r="E155" s="61">
        <v>180</v>
      </c>
      <c r="F155" s="61">
        <v>178.2</v>
      </c>
      <c r="G155" s="61">
        <v>175.95</v>
      </c>
      <c r="H155" s="62">
        <f t="shared" ref="H155" si="307">(IF(D155="SHORT",E155-F155,IF(D155="LONG",F155-E155)))*C155</f>
        <v>4500.0000000000282</v>
      </c>
      <c r="I155" s="63">
        <f>(IF(D155="SHORT",IF(G155="",0,E155-G155),IF(D155="LONG",IF(G155="",0,G155-F155))))*C155</f>
        <v>10125.000000000029</v>
      </c>
      <c r="J155" s="64">
        <f t="shared" ref="J155" si="308">(H155+I155)/C155</f>
        <v>5.8500000000000236</v>
      </c>
      <c r="K155" s="65">
        <f t="shared" ref="K155" si="309">SUM(H155:I155)</f>
        <v>14625.000000000058</v>
      </c>
    </row>
    <row r="156" spans="1:11" s="5" customFormat="1">
      <c r="A156" s="51">
        <v>43174</v>
      </c>
      <c r="B156" s="58" t="s">
        <v>92</v>
      </c>
      <c r="C156" s="52">
        <v>254</v>
      </c>
      <c r="D156" s="58" t="s">
        <v>4</v>
      </c>
      <c r="E156" s="53">
        <v>1869.2</v>
      </c>
      <c r="F156" s="53">
        <v>1885</v>
      </c>
      <c r="G156" s="53"/>
      <c r="H156" s="54">
        <f t="shared" ref="H156" si="310">(IF(D156="SHORT",E156-F156,IF(D156="LONG",F156-E156)))*C156</f>
        <v>4013.1999999999884</v>
      </c>
      <c r="I156" s="55"/>
      <c r="J156" s="56">
        <f t="shared" ref="J156" si="311">(H156+I156)/C156</f>
        <v>15.799999999999955</v>
      </c>
      <c r="K156" s="57">
        <f t="shared" ref="K156" si="312">SUM(H156:I156)</f>
        <v>4013.1999999999884</v>
      </c>
    </row>
    <row r="157" spans="1:11" s="5" customFormat="1">
      <c r="A157" s="51">
        <v>43173</v>
      </c>
      <c r="B157" s="58" t="s">
        <v>121</v>
      </c>
      <c r="C157" s="52">
        <v>1583</v>
      </c>
      <c r="D157" s="58" t="s">
        <v>20</v>
      </c>
      <c r="E157" s="53">
        <v>300</v>
      </c>
      <c r="F157" s="53">
        <v>298.2</v>
      </c>
      <c r="G157" s="53"/>
      <c r="H157" s="54">
        <f t="shared" ref="H157" si="313">(IF(D157="SHORT",E157-F157,IF(D157="LONG",F157-E157)))*C157</f>
        <v>2849.4000000000178</v>
      </c>
      <c r="I157" s="55"/>
      <c r="J157" s="56">
        <f t="shared" ref="J157" si="314">(H157+I157)/C157</f>
        <v>1.8000000000000114</v>
      </c>
      <c r="K157" s="57">
        <f t="shared" ref="K157" si="315">SUM(H157:I157)</f>
        <v>2849.4000000000178</v>
      </c>
    </row>
    <row r="158" spans="1:11" s="5" customFormat="1">
      <c r="A158" s="51">
        <v>43172</v>
      </c>
      <c r="B158" s="58" t="s">
        <v>120</v>
      </c>
      <c r="C158" s="52">
        <v>1338</v>
      </c>
      <c r="D158" s="58" t="s">
        <v>4</v>
      </c>
      <c r="E158" s="53">
        <v>354.75</v>
      </c>
      <c r="F158" s="53">
        <v>351.15</v>
      </c>
      <c r="G158" s="53"/>
      <c r="H158" s="54">
        <f t="shared" ref="H158" si="316">(IF(D158="SHORT",E158-F158,IF(D158="LONG",F158-E158)))*C158</f>
        <v>-4816.8000000000302</v>
      </c>
      <c r="I158" s="55"/>
      <c r="J158" s="56">
        <f t="shared" ref="J158" si="317">(H158+I158)/C158</f>
        <v>-3.6000000000000227</v>
      </c>
      <c r="K158" s="57">
        <f t="shared" ref="K158" si="318">SUM(H158:I158)</f>
        <v>-4816.8000000000302</v>
      </c>
    </row>
    <row r="159" spans="1:11" s="5" customFormat="1">
      <c r="A159" s="51">
        <v>43168</v>
      </c>
      <c r="B159" s="58" t="s">
        <v>117</v>
      </c>
      <c r="C159" s="52">
        <v>1657</v>
      </c>
      <c r="D159" s="58" t="s">
        <v>4</v>
      </c>
      <c r="E159" s="53">
        <v>286.64999999999998</v>
      </c>
      <c r="F159" s="53">
        <v>284.8</v>
      </c>
      <c r="G159" s="53"/>
      <c r="H159" s="54">
        <f t="shared" ref="H159" si="319">(IF(D159="SHORT",E159-F159,IF(D159="LONG",F159-E159)))*C159</f>
        <v>-3065.4499999999434</v>
      </c>
      <c r="I159" s="55"/>
      <c r="J159" s="56">
        <f t="shared" ref="J159" si="320">(H159+I159)/C159</f>
        <v>-1.8499999999999659</v>
      </c>
      <c r="K159" s="57">
        <f t="shared" ref="K159" si="321">SUM(H159:I159)</f>
        <v>-3065.4499999999434</v>
      </c>
    </row>
    <row r="160" spans="1:11" s="5" customFormat="1">
      <c r="A160" s="51">
        <v>43167</v>
      </c>
      <c r="B160" s="58" t="s">
        <v>115</v>
      </c>
      <c r="C160" s="52">
        <v>1552</v>
      </c>
      <c r="D160" s="58" t="s">
        <v>20</v>
      </c>
      <c r="E160" s="53">
        <v>306</v>
      </c>
      <c r="F160" s="53">
        <v>302.14999999999998</v>
      </c>
      <c r="G160" s="53"/>
      <c r="H160" s="54">
        <f t="shared" ref="H160" si="322">(IF(D160="SHORT",E160-F160,IF(D160="LONG",F160-E160)))*C160</f>
        <v>5975.2000000000353</v>
      </c>
      <c r="I160" s="55"/>
      <c r="J160" s="56">
        <f t="shared" ref="J160" si="323">(H160+I160)/C160</f>
        <v>3.8500000000000227</v>
      </c>
      <c r="K160" s="57">
        <f t="shared" ref="K160" si="324">SUM(H160:I160)</f>
        <v>5975.2000000000353</v>
      </c>
    </row>
    <row r="161" spans="1:11" s="66" customFormat="1">
      <c r="A161" s="59">
        <v>43166</v>
      </c>
      <c r="B161" s="60" t="s">
        <v>3</v>
      </c>
      <c r="C161" s="60">
        <v>380</v>
      </c>
      <c r="D161" s="60" t="s">
        <v>20</v>
      </c>
      <c r="E161" s="61">
        <v>1249.5</v>
      </c>
      <c r="F161" s="61">
        <v>1233.9000000000001</v>
      </c>
      <c r="G161" s="61">
        <v>1214.75</v>
      </c>
      <c r="H161" s="62">
        <f t="shared" ref="H161" si="325">(IF(D161="SHORT",E161-F161,IF(D161="LONG",F161-E161)))*C161</f>
        <v>5927.9999999999654</v>
      </c>
      <c r="I161" s="63">
        <f>(IF(D161="SHORT",IF(G161="",0,E161-G161),IF(D161="LONG",IF(G161="",0,G161-F161))))*C161</f>
        <v>13205</v>
      </c>
      <c r="J161" s="64">
        <f t="shared" ref="J161" si="326">(H161+I161)/C161</f>
        <v>50.349999999999902</v>
      </c>
      <c r="K161" s="65">
        <f t="shared" ref="K161" si="327">SUM(H161:I161)</f>
        <v>19132.999999999964</v>
      </c>
    </row>
    <row r="162" spans="1:11" s="66" customFormat="1">
      <c r="A162" s="59">
        <v>43165</v>
      </c>
      <c r="B162" s="60" t="s">
        <v>114</v>
      </c>
      <c r="C162" s="60">
        <v>2379</v>
      </c>
      <c r="D162" s="60" t="s">
        <v>20</v>
      </c>
      <c r="E162" s="61">
        <v>199.6</v>
      </c>
      <c r="F162" s="61">
        <v>196.95</v>
      </c>
      <c r="G162" s="61">
        <v>193.55</v>
      </c>
      <c r="H162" s="62">
        <f t="shared" ref="H162" si="328">(IF(D162="SHORT",E162-F162,IF(D162="LONG",F162-E162)))*C162</f>
        <v>6304.3500000000131</v>
      </c>
      <c r="I162" s="63">
        <f>(IF(D162="SHORT",IF(G162="",0,E162-G162),IF(D162="LONG",IF(G162="",0,G162-F162))))*C162</f>
        <v>14392.949999999959</v>
      </c>
      <c r="J162" s="64">
        <f t="shared" ref="J162" si="329">(H162+I162)/C162</f>
        <v>8.6999999999999886</v>
      </c>
      <c r="K162" s="65">
        <f t="shared" ref="K162" si="330">SUM(H162:I162)</f>
        <v>20697.299999999974</v>
      </c>
    </row>
    <row r="163" spans="1:11" s="5" customFormat="1">
      <c r="A163" s="51">
        <v>43164</v>
      </c>
      <c r="B163" s="58" t="s">
        <v>113</v>
      </c>
      <c r="C163" s="52">
        <v>700</v>
      </c>
      <c r="D163" s="58" t="s">
        <v>20</v>
      </c>
      <c r="E163" s="53">
        <v>676.5</v>
      </c>
      <c r="F163" s="53">
        <v>668.05</v>
      </c>
      <c r="G163" s="53"/>
      <c r="H163" s="54">
        <f t="shared" ref="H163" si="331">(IF(D163="SHORT",E163-F163,IF(D163="LONG",F163-E163)))*C163</f>
        <v>5915.0000000000318</v>
      </c>
      <c r="I163" s="55"/>
      <c r="J163" s="56">
        <f t="shared" ref="J163" si="332">(H163+I163)/C163</f>
        <v>8.4500000000000455</v>
      </c>
      <c r="K163" s="57">
        <f t="shared" ref="K163" si="333">SUM(H163:I163)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123" t="s">
        <v>18</v>
      </c>
      <c r="E4" s="124"/>
      <c r="F4" s="124"/>
      <c r="G4" s="124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125" t="s">
        <v>0</v>
      </c>
      <c r="B5" s="126"/>
      <c r="C5" s="126"/>
      <c r="D5" s="126"/>
      <c r="E5" s="126"/>
      <c r="F5" s="126"/>
      <c r="G5" s="126"/>
      <c r="H5" s="126"/>
      <c r="I5" s="126"/>
      <c r="J5" s="12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127"/>
      <c r="B6" s="128"/>
      <c r="C6" s="128"/>
      <c r="D6" s="128"/>
      <c r="E6" s="128"/>
      <c r="F6" s="128"/>
      <c r="G6" s="128"/>
      <c r="H6" s="128"/>
      <c r="I6" s="12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30" t="s">
        <v>1</v>
      </c>
      <c r="B7" s="129" t="s">
        <v>7</v>
      </c>
      <c r="C7" s="129" t="s">
        <v>8</v>
      </c>
      <c r="D7" s="133" t="s">
        <v>9</v>
      </c>
      <c r="E7" s="133" t="s">
        <v>10</v>
      </c>
      <c r="F7" s="122" t="s">
        <v>2</v>
      </c>
      <c r="G7" s="122"/>
      <c r="H7" s="129" t="s">
        <v>23</v>
      </c>
      <c r="I7" s="129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31"/>
      <c r="B8" s="132"/>
      <c r="C8" s="132"/>
      <c r="D8" s="134"/>
      <c r="E8" s="134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119" t="s">
        <v>17</v>
      </c>
      <c r="B9" s="120"/>
      <c r="C9" s="120"/>
      <c r="D9" s="120"/>
      <c r="E9" s="120"/>
      <c r="F9" s="120"/>
      <c r="G9" s="120"/>
      <c r="H9" s="120"/>
      <c r="I9" s="120"/>
      <c r="J9" s="12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35" t="s">
        <v>200</v>
      </c>
      <c r="B1" s="136"/>
      <c r="C1" s="136"/>
      <c r="D1" s="136"/>
    </row>
    <row r="2" spans="1:4" ht="15.75">
      <c r="A2" s="100" t="s">
        <v>201</v>
      </c>
      <c r="B2" s="100" t="s">
        <v>202</v>
      </c>
      <c r="C2" s="100" t="s">
        <v>203</v>
      </c>
      <c r="D2" s="100" t="s">
        <v>204</v>
      </c>
    </row>
    <row r="3" spans="1:4" ht="15.75">
      <c r="A3" s="101" t="s">
        <v>205</v>
      </c>
      <c r="B3" s="102">
        <v>100000</v>
      </c>
      <c r="C3" s="101">
        <v>75108</v>
      </c>
      <c r="D3" s="103">
        <f>C3/B3</f>
        <v>0.75107999999999997</v>
      </c>
    </row>
    <row r="4" spans="1:4" ht="15.75">
      <c r="A4" s="101" t="s">
        <v>206</v>
      </c>
      <c r="B4" s="102">
        <v>100000</v>
      </c>
      <c r="C4" s="101">
        <v>37674</v>
      </c>
      <c r="D4" s="103">
        <f t="shared" ref="D4:D8" si="0">C4/B4</f>
        <v>0.37674000000000002</v>
      </c>
    </row>
    <row r="5" spans="1:4" ht="15.75">
      <c r="A5" s="101" t="s">
        <v>207</v>
      </c>
      <c r="B5" s="102">
        <v>100000</v>
      </c>
      <c r="C5" s="101">
        <v>97001</v>
      </c>
      <c r="D5" s="103">
        <f t="shared" si="0"/>
        <v>0.97001000000000004</v>
      </c>
    </row>
    <row r="6" spans="1:4" ht="15.75">
      <c r="A6" s="101" t="s">
        <v>208</v>
      </c>
      <c r="B6" s="102">
        <v>100000</v>
      </c>
      <c r="C6" s="101">
        <v>119705</v>
      </c>
      <c r="D6" s="103">
        <f t="shared" si="0"/>
        <v>1.1970499999999999</v>
      </c>
    </row>
    <row r="7" spans="1:4" ht="15.75">
      <c r="A7" s="101" t="s">
        <v>209</v>
      </c>
      <c r="B7" s="102">
        <v>100000</v>
      </c>
      <c r="C7" s="101">
        <v>172291</v>
      </c>
      <c r="D7" s="103">
        <f t="shared" si="0"/>
        <v>1.7229099999999999</v>
      </c>
    </row>
    <row r="8" spans="1:4" ht="15.75">
      <c r="A8" s="101" t="s">
        <v>210</v>
      </c>
      <c r="B8" s="102">
        <v>100000</v>
      </c>
      <c r="C8" s="101">
        <v>44682</v>
      </c>
      <c r="D8" s="103">
        <f t="shared" si="0"/>
        <v>0.44681999999999999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Cash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2018-08-18T11:24:01Z</dcterms:modified>
</cp:coreProperties>
</file>