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NIFTY FUTURE" sheetId="2" r:id="rId1"/>
    <sheet name="FUTURE" sheetId="1" r:id="rId2"/>
  </sheets>
  <calcPr calcId="124519"/>
  <fileRecoveryPr autoRecover="0"/>
</workbook>
</file>

<file path=xl/calcChain.xml><?xml version="1.0" encoding="utf-8"?>
<calcChain xmlns="http://schemas.openxmlformats.org/spreadsheetml/2006/main">
  <c r="I5" i="2"/>
  <c r="L5" s="1"/>
  <c r="M5" s="1"/>
  <c r="I6"/>
  <c r="L6" s="1"/>
  <c r="M6" s="1"/>
  <c r="I7"/>
  <c r="L7" s="1"/>
  <c r="M7" s="1"/>
  <c r="L9"/>
  <c r="M9" s="1"/>
  <c r="I9"/>
  <c r="I8"/>
  <c r="L8" s="1"/>
  <c r="M8" s="1"/>
  <c r="J10"/>
  <c r="I10"/>
  <c r="L10" s="1"/>
  <c r="M10" s="1"/>
  <c r="J11"/>
  <c r="I11"/>
  <c r="I13"/>
  <c r="L13" s="1"/>
  <c r="M13" s="1"/>
  <c r="L12"/>
  <c r="M12" s="1"/>
  <c r="I12"/>
  <c r="J14"/>
  <c r="I14"/>
  <c r="I15"/>
  <c r="L15" s="1"/>
  <c r="M15" s="1"/>
  <c r="I16"/>
  <c r="J17"/>
  <c r="I17"/>
  <c r="J18"/>
  <c r="I18"/>
  <c r="I20"/>
  <c r="L20" s="1"/>
  <c r="M20" s="1"/>
  <c r="I21"/>
  <c r="L21" s="1"/>
  <c r="M21" s="1"/>
  <c r="J22"/>
  <c r="I22"/>
  <c r="J23"/>
  <c r="I23"/>
  <c r="I24"/>
  <c r="L24" s="1"/>
  <c r="M24" s="1"/>
  <c r="I26"/>
  <c r="L26" s="1"/>
  <c r="M26" s="1"/>
  <c r="I27"/>
  <c r="L27" s="1"/>
  <c r="M27" s="1"/>
  <c r="I28"/>
  <c r="L28" s="1"/>
  <c r="M28" s="1"/>
  <c r="I29"/>
  <c r="L29" s="1"/>
  <c r="M29" s="1"/>
  <c r="J30"/>
  <c r="I30"/>
  <c r="I31"/>
  <c r="L31" s="1"/>
  <c r="M31" s="1"/>
  <c r="I32"/>
  <c r="L32" s="1"/>
  <c r="M32" s="1"/>
  <c r="I33"/>
  <c r="L33" s="1"/>
  <c r="M33" s="1"/>
  <c r="I37"/>
  <c r="I36"/>
  <c r="J35"/>
  <c r="I35"/>
  <c r="J34"/>
  <c r="I34"/>
  <c r="L11" l="1"/>
  <c r="M11" s="1"/>
  <c r="L14"/>
  <c r="M14" s="1"/>
  <c r="L16"/>
  <c r="M16" s="1"/>
  <c r="L17"/>
  <c r="M17" s="1"/>
  <c r="L18"/>
  <c r="M18" s="1"/>
  <c r="L22"/>
  <c r="M22" s="1"/>
  <c r="L23"/>
  <c r="M23" s="1"/>
  <c r="L30"/>
  <c r="M30" s="1"/>
  <c r="L34"/>
  <c r="M34" s="1"/>
  <c r="L35"/>
  <c r="M35" s="1"/>
  <c r="L36"/>
  <c r="M36" s="1"/>
  <c r="L37"/>
  <c r="M37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<sst xmlns="http://schemas.openxmlformats.org/spreadsheetml/2006/main" count="534" uniqueCount="32">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</sst>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</cellXfs>
  <cellStyles count="2">
    <cellStyle name="Excel Built-in Normal 2" xfId="1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305182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C3" sqref="C3:D3"/>
    </sheetView>
  </sheetViews>
  <sheetFormatPr defaultRowHeight="15"/>
  <cols>
    <col min="1" max="1" width="12.42578125" customWidth="1"/>
    <col min="2" max="2" width="18.5703125" customWidth="1"/>
    <col min="3" max="3" width="6.85546875" customWidth="1"/>
    <col min="5" max="9" width="9.28515625" bestFit="1" customWidth="1"/>
    <col min="10" max="10" width="10.5703125" bestFit="1" customWidth="1"/>
    <col min="11" max="12" width="9.28515625" bestFit="1" customWidth="1"/>
    <col min="13" max="13" width="10.5703125" bestFit="1" customWidth="1"/>
  </cols>
  <sheetData>
    <row r="1" spans="1:13" ht="51" customHeight="1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1">
      <c r="A2" s="50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5.75">
      <c r="A3" s="52" t="s">
        <v>20</v>
      </c>
      <c r="B3" s="53"/>
      <c r="C3" s="54" t="s">
        <v>21</v>
      </c>
      <c r="D3" s="55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46" t="s">
        <v>28</v>
      </c>
      <c r="J4" s="47"/>
      <c r="K4" s="48"/>
      <c r="L4" s="26" t="s">
        <v>29</v>
      </c>
      <c r="M4" s="25" t="s">
        <v>30</v>
      </c>
    </row>
    <row r="5" spans="1:13" s="38" customFormat="1">
      <c r="A5" s="33">
        <v>43209</v>
      </c>
      <c r="B5" s="39" t="s">
        <v>10</v>
      </c>
      <c r="C5" s="34">
        <v>225</v>
      </c>
      <c r="D5" s="39" t="s">
        <v>9</v>
      </c>
      <c r="E5" s="34">
        <v>10562</v>
      </c>
      <c r="F5" s="34">
        <v>10585</v>
      </c>
      <c r="G5" s="34"/>
      <c r="H5" s="34"/>
      <c r="I5" s="35">
        <f t="shared" ref="I5" si="0">(IF(D5="SHORT",E5-F5,IF(D5="LONG",F5-E5)))*C5</f>
        <v>5175</v>
      </c>
      <c r="J5" s="36"/>
      <c r="K5" s="36"/>
      <c r="L5" s="36">
        <f t="shared" ref="L5" si="1">(J5+I5+K5)/C5</f>
        <v>23</v>
      </c>
      <c r="M5" s="37">
        <f t="shared" ref="M5" si="2">L5*C5</f>
        <v>5175</v>
      </c>
    </row>
    <row r="6" spans="1:13" s="38" customFormat="1">
      <c r="A6" s="33">
        <v>43208</v>
      </c>
      <c r="B6" s="39" t="s">
        <v>12</v>
      </c>
      <c r="C6" s="34">
        <v>80</v>
      </c>
      <c r="D6" s="39" t="s">
        <v>9</v>
      </c>
      <c r="E6" s="34">
        <v>25338</v>
      </c>
      <c r="F6" s="34">
        <v>25274</v>
      </c>
      <c r="G6" s="34"/>
      <c r="H6" s="34"/>
      <c r="I6" s="35">
        <f t="shared" ref="I6" si="3">(IF(D6="SHORT",E6-F6,IF(D6="LONG",F6-E6)))*C6</f>
        <v>-5120</v>
      </c>
      <c r="J6" s="36"/>
      <c r="K6" s="36"/>
      <c r="L6" s="36">
        <f t="shared" ref="L6" si="4">(J6+I6+K6)/C6</f>
        <v>-64</v>
      </c>
      <c r="M6" s="37">
        <f t="shared" ref="M6" si="5">L6*C6</f>
        <v>-5120</v>
      </c>
    </row>
    <row r="7" spans="1:13" s="38" customFormat="1">
      <c r="A7" s="33">
        <v>43208</v>
      </c>
      <c r="B7" s="39" t="s">
        <v>10</v>
      </c>
      <c r="C7" s="34">
        <v>225</v>
      </c>
      <c r="D7" s="39" t="s">
        <v>9</v>
      </c>
      <c r="E7" s="34">
        <v>10566</v>
      </c>
      <c r="F7" s="34">
        <v>10589</v>
      </c>
      <c r="G7" s="34"/>
      <c r="H7" s="34"/>
      <c r="I7" s="35">
        <f t="shared" ref="I7" si="6">(IF(D7="SHORT",E7-F7,IF(D7="LONG",F7-E7)))*C7</f>
        <v>5175</v>
      </c>
      <c r="J7" s="36"/>
      <c r="K7" s="36"/>
      <c r="L7" s="36">
        <f t="shared" ref="L7" si="7">(J7+I7+K7)/C7</f>
        <v>23</v>
      </c>
      <c r="M7" s="37">
        <f t="shared" ref="M7" si="8">L7*C7</f>
        <v>5175</v>
      </c>
    </row>
    <row r="8" spans="1:13" s="38" customFormat="1">
      <c r="A8" s="33">
        <v>43207</v>
      </c>
      <c r="B8" s="39" t="s">
        <v>12</v>
      </c>
      <c r="C8" s="34">
        <v>120</v>
      </c>
      <c r="D8" s="39" t="s">
        <v>11</v>
      </c>
      <c r="E8" s="34">
        <v>25281</v>
      </c>
      <c r="F8" s="34">
        <v>25225</v>
      </c>
      <c r="G8" s="34"/>
      <c r="H8" s="34"/>
      <c r="I8" s="35">
        <f t="shared" ref="I8:I9" si="9">(IF(D8="SHORT",E8-F8,IF(D8="LONG",F8-E8)))*C8</f>
        <v>6720</v>
      </c>
      <c r="J8" s="36"/>
      <c r="K8" s="36"/>
      <c r="L8" s="36">
        <f t="shared" ref="L8:L9" si="10">(J8+I8+K8)/C8</f>
        <v>56</v>
      </c>
      <c r="M8" s="37">
        <f t="shared" ref="M8:M9" si="11">L8*C8</f>
        <v>6720</v>
      </c>
    </row>
    <row r="9" spans="1:13" s="38" customFormat="1">
      <c r="A9" s="33">
        <v>43207</v>
      </c>
      <c r="B9" s="39" t="s">
        <v>10</v>
      </c>
      <c r="C9" s="34">
        <v>225</v>
      </c>
      <c r="D9" s="39" t="s">
        <v>11</v>
      </c>
      <c r="E9" s="34">
        <v>10521</v>
      </c>
      <c r="F9" s="34">
        <v>10511</v>
      </c>
      <c r="G9" s="34"/>
      <c r="H9" s="34"/>
      <c r="I9" s="35">
        <f t="shared" si="9"/>
        <v>2250</v>
      </c>
      <c r="J9" s="36"/>
      <c r="K9" s="36"/>
      <c r="L9" s="36">
        <f t="shared" si="10"/>
        <v>10</v>
      </c>
      <c r="M9" s="37">
        <f t="shared" si="11"/>
        <v>2250</v>
      </c>
    </row>
    <row r="10" spans="1:13" s="32" customFormat="1">
      <c r="A10" s="27">
        <v>43206</v>
      </c>
      <c r="B10" s="28" t="s">
        <v>12</v>
      </c>
      <c r="C10" s="28">
        <v>120</v>
      </c>
      <c r="D10" s="28" t="s">
        <v>9</v>
      </c>
      <c r="E10" s="28">
        <v>25156</v>
      </c>
      <c r="F10" s="28">
        <v>25211</v>
      </c>
      <c r="G10" s="28">
        <v>25274</v>
      </c>
      <c r="H10" s="28"/>
      <c r="I10" s="29">
        <f t="shared" ref="I10" si="12">(IF(D10="SHORT",E10-F10,IF(D10="LONG",F10-E10)))*C10</f>
        <v>6600</v>
      </c>
      <c r="J10" s="30">
        <f t="shared" ref="J10" si="13">(IF(D10="SHORT",IF(G10="",0,F10-G10),IF(D10="LONG",IF(G10="",0,G10-F10))))*C10</f>
        <v>7560</v>
      </c>
      <c r="K10" s="30"/>
      <c r="L10" s="30">
        <f t="shared" ref="L10" si="14">(J10+I10+K10)/C10</f>
        <v>118</v>
      </c>
      <c r="M10" s="31">
        <f t="shared" ref="M10" si="15">L10*C10</f>
        <v>14160</v>
      </c>
    </row>
    <row r="11" spans="1:13" s="32" customFormat="1">
      <c r="A11" s="27">
        <v>43206</v>
      </c>
      <c r="B11" s="28" t="s">
        <v>10</v>
      </c>
      <c r="C11" s="28">
        <v>225</v>
      </c>
      <c r="D11" s="28" t="s">
        <v>9</v>
      </c>
      <c r="E11" s="28">
        <v>10475</v>
      </c>
      <c r="F11" s="28">
        <v>10499</v>
      </c>
      <c r="G11" s="28">
        <v>10528</v>
      </c>
      <c r="H11" s="28"/>
      <c r="I11" s="29">
        <f t="shared" ref="I11" si="16">(IF(D11="SHORT",E11-F11,IF(D11="LONG",F11-E11)))*C11</f>
        <v>5400</v>
      </c>
      <c r="J11" s="30">
        <f t="shared" ref="J11" si="17">(IF(D11="SHORT",IF(G11="",0,F11-G11),IF(D11="LONG",IF(G11="",0,G11-F11))))*C11</f>
        <v>6525</v>
      </c>
      <c r="K11" s="30"/>
      <c r="L11" s="30">
        <f t="shared" ref="L11" si="18">(J11+I11+K11)/C11</f>
        <v>53</v>
      </c>
      <c r="M11" s="31">
        <f t="shared" ref="M11" si="19">L11*C11</f>
        <v>11925</v>
      </c>
    </row>
    <row r="12" spans="1:13" s="38" customFormat="1">
      <c r="A12" s="33">
        <v>43203</v>
      </c>
      <c r="B12" s="39" t="s">
        <v>12</v>
      </c>
      <c r="C12" s="34">
        <v>80</v>
      </c>
      <c r="D12" s="39" t="s">
        <v>11</v>
      </c>
      <c r="E12" s="34">
        <v>25169</v>
      </c>
      <c r="F12" s="34">
        <v>25118</v>
      </c>
      <c r="G12" s="34"/>
      <c r="H12" s="34"/>
      <c r="I12" s="35">
        <f t="shared" ref="I12:I13" si="20">(IF(D12="SHORT",E12-F12,IF(D12="LONG",F12-E12)))*C12</f>
        <v>4080</v>
      </c>
      <c r="J12" s="36"/>
      <c r="K12" s="36"/>
      <c r="L12" s="36">
        <f t="shared" ref="L12:L13" si="21">(J12+I12+K12)/C12</f>
        <v>51</v>
      </c>
      <c r="M12" s="37">
        <f t="shared" ref="M12:M13" si="22">L12*C12</f>
        <v>4080</v>
      </c>
    </row>
    <row r="13" spans="1:13" s="38" customFormat="1">
      <c r="A13" s="33">
        <v>43203</v>
      </c>
      <c r="B13" s="34" t="s">
        <v>10</v>
      </c>
      <c r="C13" s="34">
        <v>225</v>
      </c>
      <c r="D13" s="39" t="s">
        <v>9</v>
      </c>
      <c r="E13" s="34">
        <v>10499</v>
      </c>
      <c r="F13" s="34">
        <v>10523</v>
      </c>
      <c r="G13" s="34"/>
      <c r="H13" s="34"/>
      <c r="I13" s="35">
        <f t="shared" si="20"/>
        <v>5400</v>
      </c>
      <c r="J13" s="36"/>
      <c r="K13" s="36"/>
      <c r="L13" s="36">
        <f t="shared" si="21"/>
        <v>24</v>
      </c>
      <c r="M13" s="37">
        <f t="shared" si="22"/>
        <v>5400</v>
      </c>
    </row>
    <row r="14" spans="1:13" s="32" customFormat="1">
      <c r="A14" s="27">
        <v>43202</v>
      </c>
      <c r="B14" s="28" t="s">
        <v>10</v>
      </c>
      <c r="C14" s="28">
        <v>225</v>
      </c>
      <c r="D14" s="28" t="s">
        <v>9</v>
      </c>
      <c r="E14" s="28">
        <v>10425</v>
      </c>
      <c r="F14" s="28">
        <v>10449</v>
      </c>
      <c r="G14" s="28">
        <v>10478</v>
      </c>
      <c r="H14" s="28"/>
      <c r="I14" s="29">
        <f t="shared" ref="I14" si="23">(IF(D14="SHORT",E14-F14,IF(D14="LONG",F14-E14)))*C14</f>
        <v>5400</v>
      </c>
      <c r="J14" s="30">
        <f t="shared" ref="J14" si="24">(IF(D14="SHORT",IF(G14="",0,F14-G14),IF(D14="LONG",IF(G14="",0,G14-F14))))*C14</f>
        <v>6525</v>
      </c>
      <c r="K14" s="30"/>
      <c r="L14" s="30">
        <f t="shared" ref="L14" si="25">(J14+I14+K14)/C14</f>
        <v>53</v>
      </c>
      <c r="M14" s="31">
        <f t="shared" ref="M14" si="26">L14*C14</f>
        <v>11925</v>
      </c>
    </row>
    <row r="15" spans="1:13" s="38" customFormat="1">
      <c r="A15" s="33">
        <v>43200</v>
      </c>
      <c r="B15" s="34" t="s">
        <v>10</v>
      </c>
      <c r="C15" s="34">
        <v>225</v>
      </c>
      <c r="D15" s="39" t="s">
        <v>11</v>
      </c>
      <c r="E15" s="34">
        <v>10402</v>
      </c>
      <c r="F15" s="34">
        <v>10421.5</v>
      </c>
      <c r="G15" s="34"/>
      <c r="H15" s="34"/>
      <c r="I15" s="35">
        <f t="shared" ref="I15" si="27">(IF(D15="SHORT",E15-F15,IF(D15="LONG",F15-E15)))*C15</f>
        <v>-4387.5</v>
      </c>
      <c r="J15" s="36"/>
      <c r="K15" s="36"/>
      <c r="L15" s="36">
        <f t="shared" ref="L15" si="28">(J15+I15+K15)/C15</f>
        <v>-19.5</v>
      </c>
      <c r="M15" s="37">
        <f t="shared" ref="M15" si="29">L15*C15</f>
        <v>-4387.5</v>
      </c>
    </row>
    <row r="16" spans="1:13" s="38" customFormat="1">
      <c r="A16" s="33">
        <v>43195</v>
      </c>
      <c r="B16" s="34" t="s">
        <v>10</v>
      </c>
      <c r="C16" s="34">
        <v>225</v>
      </c>
      <c r="D16" s="39" t="s">
        <v>9</v>
      </c>
      <c r="E16" s="34">
        <v>10315</v>
      </c>
      <c r="F16" s="34">
        <v>10339</v>
      </c>
      <c r="G16" s="34"/>
      <c r="H16" s="34"/>
      <c r="I16" s="35">
        <f t="shared" ref="I16" si="30">(IF(D16="SHORT",E16-F16,IF(D16="LONG",F16-E16)))*C16</f>
        <v>5400</v>
      </c>
      <c r="J16" s="36"/>
      <c r="K16" s="36"/>
      <c r="L16" s="36">
        <f t="shared" ref="L16" si="31">(J16+I16+K16)/C16</f>
        <v>24</v>
      </c>
      <c r="M16" s="37">
        <f t="shared" ref="M16" si="32">L16*C16</f>
        <v>5400</v>
      </c>
    </row>
    <row r="17" spans="1:13" s="32" customFormat="1">
      <c r="A17" s="27">
        <v>43194</v>
      </c>
      <c r="B17" s="28" t="s">
        <v>10</v>
      </c>
      <c r="C17" s="28">
        <v>225</v>
      </c>
      <c r="D17" s="28" t="s">
        <v>11</v>
      </c>
      <c r="E17" s="28">
        <v>10273</v>
      </c>
      <c r="F17" s="28">
        <v>10249</v>
      </c>
      <c r="G17" s="28">
        <v>10222</v>
      </c>
      <c r="H17" s="28"/>
      <c r="I17" s="29">
        <f t="shared" ref="I17" si="33">(IF(D17="SHORT",E17-F17,IF(D17="LONG",F17-E17)))*C17</f>
        <v>5400</v>
      </c>
      <c r="J17" s="30">
        <f t="shared" ref="J17" si="34">(IF(D17="SHORT",IF(G17="",0,F17-G17),IF(D17="LONG",IF(G17="",0,G17-F17))))*C17</f>
        <v>6075</v>
      </c>
      <c r="K17" s="30"/>
      <c r="L17" s="30">
        <f t="shared" ref="L17" si="35">(J17+I17+K17)/C17</f>
        <v>51</v>
      </c>
      <c r="M17" s="31">
        <f t="shared" ref="M17" si="36">L17*C17</f>
        <v>11475</v>
      </c>
    </row>
    <row r="18" spans="1:13" s="32" customFormat="1">
      <c r="A18" s="27">
        <v>43193</v>
      </c>
      <c r="B18" s="28" t="s">
        <v>10</v>
      </c>
      <c r="C18" s="28">
        <v>225</v>
      </c>
      <c r="D18" s="28" t="s">
        <v>9</v>
      </c>
      <c r="E18" s="28">
        <v>10241</v>
      </c>
      <c r="F18" s="28">
        <v>10265</v>
      </c>
      <c r="G18" s="28">
        <v>10294</v>
      </c>
      <c r="H18" s="28"/>
      <c r="I18" s="29">
        <f t="shared" ref="I18" si="37">(IF(D18="SHORT",E18-F18,IF(D18="LONG",F18-E18)))*C18</f>
        <v>5400</v>
      </c>
      <c r="J18" s="30">
        <f t="shared" ref="J18" si="38">(IF(D18="SHORT",IF(G18="",0,F18-G18),IF(D18="LONG",IF(G18="",0,G18-F18))))*C18</f>
        <v>6525</v>
      </c>
      <c r="K18" s="30"/>
      <c r="L18" s="30">
        <f t="shared" ref="L18" si="39">(J18+I18+K18)/C18</f>
        <v>53</v>
      </c>
      <c r="M18" s="31">
        <f t="shared" ref="M18" si="40">L18*C18</f>
        <v>11925</v>
      </c>
    </row>
    <row r="19" spans="1:13" ht="15.75">
      <c r="A19" s="24"/>
      <c r="B19" s="25"/>
      <c r="C19" s="25"/>
      <c r="D19" s="25"/>
      <c r="E19" s="25"/>
      <c r="F19" s="25"/>
      <c r="G19" s="25"/>
      <c r="H19" s="25"/>
      <c r="I19" s="43"/>
      <c r="J19" s="44"/>
      <c r="K19" s="45"/>
      <c r="L19" s="26"/>
      <c r="M19" s="25"/>
    </row>
    <row r="20" spans="1:13" s="38" customFormat="1">
      <c r="A20" s="33">
        <v>43186</v>
      </c>
      <c r="B20" s="39" t="s">
        <v>10</v>
      </c>
      <c r="C20" s="34">
        <v>225</v>
      </c>
      <c r="D20" s="39" t="s">
        <v>9</v>
      </c>
      <c r="E20" s="34">
        <v>10165</v>
      </c>
      <c r="F20" s="34">
        <v>10189</v>
      </c>
      <c r="G20" s="34"/>
      <c r="H20" s="34"/>
      <c r="I20" s="35">
        <f t="shared" ref="I20" si="41">(IF(D20="SHORT",E20-F20,IF(D20="LONG",F20-E20)))*C20</f>
        <v>5400</v>
      </c>
      <c r="J20" s="36"/>
      <c r="K20" s="36"/>
      <c r="L20" s="36">
        <f t="shared" ref="L20" si="42">(J20+I20+K20)/C20</f>
        <v>24</v>
      </c>
      <c r="M20" s="37">
        <f t="shared" ref="M20" si="43">L20*C20</f>
        <v>5400</v>
      </c>
    </row>
    <row r="21" spans="1:13" s="38" customFormat="1">
      <c r="A21" s="33">
        <v>43185</v>
      </c>
      <c r="B21" s="39" t="s">
        <v>10</v>
      </c>
      <c r="C21" s="34">
        <v>225</v>
      </c>
      <c r="D21" s="39" t="s">
        <v>11</v>
      </c>
      <c r="E21" s="34">
        <v>9989</v>
      </c>
      <c r="F21" s="34">
        <v>10008.5</v>
      </c>
      <c r="G21" s="34"/>
      <c r="H21" s="34"/>
      <c r="I21" s="35">
        <f t="shared" ref="I21" si="44">(IF(D21="SHORT",E21-F21,IF(D21="LONG",F21-E21)))*C21</f>
        <v>-4387.5</v>
      </c>
      <c r="J21" s="36"/>
      <c r="K21" s="36"/>
      <c r="L21" s="36">
        <f t="shared" ref="L21" si="45">(J21+I21+K21)/C21</f>
        <v>-19.5</v>
      </c>
      <c r="M21" s="37">
        <f t="shared" ref="M21" si="46">L21*C21</f>
        <v>-4387.5</v>
      </c>
    </row>
    <row r="22" spans="1:13" s="32" customFormat="1">
      <c r="A22" s="27">
        <v>43181</v>
      </c>
      <c r="B22" s="28" t="s">
        <v>10</v>
      </c>
      <c r="C22" s="28">
        <v>225</v>
      </c>
      <c r="D22" s="28" t="s">
        <v>11</v>
      </c>
      <c r="E22" s="28">
        <v>10202</v>
      </c>
      <c r="F22" s="28">
        <v>10179</v>
      </c>
      <c r="G22" s="28">
        <v>10152</v>
      </c>
      <c r="H22" s="28"/>
      <c r="I22" s="29">
        <f t="shared" ref="I22" si="47">(IF(D22="SHORT",E22-F22,IF(D22="LONG",F22-E22)))*C22</f>
        <v>5175</v>
      </c>
      <c r="J22" s="30">
        <f t="shared" ref="J22" si="48">(IF(D22="SHORT",IF(G22="",0,F22-G22),IF(D22="LONG",IF(G22="",0,G22-F22))))*C22</f>
        <v>6075</v>
      </c>
      <c r="K22" s="30"/>
      <c r="L22" s="30">
        <f t="shared" ref="L22" si="49">(J22+I22+K22)/C22</f>
        <v>50</v>
      </c>
      <c r="M22" s="31">
        <f t="shared" ref="M22" si="50">L22*C22</f>
        <v>11250</v>
      </c>
    </row>
    <row r="23" spans="1:13" s="32" customFormat="1">
      <c r="A23" s="27">
        <v>43165</v>
      </c>
      <c r="B23" s="28" t="s">
        <v>10</v>
      </c>
      <c r="C23" s="28">
        <v>225</v>
      </c>
      <c r="D23" s="28" t="s">
        <v>11</v>
      </c>
      <c r="E23" s="28">
        <v>10402</v>
      </c>
      <c r="F23" s="28">
        <v>10378</v>
      </c>
      <c r="G23" s="28">
        <v>10350</v>
      </c>
      <c r="H23" s="28"/>
      <c r="I23" s="29">
        <f t="shared" ref="I23" si="51">(IF(D23="SHORT",E23-F23,IF(D23="LONG",F23-E23)))*C23</f>
        <v>5400</v>
      </c>
      <c r="J23" s="30">
        <f t="shared" ref="J23" si="52">(IF(D23="SHORT",IF(G23="",0,F23-G23),IF(D23="LONG",IF(G23="",0,G23-F23))))*C23</f>
        <v>6300</v>
      </c>
      <c r="K23" s="30"/>
      <c r="L23" s="30">
        <f t="shared" ref="L23" si="53">(J23+I23+K23)/C23</f>
        <v>52</v>
      </c>
      <c r="M23" s="31">
        <f t="shared" ref="M23" si="54">L23*C23</f>
        <v>11700</v>
      </c>
    </row>
    <row r="24" spans="1:13" s="38" customFormat="1">
      <c r="A24" s="33">
        <v>43164</v>
      </c>
      <c r="B24" s="39" t="s">
        <v>10</v>
      </c>
      <c r="C24" s="34">
        <v>225</v>
      </c>
      <c r="D24" s="39" t="s">
        <v>11</v>
      </c>
      <c r="E24" s="34">
        <v>10372</v>
      </c>
      <c r="F24" s="34">
        <v>10347</v>
      </c>
      <c r="G24" s="34"/>
      <c r="H24" s="34"/>
      <c r="I24" s="35">
        <f t="shared" ref="I24" si="55">(IF(D24="SHORT",E24-F24,IF(D24="LONG",F24-E24)))*C24</f>
        <v>5625</v>
      </c>
      <c r="J24" s="36"/>
      <c r="K24" s="36"/>
      <c r="L24" s="36">
        <f t="shared" ref="L24" si="56">(J24+I24+K24)/C24</f>
        <v>25</v>
      </c>
      <c r="M24" s="37">
        <f t="shared" ref="M24" si="57">L24*C24</f>
        <v>5625</v>
      </c>
    </row>
    <row r="25" spans="1:13" ht="15.75">
      <c r="A25" s="24"/>
      <c r="B25" s="25"/>
      <c r="C25" s="25"/>
      <c r="D25" s="25"/>
      <c r="E25" s="25"/>
      <c r="F25" s="25"/>
      <c r="G25" s="25"/>
      <c r="H25" s="25"/>
      <c r="I25" s="40"/>
      <c r="J25" s="41"/>
      <c r="K25" s="42"/>
      <c r="L25" s="26"/>
      <c r="M25" s="25"/>
    </row>
    <row r="26" spans="1:13" s="38" customFormat="1">
      <c r="A26" s="33">
        <v>43159</v>
      </c>
      <c r="B26" s="39" t="s">
        <v>10</v>
      </c>
      <c r="C26" s="34">
        <v>225</v>
      </c>
      <c r="D26" s="39" t="s">
        <v>9</v>
      </c>
      <c r="E26" s="34">
        <v>10514</v>
      </c>
      <c r="F26" s="34">
        <v>10536</v>
      </c>
      <c r="G26" s="34"/>
      <c r="H26" s="34"/>
      <c r="I26" s="35">
        <f t="shared" ref="I26" si="58">(IF(D26="SHORT",E26-F26,IF(D26="LONG",F26-E26)))*C26</f>
        <v>4950</v>
      </c>
      <c r="J26" s="36"/>
      <c r="K26" s="36"/>
      <c r="L26" s="36">
        <f t="shared" ref="L26" si="59">(J26+I26+K26)/C26</f>
        <v>22</v>
      </c>
      <c r="M26" s="37">
        <f t="shared" ref="M26" si="60">L26*C26</f>
        <v>4950</v>
      </c>
    </row>
    <row r="27" spans="1:13" s="38" customFormat="1">
      <c r="A27" s="33">
        <v>43159</v>
      </c>
      <c r="B27" s="39" t="s">
        <v>12</v>
      </c>
      <c r="C27" s="34">
        <v>120</v>
      </c>
      <c r="D27" s="39" t="s">
        <v>9</v>
      </c>
      <c r="E27" s="34">
        <v>25192</v>
      </c>
      <c r="F27" s="34">
        <v>25257</v>
      </c>
      <c r="G27" s="34"/>
      <c r="H27" s="34"/>
      <c r="I27" s="35">
        <f t="shared" ref="I27" si="61">(IF(D27="SHORT",E27-F27,IF(D27="LONG",F27-E27)))*C27</f>
        <v>7800</v>
      </c>
      <c r="J27" s="36"/>
      <c r="K27" s="36"/>
      <c r="L27" s="36">
        <f t="shared" ref="L27" si="62">(J27+I27+K27)/C27</f>
        <v>65</v>
      </c>
      <c r="M27" s="37">
        <f t="shared" ref="M27" si="63">L27*C27</f>
        <v>7800</v>
      </c>
    </row>
    <row r="28" spans="1:13" s="38" customFormat="1">
      <c r="A28" s="33">
        <v>43158</v>
      </c>
      <c r="B28" s="34" t="s">
        <v>10</v>
      </c>
      <c r="C28" s="34">
        <v>225</v>
      </c>
      <c r="D28" s="39" t="s">
        <v>11</v>
      </c>
      <c r="E28" s="34">
        <v>10567</v>
      </c>
      <c r="F28" s="34">
        <v>10495</v>
      </c>
      <c r="G28" s="34"/>
      <c r="H28" s="34"/>
      <c r="I28" s="35">
        <f t="shared" ref="I28" si="64">(IF(D28="SHORT",E28-F28,IF(D28="LONG",F28-E28)))*C28</f>
        <v>16200</v>
      </c>
      <c r="J28" s="36"/>
      <c r="K28" s="36"/>
      <c r="L28" s="36">
        <f t="shared" ref="L28" si="65">(J28+I28+K28)/C28</f>
        <v>72</v>
      </c>
      <c r="M28" s="37">
        <f t="shared" ref="M28" si="66">L28*C28</f>
        <v>16200</v>
      </c>
    </row>
    <row r="29" spans="1:13" s="38" customFormat="1">
      <c r="A29" s="33">
        <v>43157</v>
      </c>
      <c r="B29" s="34" t="s">
        <v>10</v>
      </c>
      <c r="C29" s="34">
        <v>225</v>
      </c>
      <c r="D29" s="34" t="s">
        <v>9</v>
      </c>
      <c r="E29" s="34">
        <v>10583</v>
      </c>
      <c r="F29" s="34">
        <v>10607</v>
      </c>
      <c r="G29" s="34"/>
      <c r="H29" s="34"/>
      <c r="I29" s="35">
        <f t="shared" ref="I29" si="67">(IF(D29="SHORT",E29-F29,IF(D29="LONG",F29-E29)))*C29</f>
        <v>5400</v>
      </c>
      <c r="J29" s="36"/>
      <c r="K29" s="36"/>
      <c r="L29" s="36">
        <f t="shared" ref="L29" si="68">(J29+I29+K29)/C29</f>
        <v>24</v>
      </c>
      <c r="M29" s="37">
        <f t="shared" ref="M29" si="69">L29*C29</f>
        <v>5400</v>
      </c>
    </row>
    <row r="30" spans="1:13" s="32" customFormat="1">
      <c r="A30" s="27">
        <v>43157</v>
      </c>
      <c r="B30" s="28" t="s">
        <v>12</v>
      </c>
      <c r="C30" s="28">
        <v>120</v>
      </c>
      <c r="D30" s="28" t="s">
        <v>9</v>
      </c>
      <c r="E30" s="28">
        <v>25617</v>
      </c>
      <c r="F30" s="28">
        <v>25682</v>
      </c>
      <c r="G30" s="28">
        <v>25759</v>
      </c>
      <c r="H30" s="28"/>
      <c r="I30" s="29">
        <f t="shared" ref="I30" si="70">(IF(D30="SHORT",E30-F30,IF(D30="LONG",F30-E30)))*C30</f>
        <v>7800</v>
      </c>
      <c r="J30" s="30">
        <f t="shared" ref="J30" si="71">(IF(D30="SHORT",IF(G30="",0,F30-G30),IF(D30="LONG",IF(G30="",0,G30-F30))))*C30</f>
        <v>9240</v>
      </c>
      <c r="K30" s="30"/>
      <c r="L30" s="30">
        <f t="shared" ref="L30" si="72">(J30+I30+K30)/C30</f>
        <v>142</v>
      </c>
      <c r="M30" s="31">
        <f t="shared" ref="M30" si="73">L30*C30</f>
        <v>17040</v>
      </c>
    </row>
    <row r="31" spans="1:13" s="38" customFormat="1">
      <c r="A31" s="33">
        <v>43154</v>
      </c>
      <c r="B31" s="34" t="s">
        <v>10</v>
      </c>
      <c r="C31" s="34">
        <v>225</v>
      </c>
      <c r="D31" s="34" t="s">
        <v>9</v>
      </c>
      <c r="E31" s="34">
        <v>10506</v>
      </c>
      <c r="F31" s="34">
        <v>10557</v>
      </c>
      <c r="G31" s="34"/>
      <c r="H31" s="34"/>
      <c r="I31" s="35">
        <f t="shared" ref="I31" si="74">(IF(D31="SHORT",E31-F31,IF(D31="LONG",F31-E31)))*C31</f>
        <v>11475</v>
      </c>
      <c r="J31" s="36"/>
      <c r="K31" s="36"/>
      <c r="L31" s="36">
        <f t="shared" ref="L31" si="75">(J31+I31+K31)/C31</f>
        <v>51</v>
      </c>
      <c r="M31" s="37">
        <f t="shared" ref="M31" si="76">L31*C31</f>
        <v>11475</v>
      </c>
    </row>
    <row r="32" spans="1:13" s="38" customFormat="1">
      <c r="A32" s="33">
        <v>43153</v>
      </c>
      <c r="B32" s="34" t="s">
        <v>10</v>
      </c>
      <c r="C32" s="34">
        <v>225</v>
      </c>
      <c r="D32" s="34" t="s">
        <v>9</v>
      </c>
      <c r="E32" s="34">
        <v>10359</v>
      </c>
      <c r="F32" s="34">
        <v>10382</v>
      </c>
      <c r="G32" s="34"/>
      <c r="H32" s="34"/>
      <c r="I32" s="35">
        <f t="shared" ref="I32" si="77">(IF(D32="SHORT",E32-F32,IF(D32="LONG",F32-E32)))*C32</f>
        <v>5175</v>
      </c>
      <c r="J32" s="36"/>
      <c r="K32" s="36"/>
      <c r="L32" s="36">
        <f t="shared" ref="L32" si="78">(J32+I32+K32)/C32</f>
        <v>23</v>
      </c>
      <c r="M32" s="37">
        <f t="shared" ref="M32" si="79">L32*C32</f>
        <v>5175</v>
      </c>
    </row>
    <row r="33" spans="1:13" s="38" customFormat="1">
      <c r="A33" s="33">
        <v>43152</v>
      </c>
      <c r="B33" s="34" t="s">
        <v>12</v>
      </c>
      <c r="C33" s="34">
        <v>80</v>
      </c>
      <c r="D33" s="34" t="s">
        <v>9</v>
      </c>
      <c r="E33" s="34">
        <v>24936</v>
      </c>
      <c r="F33" s="34">
        <v>24881</v>
      </c>
      <c r="G33" s="34"/>
      <c r="H33" s="34"/>
      <c r="I33" s="35">
        <f t="shared" ref="I33" si="80">(IF(D33="SHORT",E33-F33,IF(D33="LONG",F33-E33)))*C33</f>
        <v>-4400</v>
      </c>
      <c r="J33" s="36"/>
      <c r="K33" s="36"/>
      <c r="L33" s="36">
        <f t="shared" ref="L33" si="81">(J33+I33+K33)/C33</f>
        <v>-55</v>
      </c>
      <c r="M33" s="37">
        <f t="shared" ref="M33" si="82">L33*C33</f>
        <v>-4400</v>
      </c>
    </row>
    <row r="34" spans="1:13" s="32" customFormat="1">
      <c r="A34" s="27">
        <v>43150</v>
      </c>
      <c r="B34" s="28" t="s">
        <v>10</v>
      </c>
      <c r="C34" s="28">
        <v>225</v>
      </c>
      <c r="D34" s="28" t="s">
        <v>11</v>
      </c>
      <c r="E34" s="28">
        <v>10390.5</v>
      </c>
      <c r="F34" s="28">
        <v>10366</v>
      </c>
      <c r="G34" s="28">
        <v>10338</v>
      </c>
      <c r="H34" s="28"/>
      <c r="I34" s="29">
        <f t="shared" ref="I34:I37" si="83">(IF(D34="SHORT",E34-F34,IF(D34="LONG",F34-E34)))*C34</f>
        <v>5512.5</v>
      </c>
      <c r="J34" s="30">
        <f t="shared" ref="J34:J35" si="84">(IF(D34="SHORT",IF(G34="",0,F34-G34),IF(D34="LONG",IF(G34="",0,G34-F34))))*C34</f>
        <v>6300</v>
      </c>
      <c r="K34" s="30"/>
      <c r="L34" s="30">
        <f t="shared" ref="L34:L37" si="85">(J34+I34+K34)/C34</f>
        <v>52.5</v>
      </c>
      <c r="M34" s="31">
        <f t="shared" ref="M34:M37" si="86">L34*C34</f>
        <v>11812.5</v>
      </c>
    </row>
    <row r="35" spans="1:13" s="32" customFormat="1">
      <c r="A35" s="27">
        <v>43147</v>
      </c>
      <c r="B35" s="28" t="s">
        <v>10</v>
      </c>
      <c r="C35" s="28">
        <v>225</v>
      </c>
      <c r="D35" s="28" t="s">
        <v>11</v>
      </c>
      <c r="E35" s="28">
        <v>10521</v>
      </c>
      <c r="F35" s="28">
        <v>10496</v>
      </c>
      <c r="G35" s="28">
        <v>10466</v>
      </c>
      <c r="H35" s="28"/>
      <c r="I35" s="29">
        <f t="shared" si="83"/>
        <v>5625</v>
      </c>
      <c r="J35" s="30">
        <f t="shared" si="84"/>
        <v>6750</v>
      </c>
      <c r="K35" s="30"/>
      <c r="L35" s="30">
        <f t="shared" si="85"/>
        <v>55</v>
      </c>
      <c r="M35" s="31">
        <f t="shared" si="86"/>
        <v>12375</v>
      </c>
    </row>
    <row r="36" spans="1:13" s="38" customFormat="1">
      <c r="A36" s="33">
        <v>43145</v>
      </c>
      <c r="B36" s="34" t="s">
        <v>10</v>
      </c>
      <c r="C36" s="34">
        <v>225</v>
      </c>
      <c r="D36" s="34" t="s">
        <v>9</v>
      </c>
      <c r="E36" s="34">
        <v>10570.5</v>
      </c>
      <c r="F36" s="34">
        <v>10551</v>
      </c>
      <c r="G36" s="34"/>
      <c r="H36" s="34"/>
      <c r="I36" s="35">
        <f t="shared" si="83"/>
        <v>-4387.5</v>
      </c>
      <c r="J36" s="36"/>
      <c r="K36" s="36"/>
      <c r="L36" s="36">
        <f t="shared" si="85"/>
        <v>-19.5</v>
      </c>
      <c r="M36" s="37">
        <f t="shared" si="86"/>
        <v>-4387.5</v>
      </c>
    </row>
    <row r="37" spans="1:13" s="38" customFormat="1">
      <c r="A37" s="33">
        <v>43139</v>
      </c>
      <c r="B37" s="34" t="s">
        <v>10</v>
      </c>
      <c r="C37" s="34">
        <v>225</v>
      </c>
      <c r="D37" s="34" t="s">
        <v>9</v>
      </c>
      <c r="E37" s="34">
        <v>10608</v>
      </c>
      <c r="F37" s="34">
        <v>10630</v>
      </c>
      <c r="G37" s="34"/>
      <c r="H37" s="34"/>
      <c r="I37" s="35">
        <f t="shared" si="83"/>
        <v>4950</v>
      </c>
      <c r="J37" s="36"/>
      <c r="K37" s="36"/>
      <c r="L37" s="36">
        <f t="shared" si="85"/>
        <v>22</v>
      </c>
      <c r="M37" s="37">
        <f t="shared" si="8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58" t="s">
        <v>7</v>
      </c>
      <c r="J6" s="58"/>
      <c r="K6" s="58"/>
      <c r="L6" s="59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59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60" t="s">
        <v>15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NIFTY FUTURE</vt:lpstr>
      <vt:lpstr>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2018-04-19T10:38:25Z</dcterms:modified>
</cp:coreProperties>
</file>