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Sheet1" sheetId="2" r:id="rId1"/>
    <sheet name="PREMIUM  CASH" sheetId="1" r:id="rId2"/>
  </sheets>
  <calcPr calcId="124519"/>
</workbook>
</file>

<file path=xl/calcChain.xml><?xml version="1.0" encoding="utf-8"?>
<calcChain xmlns="http://schemas.openxmlformats.org/spreadsheetml/2006/main">
  <c r="H6" i="2"/>
  <c r="K6" s="1"/>
  <c r="I7"/>
  <c r="H7"/>
  <c r="H8"/>
  <c r="K8" s="1"/>
  <c r="H10"/>
  <c r="J10" s="1"/>
  <c r="H9"/>
  <c r="J9" s="1"/>
  <c r="H12"/>
  <c r="K12" s="1"/>
  <c r="J11"/>
  <c r="H11"/>
  <c r="K11" s="1"/>
  <c r="I13"/>
  <c r="J13" s="1"/>
  <c r="H13"/>
  <c r="I14"/>
  <c r="H14"/>
  <c r="H15"/>
  <c r="K15" s="1"/>
  <c r="K16"/>
  <c r="H16"/>
  <c r="J16" s="1"/>
  <c r="H18"/>
  <c r="J18" s="1"/>
  <c r="H17"/>
  <c r="K17" s="1"/>
  <c r="H21"/>
  <c r="K21" s="1"/>
  <c r="H20"/>
  <c r="J20" s="1"/>
  <c r="H23"/>
  <c r="J23" s="1"/>
  <c r="H22"/>
  <c r="K22" s="1"/>
  <c r="H25"/>
  <c r="J25" s="1"/>
  <c r="I24"/>
  <c r="H24"/>
  <c r="H28"/>
  <c r="I27"/>
  <c r="H27"/>
  <c r="H26"/>
  <c r="J26" s="1"/>
  <c r="H29"/>
  <c r="K29" s="1"/>
  <c r="H31"/>
  <c r="J31" s="1"/>
  <c r="H30"/>
  <c r="J30" s="1"/>
  <c r="H33"/>
  <c r="K33" s="1"/>
  <c r="H32"/>
  <c r="J32" s="1"/>
  <c r="H34"/>
  <c r="K34" s="1"/>
  <c r="H35"/>
  <c r="K35" s="1"/>
  <c r="H37"/>
  <c r="J37" s="1"/>
  <c r="H36"/>
  <c r="J36" s="1"/>
  <c r="H38"/>
  <c r="K38" s="1"/>
  <c r="H39"/>
  <c r="J39" s="1"/>
  <c r="H40"/>
  <c r="J40" s="1"/>
  <c r="H41"/>
  <c r="J41" s="1"/>
  <c r="H43"/>
  <c r="J43" s="1"/>
  <c r="H42"/>
  <c r="J42" s="1"/>
  <c r="H45"/>
  <c r="J45" s="1"/>
  <c r="H44"/>
  <c r="K44" s="1"/>
  <c r="H47"/>
  <c r="J47" s="1"/>
  <c r="H46"/>
  <c r="J46" s="1"/>
  <c r="H49"/>
  <c r="J49" s="1"/>
  <c r="H48"/>
  <c r="K48" s="1"/>
  <c r="H50"/>
  <c r="K50" s="1"/>
  <c r="J51"/>
  <c r="H51"/>
  <c r="K51" s="1"/>
  <c r="J54"/>
  <c r="H54"/>
  <c r="K54" s="1"/>
  <c r="H53"/>
  <c r="K53" s="1"/>
  <c r="H55"/>
  <c r="K55" s="1"/>
  <c r="I57"/>
  <c r="H57"/>
  <c r="I56"/>
  <c r="H56"/>
  <c r="H59"/>
  <c r="K59" s="1"/>
  <c r="J58"/>
  <c r="H58"/>
  <c r="K58" s="1"/>
  <c r="H61"/>
  <c r="K61" s="1"/>
  <c r="H60"/>
  <c r="J60" s="1"/>
  <c r="J63"/>
  <c r="H63"/>
  <c r="K63" s="1"/>
  <c r="H62"/>
  <c r="K62" s="1"/>
  <c r="K64"/>
  <c r="J64"/>
  <c r="H64"/>
  <c r="H66"/>
  <c r="K66" s="1"/>
  <c r="H65"/>
  <c r="K65" s="1"/>
  <c r="K68"/>
  <c r="H68"/>
  <c r="J68" s="1"/>
  <c r="H67"/>
  <c r="K67" s="1"/>
  <c r="I69"/>
  <c r="H69"/>
  <c r="H70"/>
  <c r="K70" s="1"/>
  <c r="K72"/>
  <c r="H72"/>
  <c r="J72" s="1"/>
  <c r="H71"/>
  <c r="J71" s="1"/>
  <c r="H73"/>
  <c r="K73" s="1"/>
  <c r="H74"/>
  <c r="K74" s="1"/>
  <c r="I76"/>
  <c r="H76"/>
  <c r="H75"/>
  <c r="J75" s="1"/>
  <c r="H77"/>
  <c r="K77" s="1"/>
  <c r="H78"/>
  <c r="J78" s="1"/>
  <c r="H79"/>
  <c r="J79" s="1"/>
  <c r="H81"/>
  <c r="K81" s="1"/>
  <c r="H82"/>
  <c r="K82" s="1"/>
  <c r="H83"/>
  <c r="J83" s="1"/>
  <c r="H84"/>
  <c r="J84" s="1"/>
  <c r="H85"/>
  <c r="J85" s="1"/>
  <c r="H86"/>
  <c r="J86" s="1"/>
  <c r="H87"/>
  <c r="K87" s="1"/>
  <c r="H88"/>
  <c r="K88" s="1"/>
  <c r="H89"/>
  <c r="J89" s="1"/>
  <c r="H90"/>
  <c r="K90" s="1"/>
  <c r="H91"/>
  <c r="J91" s="1"/>
  <c r="H93"/>
  <c r="K93" s="1"/>
  <c r="H92"/>
  <c r="J92" s="1"/>
  <c r="H94"/>
  <c r="K94" s="1"/>
  <c r="H95"/>
  <c r="K95" s="1"/>
  <c r="H97"/>
  <c r="J97" s="1"/>
  <c r="H96"/>
  <c r="K96" s="1"/>
  <c r="H98"/>
  <c r="K98" s="1"/>
  <c r="H100"/>
  <c r="K100" s="1"/>
  <c r="H99"/>
  <c r="J99" s="1"/>
  <c r="H101"/>
  <c r="K101" s="1"/>
  <c r="H102"/>
  <c r="J102" s="1"/>
  <c r="H103"/>
  <c r="J103" s="1"/>
  <c r="H104"/>
  <c r="K104" s="1"/>
  <c r="H105"/>
  <c r="K105" s="1"/>
  <c r="H107"/>
  <c r="K107" s="1"/>
  <c r="H106"/>
  <c r="J106" s="1"/>
  <c r="H109"/>
  <c r="K109" s="1"/>
  <c r="H110"/>
  <c r="J110" s="1"/>
  <c r="H111"/>
  <c r="K111" s="1"/>
  <c r="H115"/>
  <c r="K115" s="1"/>
  <c r="I116"/>
  <c r="H116"/>
  <c r="H117"/>
  <c r="J117" s="1"/>
  <c r="H114"/>
  <c r="K114" s="1"/>
  <c r="H118"/>
  <c r="K118" s="1"/>
  <c r="H119"/>
  <c r="K119" s="1"/>
  <c r="H112"/>
  <c r="J112" s="1"/>
  <c r="H113"/>
  <c r="J113" s="1"/>
  <c r="H120"/>
  <c r="J120" s="1"/>
  <c r="H121"/>
  <c r="J121" s="1"/>
  <c r="I122"/>
  <c r="H122"/>
  <c r="I123"/>
  <c r="H123"/>
  <c r="J6" l="1"/>
  <c r="J7"/>
  <c r="K7"/>
  <c r="J8"/>
  <c r="K9"/>
  <c r="K10"/>
  <c r="J12"/>
  <c r="K13"/>
  <c r="J67"/>
  <c r="K36"/>
  <c r="J34"/>
  <c r="K30"/>
  <c r="K14"/>
  <c r="J14"/>
  <c r="J15"/>
  <c r="J93"/>
  <c r="J82"/>
  <c r="J48"/>
  <c r="K40"/>
  <c r="J57"/>
  <c r="K97"/>
  <c r="J90"/>
  <c r="K46"/>
  <c r="J38"/>
  <c r="J17"/>
  <c r="K18"/>
  <c r="J21"/>
  <c r="K20"/>
  <c r="J22"/>
  <c r="K23"/>
  <c r="K24"/>
  <c r="J24"/>
  <c r="K25"/>
  <c r="J27"/>
  <c r="J28"/>
  <c r="K26"/>
  <c r="K27"/>
  <c r="K28"/>
  <c r="J29"/>
  <c r="K31"/>
  <c r="J33"/>
  <c r="K32"/>
  <c r="J35"/>
  <c r="K37"/>
  <c r="K39"/>
  <c r="K41"/>
  <c r="K42"/>
  <c r="K43"/>
  <c r="J44"/>
  <c r="K45"/>
  <c r="K47"/>
  <c r="K49"/>
  <c r="J50"/>
  <c r="J53"/>
  <c r="J55"/>
  <c r="J56"/>
  <c r="K56"/>
  <c r="K57"/>
  <c r="J59"/>
  <c r="J61"/>
  <c r="K60"/>
  <c r="J62"/>
  <c r="J66"/>
  <c r="J65"/>
  <c r="J69"/>
  <c r="K69"/>
  <c r="J70"/>
  <c r="K71"/>
  <c r="J73"/>
  <c r="J74"/>
  <c r="J76"/>
  <c r="K76"/>
  <c r="K75"/>
  <c r="J77"/>
  <c r="K78"/>
  <c r="K79"/>
  <c r="J81"/>
  <c r="K83"/>
  <c r="K84"/>
  <c r="K85"/>
  <c r="K86"/>
  <c r="J87"/>
  <c r="J88"/>
  <c r="K91"/>
  <c r="K89"/>
  <c r="K92"/>
  <c r="J94"/>
  <c r="J95"/>
  <c r="J96"/>
  <c r="J98"/>
  <c r="J100"/>
  <c r="K99"/>
  <c r="J101"/>
  <c r="K102"/>
  <c r="K103"/>
  <c r="J104"/>
  <c r="J105"/>
  <c r="J107"/>
  <c r="K106"/>
  <c r="J116"/>
  <c r="J109"/>
  <c r="K110"/>
  <c r="J111"/>
  <c r="J114"/>
  <c r="J115"/>
  <c r="K116"/>
  <c r="K117"/>
  <c r="J118"/>
  <c r="J119"/>
  <c r="K112"/>
  <c r="K113"/>
  <c r="K120"/>
  <c r="K121"/>
  <c r="J122"/>
  <c r="K122"/>
  <c r="J123"/>
  <c r="K123"/>
  <c r="H124" l="1"/>
  <c r="J124" s="1"/>
  <c r="K124" l="1"/>
  <c r="J10" i="1" l="1"/>
  <c r="H10"/>
  <c r="H11"/>
  <c r="J11" s="1"/>
  <c r="H12"/>
  <c r="J12" s="1"/>
  <c r="I13"/>
  <c r="H13"/>
  <c r="J13" s="1"/>
  <c r="J16"/>
  <c r="J20"/>
  <c r="J28"/>
  <c r="J32"/>
  <c r="J38"/>
  <c r="J42"/>
  <c r="J46"/>
  <c r="J50"/>
  <c r="J54"/>
  <c r="J58"/>
  <c r="J62"/>
  <c r="J66"/>
  <c r="J70"/>
  <c r="J74"/>
  <c r="J78"/>
  <c r="J82"/>
  <c r="J86"/>
  <c r="J90"/>
  <c r="J94"/>
  <c r="J98"/>
  <c r="J106"/>
  <c r="J110"/>
  <c r="J114"/>
  <c r="J118"/>
  <c r="J122"/>
  <c r="J126"/>
  <c r="J134"/>
  <c r="J138"/>
  <c r="J142"/>
  <c r="J146"/>
  <c r="J150"/>
  <c r="J154"/>
  <c r="J158"/>
  <c r="J166"/>
  <c r="J170"/>
  <c r="J178"/>
  <c r="J182"/>
  <c r="J186"/>
  <c r="J190"/>
  <c r="J194"/>
  <c r="J198"/>
  <c r="J202"/>
  <c r="J206"/>
  <c r="J210"/>
  <c r="J214"/>
  <c r="J218"/>
  <c r="J222"/>
  <c r="J226"/>
  <c r="J230"/>
  <c r="J234"/>
  <c r="J238"/>
  <c r="J250"/>
  <c r="J262"/>
  <c r="J270"/>
  <c r="J282"/>
  <c r="H15"/>
  <c r="J15" s="1"/>
  <c r="H16"/>
  <c r="H17"/>
  <c r="J17" s="1"/>
  <c r="H18"/>
  <c r="J18" s="1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H29"/>
  <c r="J29" s="1"/>
  <c r="H30"/>
  <c r="J30" s="1"/>
  <c r="H31"/>
  <c r="J31" s="1"/>
  <c r="H32"/>
  <c r="H33"/>
  <c r="J33" s="1"/>
  <c r="H34"/>
  <c r="J34" s="1"/>
  <c r="H35"/>
  <c r="J35" s="1"/>
  <c r="H38"/>
  <c r="H39"/>
  <c r="J39" s="1"/>
  <c r="H40"/>
  <c r="J40" s="1"/>
  <c r="H41"/>
  <c r="J41" s="1"/>
  <c r="H42"/>
  <c r="H43"/>
  <c r="J43" s="1"/>
  <c r="H44"/>
  <c r="J44" s="1"/>
  <c r="H45"/>
  <c r="J45" s="1"/>
  <c r="H46"/>
  <c r="H47"/>
  <c r="J47" s="1"/>
  <c r="H48"/>
  <c r="J48" s="1"/>
  <c r="H49"/>
  <c r="J49" s="1"/>
  <c r="H50"/>
  <c r="H51"/>
  <c r="J51" s="1"/>
  <c r="H52"/>
  <c r="J52" s="1"/>
  <c r="H53"/>
  <c r="J53" s="1"/>
  <c r="H54"/>
  <c r="H55"/>
  <c r="J55" s="1"/>
  <c r="H56"/>
  <c r="J56" s="1"/>
  <c r="H57"/>
  <c r="J57" s="1"/>
  <c r="H58"/>
  <c r="H59"/>
  <c r="J59" s="1"/>
  <c r="H60"/>
  <c r="J60" s="1"/>
  <c r="H61"/>
  <c r="J61" s="1"/>
  <c r="H62"/>
  <c r="H63"/>
  <c r="J63" s="1"/>
  <c r="H64"/>
  <c r="J64" s="1"/>
  <c r="H65"/>
  <c r="J65" s="1"/>
  <c r="H66"/>
  <c r="H67"/>
  <c r="J67" s="1"/>
  <c r="H68"/>
  <c r="J68" s="1"/>
  <c r="H69"/>
  <c r="J69" s="1"/>
  <c r="H70"/>
  <c r="H71"/>
  <c r="J71" s="1"/>
  <c r="H72"/>
  <c r="J72" s="1"/>
  <c r="H73"/>
  <c r="J73" s="1"/>
  <c r="H74"/>
  <c r="H75"/>
  <c r="J75" s="1"/>
  <c r="H76"/>
  <c r="J76" s="1"/>
  <c r="H77"/>
  <c r="J77" s="1"/>
  <c r="H78"/>
  <c r="H79"/>
  <c r="J79" s="1"/>
  <c r="H80"/>
  <c r="J80" s="1"/>
  <c r="H81"/>
  <c r="J81" s="1"/>
  <c r="H82"/>
  <c r="H83"/>
  <c r="J83" s="1"/>
  <c r="H84"/>
  <c r="J84" s="1"/>
  <c r="H85"/>
  <c r="J85" s="1"/>
  <c r="H86"/>
  <c r="H87"/>
  <c r="J87" s="1"/>
  <c r="H88"/>
  <c r="J88" s="1"/>
  <c r="H89"/>
  <c r="J89" s="1"/>
  <c r="H90"/>
  <c r="H91"/>
  <c r="J91" s="1"/>
  <c r="H92"/>
  <c r="J92" s="1"/>
  <c r="H93"/>
  <c r="J93" s="1"/>
  <c r="H94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H107"/>
  <c r="J107" s="1"/>
  <c r="H108"/>
  <c r="J108" s="1"/>
  <c r="H109"/>
  <c r="J109" s="1"/>
  <c r="H110"/>
  <c r="H111"/>
  <c r="J111" s="1"/>
  <c r="H112"/>
  <c r="J112" s="1"/>
  <c r="H113"/>
  <c r="J113" s="1"/>
  <c r="H114"/>
  <c r="H115"/>
  <c r="J115" s="1"/>
  <c r="H116"/>
  <c r="J116" s="1"/>
  <c r="H117"/>
  <c r="J117" s="1"/>
  <c r="H118"/>
  <c r="H119"/>
  <c r="J119" s="1"/>
  <c r="H120"/>
  <c r="J120" s="1"/>
  <c r="H121"/>
  <c r="J121" s="1"/>
  <c r="H122"/>
  <c r="H123"/>
  <c r="J123" s="1"/>
  <c r="H124"/>
  <c r="J124" s="1"/>
  <c r="H125"/>
  <c r="J125" s="1"/>
  <c r="H126"/>
  <c r="H127"/>
  <c r="J127" s="1"/>
  <c r="H128"/>
  <c r="J128" s="1"/>
  <c r="H129"/>
  <c r="J129" s="1"/>
  <c r="H130"/>
  <c r="H131"/>
  <c r="J131" s="1"/>
  <c r="H132"/>
  <c r="J132" s="1"/>
  <c r="H133"/>
  <c r="J133" s="1"/>
  <c r="H134"/>
  <c r="H135"/>
  <c r="J135" s="1"/>
  <c r="H136"/>
  <c r="J136" s="1"/>
  <c r="H137"/>
  <c r="J137" s="1"/>
  <c r="H138"/>
  <c r="H139"/>
  <c r="H140"/>
  <c r="J140" s="1"/>
  <c r="H141"/>
  <c r="J141" s="1"/>
  <c r="H142"/>
  <c r="H143"/>
  <c r="J143" s="1"/>
  <c r="H144"/>
  <c r="J144" s="1"/>
  <c r="H145"/>
  <c r="J145" s="1"/>
  <c r="H146"/>
  <c r="H147"/>
  <c r="J147" s="1"/>
  <c r="H148"/>
  <c r="J148" s="1"/>
  <c r="H149"/>
  <c r="J149" s="1"/>
  <c r="H150"/>
  <c r="H151"/>
  <c r="H152"/>
  <c r="J152" s="1"/>
  <c r="H153"/>
  <c r="J153" s="1"/>
  <c r="H154"/>
  <c r="H155"/>
  <c r="J155" s="1"/>
  <c r="H156"/>
  <c r="J156" s="1"/>
  <c r="H157"/>
  <c r="J157" s="1"/>
  <c r="H158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H183"/>
  <c r="H184"/>
  <c r="J184" s="1"/>
  <c r="H185"/>
  <c r="J185" s="1"/>
  <c r="H186"/>
  <c r="H187"/>
  <c r="J187" s="1"/>
  <c r="H188"/>
  <c r="J188" s="1"/>
  <c r="H189"/>
  <c r="J189" s="1"/>
  <c r="H190"/>
  <c r="H191"/>
  <c r="J191" s="1"/>
  <c r="H192"/>
  <c r="J192" s="1"/>
  <c r="H193"/>
  <c r="J193" s="1"/>
  <c r="H194"/>
  <c r="H195"/>
  <c r="J195" s="1"/>
  <c r="H196"/>
  <c r="J196" s="1"/>
  <c r="H197"/>
  <c r="J197" s="1"/>
  <c r="H198"/>
  <c r="H199"/>
  <c r="J199" s="1"/>
  <c r="H200"/>
  <c r="H201"/>
  <c r="J201" s="1"/>
  <c r="H202"/>
  <c r="H203"/>
  <c r="J203" s="1"/>
  <c r="H204"/>
  <c r="J204" s="1"/>
  <c r="H205"/>
  <c r="J205" s="1"/>
  <c r="H206"/>
  <c r="H207"/>
  <c r="J207" s="1"/>
  <c r="H208"/>
  <c r="J208" s="1"/>
  <c r="H209"/>
  <c r="J209" s="1"/>
  <c r="H210"/>
  <c r="H211"/>
  <c r="J211" s="1"/>
  <c r="H212"/>
  <c r="J212" s="1"/>
  <c r="H213"/>
  <c r="J213" s="1"/>
  <c r="H214"/>
  <c r="H215"/>
  <c r="H216"/>
  <c r="J216" s="1"/>
  <c r="H217"/>
  <c r="J217" s="1"/>
  <c r="H218"/>
  <c r="H219"/>
  <c r="J219" s="1"/>
  <c r="H220"/>
  <c r="J220" s="1"/>
  <c r="H221"/>
  <c r="H222"/>
  <c r="H223"/>
  <c r="J223" s="1"/>
  <c r="H224"/>
  <c r="H225"/>
  <c r="H226"/>
  <c r="H227"/>
  <c r="H228"/>
  <c r="J228" s="1"/>
  <c r="H229"/>
  <c r="H230"/>
  <c r="H231"/>
  <c r="J231" s="1"/>
  <c r="H232"/>
  <c r="J232" s="1"/>
  <c r="H233"/>
  <c r="H234"/>
  <c r="H235"/>
  <c r="H236"/>
  <c r="H237"/>
  <c r="H238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I93"/>
  <c r="I92"/>
  <c r="I94"/>
  <c r="I98"/>
  <c r="I101"/>
  <c r="I102"/>
  <c r="J102" s="1"/>
  <c r="I111"/>
  <c r="I112"/>
  <c r="I113"/>
  <c r="I117"/>
  <c r="I123"/>
  <c r="I129"/>
  <c r="I128"/>
  <c r="I130"/>
  <c r="J130" s="1"/>
  <c r="J183" l="1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sharedStrings.xml><?xml version="1.0" encoding="utf-8"?>
<sst xmlns="http://schemas.openxmlformats.org/spreadsheetml/2006/main" count="818" uniqueCount="189">
  <si>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</si>
  <si>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</si>
  <si>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</si>
  <si>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</si>
  <si>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</si>
  <si>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</si>
  <si>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</si>
  <si>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</si>
  <si>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</si>
  <si>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</si>
  <si>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</si>
  <si>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</si>
  <si>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</si>
  <si>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</si>
  <si>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</si>
  <si>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</si>
  <si>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</si>
  <si>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</si>
  <si>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</si>
  <si>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</si>
  <si>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</si>
  <si>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</si>
  <si>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</si>
  <si>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</si>
  <si>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</si>
  <si>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</si>
  <si>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</si>
  <si>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</si>
  <si>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</si>
  <si>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</si>
  <si>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</si>
  <si>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</si>
  <si>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</si>
  <si>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</si>
  <si>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</si>
  <si>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</si>
  <si>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</si>
  <si>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</si>
  <si>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</si>
  <si>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</si>
  <si>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</si>
  <si>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</si>
  <si>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</si>
  <si>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</si>
  <si>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</si>
  <si>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</si>
  <si>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</si>
  <si>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</si>
  <si>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</si>
  <si>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</si>
  <si>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</si>
  <si>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</si>
  <si>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</si>
  <si>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</si>
  <si>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</si>
  <si>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</si>
  <si>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</si>
  <si>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</si>
  <si>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</si>
  <si>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</si>
  <si>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</si>
  <si>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</si>
  <si>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</si>
  <si>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</si>
  <si>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</si>
  <si>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</si>
  <si>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</si>
  <si>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</si>
  <si>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</si>
  <si>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</si>
  <si>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</si>
  <si>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</si>
  <si>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</si>
  <si>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</si>
  <si>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</si>
  <si>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</si>
  <si>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</si>
  <si>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</si>
  <si>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</si>
  <si>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</si>
  <si>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</si>
  <si>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</si>
  <si>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</si>
  <si>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</si>
  <si>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</si>
  <si>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</si>
  <si>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</si>
  <si>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</si>
  <si>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</si>
  <si>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</si>
  <si>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</si>
  <si>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</si>
  <si>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</si>
  <si>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</si>
  <si>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</si>
  <si>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</si>
  <si>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</si>
  <si>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</si>
  <si>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</si>
  <si>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</si>
  <si>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</si>
  <si>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</si>
  <si>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</si>
  <si>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</si>
  <si>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1,00,000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</si>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</sst>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35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3" fillId="0" borderId="2" xfId="0" applyFont="1" applyBorder="1"/>
    <xf numFmtId="165" fontId="3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4" fillId="0" borderId="0" xfId="0" applyFont="1" applyAlignment="1">
      <alignment horizontal="center" vertical="center"/>
    </xf>
    <xf numFmtId="0" fontId="3" fillId="0" borderId="5" xfId="0" applyFont="1" applyBorder="1"/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165" fontId="3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6" fillId="2" borderId="0" xfId="0" applyNumberFormat="1" applyFont="1" applyFill="1" applyBorder="1"/>
    <xf numFmtId="0" fontId="6" fillId="2" borderId="0" xfId="0" applyFont="1" applyFill="1" applyBorder="1"/>
    <xf numFmtId="1" fontId="8" fillId="2" borderId="0" xfId="0" applyNumberFormat="1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166" fontId="15" fillId="6" borderId="0" xfId="0" applyNumberFormat="1" applyFont="1" applyFill="1" applyBorder="1" applyAlignment="1">
      <alignment horizontal="center" vertical="center"/>
    </xf>
    <xf numFmtId="2" fontId="5" fillId="6" borderId="0" xfId="0" applyNumberFormat="1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/>
    </xf>
    <xf numFmtId="2" fontId="15" fillId="6" borderId="0" xfId="0" applyNumberFormat="1" applyFont="1" applyFill="1" applyBorder="1" applyAlignment="1">
      <alignment horizontal="center" vertical="center"/>
    </xf>
    <xf numFmtId="2" fontId="16" fillId="6" borderId="6" xfId="0" applyNumberFormat="1" applyFont="1" applyFill="1" applyBorder="1" applyAlignment="1">
      <alignment horizontal="center"/>
    </xf>
    <xf numFmtId="166" fontId="15" fillId="7" borderId="0" xfId="0" applyNumberFormat="1" applyFont="1" applyFill="1" applyBorder="1" applyAlignment="1">
      <alignment horizontal="center" vertical="center"/>
    </xf>
    <xf numFmtId="2" fontId="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 vertical="center"/>
    </xf>
    <xf numFmtId="2" fontId="5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3" fillId="7" borderId="0" xfId="0" applyFont="1" applyFill="1"/>
    <xf numFmtId="0" fontId="0" fillId="7" borderId="0" xfId="0" applyFont="1" applyFill="1" applyAlignment="1"/>
    <xf numFmtId="0" fontId="23" fillId="8" borderId="0" xfId="0" applyNumberFormat="1" applyFont="1" applyFill="1" applyBorder="1" applyAlignment="1">
      <alignment horizontal="center" vertical="center"/>
    </xf>
    <xf numFmtId="0" fontId="25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27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/>
    </xf>
    <xf numFmtId="169" fontId="27" fillId="0" borderId="22" xfId="0" applyNumberFormat="1" applyFont="1" applyFill="1" applyBorder="1" applyAlignment="1">
      <alignment horizontal="center"/>
    </xf>
    <xf numFmtId="170" fontId="29" fillId="0" borderId="22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168" fontId="30" fillId="0" borderId="22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2" fontId="31" fillId="0" borderId="22" xfId="0" applyNumberFormat="1" applyFont="1" applyFill="1" applyBorder="1" applyAlignment="1">
      <alignment horizontal="center"/>
    </xf>
    <xf numFmtId="169" fontId="32" fillId="0" borderId="22" xfId="0" applyNumberFormat="1" applyFont="1" applyFill="1" applyBorder="1" applyAlignment="1">
      <alignment horizontal="center"/>
    </xf>
    <xf numFmtId="169" fontId="31" fillId="0" borderId="22" xfId="0" applyNumberFormat="1" applyFont="1" applyFill="1" applyBorder="1" applyAlignment="1">
      <alignment horizontal="center"/>
    </xf>
    <xf numFmtId="170" fontId="33" fillId="0" borderId="22" xfId="0" applyNumberFormat="1" applyFont="1" applyFill="1" applyBorder="1" applyAlignment="1">
      <alignment horizontal="center"/>
    </xf>
    <xf numFmtId="0" fontId="30" fillId="0" borderId="0" xfId="0" applyFont="1"/>
    <xf numFmtId="167" fontId="26" fillId="10" borderId="19" xfId="0" applyNumberFormat="1" applyFont="1" applyFill="1" applyBorder="1" applyAlignment="1">
      <alignment horizontal="center" vertical="center"/>
    </xf>
    <xf numFmtId="0" fontId="26" fillId="10" borderId="19" xfId="0" applyNumberFormat="1" applyFont="1" applyFill="1" applyBorder="1" applyAlignment="1">
      <alignment horizontal="center" vertical="center"/>
    </xf>
    <xf numFmtId="0" fontId="23" fillId="10" borderId="20" xfId="0" applyNumberFormat="1" applyFont="1" applyFill="1" applyBorder="1" applyAlignment="1">
      <alignment horizontal="center" vertical="center"/>
    </xf>
    <xf numFmtId="0" fontId="23" fillId="10" borderId="21" xfId="0" applyNumberFormat="1" applyFont="1" applyFill="1" applyBorder="1" applyAlignment="1">
      <alignment horizontal="center" vertical="center"/>
    </xf>
    <xf numFmtId="168" fontId="17" fillId="0" borderId="22" xfId="0" applyNumberFormat="1" applyFont="1" applyBorder="1" applyAlignment="1">
      <alignment horizontal="center"/>
    </xf>
    <xf numFmtId="0" fontId="26" fillId="9" borderId="19" xfId="0" applyNumberFormat="1" applyFont="1" applyFill="1" applyBorder="1" applyAlignment="1">
      <alignment horizontal="center" vertical="center"/>
    </xf>
    <xf numFmtId="0" fontId="23" fillId="9" borderId="20" xfId="0" applyNumberFormat="1" applyFont="1" applyFill="1" applyBorder="1" applyAlignment="1">
      <alignment horizontal="center" vertical="center"/>
    </xf>
    <xf numFmtId="0" fontId="23" fillId="9" borderId="21" xfId="0" applyNumberFormat="1" applyFont="1" applyFill="1" applyBorder="1" applyAlignment="1">
      <alignment horizontal="center" vertical="center"/>
    </xf>
    <xf numFmtId="167" fontId="26" fillId="9" borderId="19" xfId="0" applyNumberFormat="1" applyFont="1" applyFill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/>
    </xf>
    <xf numFmtId="168" fontId="34" fillId="0" borderId="22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/>
    <xf numFmtId="0" fontId="26" fillId="9" borderId="19" xfId="0" applyNumberFormat="1" applyFont="1" applyFill="1" applyBorder="1" applyAlignment="1">
      <alignment horizontal="center" vertical="center"/>
    </xf>
    <xf numFmtId="0" fontId="23" fillId="9" borderId="20" xfId="0" applyNumberFormat="1" applyFont="1" applyFill="1" applyBorder="1" applyAlignment="1">
      <alignment horizontal="center" vertical="center"/>
    </xf>
    <xf numFmtId="0" fontId="23" fillId="9" borderId="21" xfId="0" applyNumberFormat="1" applyFont="1" applyFill="1" applyBorder="1" applyAlignment="1">
      <alignment horizontal="center" vertical="center"/>
    </xf>
    <xf numFmtId="167" fontId="26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17" fillId="0" borderId="0" xfId="0" applyFont="1"/>
    <xf numFmtId="2" fontId="1" fillId="0" borderId="22" xfId="0" applyNumberFormat="1" applyFont="1" applyBorder="1" applyAlignment="1">
      <alignment horizontal="center"/>
    </xf>
    <xf numFmtId="0" fontId="26" fillId="9" borderId="19" xfId="0" applyNumberFormat="1" applyFont="1" applyFill="1" applyBorder="1" applyAlignment="1">
      <alignment horizontal="center" vertical="center"/>
    </xf>
    <xf numFmtId="0" fontId="23" fillId="9" borderId="20" xfId="0" applyNumberFormat="1" applyFont="1" applyFill="1" applyBorder="1" applyAlignment="1">
      <alignment horizontal="center" vertical="center"/>
    </xf>
    <xf numFmtId="0" fontId="23" fillId="9" borderId="21" xfId="0" applyNumberFormat="1" applyFont="1" applyFill="1" applyBorder="1" applyAlignment="1">
      <alignment horizontal="center" vertical="center"/>
    </xf>
    <xf numFmtId="167" fontId="26" fillId="9" borderId="19" xfId="0" applyNumberFormat="1" applyFont="1" applyFill="1" applyBorder="1" applyAlignment="1">
      <alignment horizontal="center" vertical="center"/>
    </xf>
    <xf numFmtId="0" fontId="18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8" borderId="0" xfId="0" applyNumberFormat="1" applyFont="1" applyFill="1" applyBorder="1" applyAlignment="1">
      <alignment horizontal="center"/>
    </xf>
    <xf numFmtId="0" fontId="20" fillId="8" borderId="0" xfId="0" applyNumberFormat="1" applyFont="1" applyFill="1" applyBorder="1" applyAlignment="1">
      <alignment horizontal="center" vertical="center"/>
    </xf>
    <xf numFmtId="3" fontId="21" fillId="8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8" borderId="0" xfId="0" applyNumberFormat="1" applyFont="1" applyFill="1" applyBorder="1" applyAlignment="1">
      <alignment horizontal="center" vertical="center"/>
    </xf>
    <xf numFmtId="0" fontId="26" fillId="9" borderId="16" xfId="0" applyNumberFormat="1" applyFont="1" applyFill="1" applyBorder="1" applyAlignment="1">
      <alignment horizontal="center" vertical="center"/>
    </xf>
    <xf numFmtId="0" fontId="26" fillId="9" borderId="19" xfId="0" applyNumberFormat="1" applyFont="1" applyFill="1" applyBorder="1" applyAlignment="1">
      <alignment horizontal="center" vertical="center"/>
    </xf>
    <xf numFmtId="0" fontId="23" fillId="9" borderId="17" xfId="0" applyNumberFormat="1" applyFont="1" applyFill="1" applyBorder="1" applyAlignment="1">
      <alignment horizontal="center" vertical="center"/>
    </xf>
    <xf numFmtId="0" fontId="23" fillId="9" borderId="18" xfId="0" applyNumberFormat="1" applyFont="1" applyFill="1" applyBorder="1" applyAlignment="1">
      <alignment horizontal="center" vertical="center"/>
    </xf>
    <xf numFmtId="0" fontId="23" fillId="9" borderId="20" xfId="0" applyNumberFormat="1" applyFont="1" applyFill="1" applyBorder="1" applyAlignment="1">
      <alignment horizontal="center" vertical="center"/>
    </xf>
    <xf numFmtId="0" fontId="23" fillId="9" borderId="21" xfId="0" applyNumberFormat="1" applyFont="1" applyFill="1" applyBorder="1" applyAlignment="1">
      <alignment horizontal="center" vertical="center"/>
    </xf>
    <xf numFmtId="167" fontId="26" fillId="9" borderId="16" xfId="0" applyNumberFormat="1" applyFont="1" applyFill="1" applyBorder="1" applyAlignment="1">
      <alignment horizontal="center" vertical="center"/>
    </xf>
    <xf numFmtId="167" fontId="26" fillId="9" borderId="19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left" vertical="center"/>
    </xf>
    <xf numFmtId="2" fontId="11" fillId="5" borderId="14" xfId="0" applyNumberFormat="1" applyFont="1" applyFill="1" applyBorder="1" applyAlignment="1">
      <alignment horizontal="left" vertical="center"/>
    </xf>
    <xf numFmtId="2" fontId="11" fillId="5" borderId="15" xfId="0" applyNumberFormat="1" applyFont="1" applyFill="1" applyBorder="1" applyAlignment="1">
      <alignment horizontal="left" vertical="center"/>
    </xf>
    <xf numFmtId="2" fontId="10" fillId="4" borderId="8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8" fillId="2" borderId="0" xfId="0" applyFont="1" applyFill="1" applyBorder="1" applyAlignment="1">
      <alignment horizontal="right"/>
    </xf>
    <xf numFmtId="0" fontId="6" fillId="3" borderId="0" xfId="0" applyFont="1" applyFill="1" applyBorder="1"/>
    <xf numFmtId="2" fontId="9" fillId="4" borderId="8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9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>
      <selection activeCell="C3" sqref="C3:D3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>
      <c r="A2" s="95" t="s">
        <v>117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6.25">
      <c r="A3" s="96" t="s">
        <v>103</v>
      </c>
      <c r="B3" s="96"/>
      <c r="C3" s="97" t="s">
        <v>104</v>
      </c>
      <c r="D3" s="98"/>
      <c r="E3" s="49"/>
      <c r="F3" s="49"/>
      <c r="G3" s="49"/>
      <c r="H3" s="99"/>
      <c r="I3" s="99"/>
      <c r="J3" s="50"/>
      <c r="K3" s="50"/>
    </row>
    <row r="4" spans="1:11" ht="15" customHeight="1">
      <c r="A4" s="106" t="s">
        <v>1</v>
      </c>
      <c r="B4" s="100" t="s">
        <v>105</v>
      </c>
      <c r="C4" s="100" t="s">
        <v>106</v>
      </c>
      <c r="D4" s="100" t="s">
        <v>107</v>
      </c>
      <c r="E4" s="100" t="s">
        <v>108</v>
      </c>
      <c r="F4" s="100" t="s">
        <v>109</v>
      </c>
      <c r="G4" s="100" t="s">
        <v>110</v>
      </c>
      <c r="H4" s="102" t="s">
        <v>111</v>
      </c>
      <c r="I4" s="103"/>
      <c r="J4" s="100" t="s">
        <v>112</v>
      </c>
      <c r="K4" s="100" t="s">
        <v>113</v>
      </c>
    </row>
    <row r="5" spans="1:11" ht="15" customHeight="1">
      <c r="A5" s="107"/>
      <c r="B5" s="101"/>
      <c r="C5" s="101"/>
      <c r="D5" s="101"/>
      <c r="E5" s="101"/>
      <c r="F5" s="101"/>
      <c r="G5" s="101"/>
      <c r="H5" s="104"/>
      <c r="I5" s="105"/>
      <c r="J5" s="101"/>
      <c r="K5" s="101"/>
    </row>
    <row r="6" spans="1:11" s="87" customFormat="1">
      <c r="A6" s="71">
        <v>43297</v>
      </c>
      <c r="B6" s="58" t="s">
        <v>188</v>
      </c>
      <c r="C6" s="58">
        <v>395</v>
      </c>
      <c r="D6" s="58" t="s">
        <v>20</v>
      </c>
      <c r="E6" s="85">
        <v>1137.75</v>
      </c>
      <c r="F6" s="85">
        <v>1132.0999999999999</v>
      </c>
      <c r="G6" s="88"/>
      <c r="H6" s="54">
        <f t="shared" ref="H6" si="0">(IF(D6="SHORT",E6-F6,IF(D6="LONG",F6-E6)))*C6</f>
        <v>2231.7500000000359</v>
      </c>
      <c r="I6" s="55"/>
      <c r="J6" s="56">
        <f t="shared" ref="J6" si="1">(H6+I6)/C6</f>
        <v>5.6500000000000909</v>
      </c>
      <c r="K6" s="57">
        <f t="shared" ref="K6" si="2">SUM(H6:I6)</f>
        <v>2231.7500000000359</v>
      </c>
    </row>
    <row r="7" spans="1:11" s="79" customFormat="1">
      <c r="A7" s="77">
        <v>43292</v>
      </c>
      <c r="B7" s="78" t="s">
        <v>115</v>
      </c>
      <c r="C7" s="78">
        <v>3703</v>
      </c>
      <c r="D7" s="78" t="s">
        <v>4</v>
      </c>
      <c r="E7" s="76">
        <v>121.5</v>
      </c>
      <c r="F7" s="76">
        <v>123.05</v>
      </c>
      <c r="G7" s="61">
        <v>124.9</v>
      </c>
      <c r="H7" s="62">
        <f t="shared" ref="H7" si="3">(IF(D7="SHORT",E7-F7,IF(D7="LONG",F7-E7)))*C7</f>
        <v>5739.6499999999896</v>
      </c>
      <c r="I7" s="63">
        <f t="shared" ref="I7" si="4">(IF(D7="SHORT",IF(G7="",0,E7-G7),IF(D7="LONG",IF(G7="",0,G7-F7))))*C7</f>
        <v>6850.550000000032</v>
      </c>
      <c r="J7" s="64">
        <f t="shared" ref="J7" si="5">(H7+I7)/C7</f>
        <v>3.4000000000000061</v>
      </c>
      <c r="K7" s="65">
        <f t="shared" ref="K7" si="6">SUM(H7:I7)</f>
        <v>12590.200000000023</v>
      </c>
    </row>
    <row r="8" spans="1:11" s="87" customFormat="1">
      <c r="A8" s="71">
        <v>43292</v>
      </c>
      <c r="B8" s="58" t="s">
        <v>184</v>
      </c>
      <c r="C8" s="58">
        <v>2153</v>
      </c>
      <c r="D8" s="58" t="s">
        <v>4</v>
      </c>
      <c r="E8" s="85">
        <v>209</v>
      </c>
      <c r="F8" s="85">
        <v>211.6</v>
      </c>
      <c r="G8" s="88"/>
      <c r="H8" s="54">
        <f t="shared" ref="H8" si="7">(IF(D8="SHORT",E8-F8,IF(D8="LONG",F8-E8)))*C8</f>
        <v>5597.7999999999874</v>
      </c>
      <c r="I8" s="55"/>
      <c r="J8" s="56">
        <f t="shared" ref="J8" si="8">(H8+I8)/C8</f>
        <v>2.5999999999999943</v>
      </c>
      <c r="K8" s="57">
        <f t="shared" ref="K8" si="9">SUM(H8:I8)</f>
        <v>5597.7999999999874</v>
      </c>
    </row>
    <row r="9" spans="1:11" s="87" customFormat="1">
      <c r="A9" s="71">
        <v>43291</v>
      </c>
      <c r="B9" s="58" t="s">
        <v>187</v>
      </c>
      <c r="C9" s="58">
        <v>913</v>
      </c>
      <c r="D9" s="58" t="s">
        <v>4</v>
      </c>
      <c r="E9" s="85">
        <v>492.5</v>
      </c>
      <c r="F9" s="85">
        <v>498.65</v>
      </c>
      <c r="G9" s="88"/>
      <c r="H9" s="54">
        <f t="shared" ref="H9:H10" si="10">(IF(D9="SHORT",E9-F9,IF(D9="LONG",F9-E9)))*C9</f>
        <v>5614.9499999999789</v>
      </c>
      <c r="I9" s="55"/>
      <c r="J9" s="56">
        <f t="shared" ref="J9:J10" si="11">(H9+I9)/C9</f>
        <v>6.1499999999999773</v>
      </c>
      <c r="K9" s="57">
        <f t="shared" ref="K9:K10" si="12">SUM(H9:I9)</f>
        <v>5614.9499999999789</v>
      </c>
    </row>
    <row r="10" spans="1:11" s="87" customFormat="1">
      <c r="A10" s="71">
        <v>43291</v>
      </c>
      <c r="B10" s="58" t="s">
        <v>152</v>
      </c>
      <c r="C10" s="58">
        <v>544</v>
      </c>
      <c r="D10" s="58" t="s">
        <v>4</v>
      </c>
      <c r="E10" s="85">
        <v>826.75</v>
      </c>
      <c r="F10" s="85">
        <v>837</v>
      </c>
      <c r="G10" s="88"/>
      <c r="H10" s="54">
        <f t="shared" si="10"/>
        <v>5576</v>
      </c>
      <c r="I10" s="55"/>
      <c r="J10" s="56">
        <f t="shared" si="11"/>
        <v>10.25</v>
      </c>
      <c r="K10" s="57">
        <f t="shared" si="12"/>
        <v>5576</v>
      </c>
    </row>
    <row r="11" spans="1:11" s="87" customFormat="1">
      <c r="A11" s="71">
        <v>43290</v>
      </c>
      <c r="B11" s="58" t="s">
        <v>166</v>
      </c>
      <c r="C11" s="58">
        <v>829</v>
      </c>
      <c r="D11" s="58" t="s">
        <v>20</v>
      </c>
      <c r="E11" s="85">
        <v>542.45000000000005</v>
      </c>
      <c r="F11" s="85">
        <v>539.6</v>
      </c>
      <c r="G11" s="88"/>
      <c r="H11" s="54">
        <f t="shared" ref="H11:H12" si="13">(IF(D11="SHORT",E11-F11,IF(D11="LONG",F11-E11)))*C11</f>
        <v>2362.6500000000187</v>
      </c>
      <c r="I11" s="55"/>
      <c r="J11" s="56">
        <f t="shared" ref="J11:J12" si="14">(H11+I11)/C11</f>
        <v>2.8500000000000227</v>
      </c>
      <c r="K11" s="57">
        <f t="shared" ref="K11:K12" si="15">SUM(H11:I11)</f>
        <v>2362.6500000000187</v>
      </c>
    </row>
    <row r="12" spans="1:11" s="87" customFormat="1">
      <c r="A12" s="71">
        <v>43290</v>
      </c>
      <c r="B12" s="58" t="s">
        <v>186</v>
      </c>
      <c r="C12" s="58">
        <v>117</v>
      </c>
      <c r="D12" s="58" t="s">
        <v>4</v>
      </c>
      <c r="E12" s="85">
        <v>3816.75</v>
      </c>
      <c r="F12" s="85">
        <v>3864.45</v>
      </c>
      <c r="G12" s="88"/>
      <c r="H12" s="54">
        <f t="shared" si="13"/>
        <v>5580.8999999999787</v>
      </c>
      <c r="I12" s="55"/>
      <c r="J12" s="56">
        <f t="shared" si="14"/>
        <v>47.699999999999818</v>
      </c>
      <c r="K12" s="57">
        <f t="shared" si="15"/>
        <v>5580.8999999999787</v>
      </c>
    </row>
    <row r="13" spans="1:11" s="79" customFormat="1">
      <c r="A13" s="77">
        <v>43287</v>
      </c>
      <c r="B13" s="78" t="s">
        <v>185</v>
      </c>
      <c r="C13" s="78">
        <v>382</v>
      </c>
      <c r="D13" s="78" t="s">
        <v>4</v>
      </c>
      <c r="E13" s="76">
        <v>1176.5</v>
      </c>
      <c r="F13" s="76">
        <v>1191.2</v>
      </c>
      <c r="G13" s="61">
        <v>1209.0999999999999</v>
      </c>
      <c r="H13" s="62">
        <f t="shared" ref="H13" si="16">(IF(D13="SHORT",E13-F13,IF(D13="LONG",F13-E13)))*C13</f>
        <v>5615.4000000000178</v>
      </c>
      <c r="I13" s="63">
        <f t="shared" ref="I13" si="17">(IF(D13="SHORT",IF(G13="",0,E13-G13),IF(D13="LONG",IF(G13="",0,G13-F13))))*C13</f>
        <v>6837.7999999999483</v>
      </c>
      <c r="J13" s="64">
        <f t="shared" ref="J13" si="18">(H13+I13)/C13</f>
        <v>32.599999999999909</v>
      </c>
      <c r="K13" s="65">
        <f t="shared" ref="K13" si="19">SUM(H13:I13)</f>
        <v>12453.199999999966</v>
      </c>
    </row>
    <row r="14" spans="1:11" s="79" customFormat="1">
      <c r="A14" s="77">
        <v>43286</v>
      </c>
      <c r="B14" s="78" t="s">
        <v>99</v>
      </c>
      <c r="C14" s="78">
        <v>1093</v>
      </c>
      <c r="D14" s="78" t="s">
        <v>4</v>
      </c>
      <c r="E14" s="76">
        <v>411.7</v>
      </c>
      <c r="F14" s="76">
        <v>416.8</v>
      </c>
      <c r="G14" s="61">
        <v>423.1</v>
      </c>
      <c r="H14" s="62">
        <f t="shared" ref="H14" si="20">(IF(D14="SHORT",E14-F14,IF(D14="LONG",F14-E14)))*C14</f>
        <v>5574.3000000000247</v>
      </c>
      <c r="I14" s="63">
        <f t="shared" ref="I14" si="21">(IF(D14="SHORT",IF(G14="",0,E14-G14),IF(D14="LONG",IF(G14="",0,G14-F14))))*C14</f>
        <v>6885.9000000000124</v>
      </c>
      <c r="J14" s="64">
        <f t="shared" ref="J14" si="22">(H14+I14)/C14</f>
        <v>11.400000000000034</v>
      </c>
      <c r="K14" s="65">
        <f t="shared" ref="K14" si="23">SUM(H14:I14)</f>
        <v>12460.200000000037</v>
      </c>
    </row>
    <row r="15" spans="1:11" s="87" customFormat="1">
      <c r="A15" s="71">
        <v>43285</v>
      </c>
      <c r="B15" s="58" t="s">
        <v>184</v>
      </c>
      <c r="C15" s="58">
        <v>2173</v>
      </c>
      <c r="D15" s="58" t="s">
        <v>4</v>
      </c>
      <c r="E15" s="85">
        <v>207</v>
      </c>
      <c r="F15" s="85">
        <v>209.55</v>
      </c>
      <c r="G15" s="88"/>
      <c r="H15" s="54">
        <f t="shared" ref="H15" si="24">(IF(D15="SHORT",E15-F15,IF(D15="LONG",F15-E15)))*C15</f>
        <v>5541.1500000000251</v>
      </c>
      <c r="I15" s="55"/>
      <c r="J15" s="56">
        <f t="shared" ref="J15" si="25">(H15+I15)/C15</f>
        <v>2.5500000000000114</v>
      </c>
      <c r="K15" s="57">
        <f t="shared" ref="K15" si="26">SUM(H15:I15)</f>
        <v>5541.1500000000251</v>
      </c>
    </row>
    <row r="16" spans="1:11" s="87" customFormat="1">
      <c r="A16" s="71">
        <v>43284</v>
      </c>
      <c r="B16" s="58" t="s">
        <v>183</v>
      </c>
      <c r="C16" s="58">
        <v>2319</v>
      </c>
      <c r="D16" s="58" t="s">
        <v>4</v>
      </c>
      <c r="E16" s="85">
        <v>194</v>
      </c>
      <c r="F16" s="85">
        <v>196.4</v>
      </c>
      <c r="G16" s="88"/>
      <c r="H16" s="54">
        <f t="shared" ref="H16" si="27">(IF(D16="SHORT",E16-F16,IF(D16="LONG",F16-E16)))*C16</f>
        <v>5565.6000000000131</v>
      </c>
      <c r="I16" s="55"/>
      <c r="J16" s="56">
        <f t="shared" ref="J16" si="28">(H16+I16)/C16</f>
        <v>2.4000000000000057</v>
      </c>
      <c r="K16" s="57">
        <f t="shared" ref="K16" si="29">SUM(H16:I16)</f>
        <v>5565.6000000000131</v>
      </c>
    </row>
    <row r="17" spans="1:11" s="87" customFormat="1">
      <c r="A17" s="71">
        <v>43283</v>
      </c>
      <c r="B17" s="58" t="s">
        <v>182</v>
      </c>
      <c r="C17" s="58">
        <v>1601</v>
      </c>
      <c r="D17" s="58" t="s">
        <v>20</v>
      </c>
      <c r="E17" s="85">
        <v>280.95</v>
      </c>
      <c r="F17" s="85">
        <v>283.75</v>
      </c>
      <c r="G17" s="88"/>
      <c r="H17" s="54">
        <f t="shared" ref="H17:H18" si="30">(IF(D17="SHORT",E17-F17,IF(D17="LONG",F17-E17)))*C17</f>
        <v>-4482.8000000000184</v>
      </c>
      <c r="I17" s="55"/>
      <c r="J17" s="56">
        <f t="shared" ref="J17:J18" si="31">(H17+I17)/C17</f>
        <v>-2.8000000000000114</v>
      </c>
      <c r="K17" s="57">
        <f t="shared" ref="K17:K18" si="32">SUM(H17:I17)</f>
        <v>-4482.8000000000184</v>
      </c>
    </row>
    <row r="18" spans="1:11" s="87" customFormat="1">
      <c r="A18" s="71">
        <v>43283</v>
      </c>
      <c r="B18" s="58" t="s">
        <v>46</v>
      </c>
      <c r="C18" s="58">
        <v>1347</v>
      </c>
      <c r="D18" s="58" t="s">
        <v>20</v>
      </c>
      <c r="E18" s="85">
        <v>333.9</v>
      </c>
      <c r="F18" s="85">
        <v>337.25</v>
      </c>
      <c r="G18" s="88"/>
      <c r="H18" s="54">
        <f t="shared" si="30"/>
        <v>-4512.4500000000307</v>
      </c>
      <c r="I18" s="55"/>
      <c r="J18" s="56">
        <f t="shared" si="31"/>
        <v>-3.3500000000000227</v>
      </c>
      <c r="K18" s="57">
        <f t="shared" si="32"/>
        <v>-4512.4500000000307</v>
      </c>
    </row>
    <row r="19" spans="1:11" ht="15" customHeight="1">
      <c r="A19" s="92"/>
      <c r="B19" s="89"/>
      <c r="C19" s="89"/>
      <c r="D19" s="89"/>
      <c r="E19" s="89"/>
      <c r="F19" s="89"/>
      <c r="G19" s="89"/>
      <c r="H19" s="90"/>
      <c r="I19" s="91"/>
      <c r="J19" s="89"/>
      <c r="K19" s="89"/>
    </row>
    <row r="20" spans="1:11" s="87" customFormat="1">
      <c r="A20" s="71">
        <v>43280</v>
      </c>
      <c r="B20" s="58" t="s">
        <v>124</v>
      </c>
      <c r="C20" s="58">
        <v>5614</v>
      </c>
      <c r="D20" s="58" t="s">
        <v>4</v>
      </c>
      <c r="E20" s="85">
        <v>80.150000000000006</v>
      </c>
      <c r="F20" s="85">
        <v>81.150000000000006</v>
      </c>
      <c r="G20" s="88"/>
      <c r="H20" s="54">
        <f t="shared" ref="H20:H21" si="33">(IF(D20="SHORT",E20-F20,IF(D20="LONG",F20-E20)))*C20</f>
        <v>5614</v>
      </c>
      <c r="I20" s="55"/>
      <c r="J20" s="56">
        <f t="shared" ref="J20:J21" si="34">(H20+I20)/C20</f>
        <v>1</v>
      </c>
      <c r="K20" s="57">
        <f t="shared" ref="K20:K21" si="35">SUM(H20:I20)</f>
        <v>5614</v>
      </c>
    </row>
    <row r="21" spans="1:11" s="87" customFormat="1">
      <c r="A21" s="71">
        <v>43280</v>
      </c>
      <c r="B21" s="58" t="s">
        <v>181</v>
      </c>
      <c r="C21" s="58">
        <v>6036</v>
      </c>
      <c r="D21" s="58" t="s">
        <v>4</v>
      </c>
      <c r="E21" s="85">
        <v>74.55</v>
      </c>
      <c r="F21" s="85">
        <v>75.45</v>
      </c>
      <c r="G21" s="88"/>
      <c r="H21" s="54">
        <f t="shared" si="33"/>
        <v>5432.4000000000342</v>
      </c>
      <c r="I21" s="55"/>
      <c r="J21" s="56">
        <f t="shared" si="34"/>
        <v>0.90000000000000568</v>
      </c>
      <c r="K21" s="57">
        <f t="shared" si="35"/>
        <v>5432.4000000000342</v>
      </c>
    </row>
    <row r="22" spans="1:11" s="87" customFormat="1">
      <c r="A22" s="71">
        <v>43279</v>
      </c>
      <c r="B22" s="58" t="s">
        <v>180</v>
      </c>
      <c r="C22" s="58">
        <v>1652</v>
      </c>
      <c r="D22" s="58" t="s">
        <v>20</v>
      </c>
      <c r="E22" s="85">
        <v>272.3</v>
      </c>
      <c r="F22" s="85">
        <v>271.7</v>
      </c>
      <c r="G22" s="88"/>
      <c r="H22" s="54">
        <f t="shared" ref="H22:H23" si="36">(IF(D22="SHORT",E22-F22,IF(D22="LONG",F22-E22)))*C22</f>
        <v>991.20000000003756</v>
      </c>
      <c r="I22" s="55"/>
      <c r="J22" s="56">
        <f t="shared" ref="J22:J23" si="37">(H22+I22)/C22</f>
        <v>0.60000000000002274</v>
      </c>
      <c r="K22" s="57">
        <f t="shared" ref="K22:K23" si="38">SUM(H22:I22)</f>
        <v>991.20000000003756</v>
      </c>
    </row>
    <row r="23" spans="1:11" s="87" customFormat="1">
      <c r="A23" s="71">
        <v>43279</v>
      </c>
      <c r="B23" s="58" t="s">
        <v>179</v>
      </c>
      <c r="C23" s="58">
        <v>358</v>
      </c>
      <c r="D23" s="58" t="s">
        <v>20</v>
      </c>
      <c r="E23" s="85">
        <v>1256.75</v>
      </c>
      <c r="F23" s="85">
        <v>1241.05</v>
      </c>
      <c r="G23" s="88"/>
      <c r="H23" s="54">
        <f t="shared" si="36"/>
        <v>5620.6000000000167</v>
      </c>
      <c r="I23" s="55"/>
      <c r="J23" s="56">
        <f t="shared" si="37"/>
        <v>15.700000000000047</v>
      </c>
      <c r="K23" s="57">
        <f t="shared" si="38"/>
        <v>5620.6000000000167</v>
      </c>
    </row>
    <row r="24" spans="1:11" s="79" customFormat="1">
      <c r="A24" s="77">
        <v>43278</v>
      </c>
      <c r="B24" s="78" t="s">
        <v>47</v>
      </c>
      <c r="C24" s="78">
        <v>646</v>
      </c>
      <c r="D24" s="78" t="s">
        <v>20</v>
      </c>
      <c r="E24" s="76">
        <v>696</v>
      </c>
      <c r="F24" s="76">
        <v>687.3</v>
      </c>
      <c r="G24" s="61">
        <v>676.95</v>
      </c>
      <c r="H24" s="62">
        <f t="shared" ref="H24:H25" si="39">(IF(D24="SHORT",E24-F24,IF(D24="LONG",F24-E24)))*C24</f>
        <v>5620.2000000000298</v>
      </c>
      <c r="I24" s="63">
        <f t="shared" ref="I24" si="40">(IF(D24="SHORT",IF(G24="",0,E24-G24),IF(D24="LONG",IF(G24="",0,G24-F24))))*C24</f>
        <v>12306.29999999997</v>
      </c>
      <c r="J24" s="64">
        <f t="shared" ref="J24:J25" si="41">(H24+I24)/C24</f>
        <v>27.75</v>
      </c>
      <c r="K24" s="65">
        <f t="shared" ref="K24:K25" si="42">SUM(H24:I24)</f>
        <v>17926.5</v>
      </c>
    </row>
    <row r="25" spans="1:11" s="87" customFormat="1">
      <c r="A25" s="71">
        <v>43278</v>
      </c>
      <c r="B25" s="58" t="s">
        <v>172</v>
      </c>
      <c r="C25" s="58">
        <v>322</v>
      </c>
      <c r="D25" s="58" t="s">
        <v>20</v>
      </c>
      <c r="E25" s="85">
        <v>1394.2</v>
      </c>
      <c r="F25" s="85">
        <v>1376.75</v>
      </c>
      <c r="G25" s="88"/>
      <c r="H25" s="54">
        <f t="shared" si="39"/>
        <v>5618.9000000000142</v>
      </c>
      <c r="I25" s="55"/>
      <c r="J25" s="56">
        <f t="shared" si="41"/>
        <v>17.450000000000045</v>
      </c>
      <c r="K25" s="57">
        <f t="shared" si="42"/>
        <v>5618.9000000000142</v>
      </c>
    </row>
    <row r="26" spans="1:11" s="87" customFormat="1">
      <c r="A26" s="71">
        <v>43277</v>
      </c>
      <c r="B26" s="58" t="s">
        <v>178</v>
      </c>
      <c r="C26" s="58">
        <v>2486</v>
      </c>
      <c r="D26" s="58" t="s">
        <v>4</v>
      </c>
      <c r="E26" s="85">
        <v>181</v>
      </c>
      <c r="F26" s="85">
        <v>181.5</v>
      </c>
      <c r="G26" s="86"/>
      <c r="H26" s="54">
        <f t="shared" ref="H26:H28" si="43">(IF(D26="SHORT",E26-F26,IF(D26="LONG",F26-E26)))*C26</f>
        <v>1243</v>
      </c>
      <c r="I26" s="55"/>
      <c r="J26" s="56">
        <f>(H26+I26)/C26</f>
        <v>0.5</v>
      </c>
      <c r="K26" s="57">
        <f t="shared" ref="K26:K28" si="44">SUM(H26:I26)</f>
        <v>1243</v>
      </c>
    </row>
    <row r="27" spans="1:11" s="79" customFormat="1">
      <c r="A27" s="77">
        <v>43277</v>
      </c>
      <c r="B27" s="78" t="s">
        <v>144</v>
      </c>
      <c r="C27" s="78">
        <v>483</v>
      </c>
      <c r="D27" s="78" t="s">
        <v>4</v>
      </c>
      <c r="E27" s="76">
        <v>930</v>
      </c>
      <c r="F27" s="76">
        <v>941.6</v>
      </c>
      <c r="G27" s="61">
        <v>955.75</v>
      </c>
      <c r="H27" s="62">
        <f t="shared" si="43"/>
        <v>5602.8000000000111</v>
      </c>
      <c r="I27" s="63">
        <f t="shared" ref="I27" si="45">(IF(D27="SHORT",IF(G27="",0,E27-G27),IF(D27="LONG",IF(G27="",0,G27-F27))))*C27</f>
        <v>6834.4499999999889</v>
      </c>
      <c r="J27" s="64">
        <f t="shared" ref="J27:J28" si="46">(H27+I27)/C27</f>
        <v>25.75</v>
      </c>
      <c r="K27" s="65">
        <f t="shared" si="44"/>
        <v>12437.25</v>
      </c>
    </row>
    <row r="28" spans="1:11" s="87" customFormat="1">
      <c r="A28" s="71">
        <v>43277</v>
      </c>
      <c r="B28" s="58" t="s">
        <v>162</v>
      </c>
      <c r="C28" s="58">
        <v>3333</v>
      </c>
      <c r="D28" s="58" t="s">
        <v>4</v>
      </c>
      <c r="E28" s="85">
        <v>135</v>
      </c>
      <c r="F28" s="85">
        <v>136.69999999999999</v>
      </c>
      <c r="G28" s="86"/>
      <c r="H28" s="54">
        <f t="shared" si="43"/>
        <v>5666.0999999999622</v>
      </c>
      <c r="I28" s="55"/>
      <c r="J28" s="56">
        <f t="shared" si="46"/>
        <v>1.6999999999999886</v>
      </c>
      <c r="K28" s="57">
        <f t="shared" si="44"/>
        <v>5666.0999999999622</v>
      </c>
    </row>
    <row r="29" spans="1:11" s="5" customFormat="1">
      <c r="A29" s="71">
        <v>43276</v>
      </c>
      <c r="B29" s="58" t="s">
        <v>177</v>
      </c>
      <c r="C29" s="84">
        <v>776</v>
      </c>
      <c r="D29" s="58" t="s">
        <v>4</v>
      </c>
      <c r="E29" s="53">
        <v>579.79999999999995</v>
      </c>
      <c r="F29" s="53">
        <v>582.29999999999995</v>
      </c>
      <c r="G29" s="53"/>
      <c r="H29" s="54">
        <f t="shared" ref="H29" si="47">(IF(D29="SHORT",E29-F29,IF(D29="LONG",F29-E29)))*C29</f>
        <v>1940</v>
      </c>
      <c r="I29" s="55"/>
      <c r="J29" s="56">
        <f t="shared" ref="J29" si="48">(H29+I29)/C29</f>
        <v>2.5</v>
      </c>
      <c r="K29" s="57">
        <f t="shared" ref="K29" si="49">SUM(H29:I29)</f>
        <v>1940</v>
      </c>
    </row>
    <row r="30" spans="1:11" s="5" customFormat="1">
      <c r="A30" s="71">
        <v>43273</v>
      </c>
      <c r="B30" s="58" t="s">
        <v>176</v>
      </c>
      <c r="C30" s="84">
        <v>724</v>
      </c>
      <c r="D30" s="58" t="s">
        <v>4</v>
      </c>
      <c r="E30" s="53">
        <v>621.25</v>
      </c>
      <c r="F30" s="53">
        <v>629</v>
      </c>
      <c r="G30" s="53"/>
      <c r="H30" s="54">
        <f t="shared" ref="H30:H31" si="50">(IF(D30="SHORT",E30-F30,IF(D30="LONG",F30-E30)))*C30</f>
        <v>5611</v>
      </c>
      <c r="I30" s="55"/>
      <c r="J30" s="56">
        <f t="shared" ref="J30:J31" si="51">(H30+I30)/C30</f>
        <v>7.75</v>
      </c>
      <c r="K30" s="57">
        <f t="shared" ref="K30:K31" si="52">SUM(H30:I30)</f>
        <v>5611</v>
      </c>
    </row>
    <row r="31" spans="1:11" s="5" customFormat="1">
      <c r="A31" s="71">
        <v>43273</v>
      </c>
      <c r="B31" s="58" t="s">
        <v>3</v>
      </c>
      <c r="C31" s="84">
        <v>533</v>
      </c>
      <c r="D31" s="58" t="s">
        <v>20</v>
      </c>
      <c r="E31" s="53">
        <v>844</v>
      </c>
      <c r="F31" s="53">
        <v>852.45</v>
      </c>
      <c r="G31" s="53"/>
      <c r="H31" s="54">
        <f t="shared" si="50"/>
        <v>-4503.850000000024</v>
      </c>
      <c r="I31" s="55"/>
      <c r="J31" s="56">
        <f t="shared" si="51"/>
        <v>-8.4500000000000455</v>
      </c>
      <c r="K31" s="57">
        <f t="shared" si="52"/>
        <v>-4503.850000000024</v>
      </c>
    </row>
    <row r="32" spans="1:11" s="5" customFormat="1">
      <c r="A32" s="71">
        <v>43272</v>
      </c>
      <c r="B32" s="58" t="s">
        <v>175</v>
      </c>
      <c r="C32" s="84">
        <v>353</v>
      </c>
      <c r="D32" s="58" t="s">
        <v>20</v>
      </c>
      <c r="E32" s="53">
        <v>1271.5999999999999</v>
      </c>
      <c r="F32" s="53">
        <v>1255.7</v>
      </c>
      <c r="G32" s="53"/>
      <c r="H32" s="54">
        <f t="shared" ref="H32:H33" si="53">(IF(D32="SHORT",E32-F32,IF(D32="LONG",F32-E32)))*C32</f>
        <v>5612.6999999999516</v>
      </c>
      <c r="I32" s="55"/>
      <c r="J32" s="56">
        <f t="shared" ref="J32:J33" si="54">(H32+I32)/C32</f>
        <v>15.899999999999864</v>
      </c>
      <c r="K32" s="57">
        <f t="shared" ref="K32:K33" si="55">SUM(H32:I32)</f>
        <v>5612.6999999999516</v>
      </c>
    </row>
    <row r="33" spans="1:11" s="5" customFormat="1">
      <c r="A33" s="71">
        <v>43272</v>
      </c>
      <c r="B33" s="58" t="s">
        <v>174</v>
      </c>
      <c r="C33" s="84">
        <v>5418</v>
      </c>
      <c r="D33" s="58" t="s">
        <v>20</v>
      </c>
      <c r="E33" s="53">
        <v>83.05</v>
      </c>
      <c r="F33" s="53">
        <v>82.55</v>
      </c>
      <c r="G33" s="53"/>
      <c r="H33" s="54">
        <f t="shared" si="53"/>
        <v>2709</v>
      </c>
      <c r="I33" s="55"/>
      <c r="J33" s="56">
        <f t="shared" si="54"/>
        <v>0.5</v>
      </c>
      <c r="K33" s="57">
        <f t="shared" si="55"/>
        <v>2709</v>
      </c>
    </row>
    <row r="34" spans="1:11" s="5" customFormat="1">
      <c r="A34" s="71">
        <v>43271</v>
      </c>
      <c r="B34" s="58" t="s">
        <v>173</v>
      </c>
      <c r="C34" s="84">
        <v>381</v>
      </c>
      <c r="D34" s="58" t="s">
        <v>4</v>
      </c>
      <c r="E34" s="53">
        <v>1179</v>
      </c>
      <c r="F34" s="53">
        <v>1188</v>
      </c>
      <c r="G34" s="53"/>
      <c r="H34" s="54">
        <f t="shared" ref="H34" si="56">(IF(D34="SHORT",E34-F34,IF(D34="LONG",F34-E34)))*C34</f>
        <v>3429</v>
      </c>
      <c r="I34" s="55"/>
      <c r="J34" s="56">
        <f t="shared" ref="J34" si="57">(H34+I34)/C34</f>
        <v>9</v>
      </c>
      <c r="K34" s="57">
        <f t="shared" ref="K34" si="58">SUM(H34:I34)</f>
        <v>3429</v>
      </c>
    </row>
    <row r="35" spans="1:11" s="5" customFormat="1">
      <c r="A35" s="71">
        <v>43270</v>
      </c>
      <c r="B35" s="58" t="s">
        <v>66</v>
      </c>
      <c r="C35" s="84">
        <v>327</v>
      </c>
      <c r="D35" s="58" t="s">
        <v>20</v>
      </c>
      <c r="E35" s="53">
        <v>1375.3</v>
      </c>
      <c r="F35" s="53">
        <v>1358.1</v>
      </c>
      <c r="G35" s="53"/>
      <c r="H35" s="54">
        <f t="shared" ref="H35" si="59">(IF(D35="SHORT",E35-F35,IF(D35="LONG",F35-E35)))*C35</f>
        <v>5624.4000000000151</v>
      </c>
      <c r="I35" s="55"/>
      <c r="J35" s="56">
        <f t="shared" ref="J35" si="60">(H35+I35)/C35</f>
        <v>17.200000000000045</v>
      </c>
      <c r="K35" s="57">
        <f t="shared" ref="K35" si="61">SUM(H35:I35)</f>
        <v>5624.4000000000151</v>
      </c>
    </row>
    <row r="36" spans="1:11" s="5" customFormat="1">
      <c r="A36" s="71">
        <v>43269</v>
      </c>
      <c r="B36" s="58" t="s">
        <v>72</v>
      </c>
      <c r="C36" s="84">
        <v>339</v>
      </c>
      <c r="D36" s="58" t="s">
        <v>20</v>
      </c>
      <c r="E36" s="53">
        <v>1325.5</v>
      </c>
      <c r="F36" s="53">
        <v>1323.45</v>
      </c>
      <c r="G36" s="53"/>
      <c r="H36" s="54">
        <f t="shared" ref="H36:H37" si="62">(IF(D36="SHORT",E36-F36,IF(D36="LONG",F36-E36)))*C36</f>
        <v>694.94999999998458</v>
      </c>
      <c r="I36" s="55"/>
      <c r="J36" s="56">
        <f t="shared" ref="J36:J37" si="63">(H36+I36)/C36</f>
        <v>2.0499999999999545</v>
      </c>
      <c r="K36" s="57">
        <f t="shared" ref="K36:K37" si="64">SUM(H36:I36)</f>
        <v>694.94999999998458</v>
      </c>
    </row>
    <row r="37" spans="1:11" s="5" customFormat="1">
      <c r="A37" s="71">
        <v>43269</v>
      </c>
      <c r="B37" s="58" t="s">
        <v>168</v>
      </c>
      <c r="C37" s="84">
        <v>6219</v>
      </c>
      <c r="D37" s="58" t="s">
        <v>20</v>
      </c>
      <c r="E37" s="53">
        <v>72.349999999999994</v>
      </c>
      <c r="F37" s="53">
        <v>71.5</v>
      </c>
      <c r="G37" s="53"/>
      <c r="H37" s="54">
        <f t="shared" si="62"/>
        <v>5286.1499999999651</v>
      </c>
      <c r="I37" s="55"/>
      <c r="J37" s="56">
        <f t="shared" si="63"/>
        <v>0.84999999999999443</v>
      </c>
      <c r="K37" s="57">
        <f t="shared" si="64"/>
        <v>5286.1499999999651</v>
      </c>
    </row>
    <row r="38" spans="1:11" s="5" customFormat="1">
      <c r="A38" s="71">
        <v>43266</v>
      </c>
      <c r="B38" s="58" t="s">
        <v>172</v>
      </c>
      <c r="C38" s="84">
        <v>304</v>
      </c>
      <c r="D38" s="58" t="s">
        <v>20</v>
      </c>
      <c r="E38" s="53">
        <v>1478.1</v>
      </c>
      <c r="F38" s="53">
        <v>1459.8</v>
      </c>
      <c r="G38" s="53"/>
      <c r="H38" s="54">
        <f t="shared" ref="H38" si="65">(IF(D38="SHORT",E38-F38,IF(D38="LONG",F38-E38)))*C38</f>
        <v>5563.1999999999862</v>
      </c>
      <c r="I38" s="55"/>
      <c r="J38" s="56">
        <f t="shared" ref="J38" si="66">(H38+I38)/C38</f>
        <v>18.299999999999955</v>
      </c>
      <c r="K38" s="57">
        <f t="shared" ref="K38" si="67">SUM(H38:I38)</f>
        <v>5563.1999999999862</v>
      </c>
    </row>
    <row r="39" spans="1:11" s="5" customFormat="1">
      <c r="A39" s="71">
        <v>43264</v>
      </c>
      <c r="B39" s="58" t="s">
        <v>171</v>
      </c>
      <c r="C39" s="84">
        <v>599</v>
      </c>
      <c r="D39" s="58" t="s">
        <v>4</v>
      </c>
      <c r="E39" s="53">
        <v>750.1</v>
      </c>
      <c r="F39" s="53">
        <v>742.2</v>
      </c>
      <c r="G39" s="53"/>
      <c r="H39" s="54">
        <f t="shared" ref="H39" si="68">(IF(D39="SHORT",E39-F39,IF(D39="LONG",F39-E39)))*C39</f>
        <v>-4732.0999999999867</v>
      </c>
      <c r="I39" s="55"/>
      <c r="J39" s="56">
        <f t="shared" ref="J39" si="69">(H39+I39)/C39</f>
        <v>-7.8999999999999782</v>
      </c>
      <c r="K39" s="57">
        <f t="shared" ref="K39" si="70">SUM(H39:I39)</f>
        <v>-4732.0999999999867</v>
      </c>
    </row>
    <row r="40" spans="1:11" s="5" customFormat="1">
      <c r="A40" s="71">
        <v>43263</v>
      </c>
      <c r="B40" s="58" t="s">
        <v>167</v>
      </c>
      <c r="C40" s="84">
        <v>354</v>
      </c>
      <c r="D40" s="58" t="s">
        <v>4</v>
      </c>
      <c r="E40" s="53">
        <v>1268.75</v>
      </c>
      <c r="F40" s="53">
        <v>1278</v>
      </c>
      <c r="G40" s="53"/>
      <c r="H40" s="54">
        <f t="shared" ref="H40" si="71">(IF(D40="SHORT",E40-F40,IF(D40="LONG",F40-E40)))*C40</f>
        <v>3274.5</v>
      </c>
      <c r="I40" s="55"/>
      <c r="J40" s="56">
        <f t="shared" ref="J40" si="72">(H40+I40)/C40</f>
        <v>9.25</v>
      </c>
      <c r="K40" s="57">
        <f t="shared" ref="K40" si="73">SUM(H40:I40)</f>
        <v>3274.5</v>
      </c>
    </row>
    <row r="41" spans="1:11" s="5" customFormat="1">
      <c r="A41" s="71">
        <v>43263</v>
      </c>
      <c r="B41" s="58" t="s">
        <v>170</v>
      </c>
      <c r="C41" s="84">
        <v>2211</v>
      </c>
      <c r="D41" s="58" t="s">
        <v>4</v>
      </c>
      <c r="E41" s="53">
        <v>203.45</v>
      </c>
      <c r="F41" s="53">
        <v>205.95</v>
      </c>
      <c r="G41" s="53"/>
      <c r="H41" s="54">
        <f t="shared" ref="H41" si="74">(IF(D41="SHORT",E41-F41,IF(D41="LONG",F41-E41)))*C41</f>
        <v>5527.5</v>
      </c>
      <c r="I41" s="55"/>
      <c r="J41" s="56">
        <f t="shared" ref="J41" si="75">(H41+I41)/C41</f>
        <v>2.5</v>
      </c>
      <c r="K41" s="57">
        <f t="shared" ref="K41" si="76">SUM(H41:I41)</f>
        <v>5527.5</v>
      </c>
    </row>
    <row r="42" spans="1:11" s="5" customFormat="1">
      <c r="A42" s="71">
        <v>43259</v>
      </c>
      <c r="B42" s="58" t="s">
        <v>162</v>
      </c>
      <c r="C42" s="84">
        <v>3351</v>
      </c>
      <c r="D42" s="58" t="s">
        <v>4</v>
      </c>
      <c r="E42" s="53">
        <v>134.25</v>
      </c>
      <c r="F42" s="53">
        <v>135.94999999999999</v>
      </c>
      <c r="G42" s="53"/>
      <c r="H42" s="54">
        <f t="shared" ref="H42:H43" si="77">(IF(D42="SHORT",E42-F42,IF(D42="LONG",F42-E42)))*C42</f>
        <v>5696.6999999999616</v>
      </c>
      <c r="I42" s="55"/>
      <c r="J42" s="56">
        <f t="shared" ref="J42:J43" si="78">(H42+I42)/C42</f>
        <v>1.6999999999999886</v>
      </c>
      <c r="K42" s="57">
        <f t="shared" ref="K42:K43" si="79">SUM(H42:I42)</f>
        <v>5696.6999999999616</v>
      </c>
    </row>
    <row r="43" spans="1:11" s="5" customFormat="1">
      <c r="A43" s="71">
        <v>43259</v>
      </c>
      <c r="B43" s="58" t="s">
        <v>169</v>
      </c>
      <c r="C43" s="84">
        <v>187</v>
      </c>
      <c r="D43" s="58" t="s">
        <v>4</v>
      </c>
      <c r="E43" s="53">
        <v>2396</v>
      </c>
      <c r="F43" s="53">
        <v>2425.9499999999998</v>
      </c>
      <c r="G43" s="53"/>
      <c r="H43" s="54">
        <f t="shared" si="77"/>
        <v>5600.649999999966</v>
      </c>
      <c r="I43" s="55"/>
      <c r="J43" s="56">
        <f t="shared" si="78"/>
        <v>29.949999999999818</v>
      </c>
      <c r="K43" s="57">
        <f t="shared" si="79"/>
        <v>5600.649999999966</v>
      </c>
    </row>
    <row r="44" spans="1:11" s="5" customFormat="1">
      <c r="A44" s="71">
        <v>43258</v>
      </c>
      <c r="B44" s="58" t="s">
        <v>153</v>
      </c>
      <c r="C44" s="84">
        <v>1636</v>
      </c>
      <c r="D44" s="58" t="s">
        <v>4</v>
      </c>
      <c r="E44" s="53">
        <v>275</v>
      </c>
      <c r="F44" s="53">
        <v>276.14999999999998</v>
      </c>
      <c r="G44" s="53"/>
      <c r="H44" s="54">
        <f t="shared" ref="H44:H45" si="80">(IF(D44="SHORT",E44-F44,IF(D44="LONG",F44-E44)))*C44</f>
        <v>1881.3999999999628</v>
      </c>
      <c r="I44" s="55"/>
      <c r="J44" s="56">
        <f t="shared" ref="J44:J45" si="81">(H44+I44)/C44</f>
        <v>1.1499999999999773</v>
      </c>
      <c r="K44" s="57">
        <f t="shared" ref="K44:K45" si="82">SUM(H44:I44)</f>
        <v>1881.3999999999628</v>
      </c>
    </row>
    <row r="45" spans="1:11" s="5" customFormat="1">
      <c r="A45" s="71">
        <v>43258</v>
      </c>
      <c r="B45" s="58" t="s">
        <v>168</v>
      </c>
      <c r="C45" s="84">
        <v>6632</v>
      </c>
      <c r="D45" s="58" t="s">
        <v>4</v>
      </c>
      <c r="E45" s="53">
        <v>67.849999999999994</v>
      </c>
      <c r="F45" s="53">
        <v>67.150000000000006</v>
      </c>
      <c r="G45" s="53"/>
      <c r="H45" s="54">
        <f t="shared" si="80"/>
        <v>-4642.3999999999251</v>
      </c>
      <c r="I45" s="55"/>
      <c r="J45" s="56">
        <f t="shared" si="81"/>
        <v>-0.69999999999998874</v>
      </c>
      <c r="K45" s="57">
        <f t="shared" si="82"/>
        <v>-4642.3999999999251</v>
      </c>
    </row>
    <row r="46" spans="1:11" s="5" customFormat="1">
      <c r="A46" s="71">
        <v>43257</v>
      </c>
      <c r="B46" s="58" t="s">
        <v>167</v>
      </c>
      <c r="C46" s="84">
        <v>415</v>
      </c>
      <c r="D46" s="58" t="s">
        <v>4</v>
      </c>
      <c r="E46" s="53">
        <v>1082</v>
      </c>
      <c r="F46" s="53">
        <v>1095.5</v>
      </c>
      <c r="G46" s="53"/>
      <c r="H46" s="54">
        <f t="shared" ref="H46:H47" si="83">(IF(D46="SHORT",E46-F46,IF(D46="LONG",F46-E46)))*C46</f>
        <v>5602.5</v>
      </c>
      <c r="I46" s="55"/>
      <c r="J46" s="56">
        <f t="shared" ref="J46:J47" si="84">(H46+I46)/C46</f>
        <v>13.5</v>
      </c>
      <c r="K46" s="57">
        <f t="shared" ref="K46:K47" si="85">SUM(H46:I46)</f>
        <v>5602.5</v>
      </c>
    </row>
    <row r="47" spans="1:11" s="5" customFormat="1">
      <c r="A47" s="71">
        <v>43257</v>
      </c>
      <c r="B47" s="58" t="s">
        <v>166</v>
      </c>
      <c r="C47" s="84">
        <v>826</v>
      </c>
      <c r="D47" s="58" t="s">
        <v>4</v>
      </c>
      <c r="E47" s="53">
        <v>544.5</v>
      </c>
      <c r="F47" s="53">
        <v>551.29999999999995</v>
      </c>
      <c r="G47" s="53"/>
      <c r="H47" s="54">
        <f t="shared" si="83"/>
        <v>5616.7999999999629</v>
      </c>
      <c r="I47" s="55"/>
      <c r="J47" s="56">
        <f t="shared" si="84"/>
        <v>6.7999999999999554</v>
      </c>
      <c r="K47" s="57">
        <f t="shared" si="85"/>
        <v>5616.7999999999629</v>
      </c>
    </row>
    <row r="48" spans="1:11" s="5" customFormat="1">
      <c r="A48" s="71">
        <v>43256</v>
      </c>
      <c r="B48" s="58" t="s">
        <v>146</v>
      </c>
      <c r="C48" s="84">
        <v>362</v>
      </c>
      <c r="D48" s="58" t="s">
        <v>20</v>
      </c>
      <c r="E48" s="53">
        <v>1240.2</v>
      </c>
      <c r="F48" s="53">
        <v>1234</v>
      </c>
      <c r="G48" s="53"/>
      <c r="H48" s="54">
        <f t="shared" ref="H48:H49" si="86">(IF(D48="SHORT",E48-F48,IF(D48="LONG",F48-E48)))*C48</f>
        <v>2244.4000000000165</v>
      </c>
      <c r="I48" s="55"/>
      <c r="J48" s="56">
        <f t="shared" ref="J48:J49" si="87">(H48+I48)/C48</f>
        <v>6.2000000000000455</v>
      </c>
      <c r="K48" s="57">
        <f t="shared" ref="K48:K49" si="88">SUM(H48:I48)</f>
        <v>2244.4000000000165</v>
      </c>
    </row>
    <row r="49" spans="1:11" s="5" customFormat="1">
      <c r="A49" s="71">
        <v>43256</v>
      </c>
      <c r="B49" s="58" t="s">
        <v>71</v>
      </c>
      <c r="C49" s="84">
        <v>173</v>
      </c>
      <c r="D49" s="58" t="s">
        <v>4</v>
      </c>
      <c r="E49" s="53">
        <v>2594</v>
      </c>
      <c r="F49" s="53">
        <v>2566.75</v>
      </c>
      <c r="G49" s="53"/>
      <c r="H49" s="54">
        <f t="shared" si="86"/>
        <v>-4714.25</v>
      </c>
      <c r="I49" s="55"/>
      <c r="J49" s="56">
        <f t="shared" si="87"/>
        <v>-27.25</v>
      </c>
      <c r="K49" s="57">
        <f t="shared" si="88"/>
        <v>-4714.25</v>
      </c>
    </row>
    <row r="50" spans="1:11" s="5" customFormat="1">
      <c r="A50" s="71">
        <v>43255</v>
      </c>
      <c r="B50" s="58" t="s">
        <v>165</v>
      </c>
      <c r="C50" s="84">
        <v>1154</v>
      </c>
      <c r="D50" s="58" t="s">
        <v>20</v>
      </c>
      <c r="E50" s="53">
        <v>389.8</v>
      </c>
      <c r="F50" s="53">
        <v>386.85</v>
      </c>
      <c r="G50" s="53"/>
      <c r="H50" s="54">
        <f t="shared" ref="H50" si="89">(IF(D50="SHORT",E50-F50,IF(D50="LONG",F50-E50)))*C50</f>
        <v>3404.299999999987</v>
      </c>
      <c r="I50" s="55"/>
      <c r="J50" s="56">
        <f t="shared" ref="J50" si="90">(H50+I50)/C50</f>
        <v>2.9499999999999886</v>
      </c>
      <c r="K50" s="57">
        <f t="shared" ref="K50" si="91">SUM(H50:I50)</f>
        <v>3404.299999999987</v>
      </c>
    </row>
    <row r="51" spans="1:11" s="5" customFormat="1">
      <c r="A51" s="71">
        <v>43252</v>
      </c>
      <c r="B51" s="58" t="s">
        <v>138</v>
      </c>
      <c r="C51" s="84">
        <v>3737</v>
      </c>
      <c r="D51" s="58" t="s">
        <v>20</v>
      </c>
      <c r="E51" s="53">
        <v>120.4</v>
      </c>
      <c r="F51" s="53">
        <v>119.75</v>
      </c>
      <c r="G51" s="53"/>
      <c r="H51" s="54">
        <f t="shared" ref="H51" si="92">(IF(D51="SHORT",E51-F51,IF(D51="LONG",F51-E51)))*C51</f>
        <v>2429.0500000000211</v>
      </c>
      <c r="I51" s="55"/>
      <c r="J51" s="56">
        <f t="shared" ref="J51" si="93">(H51+I51)/C51</f>
        <v>0.65000000000000568</v>
      </c>
      <c r="K51" s="57">
        <f t="shared" ref="K51" si="94">SUM(H51:I51)</f>
        <v>2429.0500000000211</v>
      </c>
    </row>
    <row r="52" spans="1:11" ht="15.75">
      <c r="A52" s="83"/>
      <c r="B52" s="80"/>
      <c r="C52" s="80"/>
      <c r="D52" s="80"/>
      <c r="E52" s="80"/>
      <c r="F52" s="80"/>
      <c r="G52" s="80"/>
      <c r="H52" s="81"/>
      <c r="I52" s="82"/>
      <c r="J52" s="80"/>
      <c r="K52" s="80"/>
    </row>
    <row r="53" spans="1:11" s="5" customFormat="1">
      <c r="A53" s="71">
        <v>43251</v>
      </c>
      <c r="B53" s="58" t="s">
        <v>136</v>
      </c>
      <c r="C53" s="84">
        <v>258</v>
      </c>
      <c r="D53" s="58" t="s">
        <v>20</v>
      </c>
      <c r="E53" s="53">
        <v>1743.95</v>
      </c>
      <c r="F53" s="53">
        <v>1736.5</v>
      </c>
      <c r="G53" s="53"/>
      <c r="H53" s="54">
        <f t="shared" ref="H53:H54" si="95">(IF(D53="SHORT",E53-F53,IF(D53="LONG",F53-E53)))*C53</f>
        <v>1922.1000000000117</v>
      </c>
      <c r="I53" s="55"/>
      <c r="J53" s="56">
        <f t="shared" ref="J53:J54" si="96">(H53+I53)/C53</f>
        <v>7.4500000000000455</v>
      </c>
      <c r="K53" s="57">
        <f t="shared" ref="K53:K54" si="97">SUM(H53:I53)</f>
        <v>1922.1000000000117</v>
      </c>
    </row>
    <row r="54" spans="1:11" s="5" customFormat="1">
      <c r="A54" s="71">
        <v>43251</v>
      </c>
      <c r="B54" s="58" t="s">
        <v>157</v>
      </c>
      <c r="C54" s="52">
        <v>1125</v>
      </c>
      <c r="D54" s="58" t="s">
        <v>4</v>
      </c>
      <c r="E54" s="53">
        <v>399.8</v>
      </c>
      <c r="F54" s="53">
        <v>404.75</v>
      </c>
      <c r="G54" s="53"/>
      <c r="H54" s="54">
        <f t="shared" si="95"/>
        <v>5568.7499999999873</v>
      </c>
      <c r="I54" s="55"/>
      <c r="J54" s="56">
        <f t="shared" si="96"/>
        <v>4.9499999999999886</v>
      </c>
      <c r="K54" s="57">
        <f t="shared" si="97"/>
        <v>5568.7499999999873</v>
      </c>
    </row>
    <row r="55" spans="1:11" s="5" customFormat="1">
      <c r="A55" s="71">
        <v>43248</v>
      </c>
      <c r="B55" s="58" t="s">
        <v>164</v>
      </c>
      <c r="C55" s="52">
        <v>1217</v>
      </c>
      <c r="D55" s="58" t="s">
        <v>4</v>
      </c>
      <c r="E55" s="53">
        <v>369.5</v>
      </c>
      <c r="F55" s="53">
        <v>373</v>
      </c>
      <c r="G55" s="53"/>
      <c r="H55" s="54">
        <f t="shared" ref="H55" si="98">(IF(D55="SHORT",E55-F55,IF(D55="LONG",F55-E55)))*C55</f>
        <v>4259.5</v>
      </c>
      <c r="I55" s="55"/>
      <c r="J55" s="56">
        <f t="shared" ref="J55" si="99">(H55+I55)/C55</f>
        <v>3.5</v>
      </c>
      <c r="K55" s="57">
        <f t="shared" ref="K55" si="100">SUM(H55:I55)</f>
        <v>4259.5</v>
      </c>
    </row>
    <row r="56" spans="1:11" s="79" customFormat="1">
      <c r="A56" s="77">
        <v>43245</v>
      </c>
      <c r="B56" s="78" t="s">
        <v>133</v>
      </c>
      <c r="C56" s="78">
        <v>1589</v>
      </c>
      <c r="D56" s="78" t="s">
        <v>4</v>
      </c>
      <c r="E56" s="76">
        <v>283.05</v>
      </c>
      <c r="F56" s="76">
        <v>286.55</v>
      </c>
      <c r="G56" s="61">
        <v>290.89999999999998</v>
      </c>
      <c r="H56" s="62">
        <f t="shared" ref="H56:H57" si="101">(IF(D56="SHORT",E56-F56,IF(D56="LONG",F56-E56)))*C56</f>
        <v>5561.5</v>
      </c>
      <c r="I56" s="63">
        <f t="shared" ref="I56:I57" si="102">(IF(D56="SHORT",IF(G56="",0,E56-G56),IF(D56="LONG",IF(G56="",0,G56-F56))))*C56</f>
        <v>6912.149999999946</v>
      </c>
      <c r="J56" s="64">
        <f t="shared" ref="J56:J57" si="103">(H56+I56)/C56</f>
        <v>7.8499999999999668</v>
      </c>
      <c r="K56" s="65">
        <f t="shared" ref="K56:K57" si="104">SUM(H56:I56)</f>
        <v>12473.649999999947</v>
      </c>
    </row>
    <row r="57" spans="1:11" s="79" customFormat="1">
      <c r="A57" s="77">
        <v>43245</v>
      </c>
      <c r="B57" s="78" t="s">
        <v>99</v>
      </c>
      <c r="C57" s="78">
        <v>972</v>
      </c>
      <c r="D57" s="78" t="s">
        <v>4</v>
      </c>
      <c r="E57" s="76">
        <v>462.6</v>
      </c>
      <c r="F57" s="76">
        <v>468.4</v>
      </c>
      <c r="G57" s="61">
        <v>475.5</v>
      </c>
      <c r="H57" s="62">
        <f t="shared" si="101"/>
        <v>5637.5999999999558</v>
      </c>
      <c r="I57" s="63">
        <f t="shared" si="102"/>
        <v>6901.2000000000226</v>
      </c>
      <c r="J57" s="64">
        <f t="shared" si="103"/>
        <v>12.899999999999977</v>
      </c>
      <c r="K57" s="65">
        <f t="shared" si="104"/>
        <v>12538.799999999977</v>
      </c>
    </row>
    <row r="58" spans="1:11" s="5" customFormat="1">
      <c r="A58" s="71">
        <v>43244</v>
      </c>
      <c r="B58" s="58" t="s">
        <v>133</v>
      </c>
      <c r="C58" s="52">
        <v>1603</v>
      </c>
      <c r="D58" s="58" t="s">
        <v>4</v>
      </c>
      <c r="E58" s="53">
        <v>280.64999999999998</v>
      </c>
      <c r="F58" s="53">
        <v>282.5</v>
      </c>
      <c r="G58" s="53"/>
      <c r="H58" s="54">
        <f t="shared" ref="H58:H59" si="105">(IF(D58="SHORT",E58-F58,IF(D58="LONG",F58-E58)))*C58</f>
        <v>2965.5500000000366</v>
      </c>
      <c r="I58" s="55"/>
      <c r="J58" s="56">
        <f t="shared" ref="J58:J59" si="106">(H58+I58)/C58</f>
        <v>1.8500000000000227</v>
      </c>
      <c r="K58" s="57">
        <f t="shared" ref="K58:K59" si="107">SUM(H58:I58)</f>
        <v>2965.5500000000366</v>
      </c>
    </row>
    <row r="59" spans="1:11" s="5" customFormat="1">
      <c r="A59" s="71">
        <v>43244</v>
      </c>
      <c r="B59" s="58" t="s">
        <v>163</v>
      </c>
      <c r="C59" s="52">
        <v>841</v>
      </c>
      <c r="D59" s="58" t="s">
        <v>20</v>
      </c>
      <c r="E59" s="53">
        <v>534.54999999999995</v>
      </c>
      <c r="F59" s="53">
        <v>540</v>
      </c>
      <c r="G59" s="53"/>
      <c r="H59" s="54">
        <f t="shared" si="105"/>
        <v>-4583.450000000038</v>
      </c>
      <c r="I59" s="55"/>
      <c r="J59" s="56">
        <f t="shared" si="106"/>
        <v>-5.4500000000000455</v>
      </c>
      <c r="K59" s="57">
        <f t="shared" si="107"/>
        <v>-4583.450000000038</v>
      </c>
    </row>
    <row r="60" spans="1:11" s="5" customFormat="1">
      <c r="A60" s="71">
        <v>43243</v>
      </c>
      <c r="B60" s="58" t="s">
        <v>147</v>
      </c>
      <c r="C60" s="52">
        <v>1392</v>
      </c>
      <c r="D60" s="58" t="s">
        <v>4</v>
      </c>
      <c r="E60" s="53">
        <v>323.05</v>
      </c>
      <c r="F60" s="53">
        <v>323.45</v>
      </c>
      <c r="G60" s="53"/>
      <c r="H60" s="54">
        <f t="shared" ref="H60:H61" si="108">(IF(D60="SHORT",E60-F60,IF(D60="LONG",F60-E60)))*C60</f>
        <v>556.79999999996835</v>
      </c>
      <c r="I60" s="55"/>
      <c r="J60" s="56">
        <f t="shared" ref="J60:J61" si="109">(H60+I60)/C60</f>
        <v>0.39999999999997726</v>
      </c>
      <c r="K60" s="57">
        <f t="shared" ref="K60:K61" si="110">SUM(H60:I60)</f>
        <v>556.79999999996835</v>
      </c>
    </row>
    <row r="61" spans="1:11" s="5" customFormat="1">
      <c r="A61" s="71">
        <v>43243</v>
      </c>
      <c r="B61" s="58" t="s">
        <v>162</v>
      </c>
      <c r="C61" s="52">
        <v>2903</v>
      </c>
      <c r="D61" s="58" t="s">
        <v>4</v>
      </c>
      <c r="E61" s="53">
        <v>155</v>
      </c>
      <c r="F61" s="53">
        <v>157</v>
      </c>
      <c r="G61" s="53"/>
      <c r="H61" s="54">
        <f t="shared" si="108"/>
        <v>5806</v>
      </c>
      <c r="I61" s="55"/>
      <c r="J61" s="56">
        <f t="shared" si="109"/>
        <v>2</v>
      </c>
      <c r="K61" s="57">
        <f t="shared" si="110"/>
        <v>5806</v>
      </c>
    </row>
    <row r="62" spans="1:11" s="5" customFormat="1">
      <c r="A62" s="71">
        <v>43241</v>
      </c>
      <c r="B62" s="58" t="s">
        <v>161</v>
      </c>
      <c r="C62" s="52">
        <v>3035</v>
      </c>
      <c r="D62" s="58" t="s">
        <v>20</v>
      </c>
      <c r="E62" s="53">
        <v>148.25</v>
      </c>
      <c r="F62" s="53">
        <v>147.6</v>
      </c>
      <c r="G62" s="53"/>
      <c r="H62" s="54">
        <f t="shared" ref="H62:H63" si="111">(IF(D62="SHORT",E62-F62,IF(D62="LONG",F62-E62)))*C62</f>
        <v>1972.7500000000173</v>
      </c>
      <c r="I62" s="55"/>
      <c r="J62" s="56">
        <f t="shared" ref="J62:J63" si="112">(H62+I62)/C62</f>
        <v>0.65000000000000568</v>
      </c>
      <c r="K62" s="57">
        <f t="shared" ref="K62:K63" si="113">SUM(H62:I62)</f>
        <v>1972.7500000000173</v>
      </c>
    </row>
    <row r="63" spans="1:11" s="5" customFormat="1">
      <c r="A63" s="71">
        <v>43241</v>
      </c>
      <c r="B63" s="58" t="s">
        <v>160</v>
      </c>
      <c r="C63" s="52">
        <v>580</v>
      </c>
      <c r="D63" s="58" t="s">
        <v>20</v>
      </c>
      <c r="E63" s="53">
        <v>775</v>
      </c>
      <c r="F63" s="53">
        <v>782.9</v>
      </c>
      <c r="G63" s="53"/>
      <c r="H63" s="54">
        <f t="shared" si="111"/>
        <v>-4581.9999999999873</v>
      </c>
      <c r="I63" s="55"/>
      <c r="J63" s="56">
        <f t="shared" si="112"/>
        <v>-7.8999999999999782</v>
      </c>
      <c r="K63" s="57">
        <f t="shared" si="113"/>
        <v>-4581.9999999999873</v>
      </c>
    </row>
    <row r="64" spans="1:11" s="5" customFormat="1">
      <c r="A64" s="71">
        <v>43238</v>
      </c>
      <c r="B64" s="58" t="s">
        <v>67</v>
      </c>
      <c r="C64" s="52">
        <v>3734</v>
      </c>
      <c r="D64" s="58" t="s">
        <v>20</v>
      </c>
      <c r="E64" s="53">
        <v>120.5</v>
      </c>
      <c r="F64" s="53">
        <v>121.7</v>
      </c>
      <c r="G64" s="53"/>
      <c r="H64" s="54">
        <f t="shared" ref="H64" si="114">(IF(D64="SHORT",E64-F64,IF(D64="LONG",F64-E64)))*C64</f>
        <v>-4480.8000000000102</v>
      </c>
      <c r="I64" s="55"/>
      <c r="J64" s="56">
        <f t="shared" ref="J64" si="115">(H64+I64)/C64</f>
        <v>-1.2000000000000026</v>
      </c>
      <c r="K64" s="57">
        <f t="shared" ref="K64" si="116">SUM(H64:I64)</f>
        <v>-4480.8000000000102</v>
      </c>
    </row>
    <row r="65" spans="1:11" s="5" customFormat="1">
      <c r="A65" s="71">
        <v>43237</v>
      </c>
      <c r="B65" s="58" t="s">
        <v>159</v>
      </c>
      <c r="C65" s="52">
        <v>5303</v>
      </c>
      <c r="D65" s="58" t="s">
        <v>4</v>
      </c>
      <c r="E65" s="53">
        <v>84.85</v>
      </c>
      <c r="F65" s="53">
        <v>85.9</v>
      </c>
      <c r="G65" s="53"/>
      <c r="H65" s="54">
        <f t="shared" ref="H65:H66" si="117">(IF(D65="SHORT",E65-F65,IF(D65="LONG",F65-E65)))*C65</f>
        <v>5568.1500000000606</v>
      </c>
      <c r="I65" s="55"/>
      <c r="J65" s="56">
        <f t="shared" ref="J65:J66" si="118">(H65+I65)/C65</f>
        <v>1.0500000000000114</v>
      </c>
      <c r="K65" s="57">
        <f t="shared" ref="K65:K66" si="119">SUM(H65:I65)</f>
        <v>5568.1500000000606</v>
      </c>
    </row>
    <row r="66" spans="1:11" s="5" customFormat="1">
      <c r="A66" s="71">
        <v>43237</v>
      </c>
      <c r="B66" s="58" t="s">
        <v>158</v>
      </c>
      <c r="C66" s="52">
        <v>382</v>
      </c>
      <c r="D66" s="58" t="s">
        <v>20</v>
      </c>
      <c r="E66" s="53">
        <v>1174.95</v>
      </c>
      <c r="F66" s="53">
        <v>1161</v>
      </c>
      <c r="G66" s="53"/>
      <c r="H66" s="54">
        <f t="shared" si="117"/>
        <v>5328.9000000000178</v>
      </c>
      <c r="I66" s="55"/>
      <c r="J66" s="56">
        <f t="shared" si="118"/>
        <v>13.950000000000047</v>
      </c>
      <c r="K66" s="57">
        <f t="shared" si="119"/>
        <v>5328.9000000000178</v>
      </c>
    </row>
    <row r="67" spans="1:11" s="5" customFormat="1">
      <c r="A67" s="71">
        <v>43236</v>
      </c>
      <c r="B67" s="58" t="s">
        <v>157</v>
      </c>
      <c r="C67" s="52">
        <v>1129</v>
      </c>
      <c r="D67" s="58" t="s">
        <v>20</v>
      </c>
      <c r="E67" s="53">
        <v>398.35</v>
      </c>
      <c r="F67" s="53">
        <v>400</v>
      </c>
      <c r="G67" s="53"/>
      <c r="H67" s="54">
        <f t="shared" ref="H67:H68" si="120">(IF(D67="SHORT",E67-F67,IF(D67="LONG",F67-E67)))*C67</f>
        <v>-1862.8499999999744</v>
      </c>
      <c r="I67" s="55"/>
      <c r="J67" s="56">
        <f t="shared" ref="J67:J68" si="121">(H67+I67)/C67</f>
        <v>-1.6499999999999773</v>
      </c>
      <c r="K67" s="57">
        <f t="shared" ref="K67:K68" si="122">SUM(H67:I67)</f>
        <v>-1862.8499999999744</v>
      </c>
    </row>
    <row r="68" spans="1:11" s="5" customFormat="1">
      <c r="A68" s="71">
        <v>43236</v>
      </c>
      <c r="B68" s="58" t="s">
        <v>148</v>
      </c>
      <c r="C68" s="52">
        <v>2453</v>
      </c>
      <c r="D68" s="58" t="s">
        <v>4</v>
      </c>
      <c r="E68" s="53">
        <v>183.4</v>
      </c>
      <c r="F68" s="53">
        <v>184.6</v>
      </c>
      <c r="G68" s="53"/>
      <c r="H68" s="54">
        <f t="shared" si="120"/>
        <v>2943.5999999999722</v>
      </c>
      <c r="I68" s="55"/>
      <c r="J68" s="56">
        <f t="shared" si="121"/>
        <v>1.1999999999999886</v>
      </c>
      <c r="K68" s="57">
        <f t="shared" si="122"/>
        <v>2943.5999999999722</v>
      </c>
    </row>
    <row r="69" spans="1:11" s="79" customFormat="1">
      <c r="A69" s="77">
        <v>43235</v>
      </c>
      <c r="B69" s="78" t="s">
        <v>133</v>
      </c>
      <c r="C69" s="78">
        <v>1415</v>
      </c>
      <c r="D69" s="78" t="s">
        <v>4</v>
      </c>
      <c r="E69" s="76">
        <v>317.89999999999998</v>
      </c>
      <c r="F69" s="76">
        <v>321.7</v>
      </c>
      <c r="G69" s="61">
        <v>326.55</v>
      </c>
      <c r="H69" s="62">
        <f t="shared" ref="H69" si="123">(IF(D69="SHORT",E69-F69,IF(D69="LONG",F69-E69)))*C69</f>
        <v>5377.0000000000164</v>
      </c>
      <c r="I69" s="63">
        <f>(IF(D69="SHORT",IF(G69="",0,E69-G69),IF(D69="LONG",IF(G69="",0,G69-F69))))*C69</f>
        <v>6862.7500000000318</v>
      </c>
      <c r="J69" s="64">
        <f t="shared" ref="J69" si="124">(H69+I69)/C69</f>
        <v>8.6500000000000341</v>
      </c>
      <c r="K69" s="65">
        <f t="shared" ref="K69" si="125">SUM(H69:I69)</f>
        <v>12239.750000000047</v>
      </c>
    </row>
    <row r="70" spans="1:11" s="5" customFormat="1">
      <c r="A70" s="71">
        <v>43234</v>
      </c>
      <c r="B70" s="58" t="s">
        <v>156</v>
      </c>
      <c r="C70" s="52">
        <v>702</v>
      </c>
      <c r="D70" s="58" t="s">
        <v>4</v>
      </c>
      <c r="E70" s="53">
        <v>641</v>
      </c>
      <c r="F70" s="53">
        <v>636.95000000000005</v>
      </c>
      <c r="G70" s="53"/>
      <c r="H70" s="54">
        <f t="shared" ref="H70" si="126">(IF(D70="SHORT",E70-F70,IF(D70="LONG",F70-E70)))*C70</f>
        <v>-2843.0999999999681</v>
      </c>
      <c r="I70" s="55"/>
      <c r="J70" s="56">
        <f t="shared" ref="J70" si="127">(H70+I70)/C70</f>
        <v>-4.0499999999999545</v>
      </c>
      <c r="K70" s="57">
        <f t="shared" ref="K70" si="128">SUM(H70:I70)</f>
        <v>-2843.0999999999681</v>
      </c>
    </row>
    <row r="71" spans="1:11" s="5" customFormat="1">
      <c r="A71" s="71">
        <v>43231</v>
      </c>
      <c r="B71" s="58" t="s">
        <v>155</v>
      </c>
      <c r="C71" s="52">
        <v>744</v>
      </c>
      <c r="D71" s="58" t="s">
        <v>4</v>
      </c>
      <c r="E71" s="53">
        <v>604.5</v>
      </c>
      <c r="F71" s="53">
        <v>609.29999999999995</v>
      </c>
      <c r="G71" s="53"/>
      <c r="H71" s="54">
        <f t="shared" ref="H71:H72" si="129">(IF(D71="SHORT",E71-F71,IF(D71="LONG",F71-E71)))*C71</f>
        <v>3571.1999999999662</v>
      </c>
      <c r="I71" s="55"/>
      <c r="J71" s="56">
        <f t="shared" ref="J71:J72" si="130">(H71+I71)/C71</f>
        <v>4.7999999999999545</v>
      </c>
      <c r="K71" s="57">
        <f t="shared" ref="K71:K72" si="131">SUM(H71:I71)</f>
        <v>3571.1999999999662</v>
      </c>
    </row>
    <row r="72" spans="1:11" s="5" customFormat="1">
      <c r="A72" s="71">
        <v>43231</v>
      </c>
      <c r="B72" s="58" t="s">
        <v>154</v>
      </c>
      <c r="C72" s="52">
        <v>411</v>
      </c>
      <c r="D72" s="58" t="s">
        <v>4</v>
      </c>
      <c r="E72" s="53">
        <v>1094.2</v>
      </c>
      <c r="F72" s="53">
        <v>1107.8499999999999</v>
      </c>
      <c r="G72" s="53"/>
      <c r="H72" s="54">
        <f t="shared" si="129"/>
        <v>5610.1499999999442</v>
      </c>
      <c r="I72" s="55"/>
      <c r="J72" s="56">
        <f t="shared" si="130"/>
        <v>13.649999999999864</v>
      </c>
      <c r="K72" s="57">
        <f t="shared" si="131"/>
        <v>5610.1499999999442</v>
      </c>
    </row>
    <row r="73" spans="1:11" s="5" customFormat="1">
      <c r="A73" s="71">
        <v>43230</v>
      </c>
      <c r="B73" s="58" t="s">
        <v>153</v>
      </c>
      <c r="C73" s="52">
        <v>1566</v>
      </c>
      <c r="D73" s="58" t="s">
        <v>20</v>
      </c>
      <c r="E73" s="53">
        <v>287.35000000000002</v>
      </c>
      <c r="F73" s="53">
        <v>283.75</v>
      </c>
      <c r="G73" s="53"/>
      <c r="H73" s="54">
        <f t="shared" ref="H73" si="132">(IF(D73="SHORT",E73-F73,IF(D73="LONG",F73-E73)))*C73</f>
        <v>5637.6000000000358</v>
      </c>
      <c r="I73" s="55"/>
      <c r="J73" s="56">
        <f t="shared" ref="J73" si="133">(H73+I73)/C73</f>
        <v>3.6000000000000227</v>
      </c>
      <c r="K73" s="57">
        <f t="shared" ref="K73" si="134">SUM(H73:I73)</f>
        <v>5637.6000000000358</v>
      </c>
    </row>
    <row r="74" spans="1:11" s="5" customFormat="1">
      <c r="A74" s="71">
        <v>43228</v>
      </c>
      <c r="B74" s="58" t="s">
        <v>152</v>
      </c>
      <c r="C74" s="52">
        <v>463</v>
      </c>
      <c r="D74" s="58" t="s">
        <v>4</v>
      </c>
      <c r="E74" s="53">
        <v>971.85</v>
      </c>
      <c r="F74" s="53">
        <v>983.9</v>
      </c>
      <c r="G74" s="53"/>
      <c r="H74" s="54">
        <f t="shared" ref="H74" si="135">(IF(D74="SHORT",E74-F74,IF(D74="LONG",F74-E74)))*C74</f>
        <v>5579.1499999999787</v>
      </c>
      <c r="I74" s="55"/>
      <c r="J74" s="56">
        <f t="shared" ref="J74" si="136">(H74+I74)/C74</f>
        <v>12.049999999999955</v>
      </c>
      <c r="K74" s="57">
        <f t="shared" ref="K74" si="137">SUM(H74:I74)</f>
        <v>5579.1499999999787</v>
      </c>
    </row>
    <row r="75" spans="1:11" s="5" customFormat="1">
      <c r="A75" s="71">
        <v>43227</v>
      </c>
      <c r="B75" s="58" t="s">
        <v>150</v>
      </c>
      <c r="C75" s="52">
        <v>1956</v>
      </c>
      <c r="D75" s="58" t="s">
        <v>4</v>
      </c>
      <c r="E75" s="53">
        <v>240</v>
      </c>
      <c r="F75" s="53">
        <v>243</v>
      </c>
      <c r="G75" s="53"/>
      <c r="H75" s="54">
        <f t="shared" ref="H75:H76" si="138">(IF(D75="SHORT",E75-F75,IF(D75="LONG",F75-E75)))*C75</f>
        <v>5868</v>
      </c>
      <c r="I75" s="55"/>
      <c r="J75" s="56">
        <f t="shared" ref="J75:J76" si="139">(H75+I75)/C75</f>
        <v>3</v>
      </c>
      <c r="K75" s="57">
        <f t="shared" ref="K75:K76" si="140">SUM(H75:I75)</f>
        <v>5868</v>
      </c>
    </row>
    <row r="76" spans="1:11" s="79" customFormat="1">
      <c r="A76" s="77">
        <v>43224</v>
      </c>
      <c r="B76" s="78" t="s">
        <v>151</v>
      </c>
      <c r="C76" s="78">
        <v>1414</v>
      </c>
      <c r="D76" s="78" t="s">
        <v>4</v>
      </c>
      <c r="E76" s="76">
        <v>318.2</v>
      </c>
      <c r="F76" s="76">
        <v>321.35000000000002</v>
      </c>
      <c r="G76" s="61">
        <v>326.05</v>
      </c>
      <c r="H76" s="62">
        <f t="shared" si="138"/>
        <v>4454.1000000000486</v>
      </c>
      <c r="I76" s="63">
        <f>(IF(D76="SHORT",IF(G76="",0,E76-G76),IF(D76="LONG",IF(G76="",0,G76-F76))))*C76</f>
        <v>6645.7999999999838</v>
      </c>
      <c r="J76" s="64">
        <f t="shared" si="139"/>
        <v>7.8500000000000227</v>
      </c>
      <c r="K76" s="65">
        <f t="shared" si="140"/>
        <v>11099.900000000032</v>
      </c>
    </row>
    <row r="77" spans="1:11" s="5" customFormat="1">
      <c r="A77" s="71">
        <v>43224</v>
      </c>
      <c r="B77" s="58" t="s">
        <v>149</v>
      </c>
      <c r="C77" s="52">
        <v>435</v>
      </c>
      <c r="D77" s="58" t="s">
        <v>20</v>
      </c>
      <c r="E77" s="53">
        <v>1033.75</v>
      </c>
      <c r="F77" s="53">
        <v>1021.35</v>
      </c>
      <c r="G77" s="53"/>
      <c r="H77" s="54">
        <f t="shared" ref="H77" si="141">(IF(D77="SHORT",E77-F77,IF(D77="LONG",F77-E77)))*C77</f>
        <v>5393.99999999999</v>
      </c>
      <c r="I77" s="55"/>
      <c r="J77" s="56">
        <f t="shared" ref="J77" si="142">(H77+I77)/C77</f>
        <v>12.399999999999977</v>
      </c>
      <c r="K77" s="57">
        <f t="shared" ref="K77" si="143">SUM(H77:I77)</f>
        <v>5393.99999999999</v>
      </c>
    </row>
    <row r="78" spans="1:11" s="5" customFormat="1">
      <c r="A78" s="71">
        <v>43223</v>
      </c>
      <c r="B78" s="58" t="s">
        <v>148</v>
      </c>
      <c r="C78" s="52">
        <v>2423</v>
      </c>
      <c r="D78" s="58" t="s">
        <v>20</v>
      </c>
      <c r="E78" s="53">
        <v>185.65</v>
      </c>
      <c r="F78" s="53">
        <v>187.05</v>
      </c>
      <c r="G78" s="53"/>
      <c r="H78" s="54">
        <f t="shared" ref="H78" si="144">(IF(D78="SHORT",E78-F78,IF(D78="LONG",F78-E78)))*C78</f>
        <v>-3392.2000000000139</v>
      </c>
      <c r="I78" s="55"/>
      <c r="J78" s="56">
        <f t="shared" ref="J78" si="145">(H78+I78)/C78</f>
        <v>-1.4000000000000057</v>
      </c>
      <c r="K78" s="57">
        <f t="shared" ref="K78" si="146">SUM(H78:I78)</f>
        <v>-3392.2000000000139</v>
      </c>
    </row>
    <row r="79" spans="1:11" s="5" customFormat="1">
      <c r="A79" s="71">
        <v>43222</v>
      </c>
      <c r="B79" s="58" t="s">
        <v>130</v>
      </c>
      <c r="C79" s="52">
        <v>1270</v>
      </c>
      <c r="D79" s="58" t="s">
        <v>4</v>
      </c>
      <c r="E79" s="53">
        <v>353.9</v>
      </c>
      <c r="F79" s="53">
        <v>355.35</v>
      </c>
      <c r="G79" s="53"/>
      <c r="H79" s="54">
        <f t="shared" ref="H79" si="147">(IF(D79="SHORT",E79-F79,IF(D79="LONG",F79-E79)))*C79</f>
        <v>1841.5000000000578</v>
      </c>
      <c r="I79" s="55"/>
      <c r="J79" s="56">
        <f t="shared" ref="J79" si="148">(H79+I79)/C79</f>
        <v>1.4500000000000455</v>
      </c>
      <c r="K79" s="57">
        <f t="shared" ref="K79" si="149">SUM(H79:I79)</f>
        <v>1841.5000000000578</v>
      </c>
    </row>
    <row r="80" spans="1:11" ht="15.75">
      <c r="A80" s="75"/>
      <c r="B80" s="72"/>
      <c r="C80" s="72"/>
      <c r="D80" s="72"/>
      <c r="E80" s="72"/>
      <c r="F80" s="72"/>
      <c r="G80" s="72"/>
      <c r="H80" s="73"/>
      <c r="I80" s="74"/>
      <c r="J80" s="72"/>
      <c r="K80" s="72"/>
    </row>
    <row r="81" spans="1:11" s="5" customFormat="1">
      <c r="A81" s="71">
        <v>43220</v>
      </c>
      <c r="B81" s="58" t="s">
        <v>147</v>
      </c>
      <c r="C81" s="52">
        <v>1365</v>
      </c>
      <c r="D81" s="58" t="s">
        <v>4</v>
      </c>
      <c r="E81" s="53">
        <v>329.5</v>
      </c>
      <c r="F81" s="53">
        <v>333.5</v>
      </c>
      <c r="G81" s="53"/>
      <c r="H81" s="54">
        <f t="shared" ref="H81" si="150">(IF(D81="SHORT",E81-F81,IF(D81="LONG",F81-E81)))*C81</f>
        <v>5460</v>
      </c>
      <c r="I81" s="55"/>
      <c r="J81" s="56">
        <f t="shared" ref="J81" si="151">(H81+I81)/C81</f>
        <v>4</v>
      </c>
      <c r="K81" s="57">
        <f t="shared" ref="K81" si="152">SUM(H81:I81)</f>
        <v>5460</v>
      </c>
    </row>
    <row r="82" spans="1:11" s="5" customFormat="1">
      <c r="A82" s="71">
        <v>43217</v>
      </c>
      <c r="B82" s="58" t="s">
        <v>146</v>
      </c>
      <c r="C82" s="52">
        <v>407</v>
      </c>
      <c r="D82" s="58" t="s">
        <v>4</v>
      </c>
      <c r="E82" s="53">
        <v>1105.05</v>
      </c>
      <c r="F82" s="53">
        <v>1113</v>
      </c>
      <c r="G82" s="53"/>
      <c r="H82" s="54">
        <f t="shared" ref="H82" si="153">(IF(D82="SHORT",E82-F82,IF(D82="LONG",F82-E82)))*C82</f>
        <v>3235.6500000000187</v>
      </c>
      <c r="I82" s="55"/>
      <c r="J82" s="56">
        <f t="shared" ref="J82" si="154">(H82+I82)/C82</f>
        <v>7.9500000000000464</v>
      </c>
      <c r="K82" s="57">
        <f t="shared" ref="K82" si="155">SUM(H82:I82)</f>
        <v>3235.6500000000187</v>
      </c>
    </row>
    <row r="83" spans="1:11" s="5" customFormat="1">
      <c r="A83" s="71">
        <v>43216</v>
      </c>
      <c r="B83" s="58" t="s">
        <v>145</v>
      </c>
      <c r="C83" s="52">
        <v>8093</v>
      </c>
      <c r="D83" s="58" t="s">
        <v>4</v>
      </c>
      <c r="E83" s="53">
        <v>55.6</v>
      </c>
      <c r="F83" s="53">
        <v>56.25</v>
      </c>
      <c r="G83" s="53"/>
      <c r="H83" s="54">
        <f t="shared" ref="H83" si="156">(IF(D83="SHORT",E83-F83,IF(D83="LONG",F83-E83)))*C83</f>
        <v>5260.4499999999889</v>
      </c>
      <c r="I83" s="55"/>
      <c r="J83" s="56">
        <f t="shared" ref="J83" si="157">(H83+I83)/C83</f>
        <v>0.64999999999999858</v>
      </c>
      <c r="K83" s="57">
        <f t="shared" ref="K83" si="158">SUM(H83:I83)</f>
        <v>5260.4499999999889</v>
      </c>
    </row>
    <row r="84" spans="1:11" s="5" customFormat="1">
      <c r="A84" s="71">
        <v>43215</v>
      </c>
      <c r="B84" s="58" t="s">
        <v>144</v>
      </c>
      <c r="C84" s="52">
        <v>437</v>
      </c>
      <c r="D84" s="58" t="s">
        <v>4</v>
      </c>
      <c r="E84" s="53">
        <v>1028</v>
      </c>
      <c r="F84" s="53">
        <v>1040.8499999999999</v>
      </c>
      <c r="G84" s="53"/>
      <c r="H84" s="54">
        <f t="shared" ref="H84" si="159">(IF(D84="SHORT",E84-F84,IF(D84="LONG",F84-E84)))*C84</f>
        <v>5615.4499999999607</v>
      </c>
      <c r="I84" s="55"/>
      <c r="J84" s="56">
        <f t="shared" ref="J84" si="160">(H84+I84)/C84</f>
        <v>12.849999999999911</v>
      </c>
      <c r="K84" s="57">
        <f t="shared" ref="K84" si="161">SUM(H84:I84)</f>
        <v>5615.4499999999607</v>
      </c>
    </row>
    <row r="85" spans="1:11" s="5" customFormat="1">
      <c r="A85" s="71">
        <v>43214</v>
      </c>
      <c r="B85" s="58" t="s">
        <v>143</v>
      </c>
      <c r="C85" s="52">
        <v>3460</v>
      </c>
      <c r="D85" s="58" t="s">
        <v>4</v>
      </c>
      <c r="E85" s="53">
        <v>130.05000000000001</v>
      </c>
      <c r="F85" s="53">
        <v>131.15</v>
      </c>
      <c r="G85" s="53"/>
      <c r="H85" s="54">
        <f t="shared" ref="H85" si="162">(IF(D85="SHORT",E85-F85,IF(D85="LONG",F85-E85)))*C85</f>
        <v>3805.9999999999804</v>
      </c>
      <c r="I85" s="55"/>
      <c r="J85" s="56">
        <f t="shared" ref="J85" si="163">(H85+I85)/C85</f>
        <v>1.0999999999999943</v>
      </c>
      <c r="K85" s="57">
        <f t="shared" ref="K85" si="164">SUM(H85:I85)</f>
        <v>3805.9999999999804</v>
      </c>
    </row>
    <row r="86" spans="1:11" s="5" customFormat="1">
      <c r="A86" s="71">
        <v>43213</v>
      </c>
      <c r="B86" s="58" t="s">
        <v>142</v>
      </c>
      <c r="C86" s="52">
        <v>243</v>
      </c>
      <c r="D86" s="58" t="s">
        <v>4</v>
      </c>
      <c r="E86" s="53">
        <v>1845</v>
      </c>
      <c r="F86" s="53">
        <v>1868</v>
      </c>
      <c r="G86" s="53"/>
      <c r="H86" s="54">
        <f t="shared" ref="H86" si="165">(IF(D86="SHORT",E86-F86,IF(D86="LONG",F86-E86)))*C86</f>
        <v>5589</v>
      </c>
      <c r="I86" s="55"/>
      <c r="J86" s="56">
        <f t="shared" ref="J86" si="166">(H86+I86)/C86</f>
        <v>23</v>
      </c>
      <c r="K86" s="57">
        <f t="shared" ref="K86" si="167">SUM(H86:I86)</f>
        <v>5589</v>
      </c>
    </row>
    <row r="87" spans="1:11" s="5" customFormat="1">
      <c r="A87" s="71">
        <v>43210</v>
      </c>
      <c r="B87" s="58" t="s">
        <v>141</v>
      </c>
      <c r="C87" s="52">
        <v>422</v>
      </c>
      <c r="D87" s="58" t="s">
        <v>4</v>
      </c>
      <c r="E87" s="53">
        <v>1065.5</v>
      </c>
      <c r="F87" s="53">
        <v>1073.95</v>
      </c>
      <c r="G87" s="53"/>
      <c r="H87" s="54">
        <f t="shared" ref="H87" si="168">(IF(D87="SHORT",E87-F87,IF(D87="LONG",F87-E87)))*C87</f>
        <v>3565.9000000000192</v>
      </c>
      <c r="I87" s="55"/>
      <c r="J87" s="56">
        <f t="shared" ref="J87" si="169">(H87+I87)/C87</f>
        <v>8.4500000000000455</v>
      </c>
      <c r="K87" s="57">
        <f t="shared" ref="K87" si="170">SUM(H87:I87)</f>
        <v>3565.9000000000192</v>
      </c>
    </row>
    <row r="88" spans="1:11" s="5" customFormat="1">
      <c r="A88" s="71">
        <v>43209</v>
      </c>
      <c r="B88" s="58" t="s">
        <v>140</v>
      </c>
      <c r="C88" s="52">
        <v>5572</v>
      </c>
      <c r="D88" s="58" t="s">
        <v>4</v>
      </c>
      <c r="E88" s="53">
        <v>80.75</v>
      </c>
      <c r="F88" s="53">
        <v>81.25</v>
      </c>
      <c r="G88" s="53"/>
      <c r="H88" s="54">
        <f t="shared" ref="H88" si="171">(IF(D88="SHORT",E88-F88,IF(D88="LONG",F88-E88)))*C88</f>
        <v>2786</v>
      </c>
      <c r="I88" s="55"/>
      <c r="J88" s="56">
        <f t="shared" ref="J88" si="172">(H88+I88)/C88</f>
        <v>0.5</v>
      </c>
      <c r="K88" s="57">
        <f t="shared" ref="K88" si="173">SUM(H88:I88)</f>
        <v>2786</v>
      </c>
    </row>
    <row r="89" spans="1:11" s="5" customFormat="1">
      <c r="A89" s="71">
        <v>43208</v>
      </c>
      <c r="B89" s="58" t="s">
        <v>139</v>
      </c>
      <c r="C89" s="52">
        <v>498</v>
      </c>
      <c r="D89" s="58" t="s">
        <v>4</v>
      </c>
      <c r="E89" s="53">
        <v>903</v>
      </c>
      <c r="F89" s="53">
        <v>913.25</v>
      </c>
      <c r="G89" s="53"/>
      <c r="H89" s="54">
        <f t="shared" ref="H89" si="174">(IF(D89="SHORT",E89-F89,IF(D89="LONG",F89-E89)))*C89</f>
        <v>5104.5</v>
      </c>
      <c r="I89" s="55"/>
      <c r="J89" s="56">
        <f t="shared" ref="J89" si="175">(H89+I89)/C89</f>
        <v>10.25</v>
      </c>
      <c r="K89" s="57">
        <f t="shared" ref="K89" si="176">SUM(H89:I89)</f>
        <v>5104.5</v>
      </c>
    </row>
    <row r="90" spans="1:11" s="5" customFormat="1">
      <c r="A90" s="71">
        <v>43208</v>
      </c>
      <c r="B90" s="58" t="s">
        <v>138</v>
      </c>
      <c r="C90" s="52">
        <v>3601</v>
      </c>
      <c r="D90" s="58" t="s">
        <v>4</v>
      </c>
      <c r="E90" s="53">
        <v>124.95</v>
      </c>
      <c r="F90" s="53">
        <v>123.65</v>
      </c>
      <c r="G90" s="53"/>
      <c r="H90" s="54">
        <f t="shared" ref="H90" si="177">(IF(D90="SHORT",E90-F90,IF(D90="LONG",F90-E90)))*C90</f>
        <v>-4681.2999999999902</v>
      </c>
      <c r="I90" s="55"/>
      <c r="J90" s="56">
        <f t="shared" ref="J90" si="178">(H90+I90)/C90</f>
        <v>-1.2999999999999974</v>
      </c>
      <c r="K90" s="57">
        <f t="shared" ref="K90" si="179">SUM(H90:I90)</f>
        <v>-4681.2999999999902</v>
      </c>
    </row>
    <row r="91" spans="1:11" s="5" customFormat="1">
      <c r="A91" s="71">
        <v>43208</v>
      </c>
      <c r="B91" s="58" t="s">
        <v>56</v>
      </c>
      <c r="C91" s="52">
        <v>207</v>
      </c>
      <c r="D91" s="58" t="s">
        <v>20</v>
      </c>
      <c r="E91" s="53">
        <v>2165</v>
      </c>
      <c r="F91" s="53">
        <v>2154</v>
      </c>
      <c r="G91" s="53"/>
      <c r="H91" s="54">
        <f t="shared" ref="H91" si="180">(IF(D91="SHORT",E91-F91,IF(D91="LONG",F91-E91)))*C91</f>
        <v>2277</v>
      </c>
      <c r="I91" s="55"/>
      <c r="J91" s="56">
        <f t="shared" ref="J91" si="181">(H91+I91)/C91</f>
        <v>11</v>
      </c>
      <c r="K91" s="57">
        <f t="shared" ref="K91" si="182">SUM(H91:I91)</f>
        <v>2277</v>
      </c>
    </row>
    <row r="92" spans="1:11" s="5" customFormat="1">
      <c r="A92" s="71">
        <v>43207</v>
      </c>
      <c r="B92" s="58" t="s">
        <v>137</v>
      </c>
      <c r="C92" s="52">
        <v>1025</v>
      </c>
      <c r="D92" s="58" t="s">
        <v>4</v>
      </c>
      <c r="E92" s="53">
        <v>439</v>
      </c>
      <c r="F92" s="53">
        <v>441</v>
      </c>
      <c r="G92" s="53"/>
      <c r="H92" s="54">
        <f t="shared" ref="H92:H93" si="183">(IF(D92="SHORT",E92-F92,IF(D92="LONG",F92-E92)))*C92</f>
        <v>2050</v>
      </c>
      <c r="I92" s="55"/>
      <c r="J92" s="56">
        <f t="shared" ref="J92:J93" si="184">(H92+I92)/C92</f>
        <v>2</v>
      </c>
      <c r="K92" s="57">
        <f t="shared" ref="K92:K93" si="185">SUM(H92:I92)</f>
        <v>2050</v>
      </c>
    </row>
    <row r="93" spans="1:11" s="5" customFormat="1">
      <c r="A93" s="71">
        <v>43207</v>
      </c>
      <c r="B93" s="58" t="s">
        <v>126</v>
      </c>
      <c r="C93" s="52">
        <v>4497</v>
      </c>
      <c r="D93" s="58" t="s">
        <v>4</v>
      </c>
      <c r="E93" s="53">
        <v>100.05</v>
      </c>
      <c r="F93" s="53">
        <v>99</v>
      </c>
      <c r="G93" s="53"/>
      <c r="H93" s="54">
        <f t="shared" si="183"/>
        <v>-4721.8499999999876</v>
      </c>
      <c r="I93" s="55"/>
      <c r="J93" s="56">
        <f t="shared" si="184"/>
        <v>-1.0499999999999972</v>
      </c>
      <c r="K93" s="57">
        <f t="shared" si="185"/>
        <v>-4721.8499999999876</v>
      </c>
    </row>
    <row r="94" spans="1:11" s="5" customFormat="1">
      <c r="A94" s="71">
        <v>43206</v>
      </c>
      <c r="B94" s="58" t="s">
        <v>136</v>
      </c>
      <c r="C94" s="52">
        <v>141</v>
      </c>
      <c r="D94" s="58" t="s">
        <v>4</v>
      </c>
      <c r="E94" s="53">
        <v>3180</v>
      </c>
      <c r="F94" s="53">
        <v>3192</v>
      </c>
      <c r="G94" s="53"/>
      <c r="H94" s="54">
        <f t="shared" ref="H94" si="186">(IF(D94="SHORT",E94-F94,IF(D94="LONG",F94-E94)))*C94</f>
        <v>1692</v>
      </c>
      <c r="I94" s="55"/>
      <c r="J94" s="56">
        <f t="shared" ref="J94" si="187">(H94+I94)/C94</f>
        <v>12</v>
      </c>
      <c r="K94" s="57">
        <f t="shared" ref="K94" si="188">SUM(H94:I94)</f>
        <v>1692</v>
      </c>
    </row>
    <row r="95" spans="1:11" s="5" customFormat="1">
      <c r="A95" s="71">
        <v>43203</v>
      </c>
      <c r="B95" s="58" t="s">
        <v>135</v>
      </c>
      <c r="C95" s="52">
        <v>5148</v>
      </c>
      <c r="D95" s="58" t="s">
        <v>4</v>
      </c>
      <c r="E95" s="53">
        <v>87.4</v>
      </c>
      <c r="F95" s="53">
        <v>86.5</v>
      </c>
      <c r="G95" s="53"/>
      <c r="H95" s="54">
        <f t="shared" ref="H95" si="189">(IF(D95="SHORT",E95-F95,IF(D95="LONG",F95-E95)))*C95</f>
        <v>-4633.2000000000289</v>
      </c>
      <c r="I95" s="55"/>
      <c r="J95" s="56">
        <f t="shared" ref="J95" si="190">(H95+I95)/C95</f>
        <v>-0.90000000000000557</v>
      </c>
      <c r="K95" s="57">
        <f t="shared" ref="K95" si="191">SUM(H95:I95)</f>
        <v>-4633.2000000000289</v>
      </c>
    </row>
    <row r="96" spans="1:11" s="5" customFormat="1">
      <c r="A96" s="71">
        <v>43203</v>
      </c>
      <c r="B96" s="58" t="s">
        <v>3</v>
      </c>
      <c r="C96" s="52">
        <v>400</v>
      </c>
      <c r="D96" s="58" t="s">
        <v>20</v>
      </c>
      <c r="E96" s="53">
        <v>1137.25</v>
      </c>
      <c r="F96" s="53">
        <v>1131</v>
      </c>
      <c r="G96" s="53"/>
      <c r="H96" s="54">
        <f t="shared" ref="H96:H97" si="192">(IF(D96="SHORT",E96-F96,IF(D96="LONG",F96-E96)))*C96</f>
        <v>2500</v>
      </c>
      <c r="I96" s="55"/>
      <c r="J96" s="56">
        <f t="shared" ref="J96:J97" si="193">(H96+I96)/C96</f>
        <v>6.25</v>
      </c>
      <c r="K96" s="57">
        <f t="shared" ref="K96:K97" si="194">SUM(H96:I96)</f>
        <v>2500</v>
      </c>
    </row>
    <row r="97" spans="1:11" s="5" customFormat="1">
      <c r="A97" s="71">
        <v>43203</v>
      </c>
      <c r="B97" s="58" t="s">
        <v>134</v>
      </c>
      <c r="C97" s="52">
        <v>1170</v>
      </c>
      <c r="D97" s="58" t="s">
        <v>4</v>
      </c>
      <c r="E97" s="53">
        <v>384.6</v>
      </c>
      <c r="F97" s="53">
        <v>380.65</v>
      </c>
      <c r="G97" s="53"/>
      <c r="H97" s="54">
        <f t="shared" si="192"/>
        <v>-4621.5000000000528</v>
      </c>
      <c r="I97" s="55"/>
      <c r="J97" s="56">
        <f t="shared" si="193"/>
        <v>-3.950000000000045</v>
      </c>
      <c r="K97" s="57">
        <f t="shared" si="194"/>
        <v>-4621.5000000000528</v>
      </c>
    </row>
    <row r="98" spans="1:11" s="5" customFormat="1">
      <c r="A98" s="71">
        <v>43202</v>
      </c>
      <c r="B98" s="58" t="s">
        <v>133</v>
      </c>
      <c r="C98" s="52">
        <v>1329</v>
      </c>
      <c r="D98" s="58" t="s">
        <v>4</v>
      </c>
      <c r="E98" s="53">
        <v>338.5</v>
      </c>
      <c r="F98" s="53">
        <v>342.7</v>
      </c>
      <c r="G98" s="53"/>
      <c r="H98" s="54">
        <f t="shared" ref="H98" si="195">(IF(D98="SHORT",E98-F98,IF(D98="LONG",F98-E98)))*C98</f>
        <v>5581.7999999999847</v>
      </c>
      <c r="I98" s="55"/>
      <c r="J98" s="56">
        <f t="shared" ref="J98" si="196">(H98+I98)/C98</f>
        <v>4.1999999999999886</v>
      </c>
      <c r="K98" s="57">
        <f t="shared" ref="K98" si="197">SUM(H98:I98)</f>
        <v>5581.7999999999847</v>
      </c>
    </row>
    <row r="99" spans="1:11" s="5" customFormat="1">
      <c r="A99" s="71">
        <v>43201</v>
      </c>
      <c r="B99" s="58" t="s">
        <v>132</v>
      </c>
      <c r="C99" s="52">
        <v>857</v>
      </c>
      <c r="D99" s="58" t="s">
        <v>4</v>
      </c>
      <c r="E99" s="53">
        <v>525</v>
      </c>
      <c r="F99" s="53">
        <v>531.5</v>
      </c>
      <c r="G99" s="53"/>
      <c r="H99" s="54">
        <f t="shared" ref="H99:H100" si="198">(IF(D99="SHORT",E99-F99,IF(D99="LONG",F99-E99)))*C99</f>
        <v>5570.5</v>
      </c>
      <c r="I99" s="55"/>
      <c r="J99" s="56">
        <f t="shared" ref="J99:J100" si="199">(H99+I99)/C99</f>
        <v>6.5</v>
      </c>
      <c r="K99" s="57">
        <f t="shared" ref="K99:K100" si="200">SUM(H99:I99)</f>
        <v>5570.5</v>
      </c>
    </row>
    <row r="100" spans="1:11" s="5" customFormat="1">
      <c r="A100" s="71">
        <v>43201</v>
      </c>
      <c r="B100" s="58" t="s">
        <v>131</v>
      </c>
      <c r="C100" s="52">
        <v>1279</v>
      </c>
      <c r="D100" s="58" t="s">
        <v>20</v>
      </c>
      <c r="E100" s="53">
        <v>351.7</v>
      </c>
      <c r="F100" s="53">
        <v>355.3</v>
      </c>
      <c r="G100" s="53"/>
      <c r="H100" s="54">
        <f t="shared" si="198"/>
        <v>-4604.4000000000287</v>
      </c>
      <c r="I100" s="55"/>
      <c r="J100" s="56">
        <f t="shared" si="199"/>
        <v>-3.6000000000000223</v>
      </c>
      <c r="K100" s="57">
        <f t="shared" si="200"/>
        <v>-4604.4000000000287</v>
      </c>
    </row>
    <row r="101" spans="1:11" s="5" customFormat="1">
      <c r="A101" s="71">
        <v>43200</v>
      </c>
      <c r="B101" s="58" t="s">
        <v>56</v>
      </c>
      <c r="C101" s="52">
        <v>220</v>
      </c>
      <c r="D101" s="58" t="s">
        <v>20</v>
      </c>
      <c r="E101" s="53">
        <v>2038.2</v>
      </c>
      <c r="F101" s="53">
        <v>2040.15</v>
      </c>
      <c r="G101" s="53"/>
      <c r="H101" s="54">
        <f t="shared" ref="H101" si="201">(IF(D101="SHORT",E101-F101,IF(D101="LONG",F101-E101)))*C101</f>
        <v>-429.00000000001</v>
      </c>
      <c r="I101" s="55"/>
      <c r="J101" s="56">
        <f t="shared" ref="J101" si="202">(H101+I101)/C101</f>
        <v>-1.9500000000000455</v>
      </c>
      <c r="K101" s="57">
        <f t="shared" ref="K101" si="203">SUM(H101:I101)</f>
        <v>-429.00000000001</v>
      </c>
    </row>
    <row r="102" spans="1:11" s="5" customFormat="1">
      <c r="A102" s="71">
        <v>43199</v>
      </c>
      <c r="B102" s="58" t="s">
        <v>130</v>
      </c>
      <c r="C102" s="52">
        <v>1297</v>
      </c>
      <c r="D102" s="58" t="s">
        <v>4</v>
      </c>
      <c r="E102" s="53">
        <v>346.85</v>
      </c>
      <c r="F102" s="53">
        <v>351</v>
      </c>
      <c r="G102" s="53"/>
      <c r="H102" s="54">
        <f t="shared" ref="H102" si="204">(IF(D102="SHORT",E102-F102,IF(D102="LONG",F102-E102)))*C102</f>
        <v>5382.5499999999702</v>
      </c>
      <c r="I102" s="55"/>
      <c r="J102" s="56">
        <f t="shared" ref="J102" si="205">(H102+I102)/C102</f>
        <v>4.1499999999999773</v>
      </c>
      <c r="K102" s="57">
        <f t="shared" ref="K102" si="206">SUM(H102:I102)</f>
        <v>5382.5499999999702</v>
      </c>
    </row>
    <row r="103" spans="1:11" s="5" customFormat="1">
      <c r="A103" s="71">
        <v>43196</v>
      </c>
      <c r="B103" s="58" t="s">
        <v>72</v>
      </c>
      <c r="C103" s="52">
        <v>341</v>
      </c>
      <c r="D103" s="58" t="s">
        <v>4</v>
      </c>
      <c r="E103" s="53">
        <v>1319.15</v>
      </c>
      <c r="F103" s="53">
        <v>1333</v>
      </c>
      <c r="G103" s="53"/>
      <c r="H103" s="54">
        <f t="shared" ref="H103" si="207">(IF(D103="SHORT",E103-F103,IF(D103="LONG",F103-E103)))*C103</f>
        <v>4722.8499999999694</v>
      </c>
      <c r="I103" s="55"/>
      <c r="J103" s="56">
        <f t="shared" ref="J103" si="208">(H103+I103)/C103</f>
        <v>13.849999999999911</v>
      </c>
      <c r="K103" s="57">
        <f t="shared" ref="K103" si="209">SUM(H103:I103)</f>
        <v>4722.8499999999694</v>
      </c>
    </row>
    <row r="104" spans="1:11" s="5" customFormat="1">
      <c r="A104" s="51">
        <v>43195</v>
      </c>
      <c r="B104" s="58" t="s">
        <v>129</v>
      </c>
      <c r="C104" s="52">
        <v>294</v>
      </c>
      <c r="D104" s="58" t="s">
        <v>4</v>
      </c>
      <c r="E104" s="53">
        <v>1529.5</v>
      </c>
      <c r="F104" s="53">
        <v>1513.4</v>
      </c>
      <c r="G104" s="53"/>
      <c r="H104" s="54">
        <f t="shared" ref="H104" si="210">(IF(D104="SHORT",E104-F104,IF(D104="LONG",F104-E104)))*C104</f>
        <v>-4733.3999999999733</v>
      </c>
      <c r="I104" s="55"/>
      <c r="J104" s="56">
        <f t="shared" ref="J104" si="211">(H104+I104)/C104</f>
        <v>-16.099999999999909</v>
      </c>
      <c r="K104" s="57">
        <f t="shared" ref="K104" si="212">SUM(H104:I104)</f>
        <v>-4733.3999999999733</v>
      </c>
    </row>
    <row r="105" spans="1:11" s="5" customFormat="1">
      <c r="A105" s="51">
        <v>43195</v>
      </c>
      <c r="B105" s="58" t="s">
        <v>128</v>
      </c>
      <c r="C105" s="52">
        <v>913</v>
      </c>
      <c r="D105" s="58" t="s">
        <v>20</v>
      </c>
      <c r="E105" s="53">
        <v>492.7</v>
      </c>
      <c r="F105" s="53">
        <v>497.75</v>
      </c>
      <c r="G105" s="53"/>
      <c r="H105" s="54">
        <f t="shared" ref="H105" si="213">(IF(D105="SHORT",E105-F105,IF(D105="LONG",F105-E105)))*C105</f>
        <v>-4610.6500000000106</v>
      </c>
      <c r="I105" s="55"/>
      <c r="J105" s="56">
        <f t="shared" ref="J105" si="214">(H105+I105)/C105</f>
        <v>-5.0500000000000114</v>
      </c>
      <c r="K105" s="57">
        <f t="shared" ref="K105" si="215">SUM(H105:I105)</f>
        <v>-4610.6500000000106</v>
      </c>
    </row>
    <row r="106" spans="1:11" s="5" customFormat="1">
      <c r="A106" s="51">
        <v>43194</v>
      </c>
      <c r="B106" s="58" t="s">
        <v>127</v>
      </c>
      <c r="C106" s="52">
        <v>3044</v>
      </c>
      <c r="D106" s="58" t="s">
        <v>20</v>
      </c>
      <c r="E106" s="53">
        <v>147.80000000000001</v>
      </c>
      <c r="F106" s="53">
        <v>146.1</v>
      </c>
      <c r="G106" s="53"/>
      <c r="H106" s="54">
        <f t="shared" ref="H106:H107" si="216">(IF(D106="SHORT",E106-F106,IF(D106="LONG",F106-E106)))*C106</f>
        <v>5174.800000000052</v>
      </c>
      <c r="I106" s="55"/>
      <c r="J106" s="56">
        <f t="shared" ref="J106:J107" si="217">(H106+I106)/C106</f>
        <v>1.7000000000000171</v>
      </c>
      <c r="K106" s="57">
        <f t="shared" ref="K106:K107" si="218">SUM(H106:I106)</f>
        <v>5174.800000000052</v>
      </c>
    </row>
    <row r="107" spans="1:11" s="5" customFormat="1">
      <c r="A107" s="51">
        <v>43194</v>
      </c>
      <c r="B107" s="58" t="s">
        <v>126</v>
      </c>
      <c r="C107" s="52">
        <v>4665</v>
      </c>
      <c r="D107" s="58" t="s">
        <v>4</v>
      </c>
      <c r="E107" s="53">
        <v>96.45</v>
      </c>
      <c r="F107" s="53">
        <v>95.45</v>
      </c>
      <c r="G107" s="53"/>
      <c r="H107" s="54">
        <f t="shared" si="216"/>
        <v>-4665</v>
      </c>
      <c r="I107" s="55"/>
      <c r="J107" s="56">
        <f t="shared" si="217"/>
        <v>-1</v>
      </c>
      <c r="K107" s="57">
        <f t="shared" si="218"/>
        <v>-4665</v>
      </c>
    </row>
    <row r="108" spans="1:11" ht="25.5" customHeight="1">
      <c r="A108" s="67"/>
      <c r="B108" s="68"/>
      <c r="C108" s="68"/>
      <c r="D108" s="68"/>
      <c r="E108" s="68"/>
      <c r="F108" s="68"/>
      <c r="G108" s="68"/>
      <c r="H108" s="69"/>
      <c r="I108" s="70"/>
      <c r="J108" s="68"/>
      <c r="K108" s="68"/>
    </row>
    <row r="109" spans="1:11" s="5" customFormat="1">
      <c r="A109" s="51">
        <v>43187</v>
      </c>
      <c r="B109" s="58" t="s">
        <v>125</v>
      </c>
      <c r="C109" s="52">
        <v>2218</v>
      </c>
      <c r="D109" s="58" t="s">
        <v>4</v>
      </c>
      <c r="E109" s="53">
        <v>202.8</v>
      </c>
      <c r="F109" s="53">
        <v>205.2</v>
      </c>
      <c r="G109" s="53"/>
      <c r="H109" s="54">
        <f t="shared" ref="H109" si="219">(IF(D109="SHORT",E109-F109,IF(D109="LONG",F109-E109)))*C109</f>
        <v>5323.1999999999498</v>
      </c>
      <c r="I109" s="55"/>
      <c r="J109" s="56">
        <f t="shared" ref="J109" si="220">(H109+I109)/C109</f>
        <v>2.3999999999999773</v>
      </c>
      <c r="K109" s="57">
        <f t="shared" ref="K109" si="221">SUM(H109:I109)</f>
        <v>5323.1999999999498</v>
      </c>
    </row>
    <row r="110" spans="1:11" s="5" customFormat="1">
      <c r="A110" s="51">
        <v>43186</v>
      </c>
      <c r="B110" s="58" t="s">
        <v>115</v>
      </c>
      <c r="C110" s="52">
        <v>2761</v>
      </c>
      <c r="D110" s="58" t="s">
        <v>4</v>
      </c>
      <c r="E110" s="53">
        <v>162.94999999999999</v>
      </c>
      <c r="F110" s="53">
        <v>161.25</v>
      </c>
      <c r="G110" s="53"/>
      <c r="H110" s="54">
        <f t="shared" ref="H110" si="222">(IF(D110="SHORT",E110-F110,IF(D110="LONG",F110-E110)))*C110</f>
        <v>-4693.6999999999689</v>
      </c>
      <c r="I110" s="55"/>
      <c r="J110" s="56">
        <f t="shared" ref="J110" si="223">(H110+I110)/C110</f>
        <v>-1.6999999999999886</v>
      </c>
      <c r="K110" s="57">
        <f t="shared" ref="K110" si="224">SUM(H110:I110)</f>
        <v>-4693.6999999999689</v>
      </c>
    </row>
    <row r="111" spans="1:11" s="5" customFormat="1">
      <c r="A111" s="51">
        <v>43185</v>
      </c>
      <c r="B111" s="58" t="s">
        <v>99</v>
      </c>
      <c r="C111" s="52">
        <v>1004</v>
      </c>
      <c r="D111" s="58" t="s">
        <v>20</v>
      </c>
      <c r="E111" s="53">
        <v>448</v>
      </c>
      <c r="F111" s="53">
        <v>445.35</v>
      </c>
      <c r="G111" s="53"/>
      <c r="H111" s="54">
        <f t="shared" ref="H111" si="225">(IF(D111="SHORT",E111-F111,IF(D111="LONG",F111-E111)))*C111</f>
        <v>2660.5999999999772</v>
      </c>
      <c r="I111" s="55"/>
      <c r="J111" s="56">
        <f t="shared" ref="J111" si="226">(H111+I111)/C111</f>
        <v>2.6499999999999773</v>
      </c>
      <c r="K111" s="57">
        <f t="shared" ref="K111" si="227">SUM(H111:I111)</f>
        <v>2660.5999999999772</v>
      </c>
    </row>
    <row r="112" spans="1:11" s="5" customFormat="1">
      <c r="A112" s="51">
        <v>43182</v>
      </c>
      <c r="B112" s="58" t="s">
        <v>120</v>
      </c>
      <c r="C112" s="52">
        <v>1668</v>
      </c>
      <c r="D112" s="58" t="s">
        <v>4</v>
      </c>
      <c r="E112" s="53">
        <v>269.7</v>
      </c>
      <c r="F112" s="53">
        <v>270.3</v>
      </c>
      <c r="G112" s="53"/>
      <c r="H112" s="54">
        <f t="shared" ref="H112" si="228">(IF(D112="SHORT",E112-F112,IF(D112="LONG",F112-E112)))*C112</f>
        <v>1000.8000000000379</v>
      </c>
      <c r="I112" s="55"/>
      <c r="J112" s="56">
        <f t="shared" ref="J112" si="229">(H112+I112)/C112</f>
        <v>0.60000000000002274</v>
      </c>
      <c r="K112" s="57">
        <f t="shared" ref="K112" si="230">SUM(H112:I112)</f>
        <v>1000.8000000000379</v>
      </c>
    </row>
    <row r="113" spans="1:11" s="5" customFormat="1">
      <c r="A113" s="51">
        <v>43181</v>
      </c>
      <c r="B113" s="58" t="s">
        <v>119</v>
      </c>
      <c r="C113" s="52">
        <v>366</v>
      </c>
      <c r="D113" s="58" t="s">
        <v>20</v>
      </c>
      <c r="E113" s="53">
        <v>1229.4000000000001</v>
      </c>
      <c r="F113" s="53">
        <v>1222</v>
      </c>
      <c r="G113" s="53"/>
      <c r="H113" s="54">
        <f t="shared" ref="H113:H114" si="231">(IF(D113="SHORT",E113-F113,IF(D113="LONG",F113-E113)))*C113</f>
        <v>2708.4000000000333</v>
      </c>
      <c r="I113" s="55"/>
      <c r="J113" s="56">
        <f t="shared" ref="J113:J114" si="232">(H113+I113)/C113</f>
        <v>7.4000000000000909</v>
      </c>
      <c r="K113" s="57">
        <f t="shared" ref="K113:K114" si="233">SUM(H113:I113)</f>
        <v>2708.4000000000333</v>
      </c>
    </row>
    <row r="114" spans="1:11" s="5" customFormat="1">
      <c r="A114" s="51">
        <v>43181</v>
      </c>
      <c r="B114" s="58" t="s">
        <v>47</v>
      </c>
      <c r="C114" s="52">
        <v>154</v>
      </c>
      <c r="D114" s="58" t="s">
        <v>4</v>
      </c>
      <c r="E114" s="53">
        <v>3083</v>
      </c>
      <c r="F114" s="53">
        <v>3065</v>
      </c>
      <c r="G114" s="53"/>
      <c r="H114" s="54">
        <f t="shared" si="231"/>
        <v>-2772</v>
      </c>
      <c r="I114" s="55"/>
      <c r="J114" s="56">
        <f t="shared" si="232"/>
        <v>-18</v>
      </c>
      <c r="K114" s="57">
        <f t="shared" si="233"/>
        <v>-2772</v>
      </c>
    </row>
    <row r="115" spans="1:11" s="5" customFormat="1">
      <c r="A115" s="51">
        <v>43180</v>
      </c>
      <c r="B115" s="58" t="s">
        <v>124</v>
      </c>
      <c r="C115" s="52">
        <v>3968</v>
      </c>
      <c r="D115" s="58" t="s">
        <v>4</v>
      </c>
      <c r="E115" s="53">
        <v>113.4</v>
      </c>
      <c r="F115" s="53">
        <v>114.8</v>
      </c>
      <c r="G115" s="53"/>
      <c r="H115" s="54">
        <f t="shared" ref="H115" si="234">(IF(D115="SHORT",E115-F115,IF(D115="LONG",F115-E115)))*C115</f>
        <v>5555.1999999999662</v>
      </c>
      <c r="I115" s="55"/>
      <c r="J115" s="56">
        <f t="shared" ref="J115" si="235">(H115+I115)/C115</f>
        <v>1.3999999999999915</v>
      </c>
      <c r="K115" s="57">
        <f t="shared" ref="K115" si="236">SUM(H115:I115)</f>
        <v>5555.1999999999662</v>
      </c>
    </row>
    <row r="116" spans="1:11" s="66" customFormat="1">
      <c r="A116" s="59">
        <v>43178</v>
      </c>
      <c r="B116" s="60" t="s">
        <v>123</v>
      </c>
      <c r="C116" s="60">
        <v>2500</v>
      </c>
      <c r="D116" s="60" t="s">
        <v>20</v>
      </c>
      <c r="E116" s="61">
        <v>180</v>
      </c>
      <c r="F116" s="61">
        <v>178.2</v>
      </c>
      <c r="G116" s="61">
        <v>175.95</v>
      </c>
      <c r="H116" s="62">
        <f t="shared" ref="H116" si="237">(IF(D116="SHORT",E116-F116,IF(D116="LONG",F116-E116)))*C116</f>
        <v>4500.0000000000282</v>
      </c>
      <c r="I116" s="63">
        <f>(IF(D116="SHORT",IF(G116="",0,E116-G116),IF(D116="LONG",IF(G116="",0,G116-F116))))*C116</f>
        <v>10125.000000000029</v>
      </c>
      <c r="J116" s="64">
        <f t="shared" ref="J116" si="238">(H116+I116)/C116</f>
        <v>5.8500000000000236</v>
      </c>
      <c r="K116" s="65">
        <f t="shared" ref="K116" si="239">SUM(H116:I116)</f>
        <v>14625.000000000058</v>
      </c>
    </row>
    <row r="117" spans="1:11" s="5" customFormat="1">
      <c r="A117" s="51">
        <v>43174</v>
      </c>
      <c r="B117" s="58" t="s">
        <v>92</v>
      </c>
      <c r="C117" s="52">
        <v>254</v>
      </c>
      <c r="D117" s="58" t="s">
        <v>4</v>
      </c>
      <c r="E117" s="53">
        <v>1869.2</v>
      </c>
      <c r="F117" s="53">
        <v>1885</v>
      </c>
      <c r="G117" s="53"/>
      <c r="H117" s="54">
        <f t="shared" ref="H117" si="240">(IF(D117="SHORT",E117-F117,IF(D117="LONG",F117-E117)))*C117</f>
        <v>4013.1999999999884</v>
      </c>
      <c r="I117" s="55"/>
      <c r="J117" s="56">
        <f t="shared" ref="J117" si="241">(H117+I117)/C117</f>
        <v>15.799999999999955</v>
      </c>
      <c r="K117" s="57">
        <f t="shared" ref="K117" si="242">SUM(H117:I117)</f>
        <v>4013.1999999999884</v>
      </c>
    </row>
    <row r="118" spans="1:11" s="5" customFormat="1">
      <c r="A118" s="51">
        <v>43173</v>
      </c>
      <c r="B118" s="58" t="s">
        <v>122</v>
      </c>
      <c r="C118" s="52">
        <v>1583</v>
      </c>
      <c r="D118" s="58" t="s">
        <v>20</v>
      </c>
      <c r="E118" s="53">
        <v>300</v>
      </c>
      <c r="F118" s="53">
        <v>298.2</v>
      </c>
      <c r="G118" s="53"/>
      <c r="H118" s="54">
        <f t="shared" ref="H118" si="243">(IF(D118="SHORT",E118-F118,IF(D118="LONG",F118-E118)))*C118</f>
        <v>2849.4000000000178</v>
      </c>
      <c r="I118" s="55"/>
      <c r="J118" s="56">
        <f t="shared" ref="J118" si="244">(H118+I118)/C118</f>
        <v>1.8000000000000114</v>
      </c>
      <c r="K118" s="57">
        <f t="shared" ref="K118" si="245">SUM(H118:I118)</f>
        <v>2849.4000000000178</v>
      </c>
    </row>
    <row r="119" spans="1:11" s="5" customFormat="1">
      <c r="A119" s="51">
        <v>43172</v>
      </c>
      <c r="B119" s="58" t="s">
        <v>121</v>
      </c>
      <c r="C119" s="52">
        <v>1338</v>
      </c>
      <c r="D119" s="58" t="s">
        <v>4</v>
      </c>
      <c r="E119" s="53">
        <v>354.75</v>
      </c>
      <c r="F119" s="53">
        <v>351.15</v>
      </c>
      <c r="G119" s="53"/>
      <c r="H119" s="54">
        <f t="shared" ref="H119" si="246">(IF(D119="SHORT",E119-F119,IF(D119="LONG",F119-E119)))*C119</f>
        <v>-4816.8000000000302</v>
      </c>
      <c r="I119" s="55"/>
      <c r="J119" s="56">
        <f t="shared" ref="J119" si="247">(H119+I119)/C119</f>
        <v>-3.6000000000000227</v>
      </c>
      <c r="K119" s="57">
        <f t="shared" ref="K119" si="248">SUM(H119:I119)</f>
        <v>-4816.8000000000302</v>
      </c>
    </row>
    <row r="120" spans="1:11" s="5" customFormat="1">
      <c r="A120" s="51">
        <v>43168</v>
      </c>
      <c r="B120" s="58" t="s">
        <v>118</v>
      </c>
      <c r="C120" s="52">
        <v>1657</v>
      </c>
      <c r="D120" s="58" t="s">
        <v>4</v>
      </c>
      <c r="E120" s="53">
        <v>286.64999999999998</v>
      </c>
      <c r="F120" s="53">
        <v>284.8</v>
      </c>
      <c r="G120" s="53"/>
      <c r="H120" s="54">
        <f t="shared" ref="H120" si="249">(IF(D120="SHORT",E120-F120,IF(D120="LONG",F120-E120)))*C120</f>
        <v>-3065.4499999999434</v>
      </c>
      <c r="I120" s="55"/>
      <c r="J120" s="56">
        <f t="shared" ref="J120" si="250">(H120+I120)/C120</f>
        <v>-1.8499999999999659</v>
      </c>
      <c r="K120" s="57">
        <f t="shared" ref="K120" si="251">SUM(H120:I120)</f>
        <v>-3065.4499999999434</v>
      </c>
    </row>
    <row r="121" spans="1:11" s="5" customFormat="1">
      <c r="A121" s="51">
        <v>43167</v>
      </c>
      <c r="B121" s="58" t="s">
        <v>116</v>
      </c>
      <c r="C121" s="52">
        <v>1552</v>
      </c>
      <c r="D121" s="58" t="s">
        <v>20</v>
      </c>
      <c r="E121" s="53">
        <v>306</v>
      </c>
      <c r="F121" s="53">
        <v>302.14999999999998</v>
      </c>
      <c r="G121" s="53"/>
      <c r="H121" s="54">
        <f t="shared" ref="H121" si="252">(IF(D121="SHORT",E121-F121,IF(D121="LONG",F121-E121)))*C121</f>
        <v>5975.2000000000353</v>
      </c>
      <c r="I121" s="55"/>
      <c r="J121" s="56">
        <f t="shared" ref="J121" si="253">(H121+I121)/C121</f>
        <v>3.8500000000000227</v>
      </c>
      <c r="K121" s="57">
        <f t="shared" ref="K121" si="254">SUM(H121:I121)</f>
        <v>5975.2000000000353</v>
      </c>
    </row>
    <row r="122" spans="1:11" s="66" customFormat="1">
      <c r="A122" s="59">
        <v>43166</v>
      </c>
      <c r="B122" s="60" t="s">
        <v>3</v>
      </c>
      <c r="C122" s="60">
        <v>380</v>
      </c>
      <c r="D122" s="60" t="s">
        <v>20</v>
      </c>
      <c r="E122" s="61">
        <v>1249.5</v>
      </c>
      <c r="F122" s="61">
        <v>1233.9000000000001</v>
      </c>
      <c r="G122" s="61">
        <v>1214.75</v>
      </c>
      <c r="H122" s="62">
        <f t="shared" ref="H122" si="255">(IF(D122="SHORT",E122-F122,IF(D122="LONG",F122-E122)))*C122</f>
        <v>5927.9999999999654</v>
      </c>
      <c r="I122" s="63">
        <f>(IF(D122="SHORT",IF(G122="",0,E122-G122),IF(D122="LONG",IF(G122="",0,G122-F122))))*C122</f>
        <v>13205</v>
      </c>
      <c r="J122" s="64">
        <f t="shared" ref="J122" si="256">(H122+I122)/C122</f>
        <v>50.349999999999902</v>
      </c>
      <c r="K122" s="65">
        <f t="shared" ref="K122" si="257">SUM(H122:I122)</f>
        <v>19132.999999999964</v>
      </c>
    </row>
    <row r="123" spans="1:11" s="66" customFormat="1">
      <c r="A123" s="59">
        <v>43165</v>
      </c>
      <c r="B123" s="60" t="s">
        <v>115</v>
      </c>
      <c r="C123" s="60">
        <v>2379</v>
      </c>
      <c r="D123" s="60" t="s">
        <v>20</v>
      </c>
      <c r="E123" s="61">
        <v>199.6</v>
      </c>
      <c r="F123" s="61">
        <v>196.95</v>
      </c>
      <c r="G123" s="61">
        <v>193.55</v>
      </c>
      <c r="H123" s="62">
        <f t="shared" ref="H123" si="258">(IF(D123="SHORT",E123-F123,IF(D123="LONG",F123-E123)))*C123</f>
        <v>6304.3500000000131</v>
      </c>
      <c r="I123" s="63">
        <f>(IF(D123="SHORT",IF(G123="",0,E123-G123),IF(D123="LONG",IF(G123="",0,G123-F123))))*C123</f>
        <v>14392.949999999959</v>
      </c>
      <c r="J123" s="64">
        <f t="shared" ref="J123" si="259">(H123+I123)/C123</f>
        <v>8.6999999999999886</v>
      </c>
      <c r="K123" s="65">
        <f t="shared" ref="K123" si="260">SUM(H123:I123)</f>
        <v>20697.299999999974</v>
      </c>
    </row>
    <row r="124" spans="1:11" s="5" customFormat="1">
      <c r="A124" s="51">
        <v>43164</v>
      </c>
      <c r="B124" s="58" t="s">
        <v>114</v>
      </c>
      <c r="C124" s="52">
        <v>700</v>
      </c>
      <c r="D124" s="58" t="s">
        <v>20</v>
      </c>
      <c r="E124" s="53">
        <v>676.5</v>
      </c>
      <c r="F124" s="53">
        <v>668.05</v>
      </c>
      <c r="G124" s="53"/>
      <c r="H124" s="54">
        <f t="shared" ref="H124" si="261">(IF(D124="SHORT",E124-F124,IF(D124="LONG",F124-E124)))*C124</f>
        <v>5915.0000000000318</v>
      </c>
      <c r="I124" s="55"/>
      <c r="J124" s="56">
        <f t="shared" ref="J124" si="262">(H124+I124)/C124</f>
        <v>8.4500000000000455</v>
      </c>
      <c r="K124" s="57">
        <f t="shared" ref="K124" si="263">SUM(H124:I124)</f>
        <v>5915.0000000000318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3"/>
  <sheetViews>
    <sheetView workbookViewId="0">
      <selection activeCell="B3" sqref="B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112" t="s">
        <v>18</v>
      </c>
      <c r="E4" s="113"/>
      <c r="F4" s="113"/>
      <c r="G4" s="113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114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116"/>
      <c r="B6" s="117"/>
      <c r="C6" s="117"/>
      <c r="D6" s="117"/>
      <c r="E6" s="117"/>
      <c r="F6" s="117"/>
      <c r="G6" s="117"/>
      <c r="H6" s="117"/>
      <c r="I6" s="117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119" t="s">
        <v>1</v>
      </c>
      <c r="B7" s="118" t="s">
        <v>7</v>
      </c>
      <c r="C7" s="118" t="s">
        <v>8</v>
      </c>
      <c r="D7" s="122" t="s">
        <v>9</v>
      </c>
      <c r="E7" s="122" t="s">
        <v>10</v>
      </c>
      <c r="F7" s="111" t="s">
        <v>2</v>
      </c>
      <c r="G7" s="111"/>
      <c r="H7" s="118" t="s">
        <v>23</v>
      </c>
      <c r="I7" s="118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120"/>
      <c r="B8" s="121"/>
      <c r="C8" s="121"/>
      <c r="D8" s="123"/>
      <c r="E8" s="123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108" t="s">
        <v>17</v>
      </c>
      <c r="B9" s="109"/>
      <c r="C9" s="109"/>
      <c r="D9" s="109"/>
      <c r="E9" s="109"/>
      <c r="F9" s="109"/>
      <c r="G9" s="109"/>
      <c r="H9" s="109"/>
      <c r="I9" s="109"/>
      <c r="J9" s="1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1" priority="264" stopIfTrue="1" operator="lessThan">
      <formula>0</formula>
    </cfRule>
  </conditionalFormatting>
  <conditionalFormatting sqref="J1089:J1252">
    <cfRule type="cellIs" dxfId="0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PREMIUM 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2018-07-16T10:32:25Z</dcterms:modified>
</cp:coreProperties>
</file>