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3345"/>
  </bookViews>
  <sheets>
    <sheet name="MCX Combo" sheetId="2" r:id="rId1"/>
    <sheet name="MCX Premium" sheetId="3" r:id="rId2"/>
    <sheet name="Till Feb-17" sheetId="1" state="hidden" r:id="rId3"/>
    <sheet name="MCX OPTION" sheetId="4" r:id="rId4"/>
  </sheets>
  <definedNames>
    <definedName name="_xlnm._FilterDatabase" localSheetId="0" hidden="1">'MCX Combo'!$A$4:$N$295</definedName>
    <definedName name="_xlnm._FilterDatabase" localSheetId="1" hidden="1">'MCX Premium'!$A$4:$N$151</definedName>
  </definedNames>
  <calcPr calcId="124519"/>
</workbook>
</file>

<file path=xl/calcChain.xml><?xml version="1.0" encoding="utf-8"?>
<calcChain xmlns="http://schemas.openxmlformats.org/spreadsheetml/2006/main">
  <c r="K6" i="4"/>
  <c r="J6"/>
  <c r="J5"/>
  <c r="M5" s="1"/>
  <c r="N5" s="1"/>
  <c r="J9" i="3"/>
  <c r="J8"/>
  <c r="K7"/>
  <c r="J7"/>
  <c r="K6"/>
  <c r="M6" s="1"/>
  <c r="N6" s="1"/>
  <c r="J6"/>
  <c r="J5"/>
  <c r="J11" i="2"/>
  <c r="J10"/>
  <c r="L9"/>
  <c r="K9"/>
  <c r="J9"/>
  <c r="J8"/>
  <c r="J7"/>
  <c r="J6"/>
  <c r="J5"/>
  <c r="J7" i="4"/>
  <c r="M7" s="1"/>
  <c r="N7" s="1"/>
  <c r="J13" i="3"/>
  <c r="M13" s="1"/>
  <c r="N13" s="1"/>
  <c r="J12"/>
  <c r="M12" s="1"/>
  <c r="N12" s="1"/>
  <c r="J11"/>
  <c r="M11" s="1"/>
  <c r="N11" s="1"/>
  <c r="J10"/>
  <c r="M10" s="1"/>
  <c r="N10" s="1"/>
  <c r="K17" i="2"/>
  <c r="J17"/>
  <c r="J16"/>
  <c r="M16" s="1"/>
  <c r="N16" s="1"/>
  <c r="K15"/>
  <c r="J15"/>
  <c r="J14"/>
  <c r="M14" s="1"/>
  <c r="N14" s="1"/>
  <c r="M13"/>
  <c r="N13" s="1"/>
  <c r="J13"/>
  <c r="K12"/>
  <c r="J12"/>
  <c r="J9" i="4"/>
  <c r="M9" s="1"/>
  <c r="N9" s="1"/>
  <c r="J8"/>
  <c r="M8" s="1"/>
  <c r="N8" s="1"/>
  <c r="J17" i="3"/>
  <c r="M17" s="1"/>
  <c r="N17" s="1"/>
  <c r="J16"/>
  <c r="M16" s="1"/>
  <c r="N16" s="1"/>
  <c r="J15"/>
  <c r="M15" s="1"/>
  <c r="N15" s="1"/>
  <c r="J14"/>
  <c r="M14" s="1"/>
  <c r="N14" s="1"/>
  <c r="J19" i="2"/>
  <c r="J22"/>
  <c r="K21"/>
  <c r="J21"/>
  <c r="L20"/>
  <c r="K20"/>
  <c r="J20"/>
  <c r="L18"/>
  <c r="K18"/>
  <c r="J18"/>
  <c r="M6" i="4" l="1"/>
  <c r="N6" s="1"/>
  <c r="M5" i="3"/>
  <c r="N5" s="1"/>
  <c r="M7"/>
  <c r="N7" s="1"/>
  <c r="M8"/>
  <c r="N8" s="1"/>
  <c r="M9"/>
  <c r="N9" s="1"/>
  <c r="M5" i="2"/>
  <c r="N5" s="1"/>
  <c r="M6"/>
  <c r="N6" s="1"/>
  <c r="M7"/>
  <c r="N7" s="1"/>
  <c r="M8"/>
  <c r="N8" s="1"/>
  <c r="M9"/>
  <c r="N9" s="1"/>
  <c r="M10"/>
  <c r="N10" s="1"/>
  <c r="M11"/>
  <c r="N11" s="1"/>
  <c r="M12"/>
  <c r="N12" s="1"/>
  <c r="M15"/>
  <c r="N15" s="1"/>
  <c r="M17"/>
  <c r="N17" s="1"/>
  <c r="M18"/>
  <c r="N18" s="1"/>
  <c r="M19"/>
  <c r="N19" s="1"/>
  <c r="M20"/>
  <c r="N20" s="1"/>
  <c r="M21"/>
  <c r="N21" s="1"/>
  <c r="M22"/>
  <c r="N22" s="1"/>
  <c r="J10" i="4"/>
  <c r="K20" i="3"/>
  <c r="J20"/>
  <c r="J19"/>
  <c r="J18"/>
  <c r="J28" i="2"/>
  <c r="L27"/>
  <c r="K27"/>
  <c r="J27"/>
  <c r="L26"/>
  <c r="K26"/>
  <c r="J26"/>
  <c r="J25"/>
  <c r="J24"/>
  <c r="J23"/>
  <c r="J13" i="4"/>
  <c r="L12"/>
  <c r="K12"/>
  <c r="J12"/>
  <c r="L11"/>
  <c r="K11"/>
  <c r="J11"/>
  <c r="K25" i="3"/>
  <c r="M25" s="1"/>
  <c r="N25" s="1"/>
  <c r="J25"/>
  <c r="J24"/>
  <c r="K23"/>
  <c r="J23"/>
  <c r="K22"/>
  <c r="J22"/>
  <c r="K21"/>
  <c r="J21"/>
  <c r="L32" i="2"/>
  <c r="L34"/>
  <c r="K34"/>
  <c r="J34"/>
  <c r="L33"/>
  <c r="K33"/>
  <c r="J33"/>
  <c r="K32"/>
  <c r="J32"/>
  <c r="J31"/>
  <c r="L30"/>
  <c r="K30"/>
  <c r="J30"/>
  <c r="L29"/>
  <c r="K29"/>
  <c r="J29"/>
  <c r="J14" i="4"/>
  <c r="M14" s="1"/>
  <c r="N14" s="1"/>
  <c r="J29" i="3"/>
  <c r="M29" s="1"/>
  <c r="N29" s="1"/>
  <c r="J28"/>
  <c r="M28" s="1"/>
  <c r="N28" s="1"/>
  <c r="J27"/>
  <c r="M27" s="1"/>
  <c r="N27" s="1"/>
  <c r="J26"/>
  <c r="M26" s="1"/>
  <c r="N26" s="1"/>
  <c r="J35" i="2"/>
  <c r="M35" s="1"/>
  <c r="N35" s="1"/>
  <c r="J40"/>
  <c r="J39"/>
  <c r="L38"/>
  <c r="K38"/>
  <c r="J38"/>
  <c r="K37"/>
  <c r="J37"/>
  <c r="J36"/>
  <c r="L16" i="4"/>
  <c r="K16"/>
  <c r="J16"/>
  <c r="J15"/>
  <c r="K33" i="3"/>
  <c r="J33"/>
  <c r="J32"/>
  <c r="M32" s="1"/>
  <c r="N32" s="1"/>
  <c r="J31"/>
  <c r="M31" s="1"/>
  <c r="N31" s="1"/>
  <c r="K30"/>
  <c r="J30"/>
  <c r="L46" i="2"/>
  <c r="K46"/>
  <c r="J46"/>
  <c r="J45"/>
  <c r="J44"/>
  <c r="J43"/>
  <c r="J42"/>
  <c r="L41"/>
  <c r="K41"/>
  <c r="J41"/>
  <c r="J37" i="3"/>
  <c r="M37" s="1"/>
  <c r="N37" s="1"/>
  <c r="J36"/>
  <c r="K35"/>
  <c r="J35"/>
  <c r="K34"/>
  <c r="J34"/>
  <c r="L53" i="2"/>
  <c r="K53"/>
  <c r="J53"/>
  <c r="K49"/>
  <c r="J49"/>
  <c r="J48"/>
  <c r="L47"/>
  <c r="K47"/>
  <c r="J47"/>
  <c r="L52"/>
  <c r="K52"/>
  <c r="J52"/>
  <c r="J51"/>
  <c r="J50"/>
  <c r="J39" i="3"/>
  <c r="M39" s="1"/>
  <c r="N39" s="1"/>
  <c r="K38"/>
  <c r="J38"/>
  <c r="J57" i="2"/>
  <c r="J56"/>
  <c r="L55"/>
  <c r="K55"/>
  <c r="J55"/>
  <c r="L54"/>
  <c r="K54"/>
  <c r="J54"/>
  <c r="K42" i="3"/>
  <c r="J42"/>
  <c r="J41"/>
  <c r="M41" s="1"/>
  <c r="N41" s="1"/>
  <c r="K40"/>
  <c r="J40"/>
  <c r="L62" i="2"/>
  <c r="K62"/>
  <c r="J62"/>
  <c r="J61"/>
  <c r="L60"/>
  <c r="K60"/>
  <c r="J60"/>
  <c r="J59"/>
  <c r="L58"/>
  <c r="K58"/>
  <c r="J58"/>
  <c r="J63"/>
  <c r="M63" s="1"/>
  <c r="N63" s="1"/>
  <c r="J47" i="3"/>
  <c r="M47" s="1"/>
  <c r="N47" s="1"/>
  <c r="J46"/>
  <c r="M46" s="1"/>
  <c r="N46" s="1"/>
  <c r="J45"/>
  <c r="M45" s="1"/>
  <c r="N45" s="1"/>
  <c r="J44"/>
  <c r="M44" s="1"/>
  <c r="N44" s="1"/>
  <c r="J43"/>
  <c r="M43" s="1"/>
  <c r="N43" s="1"/>
  <c r="K68" i="2"/>
  <c r="J68"/>
  <c r="K67"/>
  <c r="J67"/>
  <c r="J66"/>
  <c r="M66" s="1"/>
  <c r="N66" s="1"/>
  <c r="K65"/>
  <c r="J65"/>
  <c r="K64"/>
  <c r="J64"/>
  <c r="J50" i="3"/>
  <c r="M50" s="1"/>
  <c r="N50" s="1"/>
  <c r="J49"/>
  <c r="M49" s="1"/>
  <c r="N49" s="1"/>
  <c r="J48"/>
  <c r="M48" s="1"/>
  <c r="N48" s="1"/>
  <c r="K73" i="2"/>
  <c r="K75"/>
  <c r="J75"/>
  <c r="J74"/>
  <c r="M74" s="1"/>
  <c r="N74" s="1"/>
  <c r="J73"/>
  <c r="J72"/>
  <c r="M72" s="1"/>
  <c r="N72" s="1"/>
  <c r="J71"/>
  <c r="J70"/>
  <c r="M70" s="1"/>
  <c r="N70" s="1"/>
  <c r="K69"/>
  <c r="J69"/>
  <c r="J55" i="3"/>
  <c r="M55" s="1"/>
  <c r="N55" s="1"/>
  <c r="J54"/>
  <c r="M54" s="1"/>
  <c r="N54" s="1"/>
  <c r="J53"/>
  <c r="M53" s="1"/>
  <c r="N53" s="1"/>
  <c r="J52"/>
  <c r="M52" s="1"/>
  <c r="N52" s="1"/>
  <c r="J51"/>
  <c r="M51" s="1"/>
  <c r="N51" s="1"/>
  <c r="J76" i="2"/>
  <c r="M76" s="1"/>
  <c r="N76" s="1"/>
  <c r="J78"/>
  <c r="J82"/>
  <c r="J81"/>
  <c r="K80"/>
  <c r="J80"/>
  <c r="L79"/>
  <c r="K79"/>
  <c r="J79"/>
  <c r="J77"/>
  <c r="J58" i="3"/>
  <c r="M58" s="1"/>
  <c r="N58" s="1"/>
  <c r="J57"/>
  <c r="M57" s="1"/>
  <c r="N57" s="1"/>
  <c r="J56"/>
  <c r="M56" s="1"/>
  <c r="N56" s="1"/>
  <c r="J86" i="2"/>
  <c r="M86" s="1"/>
  <c r="N86" s="1"/>
  <c r="J85"/>
  <c r="J84"/>
  <c r="M84" s="1"/>
  <c r="N84" s="1"/>
  <c r="K83"/>
  <c r="J83"/>
  <c r="J63" i="3"/>
  <c r="J62"/>
  <c r="M62" s="1"/>
  <c r="N62" s="1"/>
  <c r="K61"/>
  <c r="J61"/>
  <c r="J60"/>
  <c r="M60" s="1"/>
  <c r="N60" s="1"/>
  <c r="J59"/>
  <c r="K89" i="2"/>
  <c r="K90"/>
  <c r="J92"/>
  <c r="L91"/>
  <c r="K91"/>
  <c r="J91"/>
  <c r="J90"/>
  <c r="J89"/>
  <c r="L88"/>
  <c r="K88"/>
  <c r="J88"/>
  <c r="J87"/>
  <c r="J66" i="3"/>
  <c r="M66" s="1"/>
  <c r="N66" s="1"/>
  <c r="J65"/>
  <c r="K64"/>
  <c r="J64"/>
  <c r="J96" i="2"/>
  <c r="J95"/>
  <c r="L94"/>
  <c r="K94"/>
  <c r="J94"/>
  <c r="J93"/>
  <c r="K70" i="3"/>
  <c r="J70"/>
  <c r="J69"/>
  <c r="J68"/>
  <c r="J67"/>
  <c r="J102" i="2"/>
  <c r="J101"/>
  <c r="K100"/>
  <c r="J100"/>
  <c r="J99"/>
  <c r="J98"/>
  <c r="L97"/>
  <c r="K97"/>
  <c r="J97"/>
  <c r="K75" i="3"/>
  <c r="J75"/>
  <c r="J74"/>
  <c r="K73"/>
  <c r="J73"/>
  <c r="J72"/>
  <c r="M72" s="1"/>
  <c r="N72" s="1"/>
  <c r="J71"/>
  <c r="J103" i="2"/>
  <c r="K110"/>
  <c r="J110"/>
  <c r="L109"/>
  <c r="K109"/>
  <c r="J109"/>
  <c r="J108"/>
  <c r="J107"/>
  <c r="L106"/>
  <c r="K106"/>
  <c r="J106"/>
  <c r="J105"/>
  <c r="J104"/>
  <c r="J79" i="3"/>
  <c r="M79" s="1"/>
  <c r="N79" s="1"/>
  <c r="J78"/>
  <c r="M78" s="1"/>
  <c r="N78" s="1"/>
  <c r="J77"/>
  <c r="K76"/>
  <c r="J76"/>
  <c r="L116" i="2"/>
  <c r="K116"/>
  <c r="J116"/>
  <c r="K115"/>
  <c r="J115"/>
  <c r="J114"/>
  <c r="L113"/>
  <c r="K113"/>
  <c r="J113"/>
  <c r="J112"/>
  <c r="K111"/>
  <c r="J111"/>
  <c r="J83" i="3"/>
  <c r="M83" s="1"/>
  <c r="N83" s="1"/>
  <c r="J82"/>
  <c r="M82" s="1"/>
  <c r="N82" s="1"/>
  <c r="J81"/>
  <c r="M81" s="1"/>
  <c r="N81" s="1"/>
  <c r="J80"/>
  <c r="M80" s="1"/>
  <c r="N80" s="1"/>
  <c r="K124" i="2"/>
  <c r="J124"/>
  <c r="J119"/>
  <c r="M119" s="1"/>
  <c r="N119" s="1"/>
  <c r="K118"/>
  <c r="J118"/>
  <c r="K117"/>
  <c r="J117"/>
  <c r="J123"/>
  <c r="J122"/>
  <c r="M122" s="1"/>
  <c r="N122" s="1"/>
  <c r="J121"/>
  <c r="J120"/>
  <c r="J87" i="3"/>
  <c r="M87" s="1"/>
  <c r="N87" s="1"/>
  <c r="J86"/>
  <c r="M86" s="1"/>
  <c r="N86" s="1"/>
  <c r="J85"/>
  <c r="M85" s="1"/>
  <c r="N85" s="1"/>
  <c r="J84"/>
  <c r="M84" s="1"/>
  <c r="N84" s="1"/>
  <c r="J129" i="2"/>
  <c r="M129" s="1"/>
  <c r="N129" s="1"/>
  <c r="J128"/>
  <c r="K127"/>
  <c r="J127"/>
  <c r="J126"/>
  <c r="J125"/>
  <c r="K90" i="3"/>
  <c r="J90"/>
  <c r="K89"/>
  <c r="J89"/>
  <c r="J88"/>
  <c r="J132" i="2"/>
  <c r="L131"/>
  <c r="K131"/>
  <c r="J131"/>
  <c r="J130"/>
  <c r="J93" i="3"/>
  <c r="M93" s="1"/>
  <c r="N93" s="1"/>
  <c r="J92"/>
  <c r="M92" s="1"/>
  <c r="N92" s="1"/>
  <c r="J91"/>
  <c r="M91" s="1"/>
  <c r="N91" s="1"/>
  <c r="K136" i="2"/>
  <c r="J136"/>
  <c r="J135"/>
  <c r="L134"/>
  <c r="K134"/>
  <c r="J134"/>
  <c r="J133"/>
  <c r="J139"/>
  <c r="J138"/>
  <c r="M138" s="1"/>
  <c r="N138" s="1"/>
  <c r="J137"/>
  <c r="J94" i="3"/>
  <c r="M94" s="1"/>
  <c r="N94" s="1"/>
  <c r="J98"/>
  <c r="K97"/>
  <c r="J97"/>
  <c r="J96"/>
  <c r="J95"/>
  <c r="M95" s="1"/>
  <c r="N95" s="1"/>
  <c r="L144" i="2"/>
  <c r="K144"/>
  <c r="J144"/>
  <c r="L143"/>
  <c r="K143"/>
  <c r="J143"/>
  <c r="J142"/>
  <c r="L141"/>
  <c r="K141"/>
  <c r="J141"/>
  <c r="K140"/>
  <c r="J140"/>
  <c r="J145"/>
  <c r="M145" s="1"/>
  <c r="N145" s="1"/>
  <c r="J146"/>
  <c r="M146" s="1"/>
  <c r="N146" s="1"/>
  <c r="J101" i="3"/>
  <c r="M101" s="1"/>
  <c r="N101" s="1"/>
  <c r="J100"/>
  <c r="M100" s="1"/>
  <c r="N100" s="1"/>
  <c r="J99"/>
  <c r="M99" s="1"/>
  <c r="N99" s="1"/>
  <c r="J150" i="2"/>
  <c r="J149"/>
  <c r="K148"/>
  <c r="J148"/>
  <c r="J147"/>
  <c r="J105" i="3"/>
  <c r="J104"/>
  <c r="K103"/>
  <c r="J103"/>
  <c r="J102"/>
  <c r="M102" s="1"/>
  <c r="N102" s="1"/>
  <c r="J154" i="2"/>
  <c r="L155"/>
  <c r="K155"/>
  <c r="J155"/>
  <c r="J153"/>
  <c r="J152"/>
  <c r="L151"/>
  <c r="K151"/>
  <c r="J151"/>
  <c r="J108" i="3"/>
  <c r="K107"/>
  <c r="J107"/>
  <c r="J106"/>
  <c r="M106" s="1"/>
  <c r="N106" s="1"/>
  <c r="J160" i="2"/>
  <c r="M160" s="1"/>
  <c r="N160" s="1"/>
  <c r="K159"/>
  <c r="J159"/>
  <c r="J158"/>
  <c r="K157"/>
  <c r="J157"/>
  <c r="J156"/>
  <c r="K110" i="3"/>
  <c r="J110"/>
  <c r="J109"/>
  <c r="M109" s="1"/>
  <c r="N109" s="1"/>
  <c r="J111"/>
  <c r="M111" s="1"/>
  <c r="N111" s="1"/>
  <c r="J163" i="2"/>
  <c r="L167"/>
  <c r="K167"/>
  <c r="J167"/>
  <c r="J166"/>
  <c r="J165"/>
  <c r="K164"/>
  <c r="J164"/>
  <c r="J162"/>
  <c r="J161"/>
  <c r="J115" i="3"/>
  <c r="M115" s="1"/>
  <c r="N115" s="1"/>
  <c r="J114"/>
  <c r="M114" s="1"/>
  <c r="N114" s="1"/>
  <c r="J113"/>
  <c r="M113" s="1"/>
  <c r="N113" s="1"/>
  <c r="J112"/>
  <c r="M112" s="1"/>
  <c r="N112" s="1"/>
  <c r="J173" i="2"/>
  <c r="M173" s="1"/>
  <c r="N173" s="1"/>
  <c r="J172"/>
  <c r="M172" s="1"/>
  <c r="N172" s="1"/>
  <c r="J171"/>
  <c r="M171" s="1"/>
  <c r="N171" s="1"/>
  <c r="J170"/>
  <c r="M170" s="1"/>
  <c r="N170" s="1"/>
  <c r="J169"/>
  <c r="M169" s="1"/>
  <c r="N169" s="1"/>
  <c r="J168"/>
  <c r="M168" s="1"/>
  <c r="N168" s="1"/>
  <c r="J118" i="3"/>
  <c r="M118" s="1"/>
  <c r="N118" s="1"/>
  <c r="J117"/>
  <c r="M117" s="1"/>
  <c r="N117" s="1"/>
  <c r="J116"/>
  <c r="M116" s="1"/>
  <c r="N116" s="1"/>
  <c r="J178" i="2"/>
  <c r="J177"/>
  <c r="J176"/>
  <c r="J175"/>
  <c r="J174"/>
  <c r="J120" i="3"/>
  <c r="M120" s="1"/>
  <c r="N120" s="1"/>
  <c r="J119"/>
  <c r="M119" s="1"/>
  <c r="N119" s="1"/>
  <c r="J121"/>
  <c r="M121" s="1"/>
  <c r="N121" s="1"/>
  <c r="K184" i="2"/>
  <c r="J184"/>
  <c r="J183"/>
  <c r="J182"/>
  <c r="M182" s="1"/>
  <c r="N182" s="1"/>
  <c r="J181"/>
  <c r="K180"/>
  <c r="J180"/>
  <c r="K179"/>
  <c r="J179"/>
  <c r="J125" i="3"/>
  <c r="J124"/>
  <c r="M124" s="1"/>
  <c r="N124" s="1"/>
  <c r="J123"/>
  <c r="K122"/>
  <c r="J122"/>
  <c r="J191" i="2"/>
  <c r="K190"/>
  <c r="J190"/>
  <c r="K189"/>
  <c r="J189"/>
  <c r="L188"/>
  <c r="K188"/>
  <c r="J188"/>
  <c r="K187"/>
  <c r="J187"/>
  <c r="J186"/>
  <c r="J185"/>
  <c r="J126" i="3"/>
  <c r="M126" s="1"/>
  <c r="N126" s="1"/>
  <c r="J195" i="2"/>
  <c r="M195" s="1"/>
  <c r="N195" s="1"/>
  <c r="J194"/>
  <c r="M194" s="1"/>
  <c r="N194" s="1"/>
  <c r="J193"/>
  <c r="M193" s="1"/>
  <c r="N193" s="1"/>
  <c r="J192"/>
  <c r="M192" s="1"/>
  <c r="N192" s="1"/>
  <c r="L202"/>
  <c r="K202"/>
  <c r="J202"/>
  <c r="J201"/>
  <c r="M201" s="1"/>
  <c r="N201" s="1"/>
  <c r="J200"/>
  <c r="J199"/>
  <c r="K198"/>
  <c r="J198"/>
  <c r="J197"/>
  <c r="J196"/>
  <c r="J129" i="3"/>
  <c r="J128"/>
  <c r="J127"/>
  <c r="J131"/>
  <c r="M131" s="1"/>
  <c r="N131" s="1"/>
  <c r="J130"/>
  <c r="M130" s="1"/>
  <c r="N130" s="1"/>
  <c r="J207" i="2"/>
  <c r="J206"/>
  <c r="J205"/>
  <c r="L204"/>
  <c r="K204"/>
  <c r="J204"/>
  <c r="J203"/>
  <c r="K133" i="3"/>
  <c r="J133"/>
  <c r="J132"/>
  <c r="L208" i="2"/>
  <c r="K208"/>
  <c r="J208"/>
  <c r="J212"/>
  <c r="J213"/>
  <c r="L211"/>
  <c r="K211"/>
  <c r="J211"/>
  <c r="K210"/>
  <c r="J210"/>
  <c r="J209"/>
  <c r="J136" i="3"/>
  <c r="M136" s="1"/>
  <c r="N136" s="1"/>
  <c r="J135"/>
  <c r="M135" s="1"/>
  <c r="N135" s="1"/>
  <c r="J134"/>
  <c r="M134" s="1"/>
  <c r="N134" s="1"/>
  <c r="J215" i="2"/>
  <c r="M215" s="1"/>
  <c r="N215" s="1"/>
  <c r="J214"/>
  <c r="M214" s="1"/>
  <c r="N214" s="1"/>
  <c r="J220"/>
  <c r="K220"/>
  <c r="J219"/>
  <c r="J218"/>
  <c r="J217"/>
  <c r="J216"/>
  <c r="J221"/>
  <c r="M221" s="1"/>
  <c r="N221" s="1"/>
  <c r="J140" i="3"/>
  <c r="M140" s="1"/>
  <c r="N140" s="1"/>
  <c r="J139"/>
  <c r="M139" s="1"/>
  <c r="N139" s="1"/>
  <c r="J138"/>
  <c r="M138" s="1"/>
  <c r="N138" s="1"/>
  <c r="J137"/>
  <c r="M137" s="1"/>
  <c r="N137" s="1"/>
  <c r="J227" i="2"/>
  <c r="M227" s="1"/>
  <c r="N227" s="1"/>
  <c r="J226"/>
  <c r="M226" s="1"/>
  <c r="N226" s="1"/>
  <c r="J225"/>
  <c r="M225" s="1"/>
  <c r="N225" s="1"/>
  <c r="J224"/>
  <c r="M224" s="1"/>
  <c r="N224" s="1"/>
  <c r="J223"/>
  <c r="M223" s="1"/>
  <c r="N223" s="1"/>
  <c r="J222"/>
  <c r="M222" s="1"/>
  <c r="N222" s="1"/>
  <c r="J141" i="3"/>
  <c r="J228" i="2"/>
  <c r="J232"/>
  <c r="J231"/>
  <c r="J230"/>
  <c r="L229"/>
  <c r="K229"/>
  <c r="J229"/>
  <c r="J247"/>
  <c r="K249"/>
  <c r="J151" i="3"/>
  <c r="K150"/>
  <c r="J150"/>
  <c r="J149"/>
  <c r="J148"/>
  <c r="K147"/>
  <c r="J147"/>
  <c r="J146"/>
  <c r="J145"/>
  <c r="J144"/>
  <c r="K143"/>
  <c r="J143"/>
  <c r="K142"/>
  <c r="J142"/>
  <c r="J259" i="2"/>
  <c r="J258"/>
  <c r="M258" s="1"/>
  <c r="N258" s="1"/>
  <c r="J257"/>
  <c r="J256"/>
  <c r="L255"/>
  <c r="K255"/>
  <c r="J255"/>
  <c r="L254"/>
  <c r="K254"/>
  <c r="J254"/>
  <c r="J253"/>
  <c r="L252"/>
  <c r="K252"/>
  <c r="J252"/>
  <c r="J251"/>
  <c r="J250"/>
  <c r="J249"/>
  <c r="K248"/>
  <c r="J248"/>
  <c r="J246"/>
  <c r="K245"/>
  <c r="J245"/>
  <c r="J244"/>
  <c r="L243"/>
  <c r="K243"/>
  <c r="J243"/>
  <c r="J242"/>
  <c r="J241"/>
  <c r="K240"/>
  <c r="J240"/>
  <c r="K239"/>
  <c r="J239"/>
  <c r="L238"/>
  <c r="K238"/>
  <c r="J238"/>
  <c r="L237"/>
  <c r="K237"/>
  <c r="J237"/>
  <c r="L236"/>
  <c r="K236"/>
  <c r="J236"/>
  <c r="J235"/>
  <c r="L234"/>
  <c r="K234"/>
  <c r="J234"/>
  <c r="L233"/>
  <c r="K233"/>
  <c r="J233"/>
  <c r="M40" i="3" l="1"/>
  <c r="N40" s="1"/>
  <c r="M42"/>
  <c r="N42" s="1"/>
  <c r="M34"/>
  <c r="N34" s="1"/>
  <c r="M22"/>
  <c r="N22" s="1"/>
  <c r="M29" i="2"/>
  <c r="N29" s="1"/>
  <c r="M10" i="4"/>
  <c r="N10" s="1"/>
  <c r="M18" i="3"/>
  <c r="N18" s="1"/>
  <c r="M19"/>
  <c r="N19" s="1"/>
  <c r="M20"/>
  <c r="N20" s="1"/>
  <c r="M23" i="2"/>
  <c r="N23" s="1"/>
  <c r="M24"/>
  <c r="N24" s="1"/>
  <c r="M25"/>
  <c r="N25" s="1"/>
  <c r="M26"/>
  <c r="N26" s="1"/>
  <c r="M27"/>
  <c r="N27" s="1"/>
  <c r="M28"/>
  <c r="N28" s="1"/>
  <c r="M11" i="4"/>
  <c r="N11" s="1"/>
  <c r="M12"/>
  <c r="N12" s="1"/>
  <c r="M13"/>
  <c r="N13" s="1"/>
  <c r="M21" i="3"/>
  <c r="N21" s="1"/>
  <c r="M23"/>
  <c r="N23" s="1"/>
  <c r="M24"/>
  <c r="N24" s="1"/>
  <c r="M30" i="2"/>
  <c r="N30" s="1"/>
  <c r="M31"/>
  <c r="N31" s="1"/>
  <c r="M32"/>
  <c r="N32" s="1"/>
  <c r="M33"/>
  <c r="N33" s="1"/>
  <c r="M34"/>
  <c r="N34" s="1"/>
  <c r="M38"/>
  <c r="N38" s="1"/>
  <c r="M36"/>
  <c r="N36" s="1"/>
  <c r="M37"/>
  <c r="N37" s="1"/>
  <c r="M39"/>
  <c r="N39" s="1"/>
  <c r="M40"/>
  <c r="N40" s="1"/>
  <c r="M15" i="4"/>
  <c r="N15" s="1"/>
  <c r="M16"/>
  <c r="N16" s="1"/>
  <c r="M110" i="3"/>
  <c r="N110" s="1"/>
  <c r="M30"/>
  <c r="N30" s="1"/>
  <c r="M33"/>
  <c r="N33" s="1"/>
  <c r="M41" i="2"/>
  <c r="N41" s="1"/>
  <c r="M42"/>
  <c r="N42" s="1"/>
  <c r="M43"/>
  <c r="N43" s="1"/>
  <c r="M44"/>
  <c r="N44" s="1"/>
  <c r="M45"/>
  <c r="N45" s="1"/>
  <c r="M46"/>
  <c r="N46" s="1"/>
  <c r="M35" i="3"/>
  <c r="N35" s="1"/>
  <c r="M36"/>
  <c r="N36" s="1"/>
  <c r="M47" i="2"/>
  <c r="N47" s="1"/>
  <c r="M48"/>
  <c r="N48" s="1"/>
  <c r="M49"/>
  <c r="N49" s="1"/>
  <c r="M53"/>
  <c r="N53" s="1"/>
  <c r="M51"/>
  <c r="N51" s="1"/>
  <c r="M50"/>
  <c r="N50" s="1"/>
  <c r="M52"/>
  <c r="N52" s="1"/>
  <c r="M38" i="3"/>
  <c r="N38" s="1"/>
  <c r="M54" i="2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76" i="3"/>
  <c r="N76" s="1"/>
  <c r="M65" i="2"/>
  <c r="N65" s="1"/>
  <c r="M75"/>
  <c r="N75" s="1"/>
  <c r="M64"/>
  <c r="N64" s="1"/>
  <c r="M67"/>
  <c r="N67" s="1"/>
  <c r="M68"/>
  <c r="N68" s="1"/>
  <c r="M69"/>
  <c r="N69" s="1"/>
  <c r="M71"/>
  <c r="N71" s="1"/>
  <c r="M73"/>
  <c r="N73" s="1"/>
  <c r="M77"/>
  <c r="N77" s="1"/>
  <c r="M78"/>
  <c r="N78" s="1"/>
  <c r="M79"/>
  <c r="N79" s="1"/>
  <c r="M80"/>
  <c r="N80" s="1"/>
  <c r="M81"/>
  <c r="N81" s="1"/>
  <c r="M82"/>
  <c r="N82" s="1"/>
  <c r="M116"/>
  <c r="N116" s="1"/>
  <c r="M124"/>
  <c r="N124" s="1"/>
  <c r="M83"/>
  <c r="N83" s="1"/>
  <c r="M85"/>
  <c r="N85" s="1"/>
  <c r="M59" i="3"/>
  <c r="N59" s="1"/>
  <c r="M61"/>
  <c r="N61" s="1"/>
  <c r="M63"/>
  <c r="N63" s="1"/>
  <c r="M87" i="2"/>
  <c r="N87" s="1"/>
  <c r="M88"/>
  <c r="N88" s="1"/>
  <c r="M89"/>
  <c r="N89" s="1"/>
  <c r="M90"/>
  <c r="N90" s="1"/>
  <c r="M91"/>
  <c r="N91" s="1"/>
  <c r="M92"/>
  <c r="N92" s="1"/>
  <c r="M64" i="3"/>
  <c r="N64" s="1"/>
  <c r="M65"/>
  <c r="N65" s="1"/>
  <c r="M93" i="2"/>
  <c r="N93" s="1"/>
  <c r="M94"/>
  <c r="N94" s="1"/>
  <c r="M95"/>
  <c r="N95" s="1"/>
  <c r="M96"/>
  <c r="N96" s="1"/>
  <c r="M67" i="3"/>
  <c r="N67" s="1"/>
  <c r="M68"/>
  <c r="N68" s="1"/>
  <c r="M69"/>
  <c r="N69" s="1"/>
  <c r="M70"/>
  <c r="N70" s="1"/>
  <c r="M97" i="2"/>
  <c r="N97" s="1"/>
  <c r="M98"/>
  <c r="N98" s="1"/>
  <c r="M99"/>
  <c r="N99" s="1"/>
  <c r="M100"/>
  <c r="N100" s="1"/>
  <c r="M101"/>
  <c r="N101" s="1"/>
  <c r="M102"/>
  <c r="N102" s="1"/>
  <c r="M71" i="3"/>
  <c r="N71" s="1"/>
  <c r="M73"/>
  <c r="N73" s="1"/>
  <c r="M74"/>
  <c r="N74" s="1"/>
  <c r="M75"/>
  <c r="N75" s="1"/>
  <c r="M103" i="2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77" i="3"/>
  <c r="N77" s="1"/>
  <c r="M111" i="2"/>
  <c r="N111" s="1"/>
  <c r="M112"/>
  <c r="N112" s="1"/>
  <c r="M113"/>
  <c r="N113" s="1"/>
  <c r="M114"/>
  <c r="N114" s="1"/>
  <c r="M115"/>
  <c r="N115" s="1"/>
  <c r="M117"/>
  <c r="N117" s="1"/>
  <c r="M118"/>
  <c r="N118" s="1"/>
  <c r="M120"/>
  <c r="N120" s="1"/>
  <c r="M121"/>
  <c r="N121" s="1"/>
  <c r="M123"/>
  <c r="N123" s="1"/>
  <c r="M125"/>
  <c r="N125" s="1"/>
  <c r="M126"/>
  <c r="N126" s="1"/>
  <c r="M127"/>
  <c r="N127" s="1"/>
  <c r="M128"/>
  <c r="N128" s="1"/>
  <c r="M88" i="3"/>
  <c r="N88" s="1"/>
  <c r="M89"/>
  <c r="N89" s="1"/>
  <c r="M90"/>
  <c r="N90" s="1"/>
  <c r="M130" i="2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9"/>
  <c r="N139" s="1"/>
  <c r="M96" i="3"/>
  <c r="N96" s="1"/>
  <c r="M97"/>
  <c r="N97" s="1"/>
  <c r="M98"/>
  <c r="N98" s="1"/>
  <c r="M140" i="2"/>
  <c r="N140" s="1"/>
  <c r="M141"/>
  <c r="N141" s="1"/>
  <c r="M142"/>
  <c r="N142" s="1"/>
  <c r="M143"/>
  <c r="N143" s="1"/>
  <c r="M144"/>
  <c r="N144" s="1"/>
  <c r="M147"/>
  <c r="N147" s="1"/>
  <c r="M148"/>
  <c r="N148" s="1"/>
  <c r="M149"/>
  <c r="N149" s="1"/>
  <c r="M150"/>
  <c r="N150" s="1"/>
  <c r="M103" i="3"/>
  <c r="N103" s="1"/>
  <c r="M104"/>
  <c r="N104" s="1"/>
  <c r="M105"/>
  <c r="N105" s="1"/>
  <c r="M151" i="2"/>
  <c r="N151" s="1"/>
  <c r="M152"/>
  <c r="N152" s="1"/>
  <c r="M153"/>
  <c r="N153" s="1"/>
  <c r="M154"/>
  <c r="N154" s="1"/>
  <c r="M155"/>
  <c r="N155" s="1"/>
  <c r="M107" i="3"/>
  <c r="N107" s="1"/>
  <c r="M108"/>
  <c r="N108" s="1"/>
  <c r="M156" i="2"/>
  <c r="N156" s="1"/>
  <c r="M157"/>
  <c r="N157" s="1"/>
  <c r="M158"/>
  <c r="N158" s="1"/>
  <c r="M159"/>
  <c r="N159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74"/>
  <c r="N174" s="1"/>
  <c r="M175"/>
  <c r="N175" s="1"/>
  <c r="M176"/>
  <c r="N176" s="1"/>
  <c r="M177"/>
  <c r="N177" s="1"/>
  <c r="M178"/>
  <c r="N178" s="1"/>
  <c r="M179"/>
  <c r="N179" s="1"/>
  <c r="M184"/>
  <c r="N184" s="1"/>
  <c r="M180"/>
  <c r="N180" s="1"/>
  <c r="M181"/>
  <c r="N181" s="1"/>
  <c r="M183"/>
  <c r="N183" s="1"/>
  <c r="M122" i="3"/>
  <c r="N122" s="1"/>
  <c r="M123"/>
  <c r="N123" s="1"/>
  <c r="M125"/>
  <c r="N125" s="1"/>
  <c r="M185" i="2"/>
  <c r="N185" s="1"/>
  <c r="M186"/>
  <c r="N186" s="1"/>
  <c r="M187"/>
  <c r="N187" s="1"/>
  <c r="M188"/>
  <c r="N188" s="1"/>
  <c r="M189"/>
  <c r="N189" s="1"/>
  <c r="M190"/>
  <c r="N190" s="1"/>
  <c r="M191"/>
  <c r="N191" s="1"/>
  <c r="M127" i="3"/>
  <c r="N127" s="1"/>
  <c r="M128"/>
  <c r="N128" s="1"/>
  <c r="M129"/>
  <c r="N129" s="1"/>
  <c r="M196" i="2"/>
  <c r="N196" s="1"/>
  <c r="M197"/>
  <c r="N197" s="1"/>
  <c r="M198"/>
  <c r="N198" s="1"/>
  <c r="M199"/>
  <c r="N199" s="1"/>
  <c r="M200"/>
  <c r="N200" s="1"/>
  <c r="M202"/>
  <c r="N202" s="1"/>
  <c r="M203"/>
  <c r="N203" s="1"/>
  <c r="M204"/>
  <c r="N204" s="1"/>
  <c r="M205"/>
  <c r="N205" s="1"/>
  <c r="M206"/>
  <c r="N206" s="1"/>
  <c r="M207"/>
  <c r="N207" s="1"/>
  <c r="M132" i="3"/>
  <c r="N132" s="1"/>
  <c r="M133"/>
  <c r="N133" s="1"/>
  <c r="M208" i="2"/>
  <c r="N208" s="1"/>
  <c r="M209"/>
  <c r="N209" s="1"/>
  <c r="M210"/>
  <c r="N210" s="1"/>
  <c r="M211"/>
  <c r="N211" s="1"/>
  <c r="M212"/>
  <c r="N212" s="1"/>
  <c r="M213"/>
  <c r="N213" s="1"/>
  <c r="M216"/>
  <c r="N216" s="1"/>
  <c r="M217"/>
  <c r="N217" s="1"/>
  <c r="M218"/>
  <c r="N218" s="1"/>
  <c r="M219"/>
  <c r="N219" s="1"/>
  <c r="M220"/>
  <c r="N220" s="1"/>
  <c r="M141" i="3"/>
  <c r="N141" s="1"/>
  <c r="M228" i="2"/>
  <c r="N228" s="1"/>
  <c r="M229"/>
  <c r="N229" s="1"/>
  <c r="M230"/>
  <c r="N230" s="1"/>
  <c r="M231"/>
  <c r="N231" s="1"/>
  <c r="M232"/>
  <c r="N232" s="1"/>
  <c r="M142" i="3"/>
  <c r="N142" s="1"/>
  <c r="M143"/>
  <c r="N143" s="1"/>
  <c r="M144"/>
  <c r="N144" s="1"/>
  <c r="M233" i="2"/>
  <c r="N233" s="1"/>
  <c r="M235"/>
  <c r="N235" s="1"/>
  <c r="M145" i="3"/>
  <c r="N145" s="1"/>
  <c r="M239" i="2"/>
  <c r="N239" s="1"/>
  <c r="M242"/>
  <c r="N242" s="1"/>
  <c r="M243"/>
  <c r="N243" s="1"/>
  <c r="M146" i="3"/>
  <c r="N146" s="1"/>
  <c r="M244" i="2"/>
  <c r="N244" s="1"/>
  <c r="M247"/>
  <c r="N247" s="1"/>
  <c r="M147" i="3"/>
  <c r="N147" s="1"/>
  <c r="M148"/>
  <c r="N148" s="1"/>
  <c r="M249" i="2"/>
  <c r="N249" s="1"/>
  <c r="M251"/>
  <c r="N251" s="1"/>
  <c r="M149" i="3"/>
  <c r="N149" s="1"/>
  <c r="M150"/>
  <c r="N150" s="1"/>
  <c r="M151"/>
  <c r="N151" s="1"/>
  <c r="M255" i="2"/>
  <c r="N255" s="1"/>
  <c r="M259"/>
  <c r="N259" s="1"/>
  <c r="M238"/>
  <c r="N238" s="1"/>
  <c r="M240"/>
  <c r="N240" s="1"/>
  <c r="M245"/>
  <c r="N245" s="1"/>
  <c r="M254"/>
  <c r="N254" s="1"/>
  <c r="M256"/>
  <c r="N256" s="1"/>
  <c r="M234"/>
  <c r="N234" s="1"/>
  <c r="M236"/>
  <c r="N236" s="1"/>
  <c r="M241"/>
  <c r="N241" s="1"/>
  <c r="M250"/>
  <c r="N250" s="1"/>
  <c r="M252"/>
  <c r="N252" s="1"/>
  <c r="M257"/>
  <c r="N257" s="1"/>
  <c r="M237"/>
  <c r="N237" s="1"/>
  <c r="M246"/>
  <c r="N246" s="1"/>
  <c r="M248"/>
  <c r="N248" s="1"/>
  <c r="M253"/>
  <c r="N253" s="1"/>
  <c r="J262"/>
  <c r="L269"/>
  <c r="K269"/>
  <c r="J269"/>
  <c r="L268"/>
  <c r="K268"/>
  <c r="J268"/>
  <c r="J267"/>
  <c r="L266"/>
  <c r="K266"/>
  <c r="J266"/>
  <c r="J265"/>
  <c r="J264"/>
  <c r="J263"/>
  <c r="J261"/>
  <c r="J260"/>
  <c r="J275"/>
  <c r="K274"/>
  <c r="J274"/>
  <c r="J273"/>
  <c r="K272"/>
  <c r="J272"/>
  <c r="L271"/>
  <c r="K271"/>
  <c r="J271"/>
  <c r="L270"/>
  <c r="K270"/>
  <c r="J270"/>
  <c r="J295"/>
  <c r="J294"/>
  <c r="L293"/>
  <c r="K293"/>
  <c r="J293"/>
  <c r="L292"/>
  <c r="K292"/>
  <c r="J292"/>
  <c r="L291"/>
  <c r="K291"/>
  <c r="J291"/>
  <c r="J290"/>
  <c r="J289"/>
  <c r="J288"/>
  <c r="J287"/>
  <c r="K286"/>
  <c r="J286"/>
  <c r="L285"/>
  <c r="K285"/>
  <c r="J285"/>
  <c r="J284"/>
  <c r="J283"/>
  <c r="J282"/>
  <c r="J281"/>
  <c r="J280"/>
  <c r="J279"/>
  <c r="J278"/>
  <c r="J277"/>
  <c r="K276"/>
  <c r="J276"/>
  <c r="M260" l="1"/>
  <c r="N260" s="1"/>
  <c r="M261"/>
  <c r="N261" s="1"/>
  <c r="M262"/>
  <c r="N262" s="1"/>
  <c r="M269"/>
  <c r="N269" s="1"/>
  <c r="M263"/>
  <c r="N263" s="1"/>
  <c r="M264"/>
  <c r="N264" s="1"/>
  <c r="M265"/>
  <c r="N265" s="1"/>
  <c r="M266"/>
  <c r="N266" s="1"/>
  <c r="M267"/>
  <c r="N267" s="1"/>
  <c r="M268"/>
  <c r="N268" s="1"/>
  <c r="M271"/>
  <c r="N271" s="1"/>
  <c r="M270"/>
  <c r="N270" s="1"/>
  <c r="M272"/>
  <c r="N272" s="1"/>
  <c r="M273"/>
  <c r="N273" s="1"/>
  <c r="M274"/>
  <c r="N274" s="1"/>
  <c r="M275"/>
  <c r="N275" s="1"/>
  <c r="M276"/>
  <c r="N276" s="1"/>
  <c r="M277"/>
  <c r="N277" s="1"/>
  <c r="M278"/>
  <c r="N278" s="1"/>
  <c r="M279"/>
  <c r="N279" s="1"/>
  <c r="M280"/>
  <c r="N280" s="1"/>
  <c r="M281"/>
  <c r="N281" s="1"/>
  <c r="M282"/>
  <c r="N282" s="1"/>
  <c r="M283"/>
  <c r="N283" s="1"/>
  <c r="M284"/>
  <c r="N284" s="1"/>
  <c r="M285"/>
  <c r="N285" s="1"/>
  <c r="M286"/>
  <c r="N286" s="1"/>
  <c r="M287"/>
  <c r="N287" s="1"/>
  <c r="M288"/>
  <c r="N288" s="1"/>
  <c r="M289"/>
  <c r="N289" s="1"/>
  <c r="M290"/>
  <c r="N290" s="1"/>
  <c r="M291"/>
  <c r="N291" s="1"/>
  <c r="M292"/>
  <c r="N292" s="1"/>
  <c r="M293"/>
  <c r="N293" s="1"/>
  <c r="M294"/>
  <c r="N294" s="1"/>
  <c r="M295"/>
  <c r="N295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<sst xmlns="http://schemas.openxmlformats.org/spreadsheetml/2006/main" count="2735" uniqueCount="70">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</sst>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3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5">
    <cellStyle name="Excel Built-in Normal" xfId="2"/>
    <cellStyle name="Normal" xfId="0" builtinId="0"/>
    <cellStyle name="Normal 2" xfId="1"/>
    <cellStyle name="Normal 5" xfId="3"/>
    <cellStyle name="Normal 6" xf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workbookViewId="0">
      <selection activeCell="C3" sqref="C3:E3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36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87" customFormat="1" ht="14.25" customHeight="1">
      <c r="A5" s="80">
        <v>43447</v>
      </c>
      <c r="B5" s="81" t="s">
        <v>0</v>
      </c>
      <c r="C5" s="81" t="s">
        <v>56</v>
      </c>
      <c r="D5" s="82">
        <v>100</v>
      </c>
      <c r="E5" s="81" t="s">
        <v>1</v>
      </c>
      <c r="F5" s="81">
        <v>31615</v>
      </c>
      <c r="G5" s="81">
        <v>31680</v>
      </c>
      <c r="H5" s="81"/>
      <c r="I5" s="83"/>
      <c r="J5" s="84">
        <f t="shared" ref="J5:J11" si="0">(IF(E5="SHORT",F5-G5,IF(E5="LONG",G5-F5)))*D5</f>
        <v>6500</v>
      </c>
      <c r="K5" s="85"/>
      <c r="L5" s="85"/>
      <c r="M5" s="85">
        <f t="shared" ref="M5:M11" si="1">(K5+J5+L5)/D5</f>
        <v>65</v>
      </c>
      <c r="N5" s="86">
        <f t="shared" ref="N5:N11" si="2">M5*D5</f>
        <v>6500</v>
      </c>
    </row>
    <row r="6" spans="1:14" s="87" customFormat="1" ht="14.25" customHeight="1">
      <c r="A6" s="80">
        <v>43447</v>
      </c>
      <c r="B6" s="81" t="s">
        <v>4</v>
      </c>
      <c r="C6" s="81" t="s">
        <v>56</v>
      </c>
      <c r="D6" s="82">
        <v>30</v>
      </c>
      <c r="E6" s="81" t="s">
        <v>1</v>
      </c>
      <c r="F6" s="81">
        <v>38380</v>
      </c>
      <c r="G6" s="81">
        <v>38480</v>
      </c>
      <c r="H6" s="81"/>
      <c r="I6" s="83"/>
      <c r="J6" s="84">
        <f t="shared" si="0"/>
        <v>3000</v>
      </c>
      <c r="K6" s="85"/>
      <c r="L6" s="85"/>
      <c r="M6" s="85">
        <f t="shared" si="1"/>
        <v>100</v>
      </c>
      <c r="N6" s="86">
        <f t="shared" si="2"/>
        <v>3000</v>
      </c>
    </row>
    <row r="7" spans="1:14" s="87" customFormat="1" ht="14.25" customHeight="1">
      <c r="A7" s="80">
        <v>43447</v>
      </c>
      <c r="B7" s="81" t="s">
        <v>3</v>
      </c>
      <c r="C7" s="81" t="s">
        <v>55</v>
      </c>
      <c r="D7" s="82">
        <v>2000</v>
      </c>
      <c r="E7" s="81" t="s">
        <v>2</v>
      </c>
      <c r="F7" s="81">
        <v>445.25</v>
      </c>
      <c r="G7" s="81">
        <v>442.25</v>
      </c>
      <c r="H7" s="81"/>
      <c r="I7" s="83"/>
      <c r="J7" s="84">
        <f t="shared" si="0"/>
        <v>6000</v>
      </c>
      <c r="K7" s="85"/>
      <c r="L7" s="85"/>
      <c r="M7" s="85">
        <f t="shared" si="1"/>
        <v>3</v>
      </c>
      <c r="N7" s="86">
        <f t="shared" si="2"/>
        <v>6000</v>
      </c>
    </row>
    <row r="8" spans="1:14" s="87" customFormat="1" ht="14.25" customHeight="1">
      <c r="A8" s="80">
        <v>43447</v>
      </c>
      <c r="B8" s="81" t="s">
        <v>5</v>
      </c>
      <c r="C8" s="81" t="s">
        <v>55</v>
      </c>
      <c r="D8" s="82">
        <v>10000</v>
      </c>
      <c r="E8" s="81" t="s">
        <v>2</v>
      </c>
      <c r="F8" s="81">
        <v>187.95</v>
      </c>
      <c r="G8" s="81">
        <v>187.4</v>
      </c>
      <c r="H8" s="81"/>
      <c r="I8" s="83"/>
      <c r="J8" s="84">
        <f t="shared" si="0"/>
        <v>5499.999999999829</v>
      </c>
      <c r="K8" s="85"/>
      <c r="L8" s="85"/>
      <c r="M8" s="85">
        <f t="shared" si="1"/>
        <v>0.54999999999998295</v>
      </c>
      <c r="N8" s="86">
        <f t="shared" si="2"/>
        <v>5499.999999999829</v>
      </c>
    </row>
    <row r="9" spans="1:14" s="79" customFormat="1" ht="14.25" customHeight="1">
      <c r="A9" s="72">
        <v>43447</v>
      </c>
      <c r="B9" s="73" t="s">
        <v>6</v>
      </c>
      <c r="C9" s="73" t="s">
        <v>55</v>
      </c>
      <c r="D9" s="74">
        <v>10000</v>
      </c>
      <c r="E9" s="73" t="s">
        <v>2</v>
      </c>
      <c r="F9" s="73">
        <v>141.80000000000001</v>
      </c>
      <c r="G9" s="73">
        <v>141.25</v>
      </c>
      <c r="H9" s="73">
        <v>140.55000000000001</v>
      </c>
      <c r="I9" s="75">
        <v>139.9</v>
      </c>
      <c r="J9" s="76">
        <f t="shared" si="0"/>
        <v>5500.0000000001137</v>
      </c>
      <c r="K9" s="77">
        <f t="shared" ref="K5:K11" si="3">(IF(E9="SHORT",IF(H9="",0,G9-H9),IF(E9="LONG",IF(H9="",0,H9-G9))))*D9</f>
        <v>6999.9999999998863</v>
      </c>
      <c r="L9" s="77">
        <f t="shared" ref="L5:L11" si="4">(IF(E9="SHORT",IF(I9="",0,H9-I9),IF(E9="LONG",IF(I9="",0,(I9-H9)))))*D9</f>
        <v>6500.0000000000564</v>
      </c>
      <c r="M9" s="77">
        <f t="shared" si="1"/>
        <v>1.9000000000000059</v>
      </c>
      <c r="N9" s="78">
        <f t="shared" si="2"/>
        <v>19000.000000000058</v>
      </c>
    </row>
    <row r="10" spans="1:14" s="87" customFormat="1" ht="14.25" customHeight="1">
      <c r="A10" s="80">
        <v>43447</v>
      </c>
      <c r="B10" s="81" t="s">
        <v>32</v>
      </c>
      <c r="C10" s="81" t="s">
        <v>53</v>
      </c>
      <c r="D10" s="82">
        <v>2500</v>
      </c>
      <c r="E10" s="81" t="s">
        <v>2</v>
      </c>
      <c r="F10" s="81">
        <v>295.5</v>
      </c>
      <c r="G10" s="81">
        <v>292.75</v>
      </c>
      <c r="H10" s="81"/>
      <c r="I10" s="83"/>
      <c r="J10" s="84">
        <f t="shared" si="0"/>
        <v>6875</v>
      </c>
      <c r="K10" s="85"/>
      <c r="L10" s="85"/>
      <c r="M10" s="85">
        <f t="shared" si="1"/>
        <v>2.75</v>
      </c>
      <c r="N10" s="86">
        <f t="shared" si="2"/>
        <v>6875</v>
      </c>
    </row>
    <row r="11" spans="1:14" s="87" customFormat="1" ht="14.25" customHeight="1">
      <c r="A11" s="80">
        <v>43447</v>
      </c>
      <c r="B11" s="81" t="s">
        <v>31</v>
      </c>
      <c r="C11" s="81" t="s">
        <v>53</v>
      </c>
      <c r="D11" s="82">
        <v>200</v>
      </c>
      <c r="E11" s="81" t="s">
        <v>1</v>
      </c>
      <c r="F11" s="81">
        <v>3689</v>
      </c>
      <c r="G11" s="81">
        <v>3659</v>
      </c>
      <c r="H11" s="81"/>
      <c r="I11" s="83"/>
      <c r="J11" s="84">
        <f t="shared" si="0"/>
        <v>-6000</v>
      </c>
      <c r="K11" s="85"/>
      <c r="L11" s="85"/>
      <c r="M11" s="85">
        <f t="shared" si="1"/>
        <v>-30</v>
      </c>
      <c r="N11" s="86">
        <f t="shared" si="2"/>
        <v>-6000</v>
      </c>
    </row>
    <row r="12" spans="1:14" s="87" customFormat="1" ht="14.25" customHeight="1">
      <c r="A12" s="80">
        <v>43446</v>
      </c>
      <c r="B12" s="81" t="s">
        <v>4</v>
      </c>
      <c r="C12" s="81" t="s">
        <v>56</v>
      </c>
      <c r="D12" s="82">
        <v>30</v>
      </c>
      <c r="E12" s="81" t="s">
        <v>1</v>
      </c>
      <c r="F12" s="81">
        <v>38341</v>
      </c>
      <c r="G12" s="81">
        <v>38441</v>
      </c>
      <c r="H12" s="81">
        <v>38566</v>
      </c>
      <c r="I12" s="83"/>
      <c r="J12" s="84">
        <f t="shared" ref="J12:J17" si="5">(IF(E12="SHORT",F12-G12,IF(E12="LONG",G12-F12)))*D12</f>
        <v>3000</v>
      </c>
      <c r="K12" s="85">
        <f t="shared" ref="K12:K17" si="6">(IF(E12="SHORT",IF(H12="",0,G12-H12),IF(E12="LONG",IF(H12="",0,H12-G12))))*D12</f>
        <v>3750</v>
      </c>
      <c r="L12" s="85"/>
      <c r="M12" s="85">
        <f t="shared" ref="M12:M17" si="7">(K12+J12+L12)/D12</f>
        <v>225</v>
      </c>
      <c r="N12" s="86">
        <f t="shared" ref="N12:N17" si="8">M12*D12</f>
        <v>6750</v>
      </c>
    </row>
    <row r="13" spans="1:14" s="87" customFormat="1" ht="14.25" customHeight="1">
      <c r="A13" s="80">
        <v>43446</v>
      </c>
      <c r="B13" s="81" t="s">
        <v>31</v>
      </c>
      <c r="C13" s="81" t="s">
        <v>53</v>
      </c>
      <c r="D13" s="82">
        <v>200</v>
      </c>
      <c r="E13" s="81" t="s">
        <v>1</v>
      </c>
      <c r="F13" s="81">
        <v>3782</v>
      </c>
      <c r="G13" s="81">
        <v>3807</v>
      </c>
      <c r="H13" s="81"/>
      <c r="I13" s="83"/>
      <c r="J13" s="84">
        <f t="shared" si="5"/>
        <v>5000</v>
      </c>
      <c r="K13" s="85"/>
      <c r="L13" s="85"/>
      <c r="M13" s="85">
        <f t="shared" si="7"/>
        <v>25</v>
      </c>
      <c r="N13" s="86">
        <f t="shared" si="8"/>
        <v>5000</v>
      </c>
    </row>
    <row r="14" spans="1:14" s="87" customFormat="1" ht="14.25" customHeight="1">
      <c r="A14" s="80">
        <v>43446</v>
      </c>
      <c r="B14" s="81" t="s">
        <v>48</v>
      </c>
      <c r="C14" s="81" t="s">
        <v>55</v>
      </c>
      <c r="D14" s="82">
        <v>500</v>
      </c>
      <c r="E14" s="81" t="s">
        <v>2</v>
      </c>
      <c r="F14" s="81">
        <v>776.5</v>
      </c>
      <c r="G14" s="81">
        <v>773.3</v>
      </c>
      <c r="H14" s="81"/>
      <c r="I14" s="83"/>
      <c r="J14" s="84">
        <f t="shared" si="5"/>
        <v>1600.0000000000227</v>
      </c>
      <c r="K14" s="85"/>
      <c r="L14" s="85"/>
      <c r="M14" s="85">
        <f t="shared" si="7"/>
        <v>3.2000000000000455</v>
      </c>
      <c r="N14" s="86">
        <f t="shared" si="8"/>
        <v>1600.0000000000227</v>
      </c>
    </row>
    <row r="15" spans="1:14" s="87" customFormat="1" ht="14.25" customHeight="1">
      <c r="A15" s="80">
        <v>43446</v>
      </c>
      <c r="B15" s="81" t="s">
        <v>49</v>
      </c>
      <c r="C15" s="81" t="s">
        <v>55</v>
      </c>
      <c r="D15" s="82">
        <v>10000</v>
      </c>
      <c r="E15" s="81" t="s">
        <v>2</v>
      </c>
      <c r="F15" s="81">
        <v>139.44999999999999</v>
      </c>
      <c r="G15" s="81">
        <v>138.9</v>
      </c>
      <c r="H15" s="81">
        <v>138.25</v>
      </c>
      <c r="I15" s="83"/>
      <c r="J15" s="84">
        <f t="shared" si="5"/>
        <v>5499.999999999829</v>
      </c>
      <c r="K15" s="85">
        <f t="shared" si="6"/>
        <v>6500.0000000000564</v>
      </c>
      <c r="L15" s="85"/>
      <c r="M15" s="85">
        <f t="shared" si="7"/>
        <v>1.1999999999999886</v>
      </c>
      <c r="N15" s="86">
        <f t="shared" si="8"/>
        <v>11999.999999999887</v>
      </c>
    </row>
    <row r="16" spans="1:14" s="87" customFormat="1" ht="14.25" customHeight="1">
      <c r="A16" s="80">
        <v>43446</v>
      </c>
      <c r="B16" s="81" t="s">
        <v>3</v>
      </c>
      <c r="C16" s="81" t="s">
        <v>55</v>
      </c>
      <c r="D16" s="82">
        <v>2000</v>
      </c>
      <c r="E16" s="81" t="s">
        <v>2</v>
      </c>
      <c r="F16" s="81">
        <v>444.5</v>
      </c>
      <c r="G16" s="81">
        <v>443</v>
      </c>
      <c r="H16" s="81"/>
      <c r="I16" s="83"/>
      <c r="J16" s="84">
        <f t="shared" si="5"/>
        <v>3000</v>
      </c>
      <c r="K16" s="85"/>
      <c r="L16" s="85"/>
      <c r="M16" s="85">
        <f t="shared" si="7"/>
        <v>1.5</v>
      </c>
      <c r="N16" s="86">
        <f t="shared" si="8"/>
        <v>3000</v>
      </c>
    </row>
    <row r="17" spans="1:14" s="87" customFormat="1" ht="14.25" customHeight="1">
      <c r="A17" s="80">
        <v>43446</v>
      </c>
      <c r="B17" s="81" t="s">
        <v>6</v>
      </c>
      <c r="C17" s="81" t="s">
        <v>55</v>
      </c>
      <c r="D17" s="82">
        <v>10000</v>
      </c>
      <c r="E17" s="81" t="s">
        <v>2</v>
      </c>
      <c r="F17" s="81">
        <v>142.94999999999999</v>
      </c>
      <c r="G17" s="81">
        <v>142.4</v>
      </c>
      <c r="H17" s="81">
        <v>141.69999999999999</v>
      </c>
      <c r="I17" s="83"/>
      <c r="J17" s="84">
        <f t="shared" si="5"/>
        <v>5499.999999999829</v>
      </c>
      <c r="K17" s="85">
        <f t="shared" si="6"/>
        <v>7000.000000000171</v>
      </c>
      <c r="L17" s="85"/>
      <c r="M17" s="85">
        <f t="shared" si="7"/>
        <v>1.25</v>
      </c>
      <c r="N17" s="86">
        <f t="shared" si="8"/>
        <v>12500</v>
      </c>
    </row>
    <row r="18" spans="1:14" s="79" customFormat="1" ht="14.25" customHeight="1">
      <c r="A18" s="72">
        <v>43445</v>
      </c>
      <c r="B18" s="73" t="s">
        <v>4</v>
      </c>
      <c r="C18" s="73" t="s">
        <v>56</v>
      </c>
      <c r="D18" s="74">
        <v>30</v>
      </c>
      <c r="E18" s="73" t="s">
        <v>1</v>
      </c>
      <c r="F18" s="73">
        <v>38291</v>
      </c>
      <c r="G18" s="73">
        <v>38391</v>
      </c>
      <c r="H18" s="73">
        <v>38516</v>
      </c>
      <c r="I18" s="75">
        <v>38626</v>
      </c>
      <c r="J18" s="76">
        <f t="shared" ref="J18:J22" si="9">(IF(E18="SHORT",F18-G18,IF(E18="LONG",G18-F18)))*D18</f>
        <v>3000</v>
      </c>
      <c r="K18" s="77">
        <f t="shared" ref="K18:K21" si="10">(IF(E18="SHORT",IF(H18="",0,G18-H18),IF(E18="LONG",IF(H18="",0,H18-G18))))*D18</f>
        <v>3750</v>
      </c>
      <c r="L18" s="77">
        <f t="shared" ref="L18:L20" si="11">(IF(E18="SHORT",IF(I18="",0,H18-I18),IF(E18="LONG",IF(I18="",0,(I18-H18)))))*D18</f>
        <v>3300</v>
      </c>
      <c r="M18" s="77">
        <f t="shared" ref="M18:M22" si="12">(K18+J18+L18)/D18</f>
        <v>335</v>
      </c>
      <c r="N18" s="78">
        <f t="shared" ref="N18:N22" si="13">M18*D18</f>
        <v>10050</v>
      </c>
    </row>
    <row r="19" spans="1:14" s="87" customFormat="1" ht="14.25" customHeight="1">
      <c r="A19" s="80">
        <v>43445</v>
      </c>
      <c r="B19" s="81" t="s">
        <v>6</v>
      </c>
      <c r="C19" s="81" t="s">
        <v>55</v>
      </c>
      <c r="D19" s="82">
        <v>10000</v>
      </c>
      <c r="E19" s="81" t="s">
        <v>1</v>
      </c>
      <c r="F19" s="81">
        <v>142.1</v>
      </c>
      <c r="G19" s="81">
        <v>142.65</v>
      </c>
      <c r="H19" s="81"/>
      <c r="I19" s="83"/>
      <c r="J19" s="84">
        <f>(IF(E19="SHORT",F19-G19,IF(E19="LONG",G19-F19)))*D19</f>
        <v>5500.0000000001137</v>
      </c>
      <c r="K19" s="85"/>
      <c r="L19" s="85"/>
      <c r="M19" s="85">
        <f t="shared" si="12"/>
        <v>0.55000000000001137</v>
      </c>
      <c r="N19" s="86">
        <f t="shared" si="13"/>
        <v>5500.0000000001137</v>
      </c>
    </row>
    <row r="20" spans="1:14" s="79" customFormat="1" ht="14.25" customHeight="1">
      <c r="A20" s="72">
        <v>43445</v>
      </c>
      <c r="B20" s="73" t="s">
        <v>5</v>
      </c>
      <c r="C20" s="73" t="s">
        <v>55</v>
      </c>
      <c r="D20" s="74">
        <v>10000</v>
      </c>
      <c r="E20" s="73" t="s">
        <v>1</v>
      </c>
      <c r="F20" s="73">
        <v>189.15</v>
      </c>
      <c r="G20" s="73">
        <v>189.7</v>
      </c>
      <c r="H20" s="73">
        <v>190.4</v>
      </c>
      <c r="I20" s="75">
        <v>191</v>
      </c>
      <c r="J20" s="76">
        <f t="shared" si="9"/>
        <v>5499.999999999829</v>
      </c>
      <c r="K20" s="77">
        <f t="shared" si="10"/>
        <v>7000.000000000171</v>
      </c>
      <c r="L20" s="77">
        <f t="shared" si="11"/>
        <v>5999.9999999999436</v>
      </c>
      <c r="M20" s="77">
        <f t="shared" si="12"/>
        <v>1.8499999999999941</v>
      </c>
      <c r="N20" s="78">
        <f t="shared" si="13"/>
        <v>18499.999999999942</v>
      </c>
    </row>
    <row r="21" spans="1:14" s="87" customFormat="1" ht="14.25" customHeight="1">
      <c r="A21" s="80">
        <v>43445</v>
      </c>
      <c r="B21" s="81" t="s">
        <v>31</v>
      </c>
      <c r="C21" s="81" t="s">
        <v>53</v>
      </c>
      <c r="D21" s="82">
        <v>200</v>
      </c>
      <c r="E21" s="81" t="s">
        <v>1</v>
      </c>
      <c r="F21" s="81">
        <v>3711</v>
      </c>
      <c r="G21" s="81">
        <v>3736</v>
      </c>
      <c r="H21" s="81">
        <v>3771</v>
      </c>
      <c r="I21" s="83"/>
      <c r="J21" s="84">
        <f t="shared" si="9"/>
        <v>5000</v>
      </c>
      <c r="K21" s="85">
        <f t="shared" si="10"/>
        <v>7000</v>
      </c>
      <c r="L21" s="85"/>
      <c r="M21" s="85">
        <f t="shared" si="12"/>
        <v>60</v>
      </c>
      <c r="N21" s="86">
        <f t="shared" si="13"/>
        <v>12000</v>
      </c>
    </row>
    <row r="22" spans="1:14" s="87" customFormat="1" ht="14.25" customHeight="1">
      <c r="A22" s="80">
        <v>43445</v>
      </c>
      <c r="B22" s="81" t="s">
        <v>31</v>
      </c>
      <c r="C22" s="81" t="s">
        <v>53</v>
      </c>
      <c r="D22" s="82">
        <v>200</v>
      </c>
      <c r="E22" s="81" t="s">
        <v>2</v>
      </c>
      <c r="F22" s="81">
        <v>3683</v>
      </c>
      <c r="G22" s="81">
        <v>3713</v>
      </c>
      <c r="H22" s="81"/>
      <c r="I22" s="83"/>
      <c r="J22" s="84">
        <f t="shared" si="9"/>
        <v>-6000</v>
      </c>
      <c r="K22" s="85"/>
      <c r="L22" s="85"/>
      <c r="M22" s="85">
        <f t="shared" si="12"/>
        <v>-30</v>
      </c>
      <c r="N22" s="86">
        <f t="shared" si="13"/>
        <v>-6000</v>
      </c>
    </row>
    <row r="23" spans="1:14" s="87" customFormat="1" ht="14.25" customHeight="1">
      <c r="A23" s="80">
        <v>43444</v>
      </c>
      <c r="B23" s="81" t="s">
        <v>31</v>
      </c>
      <c r="C23" s="81" t="s">
        <v>53</v>
      </c>
      <c r="D23" s="82">
        <v>200</v>
      </c>
      <c r="E23" s="81" t="s">
        <v>2</v>
      </c>
      <c r="F23" s="81">
        <v>3760</v>
      </c>
      <c r="G23" s="81">
        <v>3735</v>
      </c>
      <c r="H23" s="81"/>
      <c r="I23" s="83"/>
      <c r="J23" s="84">
        <f t="shared" ref="J23:J28" si="14">(IF(E23="SHORT",F23-G23,IF(E23="LONG",G23-F23)))*D23</f>
        <v>5000</v>
      </c>
      <c r="K23" s="85"/>
      <c r="L23" s="85"/>
      <c r="M23" s="85">
        <f t="shared" ref="M23:M28" si="15">(K23+J23+L23)/D23</f>
        <v>25</v>
      </c>
      <c r="N23" s="86">
        <f t="shared" ref="N23:N28" si="16">M23*D23</f>
        <v>5000</v>
      </c>
    </row>
    <row r="24" spans="1:14" s="87" customFormat="1" ht="14.25" customHeight="1">
      <c r="A24" s="80">
        <v>43444</v>
      </c>
      <c r="B24" s="81" t="s">
        <v>32</v>
      </c>
      <c r="C24" s="81" t="s">
        <v>53</v>
      </c>
      <c r="D24" s="82">
        <v>2500</v>
      </c>
      <c r="E24" s="81" t="s">
        <v>2</v>
      </c>
      <c r="F24" s="81">
        <v>324.14999999999998</v>
      </c>
      <c r="G24" s="81">
        <v>321.39999999999998</v>
      </c>
      <c r="H24" s="81"/>
      <c r="I24" s="83"/>
      <c r="J24" s="84">
        <f t="shared" si="14"/>
        <v>6875</v>
      </c>
      <c r="K24" s="85"/>
      <c r="L24" s="85"/>
      <c r="M24" s="85">
        <f t="shared" si="15"/>
        <v>2.75</v>
      </c>
      <c r="N24" s="86">
        <f t="shared" si="16"/>
        <v>6875</v>
      </c>
    </row>
    <row r="25" spans="1:14" s="87" customFormat="1" ht="14.25" customHeight="1">
      <c r="A25" s="80">
        <v>43444</v>
      </c>
      <c r="B25" s="81" t="s">
        <v>4</v>
      </c>
      <c r="C25" s="81" t="s">
        <v>56</v>
      </c>
      <c r="D25" s="82">
        <v>30</v>
      </c>
      <c r="E25" s="81" t="s">
        <v>2</v>
      </c>
      <c r="F25" s="81">
        <v>37778</v>
      </c>
      <c r="G25" s="81">
        <v>37903</v>
      </c>
      <c r="H25" s="81"/>
      <c r="I25" s="83"/>
      <c r="J25" s="84">
        <f t="shared" si="14"/>
        <v>-3750</v>
      </c>
      <c r="K25" s="85"/>
      <c r="L25" s="85"/>
      <c r="M25" s="85">
        <f t="shared" si="15"/>
        <v>-125</v>
      </c>
      <c r="N25" s="86">
        <f t="shared" si="16"/>
        <v>-3750</v>
      </c>
    </row>
    <row r="26" spans="1:14" s="79" customFormat="1" ht="14.25" customHeight="1">
      <c r="A26" s="72">
        <v>43444</v>
      </c>
      <c r="B26" s="73" t="s">
        <v>6</v>
      </c>
      <c r="C26" s="73" t="s">
        <v>55</v>
      </c>
      <c r="D26" s="74">
        <v>10000</v>
      </c>
      <c r="E26" s="73" t="s">
        <v>1</v>
      </c>
      <c r="F26" s="73">
        <v>142.15</v>
      </c>
      <c r="G26" s="73">
        <v>142.69999999999999</v>
      </c>
      <c r="H26" s="73">
        <v>143.4</v>
      </c>
      <c r="I26" s="75">
        <v>144.05000000000001</v>
      </c>
      <c r="J26" s="76">
        <f t="shared" si="14"/>
        <v>5499.999999999829</v>
      </c>
      <c r="K26" s="77">
        <f t="shared" ref="K26:K27" si="17">(IF(E26="SHORT",IF(H26="",0,G26-H26),IF(E26="LONG",IF(H26="",0,H26-G26))))*D26</f>
        <v>7000.000000000171</v>
      </c>
      <c r="L26" s="77">
        <f t="shared" ref="L26:L27" si="18">(IF(E26="SHORT",IF(I26="",0,H26-I26),IF(E26="LONG",IF(I26="",0,(I26-H26)))))*D26</f>
        <v>6500.0000000000564</v>
      </c>
      <c r="M26" s="77">
        <f t="shared" si="15"/>
        <v>1.9000000000000059</v>
      </c>
      <c r="N26" s="78">
        <f t="shared" si="16"/>
        <v>19000.000000000058</v>
      </c>
    </row>
    <row r="27" spans="1:14" s="79" customFormat="1" ht="14.25" customHeight="1">
      <c r="A27" s="72">
        <v>43444</v>
      </c>
      <c r="B27" s="73" t="s">
        <v>5</v>
      </c>
      <c r="C27" s="73" t="s">
        <v>55</v>
      </c>
      <c r="D27" s="74">
        <v>10000</v>
      </c>
      <c r="E27" s="73" t="s">
        <v>1</v>
      </c>
      <c r="F27" s="73">
        <v>187.35</v>
      </c>
      <c r="G27" s="73">
        <v>187.9</v>
      </c>
      <c r="H27" s="73">
        <v>188.6</v>
      </c>
      <c r="I27" s="75">
        <v>189.25</v>
      </c>
      <c r="J27" s="76">
        <f t="shared" si="14"/>
        <v>5500.0000000001137</v>
      </c>
      <c r="K27" s="77">
        <f t="shared" si="17"/>
        <v>6999.9999999998863</v>
      </c>
      <c r="L27" s="77">
        <f t="shared" si="18"/>
        <v>6500.0000000000564</v>
      </c>
      <c r="M27" s="77">
        <f t="shared" si="15"/>
        <v>1.9000000000000059</v>
      </c>
      <c r="N27" s="78">
        <f t="shared" si="16"/>
        <v>19000.000000000058</v>
      </c>
    </row>
    <row r="28" spans="1:14" s="87" customFormat="1" ht="14.25" customHeight="1">
      <c r="A28" s="80">
        <v>43444</v>
      </c>
      <c r="B28" s="81" t="s">
        <v>3</v>
      </c>
      <c r="C28" s="81" t="s">
        <v>55</v>
      </c>
      <c r="D28" s="82">
        <v>2000</v>
      </c>
      <c r="E28" s="81" t="s">
        <v>2</v>
      </c>
      <c r="F28" s="81">
        <v>435.75</v>
      </c>
      <c r="G28" s="81">
        <v>439.5</v>
      </c>
      <c r="H28" s="81"/>
      <c r="I28" s="83"/>
      <c r="J28" s="84">
        <f t="shared" si="14"/>
        <v>-7500</v>
      </c>
      <c r="K28" s="85"/>
      <c r="L28" s="85"/>
      <c r="M28" s="85">
        <f t="shared" si="15"/>
        <v>-3.75</v>
      </c>
      <c r="N28" s="86">
        <f t="shared" si="16"/>
        <v>-7500</v>
      </c>
    </row>
    <row r="29" spans="1:14" s="79" customFormat="1" ht="14.25" customHeight="1">
      <c r="A29" s="72">
        <v>43441</v>
      </c>
      <c r="B29" s="73" t="s">
        <v>4</v>
      </c>
      <c r="C29" s="73" t="s">
        <v>56</v>
      </c>
      <c r="D29" s="74">
        <v>30</v>
      </c>
      <c r="E29" s="73" t="s">
        <v>1</v>
      </c>
      <c r="F29" s="73">
        <v>37337</v>
      </c>
      <c r="G29" s="73">
        <v>37437</v>
      </c>
      <c r="H29" s="73">
        <v>37562</v>
      </c>
      <c r="I29" s="75">
        <v>37672</v>
      </c>
      <c r="J29" s="76">
        <f t="shared" ref="J29:J34" si="19">(IF(E29="SHORT",F29-G29,IF(E29="LONG",G29-F29)))*D29</f>
        <v>3000</v>
      </c>
      <c r="K29" s="77">
        <f t="shared" ref="K29:K34" si="20">(IF(E29="SHORT",IF(H29="",0,G29-H29),IF(E29="LONG",IF(H29="",0,H29-G29))))*D29</f>
        <v>3750</v>
      </c>
      <c r="L29" s="77">
        <f t="shared" ref="L29:L34" si="21">(IF(E29="SHORT",IF(I29="",0,H29-I29),IF(E29="LONG",IF(I29="",0,(I29-H29)))))*D29</f>
        <v>3300</v>
      </c>
      <c r="M29" s="77">
        <f t="shared" ref="M29:M34" si="22">(K29+J29+L29)/D29</f>
        <v>335</v>
      </c>
      <c r="N29" s="78">
        <f>M29*D29</f>
        <v>10050</v>
      </c>
    </row>
    <row r="30" spans="1:14" s="79" customFormat="1" ht="14.25" customHeight="1">
      <c r="A30" s="72">
        <v>43441</v>
      </c>
      <c r="B30" s="73" t="s">
        <v>0</v>
      </c>
      <c r="C30" s="73" t="s">
        <v>56</v>
      </c>
      <c r="D30" s="74">
        <v>100</v>
      </c>
      <c r="E30" s="73" t="s">
        <v>1</v>
      </c>
      <c r="F30" s="73">
        <v>31108</v>
      </c>
      <c r="G30" s="73">
        <v>31173</v>
      </c>
      <c r="H30" s="73">
        <v>31253</v>
      </c>
      <c r="I30" s="75">
        <v>31328</v>
      </c>
      <c r="J30" s="76">
        <f t="shared" si="19"/>
        <v>6500</v>
      </c>
      <c r="K30" s="77">
        <f t="shared" si="20"/>
        <v>8000</v>
      </c>
      <c r="L30" s="77">
        <f t="shared" si="21"/>
        <v>7500</v>
      </c>
      <c r="M30" s="77">
        <f t="shared" si="22"/>
        <v>220</v>
      </c>
      <c r="N30" s="78">
        <f t="shared" ref="N30:N34" si="23">M30*D30</f>
        <v>22000</v>
      </c>
    </row>
    <row r="31" spans="1:14" s="87" customFormat="1" ht="14.25" customHeight="1">
      <c r="A31" s="80">
        <v>43441</v>
      </c>
      <c r="B31" s="81" t="s">
        <v>31</v>
      </c>
      <c r="C31" s="81" t="s">
        <v>53</v>
      </c>
      <c r="D31" s="82">
        <v>200</v>
      </c>
      <c r="E31" s="81" t="s">
        <v>2</v>
      </c>
      <c r="F31" s="81">
        <v>3617</v>
      </c>
      <c r="G31" s="81">
        <v>3647</v>
      </c>
      <c r="H31" s="81"/>
      <c r="I31" s="83"/>
      <c r="J31" s="84">
        <f t="shared" si="19"/>
        <v>-6000</v>
      </c>
      <c r="K31" s="85"/>
      <c r="L31" s="85"/>
      <c r="M31" s="85">
        <f t="shared" si="22"/>
        <v>-30</v>
      </c>
      <c r="N31" s="86">
        <f t="shared" si="23"/>
        <v>-6000</v>
      </c>
    </row>
    <row r="32" spans="1:14" s="79" customFormat="1" ht="14.25" customHeight="1">
      <c r="A32" s="72">
        <v>43441</v>
      </c>
      <c r="B32" s="73" t="s">
        <v>31</v>
      </c>
      <c r="C32" s="73" t="s">
        <v>53</v>
      </c>
      <c r="D32" s="74">
        <v>200</v>
      </c>
      <c r="E32" s="73" t="s">
        <v>1</v>
      </c>
      <c r="F32" s="73">
        <v>3630</v>
      </c>
      <c r="G32" s="73">
        <v>3655</v>
      </c>
      <c r="H32" s="73">
        <v>3690</v>
      </c>
      <c r="I32" s="75">
        <v>3720</v>
      </c>
      <c r="J32" s="76">
        <f t="shared" si="19"/>
        <v>5000</v>
      </c>
      <c r="K32" s="77">
        <f t="shared" si="20"/>
        <v>7000</v>
      </c>
      <c r="L32" s="77">
        <f t="shared" si="21"/>
        <v>6000</v>
      </c>
      <c r="M32" s="77">
        <f t="shared" si="22"/>
        <v>90</v>
      </c>
      <c r="N32" s="78">
        <f t="shared" si="23"/>
        <v>18000</v>
      </c>
    </row>
    <row r="33" spans="1:14" s="79" customFormat="1" ht="14.25" customHeight="1">
      <c r="A33" s="72">
        <v>43441</v>
      </c>
      <c r="B33" s="73" t="s">
        <v>5</v>
      </c>
      <c r="C33" s="73" t="s">
        <v>55</v>
      </c>
      <c r="D33" s="74">
        <v>10000</v>
      </c>
      <c r="E33" s="73" t="s">
        <v>1</v>
      </c>
      <c r="F33" s="73">
        <v>188.45</v>
      </c>
      <c r="G33" s="73">
        <v>189</v>
      </c>
      <c r="H33" s="73">
        <v>189.7</v>
      </c>
      <c r="I33" s="75">
        <v>190.3</v>
      </c>
      <c r="J33" s="76">
        <f t="shared" si="19"/>
        <v>5500.0000000001137</v>
      </c>
      <c r="K33" s="77">
        <f t="shared" si="20"/>
        <v>6999.9999999998863</v>
      </c>
      <c r="L33" s="77">
        <f t="shared" si="21"/>
        <v>6000.0000000002274</v>
      </c>
      <c r="M33" s="77">
        <f t="shared" si="22"/>
        <v>1.8500000000000225</v>
      </c>
      <c r="N33" s="78">
        <f t="shared" si="23"/>
        <v>18500.000000000226</v>
      </c>
    </row>
    <row r="34" spans="1:14" s="79" customFormat="1" ht="14.25" customHeight="1">
      <c r="A34" s="72">
        <v>43441</v>
      </c>
      <c r="B34" s="73" t="s">
        <v>49</v>
      </c>
      <c r="C34" s="73" t="s">
        <v>55</v>
      </c>
      <c r="D34" s="74">
        <v>10000</v>
      </c>
      <c r="E34" s="73" t="s">
        <v>1</v>
      </c>
      <c r="F34" s="73">
        <v>138.30000000000001</v>
      </c>
      <c r="G34" s="73">
        <v>138.85</v>
      </c>
      <c r="H34" s="73">
        <v>139.55000000000001</v>
      </c>
      <c r="I34" s="75">
        <v>140.15</v>
      </c>
      <c r="J34" s="76">
        <f t="shared" si="19"/>
        <v>5499.999999999829</v>
      </c>
      <c r="K34" s="77">
        <f t="shared" si="20"/>
        <v>7000.000000000171</v>
      </c>
      <c r="L34" s="77">
        <f t="shared" si="21"/>
        <v>5999.9999999999436</v>
      </c>
      <c r="M34" s="77">
        <f t="shared" si="22"/>
        <v>1.8499999999999941</v>
      </c>
      <c r="N34" s="78">
        <f t="shared" si="23"/>
        <v>18499.999999999942</v>
      </c>
    </row>
    <row r="35" spans="1:14" s="87" customFormat="1" ht="14.25" customHeight="1">
      <c r="A35" s="80">
        <v>43440</v>
      </c>
      <c r="B35" s="81" t="s">
        <v>0</v>
      </c>
      <c r="C35" s="81" t="s">
        <v>56</v>
      </c>
      <c r="D35" s="82">
        <v>100</v>
      </c>
      <c r="E35" s="81" t="s">
        <v>2</v>
      </c>
      <c r="F35" s="81">
        <v>31128</v>
      </c>
      <c r="G35" s="81">
        <v>31208</v>
      </c>
      <c r="H35" s="81"/>
      <c r="I35" s="83"/>
      <c r="J35" s="84">
        <f t="shared" ref="J35" si="24">(IF(E35="SHORT",F35-G35,IF(E35="LONG",G35-F35)))*D35</f>
        <v>-8000</v>
      </c>
      <c r="K35" s="85"/>
      <c r="L35" s="85"/>
      <c r="M35" s="85">
        <f t="shared" ref="M35" si="25">(K35+J35+L35)/D35</f>
        <v>-80</v>
      </c>
      <c r="N35" s="86">
        <f t="shared" ref="N35" si="26">M35*D35</f>
        <v>-8000</v>
      </c>
    </row>
    <row r="36" spans="1:14" s="87" customFormat="1" ht="14.25" customHeight="1">
      <c r="A36" s="80">
        <v>43440</v>
      </c>
      <c r="B36" s="81" t="s">
        <v>4</v>
      </c>
      <c r="C36" s="81" t="s">
        <v>56</v>
      </c>
      <c r="D36" s="82">
        <v>30</v>
      </c>
      <c r="E36" s="81" t="s">
        <v>2</v>
      </c>
      <c r="F36" s="81">
        <v>37203</v>
      </c>
      <c r="G36" s="81">
        <v>37103</v>
      </c>
      <c r="H36" s="81"/>
      <c r="I36" s="83"/>
      <c r="J36" s="84">
        <f t="shared" ref="J36:J40" si="27">(IF(E36="SHORT",F36-G36,IF(E36="LONG",G36-F36)))*D36</f>
        <v>3000</v>
      </c>
      <c r="K36" s="85"/>
      <c r="L36" s="85"/>
      <c r="M36" s="85">
        <f t="shared" ref="M36:M40" si="28">(K36+J36+L36)/D36</f>
        <v>100</v>
      </c>
      <c r="N36" s="86">
        <f t="shared" ref="N36:N40" si="29">M36*D36</f>
        <v>3000</v>
      </c>
    </row>
    <row r="37" spans="1:14" s="87" customFormat="1" ht="14.25" customHeight="1">
      <c r="A37" s="80">
        <v>43440</v>
      </c>
      <c r="B37" s="81" t="s">
        <v>5</v>
      </c>
      <c r="C37" s="81" t="s">
        <v>55</v>
      </c>
      <c r="D37" s="82">
        <v>10000</v>
      </c>
      <c r="E37" s="81" t="s">
        <v>2</v>
      </c>
      <c r="F37" s="81">
        <v>186.5</v>
      </c>
      <c r="G37" s="81">
        <v>185.95</v>
      </c>
      <c r="H37" s="81">
        <v>185.25</v>
      </c>
      <c r="I37" s="83"/>
      <c r="J37" s="84">
        <f t="shared" si="27"/>
        <v>5500.0000000001137</v>
      </c>
      <c r="K37" s="85">
        <f t="shared" ref="K37:K38" si="30">(IF(E37="SHORT",IF(H37="",0,G37-H37),IF(E37="LONG",IF(H37="",0,H37-G37))))*D37</f>
        <v>6999.9999999998863</v>
      </c>
      <c r="L37" s="85"/>
      <c r="M37" s="85">
        <f t="shared" si="28"/>
        <v>1.25</v>
      </c>
      <c r="N37" s="86">
        <f t="shared" si="29"/>
        <v>12500</v>
      </c>
    </row>
    <row r="38" spans="1:14" s="79" customFormat="1" ht="14.25" customHeight="1">
      <c r="A38" s="72">
        <v>43440</v>
      </c>
      <c r="B38" s="73" t="s">
        <v>32</v>
      </c>
      <c r="C38" s="73" t="s">
        <v>53</v>
      </c>
      <c r="D38" s="74">
        <v>2500</v>
      </c>
      <c r="E38" s="73" t="s">
        <v>2</v>
      </c>
      <c r="F38" s="73">
        <v>315.5</v>
      </c>
      <c r="G38" s="73">
        <v>312.75</v>
      </c>
      <c r="H38" s="73">
        <v>309.5</v>
      </c>
      <c r="I38" s="75">
        <v>306.5</v>
      </c>
      <c r="J38" s="76">
        <f t="shared" si="27"/>
        <v>6875</v>
      </c>
      <c r="K38" s="77">
        <f t="shared" si="30"/>
        <v>8125</v>
      </c>
      <c r="L38" s="77">
        <f t="shared" ref="L38" si="31">(IF(E38="SHORT",IF(I38="",0,H38-I38),IF(E38="LONG",IF(I38="",0,(I38-H38)))))*D38</f>
        <v>7500</v>
      </c>
      <c r="M38" s="77">
        <f t="shared" si="28"/>
        <v>9</v>
      </c>
      <c r="N38" s="78">
        <f t="shared" si="29"/>
        <v>22500</v>
      </c>
    </row>
    <row r="39" spans="1:14" s="87" customFormat="1" ht="14.25" customHeight="1">
      <c r="A39" s="80">
        <v>43440</v>
      </c>
      <c r="B39" s="81" t="s">
        <v>31</v>
      </c>
      <c r="C39" s="81" t="s">
        <v>53</v>
      </c>
      <c r="D39" s="82">
        <v>200</v>
      </c>
      <c r="E39" s="81" t="s">
        <v>1</v>
      </c>
      <c r="F39" s="81">
        <v>3724</v>
      </c>
      <c r="G39" s="81">
        <v>3748</v>
      </c>
      <c r="H39" s="81"/>
      <c r="I39" s="83"/>
      <c r="J39" s="84">
        <f t="shared" si="27"/>
        <v>4800</v>
      </c>
      <c r="K39" s="85"/>
      <c r="L39" s="85"/>
      <c r="M39" s="85">
        <f t="shared" si="28"/>
        <v>24</v>
      </c>
      <c r="N39" s="86">
        <f t="shared" si="29"/>
        <v>4800</v>
      </c>
    </row>
    <row r="40" spans="1:14" s="87" customFormat="1" ht="14.25" customHeight="1">
      <c r="A40" s="80">
        <v>43440</v>
      </c>
      <c r="B40" s="81" t="s">
        <v>31</v>
      </c>
      <c r="C40" s="81" t="s">
        <v>53</v>
      </c>
      <c r="D40" s="82">
        <v>200</v>
      </c>
      <c r="E40" s="81" t="s">
        <v>1</v>
      </c>
      <c r="F40" s="81">
        <v>3766</v>
      </c>
      <c r="G40" s="81">
        <v>3736</v>
      </c>
      <c r="H40" s="81"/>
      <c r="I40" s="83"/>
      <c r="J40" s="84">
        <f t="shared" si="27"/>
        <v>-6000</v>
      </c>
      <c r="K40" s="85"/>
      <c r="L40" s="85"/>
      <c r="M40" s="85">
        <f t="shared" si="28"/>
        <v>-30</v>
      </c>
      <c r="N40" s="86">
        <f t="shared" si="29"/>
        <v>-6000</v>
      </c>
    </row>
    <row r="41" spans="1:14" s="79" customFormat="1" ht="14.25" customHeight="1">
      <c r="A41" s="72">
        <v>43439</v>
      </c>
      <c r="B41" s="73" t="s">
        <v>4</v>
      </c>
      <c r="C41" s="73" t="s">
        <v>56</v>
      </c>
      <c r="D41" s="74">
        <v>30</v>
      </c>
      <c r="E41" s="73" t="s">
        <v>1</v>
      </c>
      <c r="F41" s="73">
        <v>37238</v>
      </c>
      <c r="G41" s="73">
        <v>37338</v>
      </c>
      <c r="H41" s="73">
        <v>37463</v>
      </c>
      <c r="I41" s="75">
        <v>37578</v>
      </c>
      <c r="J41" s="76">
        <f t="shared" ref="J41:J46" si="32">(IF(E41="SHORT",F41-G41,IF(E41="LONG",G41-F41)))*D41</f>
        <v>3000</v>
      </c>
      <c r="K41" s="77">
        <f t="shared" ref="K41:K46" si="33">(IF(E41="SHORT",IF(H41="",0,G41-H41),IF(E41="LONG",IF(H41="",0,H41-G41))))*D41</f>
        <v>3750</v>
      </c>
      <c r="L41" s="77">
        <f t="shared" ref="L41:L46" si="34">(IF(E41="SHORT",IF(I41="",0,H41-I41),IF(E41="LONG",IF(I41="",0,(I41-H41)))))*D41</f>
        <v>3450</v>
      </c>
      <c r="M41" s="77">
        <f t="shared" ref="M41:M46" si="35">(K41+J41+L41)/D41</f>
        <v>340</v>
      </c>
      <c r="N41" s="78">
        <f t="shared" ref="N41:N46" si="36">M41*D41</f>
        <v>10200</v>
      </c>
    </row>
    <row r="42" spans="1:14" s="87" customFormat="1" ht="14.25" customHeight="1">
      <c r="A42" s="80">
        <v>43439</v>
      </c>
      <c r="B42" s="81" t="s">
        <v>0</v>
      </c>
      <c r="C42" s="81" t="s">
        <v>56</v>
      </c>
      <c r="D42" s="82">
        <v>100</v>
      </c>
      <c r="E42" s="81" t="s">
        <v>1</v>
      </c>
      <c r="F42" s="81">
        <v>30981</v>
      </c>
      <c r="G42" s="81">
        <v>31046</v>
      </c>
      <c r="H42" s="81"/>
      <c r="I42" s="83"/>
      <c r="J42" s="84">
        <f t="shared" si="32"/>
        <v>6500</v>
      </c>
      <c r="K42" s="85"/>
      <c r="L42" s="85"/>
      <c r="M42" s="85">
        <f t="shared" si="35"/>
        <v>65</v>
      </c>
      <c r="N42" s="86">
        <f t="shared" si="36"/>
        <v>6500</v>
      </c>
    </row>
    <row r="43" spans="1:14" s="87" customFormat="1" ht="14.25" customHeight="1">
      <c r="A43" s="80">
        <v>43439</v>
      </c>
      <c r="B43" s="81" t="s">
        <v>5</v>
      </c>
      <c r="C43" s="81" t="s">
        <v>55</v>
      </c>
      <c r="D43" s="82">
        <v>10000</v>
      </c>
      <c r="E43" s="81" t="s">
        <v>2</v>
      </c>
      <c r="F43" s="81">
        <v>186.1</v>
      </c>
      <c r="G43" s="81">
        <v>185.55</v>
      </c>
      <c r="H43" s="81"/>
      <c r="I43" s="83"/>
      <c r="J43" s="84">
        <f t="shared" si="32"/>
        <v>5499.999999999829</v>
      </c>
      <c r="K43" s="85"/>
      <c r="L43" s="85"/>
      <c r="M43" s="85">
        <f t="shared" si="35"/>
        <v>0.54999999999998295</v>
      </c>
      <c r="N43" s="86">
        <f t="shared" si="36"/>
        <v>5499.999999999829</v>
      </c>
    </row>
    <row r="44" spans="1:14" s="87" customFormat="1" ht="14.25" customHeight="1">
      <c r="A44" s="80">
        <v>43439</v>
      </c>
      <c r="B44" s="81" t="s">
        <v>48</v>
      </c>
      <c r="C44" s="81" t="s">
        <v>55</v>
      </c>
      <c r="D44" s="82">
        <v>500</v>
      </c>
      <c r="E44" s="81" t="s">
        <v>1</v>
      </c>
      <c r="F44" s="81">
        <v>785.55</v>
      </c>
      <c r="G44" s="81">
        <v>791.5</v>
      </c>
      <c r="H44" s="81"/>
      <c r="I44" s="83"/>
      <c r="J44" s="84">
        <f t="shared" si="32"/>
        <v>2975.0000000000227</v>
      </c>
      <c r="K44" s="85"/>
      <c r="L44" s="85"/>
      <c r="M44" s="85">
        <f t="shared" si="35"/>
        <v>5.9500000000000455</v>
      </c>
      <c r="N44" s="86">
        <f t="shared" si="36"/>
        <v>2975.0000000000227</v>
      </c>
    </row>
    <row r="45" spans="1:14" s="87" customFormat="1" ht="14.25" customHeight="1">
      <c r="A45" s="80">
        <v>43439</v>
      </c>
      <c r="B45" s="81" t="s">
        <v>6</v>
      </c>
      <c r="C45" s="81" t="s">
        <v>55</v>
      </c>
      <c r="D45" s="82">
        <v>10000</v>
      </c>
      <c r="E45" s="81" t="s">
        <v>2</v>
      </c>
      <c r="F45" s="81">
        <v>140.9</v>
      </c>
      <c r="G45" s="81">
        <v>140.35</v>
      </c>
      <c r="H45" s="81"/>
      <c r="I45" s="83"/>
      <c r="J45" s="84">
        <f t="shared" si="32"/>
        <v>5500.0000000001137</v>
      </c>
      <c r="K45" s="85"/>
      <c r="L45" s="85"/>
      <c r="M45" s="85">
        <f t="shared" si="35"/>
        <v>0.55000000000001137</v>
      </c>
      <c r="N45" s="86">
        <f t="shared" si="36"/>
        <v>5500.0000000001137</v>
      </c>
    </row>
    <row r="46" spans="1:14" s="79" customFormat="1" ht="14.25" customHeight="1">
      <c r="A46" s="72">
        <v>43439</v>
      </c>
      <c r="B46" s="73" t="s">
        <v>31</v>
      </c>
      <c r="C46" s="73" t="s">
        <v>53</v>
      </c>
      <c r="D46" s="74">
        <v>200</v>
      </c>
      <c r="E46" s="73" t="s">
        <v>1</v>
      </c>
      <c r="F46" s="73">
        <v>3706</v>
      </c>
      <c r="G46" s="73">
        <v>3731</v>
      </c>
      <c r="H46" s="73">
        <v>3766</v>
      </c>
      <c r="I46" s="75">
        <v>3796</v>
      </c>
      <c r="J46" s="76">
        <f t="shared" si="32"/>
        <v>5000</v>
      </c>
      <c r="K46" s="77">
        <f t="shared" si="33"/>
        <v>7000</v>
      </c>
      <c r="L46" s="77">
        <f t="shared" si="34"/>
        <v>6000</v>
      </c>
      <c r="M46" s="77">
        <f t="shared" si="35"/>
        <v>90</v>
      </c>
      <c r="N46" s="78">
        <f t="shared" si="36"/>
        <v>18000</v>
      </c>
    </row>
    <row r="47" spans="1:14" s="79" customFormat="1" ht="14.25" customHeight="1">
      <c r="A47" s="72">
        <v>43438</v>
      </c>
      <c r="B47" s="73" t="s">
        <v>32</v>
      </c>
      <c r="C47" s="73" t="s">
        <v>53</v>
      </c>
      <c r="D47" s="74">
        <v>2500</v>
      </c>
      <c r="E47" s="73" t="s">
        <v>1</v>
      </c>
      <c r="F47" s="73">
        <v>309.2</v>
      </c>
      <c r="G47" s="73">
        <v>311.95</v>
      </c>
      <c r="H47" s="73">
        <v>315.2</v>
      </c>
      <c r="I47" s="75">
        <v>318.2</v>
      </c>
      <c r="J47" s="76">
        <f t="shared" ref="J47:J49" si="37">(IF(E47="SHORT",F47-G47,IF(E47="LONG",G47-F47)))*D47</f>
        <v>6875</v>
      </c>
      <c r="K47" s="77">
        <f t="shared" ref="K47:K49" si="38">(IF(E47="SHORT",IF(H47="",0,G47-H47),IF(E47="LONG",IF(H47="",0,H47-G47))))*D47</f>
        <v>8125</v>
      </c>
      <c r="L47" s="77">
        <f t="shared" ref="L47" si="39">(IF(E47="SHORT",IF(I47="",0,H47-I47),IF(E47="LONG",IF(I47="",0,(I47-H47)))))*D47</f>
        <v>7500</v>
      </c>
      <c r="M47" s="77">
        <f t="shared" ref="M47:M49" si="40">(K47+J47+L47)/D47</f>
        <v>9</v>
      </c>
      <c r="N47" s="78">
        <f t="shared" ref="N47:N49" si="41">M47*D47</f>
        <v>22500</v>
      </c>
    </row>
    <row r="48" spans="1:14" s="87" customFormat="1" ht="14.25" customHeight="1">
      <c r="A48" s="80">
        <v>43438</v>
      </c>
      <c r="B48" s="81" t="s">
        <v>31</v>
      </c>
      <c r="C48" s="81" t="s">
        <v>53</v>
      </c>
      <c r="D48" s="82">
        <v>200</v>
      </c>
      <c r="E48" s="81" t="s">
        <v>1</v>
      </c>
      <c r="F48" s="81">
        <v>3850</v>
      </c>
      <c r="G48" s="81">
        <v>3820</v>
      </c>
      <c r="H48" s="81"/>
      <c r="I48" s="83"/>
      <c r="J48" s="84">
        <f t="shared" si="37"/>
        <v>-6000</v>
      </c>
      <c r="K48" s="85"/>
      <c r="L48" s="85"/>
      <c r="M48" s="85">
        <f t="shared" si="40"/>
        <v>-30</v>
      </c>
      <c r="N48" s="86">
        <f t="shared" si="41"/>
        <v>-6000</v>
      </c>
    </row>
    <row r="49" spans="1:14" s="87" customFormat="1" ht="14.25" customHeight="1">
      <c r="A49" s="80">
        <v>43438</v>
      </c>
      <c r="B49" s="81" t="s">
        <v>0</v>
      </c>
      <c r="C49" s="81" t="s">
        <v>56</v>
      </c>
      <c r="D49" s="82">
        <v>100</v>
      </c>
      <c r="E49" s="81" t="s">
        <v>1</v>
      </c>
      <c r="F49" s="81">
        <v>30930</v>
      </c>
      <c r="G49" s="81">
        <v>30995</v>
      </c>
      <c r="H49" s="81">
        <v>31075</v>
      </c>
      <c r="I49" s="83"/>
      <c r="J49" s="84">
        <f t="shared" si="37"/>
        <v>6500</v>
      </c>
      <c r="K49" s="85">
        <f t="shared" si="38"/>
        <v>8000</v>
      </c>
      <c r="L49" s="85"/>
      <c r="M49" s="85">
        <f t="shared" si="40"/>
        <v>145</v>
      </c>
      <c r="N49" s="86">
        <f t="shared" si="41"/>
        <v>14500</v>
      </c>
    </row>
    <row r="50" spans="1:14" s="87" customFormat="1" ht="14.25" customHeight="1">
      <c r="A50" s="80">
        <v>43438</v>
      </c>
      <c r="B50" s="81" t="s">
        <v>48</v>
      </c>
      <c r="C50" s="81" t="s">
        <v>55</v>
      </c>
      <c r="D50" s="82">
        <v>500</v>
      </c>
      <c r="E50" s="81" t="s">
        <v>1</v>
      </c>
      <c r="F50" s="81">
        <v>793.8</v>
      </c>
      <c r="G50" s="81">
        <v>799.5</v>
      </c>
      <c r="H50" s="81"/>
      <c r="I50" s="83"/>
      <c r="J50" s="84">
        <f t="shared" ref="J50:J52" si="42">(IF(E50="SHORT",F50-G50,IF(E50="LONG",G50-F50)))*D50</f>
        <v>2850.0000000000227</v>
      </c>
      <c r="K50" s="85"/>
      <c r="L50" s="85"/>
      <c r="M50" s="85">
        <f t="shared" ref="M50:M52" si="43">(K50+J50+L50)/D50</f>
        <v>5.7000000000000455</v>
      </c>
      <c r="N50" s="86">
        <f t="shared" ref="N50:N52" si="44">M50*D50</f>
        <v>2850.0000000000227</v>
      </c>
    </row>
    <row r="51" spans="1:14" s="87" customFormat="1" ht="14.25" customHeight="1">
      <c r="A51" s="80">
        <v>43438</v>
      </c>
      <c r="B51" s="81" t="s">
        <v>49</v>
      </c>
      <c r="C51" s="81" t="s">
        <v>55</v>
      </c>
      <c r="D51" s="82">
        <v>10000</v>
      </c>
      <c r="E51" s="81" t="s">
        <v>1</v>
      </c>
      <c r="F51" s="81">
        <v>140</v>
      </c>
      <c r="G51" s="81">
        <v>140.55000000000001</v>
      </c>
      <c r="H51" s="81"/>
      <c r="I51" s="83"/>
      <c r="J51" s="84">
        <f t="shared" si="42"/>
        <v>5500.0000000001137</v>
      </c>
      <c r="K51" s="85"/>
      <c r="L51" s="85"/>
      <c r="M51" s="85">
        <f t="shared" si="43"/>
        <v>0.55000000000001137</v>
      </c>
      <c r="N51" s="86">
        <f t="shared" si="44"/>
        <v>5500.0000000001137</v>
      </c>
    </row>
    <row r="52" spans="1:14" s="79" customFormat="1" ht="14.25" customHeight="1">
      <c r="A52" s="72">
        <v>43438</v>
      </c>
      <c r="B52" s="73" t="s">
        <v>5</v>
      </c>
      <c r="C52" s="73" t="s">
        <v>55</v>
      </c>
      <c r="D52" s="74">
        <v>10000</v>
      </c>
      <c r="E52" s="73" t="s">
        <v>1</v>
      </c>
      <c r="F52" s="73">
        <v>185.45</v>
      </c>
      <c r="G52" s="73">
        <v>186</v>
      </c>
      <c r="H52" s="73">
        <v>186.7</v>
      </c>
      <c r="I52" s="75">
        <v>187.35</v>
      </c>
      <c r="J52" s="76">
        <f t="shared" si="42"/>
        <v>5500.0000000001137</v>
      </c>
      <c r="K52" s="77">
        <f t="shared" ref="K52" si="45">(IF(E52="SHORT",IF(H52="",0,G52-H52),IF(E52="LONG",IF(H52="",0,H52-G52))))*D52</f>
        <v>6999.9999999998863</v>
      </c>
      <c r="L52" s="77">
        <f t="shared" ref="L52" si="46">(IF(E52="SHORT",IF(I52="",0,H52-I52),IF(E52="LONG",IF(I52="",0,(I52-H52)))))*D52</f>
        <v>6500.0000000000564</v>
      </c>
      <c r="M52" s="77">
        <f t="shared" si="43"/>
        <v>1.9000000000000059</v>
      </c>
      <c r="N52" s="78">
        <f t="shared" si="44"/>
        <v>19000.000000000058</v>
      </c>
    </row>
    <row r="53" spans="1:14" s="79" customFormat="1" ht="14.25" customHeight="1">
      <c r="A53" s="72">
        <v>43438</v>
      </c>
      <c r="B53" s="73" t="s">
        <v>6</v>
      </c>
      <c r="C53" s="73" t="s">
        <v>55</v>
      </c>
      <c r="D53" s="74">
        <v>10000</v>
      </c>
      <c r="E53" s="73" t="s">
        <v>1</v>
      </c>
      <c r="F53" s="73">
        <v>139.30000000000001</v>
      </c>
      <c r="G53" s="73">
        <v>139.85</v>
      </c>
      <c r="H53" s="73">
        <v>140.55000000000001</v>
      </c>
      <c r="I53" s="75">
        <v>141.15</v>
      </c>
      <c r="J53" s="76">
        <f t="shared" ref="J53" si="47">(IF(E53="SHORT",F53-G53,IF(E53="LONG",G53-F53)))*D53</f>
        <v>5499.999999999829</v>
      </c>
      <c r="K53" s="77">
        <f t="shared" ref="K53" si="48">(IF(E53="SHORT",IF(H53="",0,G53-H53),IF(E53="LONG",IF(H53="",0,H53-G53))))*D53</f>
        <v>7000.000000000171</v>
      </c>
      <c r="L53" s="77">
        <f t="shared" ref="L53" si="49">(IF(E53="SHORT",IF(I53="",0,H53-I53),IF(E53="LONG",IF(I53="",0,(I53-H53)))))*D53</f>
        <v>5999.9999999999436</v>
      </c>
      <c r="M53" s="77">
        <f t="shared" ref="M53" si="50">(K53+J53+L53)/D53</f>
        <v>1.8499999999999941</v>
      </c>
      <c r="N53" s="78">
        <f t="shared" ref="N53" si="51">M53*D53</f>
        <v>18499.999999999942</v>
      </c>
    </row>
    <row r="54" spans="1:14" s="79" customFormat="1" ht="14.25" customHeight="1">
      <c r="A54" s="72">
        <v>43437</v>
      </c>
      <c r="B54" s="73" t="s">
        <v>4</v>
      </c>
      <c r="C54" s="73" t="s">
        <v>56</v>
      </c>
      <c r="D54" s="74">
        <v>30</v>
      </c>
      <c r="E54" s="73" t="s">
        <v>1</v>
      </c>
      <c r="F54" s="73">
        <v>36000</v>
      </c>
      <c r="G54" s="73">
        <v>36100</v>
      </c>
      <c r="H54" s="73">
        <v>36225</v>
      </c>
      <c r="I54" s="75">
        <v>36340</v>
      </c>
      <c r="J54" s="76">
        <f t="shared" ref="J54:J57" si="52">(IF(E54="SHORT",F54-G54,IF(E54="LONG",G54-F54)))*D54</f>
        <v>3000</v>
      </c>
      <c r="K54" s="77">
        <f t="shared" ref="K54:K55" si="53">(IF(E54="SHORT",IF(H54="",0,G54-H54),IF(E54="LONG",IF(H54="",0,H54-G54))))*D54</f>
        <v>3750</v>
      </c>
      <c r="L54" s="77">
        <f t="shared" ref="L54:L55" si="54">(IF(E54="SHORT",IF(I54="",0,H54-I54),IF(E54="LONG",IF(I54="",0,(I54-H54)))))*D54</f>
        <v>3450</v>
      </c>
      <c r="M54" s="77">
        <f t="shared" ref="M54:M57" si="55">(K54+J54+L54)/D54</f>
        <v>340</v>
      </c>
      <c r="N54" s="78">
        <f t="shared" ref="N54:N57" si="56">M54*D54</f>
        <v>10200</v>
      </c>
    </row>
    <row r="55" spans="1:14" s="79" customFormat="1" ht="14.25" customHeight="1">
      <c r="A55" s="72">
        <v>43437</v>
      </c>
      <c r="B55" s="73" t="s">
        <v>0</v>
      </c>
      <c r="C55" s="73" t="s">
        <v>56</v>
      </c>
      <c r="D55" s="74">
        <v>100</v>
      </c>
      <c r="E55" s="73" t="s">
        <v>1</v>
      </c>
      <c r="F55" s="73">
        <v>30670</v>
      </c>
      <c r="G55" s="73">
        <v>30735</v>
      </c>
      <c r="H55" s="73">
        <v>30815</v>
      </c>
      <c r="I55" s="75">
        <v>30885</v>
      </c>
      <c r="J55" s="76">
        <f t="shared" si="52"/>
        <v>6500</v>
      </c>
      <c r="K55" s="77">
        <f t="shared" si="53"/>
        <v>8000</v>
      </c>
      <c r="L55" s="77">
        <f t="shared" si="54"/>
        <v>7000</v>
      </c>
      <c r="M55" s="77">
        <f t="shared" si="55"/>
        <v>215</v>
      </c>
      <c r="N55" s="78">
        <f t="shared" si="56"/>
        <v>21500</v>
      </c>
    </row>
    <row r="56" spans="1:14" s="87" customFormat="1" ht="14.25" customHeight="1">
      <c r="A56" s="80">
        <v>43437</v>
      </c>
      <c r="B56" s="81" t="s">
        <v>31</v>
      </c>
      <c r="C56" s="81" t="s">
        <v>53</v>
      </c>
      <c r="D56" s="82">
        <v>200</v>
      </c>
      <c r="E56" s="81" t="s">
        <v>1</v>
      </c>
      <c r="F56" s="81">
        <v>3749</v>
      </c>
      <c r="G56" s="81">
        <v>3774</v>
      </c>
      <c r="H56" s="81"/>
      <c r="I56" s="83"/>
      <c r="J56" s="84">
        <f t="shared" si="52"/>
        <v>5000</v>
      </c>
      <c r="K56" s="85"/>
      <c r="L56" s="85"/>
      <c r="M56" s="85">
        <f t="shared" si="55"/>
        <v>25</v>
      </c>
      <c r="N56" s="86">
        <f t="shared" si="56"/>
        <v>5000</v>
      </c>
    </row>
    <row r="57" spans="1:14" s="87" customFormat="1" ht="14.25" customHeight="1">
      <c r="A57" s="80">
        <v>43437</v>
      </c>
      <c r="B57" s="81" t="s">
        <v>32</v>
      </c>
      <c r="C57" s="81" t="s">
        <v>53</v>
      </c>
      <c r="D57" s="82">
        <v>2500</v>
      </c>
      <c r="E57" s="81" t="s">
        <v>1</v>
      </c>
      <c r="F57" s="81">
        <v>315.75</v>
      </c>
      <c r="G57" s="81">
        <v>312.75</v>
      </c>
      <c r="H57" s="81"/>
      <c r="I57" s="83"/>
      <c r="J57" s="84">
        <f t="shared" si="52"/>
        <v>-7500</v>
      </c>
      <c r="K57" s="85"/>
      <c r="L57" s="85"/>
      <c r="M57" s="85">
        <f t="shared" si="55"/>
        <v>-3</v>
      </c>
      <c r="N57" s="86">
        <f t="shared" si="56"/>
        <v>-7500</v>
      </c>
    </row>
    <row r="58" spans="1:14" s="79" customFormat="1" ht="14.25" customHeight="1">
      <c r="A58" s="72">
        <v>43434</v>
      </c>
      <c r="B58" s="73" t="s">
        <v>5</v>
      </c>
      <c r="C58" s="73" t="s">
        <v>55</v>
      </c>
      <c r="D58" s="74">
        <v>10000</v>
      </c>
      <c r="E58" s="73" t="s">
        <v>1</v>
      </c>
      <c r="F58" s="73">
        <v>179.25</v>
      </c>
      <c r="G58" s="73">
        <v>179.8</v>
      </c>
      <c r="H58" s="73">
        <v>180.5</v>
      </c>
      <c r="I58" s="75">
        <v>181.1</v>
      </c>
      <c r="J58" s="76">
        <f t="shared" ref="J58:J62" si="57">(IF(E58="SHORT",F58-G58,IF(E58="LONG",G58-F58)))*D58</f>
        <v>5500.0000000001137</v>
      </c>
      <c r="K58" s="77">
        <f t="shared" ref="K58:K62" si="58">(IF(E58="SHORT",IF(H58="",0,G58-H58),IF(E58="LONG",IF(H58="",0,H58-G58))))*D58</f>
        <v>6999.9999999998863</v>
      </c>
      <c r="L58" s="77">
        <f t="shared" ref="L58:L62" si="59">(IF(E58="SHORT",IF(I58="",0,H58-I58),IF(E58="LONG",IF(I58="",0,(I58-H58)))))*D58</f>
        <v>5999.9999999999436</v>
      </c>
      <c r="M58" s="77">
        <f t="shared" ref="M58:M62" si="60">(K58+J58+L58)/D58</f>
        <v>1.8499999999999941</v>
      </c>
      <c r="N58" s="78">
        <f t="shared" ref="N58:N62" si="61">M58*D58</f>
        <v>18499.999999999942</v>
      </c>
    </row>
    <row r="59" spans="1:14" s="87" customFormat="1" ht="14.25" customHeight="1">
      <c r="A59" s="80">
        <v>43434</v>
      </c>
      <c r="B59" s="81" t="s">
        <v>0</v>
      </c>
      <c r="C59" s="81" t="s">
        <v>56</v>
      </c>
      <c r="D59" s="82">
        <v>100</v>
      </c>
      <c r="E59" s="81" t="s">
        <v>2</v>
      </c>
      <c r="F59" s="81">
        <v>30212</v>
      </c>
      <c r="G59" s="81">
        <v>30147</v>
      </c>
      <c r="H59" s="81"/>
      <c r="I59" s="83"/>
      <c r="J59" s="84">
        <f t="shared" si="57"/>
        <v>6500</v>
      </c>
      <c r="K59" s="85"/>
      <c r="L59" s="85"/>
      <c r="M59" s="85">
        <f t="shared" si="60"/>
        <v>65</v>
      </c>
      <c r="N59" s="86">
        <f t="shared" si="61"/>
        <v>6500</v>
      </c>
    </row>
    <row r="60" spans="1:14" s="79" customFormat="1" ht="14.25" customHeight="1">
      <c r="A60" s="72">
        <v>43434</v>
      </c>
      <c r="B60" s="73" t="s">
        <v>4</v>
      </c>
      <c r="C60" s="73" t="s">
        <v>56</v>
      </c>
      <c r="D60" s="74">
        <v>30</v>
      </c>
      <c r="E60" s="73" t="s">
        <v>2</v>
      </c>
      <c r="F60" s="73">
        <v>35641</v>
      </c>
      <c r="G60" s="73">
        <v>35541</v>
      </c>
      <c r="H60" s="73">
        <v>35416</v>
      </c>
      <c r="I60" s="75">
        <v>35301</v>
      </c>
      <c r="J60" s="76">
        <f t="shared" si="57"/>
        <v>3000</v>
      </c>
      <c r="K60" s="77">
        <f t="shared" si="58"/>
        <v>3750</v>
      </c>
      <c r="L60" s="77">
        <f t="shared" si="59"/>
        <v>3450</v>
      </c>
      <c r="M60" s="77">
        <f t="shared" si="60"/>
        <v>340</v>
      </c>
      <c r="N60" s="78">
        <f t="shared" si="61"/>
        <v>10200</v>
      </c>
    </row>
    <row r="61" spans="1:14" s="87" customFormat="1" ht="14.25" customHeight="1">
      <c r="A61" s="80">
        <v>43434</v>
      </c>
      <c r="B61" s="81" t="s">
        <v>32</v>
      </c>
      <c r="C61" s="81" t="s">
        <v>53</v>
      </c>
      <c r="D61" s="82">
        <v>2500</v>
      </c>
      <c r="E61" s="81" t="s">
        <v>1</v>
      </c>
      <c r="F61" s="81">
        <v>322</v>
      </c>
      <c r="G61" s="81">
        <v>318.75</v>
      </c>
      <c r="H61" s="81"/>
      <c r="I61" s="83"/>
      <c r="J61" s="84">
        <f t="shared" si="57"/>
        <v>-8125</v>
      </c>
      <c r="K61" s="85"/>
      <c r="L61" s="85"/>
      <c r="M61" s="85">
        <f t="shared" si="60"/>
        <v>-3.25</v>
      </c>
      <c r="N61" s="86">
        <f t="shared" si="61"/>
        <v>-8125</v>
      </c>
    </row>
    <row r="62" spans="1:14" s="79" customFormat="1" ht="14.25" customHeight="1">
      <c r="A62" s="72">
        <v>43434</v>
      </c>
      <c r="B62" s="73" t="s">
        <v>31</v>
      </c>
      <c r="C62" s="73" t="s">
        <v>53</v>
      </c>
      <c r="D62" s="74">
        <v>200</v>
      </c>
      <c r="E62" s="73" t="s">
        <v>2</v>
      </c>
      <c r="F62" s="73">
        <v>3602</v>
      </c>
      <c r="G62" s="73">
        <v>3577</v>
      </c>
      <c r="H62" s="73">
        <v>3542</v>
      </c>
      <c r="I62" s="75">
        <v>3512</v>
      </c>
      <c r="J62" s="76">
        <f t="shared" si="57"/>
        <v>5000</v>
      </c>
      <c r="K62" s="77">
        <f t="shared" si="58"/>
        <v>7000</v>
      </c>
      <c r="L62" s="77">
        <f t="shared" si="59"/>
        <v>6000</v>
      </c>
      <c r="M62" s="77">
        <f t="shared" si="60"/>
        <v>90</v>
      </c>
      <c r="N62" s="78">
        <f t="shared" si="61"/>
        <v>18000</v>
      </c>
    </row>
    <row r="63" spans="1:14" s="87" customFormat="1" ht="14.25" customHeight="1">
      <c r="A63" s="80">
        <v>43433</v>
      </c>
      <c r="B63" s="81" t="s">
        <v>32</v>
      </c>
      <c r="C63" s="81" t="s">
        <v>53</v>
      </c>
      <c r="D63" s="82">
        <v>2500</v>
      </c>
      <c r="E63" s="81" t="s">
        <v>1</v>
      </c>
      <c r="F63" s="81">
        <v>322.3</v>
      </c>
      <c r="G63" s="81">
        <v>319.3</v>
      </c>
      <c r="H63" s="81"/>
      <c r="I63" s="83"/>
      <c r="J63" s="84">
        <f t="shared" ref="J63:J68" si="62">(IF(E63="SHORT",F63-G63,IF(E63="LONG",G63-F63)))*D63</f>
        <v>-7500</v>
      </c>
      <c r="K63" s="85"/>
      <c r="L63" s="85"/>
      <c r="M63" s="85">
        <f t="shared" ref="M63:M68" si="63">(K63+J63+L63)/D63</f>
        <v>-3</v>
      </c>
      <c r="N63" s="86">
        <f t="shared" ref="N63:N68" si="64">M63*D63</f>
        <v>-7500</v>
      </c>
    </row>
    <row r="64" spans="1:14" s="87" customFormat="1" ht="14.25" customHeight="1">
      <c r="A64" s="80">
        <v>43433</v>
      </c>
      <c r="B64" s="81" t="s">
        <v>31</v>
      </c>
      <c r="C64" s="81" t="s">
        <v>53</v>
      </c>
      <c r="D64" s="82">
        <v>200</v>
      </c>
      <c r="E64" s="81" t="s">
        <v>2</v>
      </c>
      <c r="F64" s="81">
        <v>3549</v>
      </c>
      <c r="G64" s="81">
        <v>3524</v>
      </c>
      <c r="H64" s="81">
        <v>3489</v>
      </c>
      <c r="I64" s="83"/>
      <c r="J64" s="84">
        <f t="shared" si="62"/>
        <v>5000</v>
      </c>
      <c r="K64" s="85">
        <f t="shared" ref="K64:K68" si="65">(IF(E64="SHORT",IF(H64="",0,G64-H64),IF(E64="LONG",IF(H64="",0,H64-G64))))*D64</f>
        <v>7000</v>
      </c>
      <c r="L64" s="85"/>
      <c r="M64" s="85">
        <f t="shared" si="63"/>
        <v>60</v>
      </c>
      <c r="N64" s="86">
        <f t="shared" si="64"/>
        <v>12000</v>
      </c>
    </row>
    <row r="65" spans="1:14" s="87" customFormat="1" ht="14.25" customHeight="1">
      <c r="A65" s="80">
        <v>43433</v>
      </c>
      <c r="B65" s="81" t="s">
        <v>5</v>
      </c>
      <c r="C65" s="81" t="s">
        <v>55</v>
      </c>
      <c r="D65" s="82">
        <v>10000</v>
      </c>
      <c r="E65" s="81" t="s">
        <v>1</v>
      </c>
      <c r="F65" s="81">
        <v>178.8</v>
      </c>
      <c r="G65" s="81">
        <v>178.2</v>
      </c>
      <c r="H65" s="81"/>
      <c r="I65" s="83"/>
      <c r="J65" s="84">
        <f t="shared" si="62"/>
        <v>-6000.0000000002274</v>
      </c>
      <c r="K65" s="85">
        <f t="shared" si="65"/>
        <v>0</v>
      </c>
      <c r="L65" s="85"/>
      <c r="M65" s="85">
        <f t="shared" si="63"/>
        <v>-0.60000000000002274</v>
      </c>
      <c r="N65" s="86">
        <f t="shared" si="64"/>
        <v>-6000.0000000002274</v>
      </c>
    </row>
    <row r="66" spans="1:14" s="87" customFormat="1" ht="14.25" customHeight="1">
      <c r="A66" s="80">
        <v>43433</v>
      </c>
      <c r="B66" s="81" t="s">
        <v>3</v>
      </c>
      <c r="C66" s="81" t="s">
        <v>55</v>
      </c>
      <c r="D66" s="82">
        <v>2000</v>
      </c>
      <c r="E66" s="81" t="s">
        <v>2</v>
      </c>
      <c r="F66" s="81">
        <v>429.85</v>
      </c>
      <c r="G66" s="81">
        <v>426.85</v>
      </c>
      <c r="H66" s="81"/>
      <c r="I66" s="83"/>
      <c r="J66" s="84">
        <f t="shared" si="62"/>
        <v>6000</v>
      </c>
      <c r="K66" s="85"/>
      <c r="L66" s="85"/>
      <c r="M66" s="85">
        <f t="shared" si="63"/>
        <v>3</v>
      </c>
      <c r="N66" s="86">
        <f t="shared" si="64"/>
        <v>6000</v>
      </c>
    </row>
    <row r="67" spans="1:14" s="87" customFormat="1" ht="14.25" customHeight="1">
      <c r="A67" s="80">
        <v>43433</v>
      </c>
      <c r="B67" s="81" t="s">
        <v>4</v>
      </c>
      <c r="C67" s="81" t="s">
        <v>56</v>
      </c>
      <c r="D67" s="82">
        <v>30</v>
      </c>
      <c r="E67" s="81" t="s">
        <v>2</v>
      </c>
      <c r="F67" s="81">
        <v>35876</v>
      </c>
      <c r="G67" s="81">
        <v>35776</v>
      </c>
      <c r="H67" s="81">
        <v>35651</v>
      </c>
      <c r="I67" s="83"/>
      <c r="J67" s="84">
        <f t="shared" si="62"/>
        <v>3000</v>
      </c>
      <c r="K67" s="85">
        <f t="shared" si="65"/>
        <v>3750</v>
      </c>
      <c r="L67" s="85"/>
      <c r="M67" s="85">
        <f t="shared" si="63"/>
        <v>225</v>
      </c>
      <c r="N67" s="86">
        <f>M67*D67</f>
        <v>6750</v>
      </c>
    </row>
    <row r="68" spans="1:14" s="87" customFormat="1" ht="14.25" customHeight="1">
      <c r="A68" s="80">
        <v>43433</v>
      </c>
      <c r="B68" s="81" t="s">
        <v>0</v>
      </c>
      <c r="C68" s="81" t="s">
        <v>56</v>
      </c>
      <c r="D68" s="82">
        <v>100</v>
      </c>
      <c r="E68" s="81" t="s">
        <v>2</v>
      </c>
      <c r="F68" s="81">
        <v>30330</v>
      </c>
      <c r="G68" s="81">
        <v>30265</v>
      </c>
      <c r="H68" s="81">
        <v>30185</v>
      </c>
      <c r="I68" s="83"/>
      <c r="J68" s="84">
        <f t="shared" si="62"/>
        <v>6500</v>
      </c>
      <c r="K68" s="85">
        <f t="shared" si="65"/>
        <v>8000</v>
      </c>
      <c r="L68" s="85"/>
      <c r="M68" s="85">
        <f t="shared" si="63"/>
        <v>145</v>
      </c>
      <c r="N68" s="86">
        <f t="shared" si="64"/>
        <v>14500</v>
      </c>
    </row>
    <row r="69" spans="1:14" s="87" customFormat="1" ht="14.25" customHeight="1">
      <c r="A69" s="80">
        <v>43432</v>
      </c>
      <c r="B69" s="81" t="s">
        <v>31</v>
      </c>
      <c r="C69" s="81" t="s">
        <v>53</v>
      </c>
      <c r="D69" s="82">
        <v>200</v>
      </c>
      <c r="E69" s="81" t="s">
        <v>2</v>
      </c>
      <c r="F69" s="81">
        <v>3655</v>
      </c>
      <c r="G69" s="81">
        <v>3630</v>
      </c>
      <c r="H69" s="81">
        <v>3595</v>
      </c>
      <c r="I69" s="83"/>
      <c r="J69" s="84">
        <f t="shared" ref="J69:J75" si="66">(IF(E69="SHORT",F69-G69,IF(E69="LONG",G69-F69)))*D69</f>
        <v>5000</v>
      </c>
      <c r="K69" s="85">
        <f t="shared" ref="K69:K75" si="67">(IF(E69="SHORT",IF(H69="",0,G69-H69),IF(E69="LONG",IF(H69="",0,H69-G69))))*D69</f>
        <v>7000</v>
      </c>
      <c r="L69" s="85"/>
      <c r="M69" s="85">
        <f t="shared" ref="M69:M75" si="68">(K69+J69+L69)/D69</f>
        <v>60</v>
      </c>
      <c r="N69" s="86">
        <f t="shared" ref="N69:N75" si="69">M69*D69</f>
        <v>12000</v>
      </c>
    </row>
    <row r="70" spans="1:14" s="87" customFormat="1" ht="14.25" customHeight="1">
      <c r="A70" s="80">
        <v>43432</v>
      </c>
      <c r="B70" s="81" t="s">
        <v>32</v>
      </c>
      <c r="C70" s="81" t="s">
        <v>53</v>
      </c>
      <c r="D70" s="82">
        <v>2500</v>
      </c>
      <c r="E70" s="81" t="s">
        <v>2</v>
      </c>
      <c r="F70" s="81">
        <v>300.5</v>
      </c>
      <c r="G70" s="81">
        <v>303</v>
      </c>
      <c r="H70" s="81"/>
      <c r="I70" s="83"/>
      <c r="J70" s="84">
        <f t="shared" si="66"/>
        <v>-6250</v>
      </c>
      <c r="K70" s="85"/>
      <c r="L70" s="85"/>
      <c r="M70" s="85">
        <f t="shared" si="68"/>
        <v>-2.5</v>
      </c>
      <c r="N70" s="86">
        <f t="shared" si="69"/>
        <v>-6250</v>
      </c>
    </row>
    <row r="71" spans="1:14" s="87" customFormat="1" ht="14.25" customHeight="1">
      <c r="A71" s="80">
        <v>43432</v>
      </c>
      <c r="B71" s="81" t="s">
        <v>0</v>
      </c>
      <c r="C71" s="81" t="s">
        <v>56</v>
      </c>
      <c r="D71" s="82">
        <v>100</v>
      </c>
      <c r="E71" s="81" t="s">
        <v>2</v>
      </c>
      <c r="F71" s="81">
        <v>30315</v>
      </c>
      <c r="G71" s="81">
        <v>30250</v>
      </c>
      <c r="H71" s="81"/>
      <c r="I71" s="83"/>
      <c r="J71" s="84">
        <f t="shared" si="66"/>
        <v>6500</v>
      </c>
      <c r="K71" s="85"/>
      <c r="L71" s="85"/>
      <c r="M71" s="85">
        <f t="shared" si="68"/>
        <v>65</v>
      </c>
      <c r="N71" s="86">
        <f t="shared" si="69"/>
        <v>6500</v>
      </c>
    </row>
    <row r="72" spans="1:14" s="87" customFormat="1" ht="14.25" customHeight="1">
      <c r="A72" s="80">
        <v>43432</v>
      </c>
      <c r="B72" s="81" t="s">
        <v>4</v>
      </c>
      <c r="C72" s="81" t="s">
        <v>56</v>
      </c>
      <c r="D72" s="82">
        <v>30</v>
      </c>
      <c r="E72" s="81" t="s">
        <v>2</v>
      </c>
      <c r="F72" s="81">
        <v>35831</v>
      </c>
      <c r="G72" s="81">
        <v>35731</v>
      </c>
      <c r="H72" s="81"/>
      <c r="I72" s="83"/>
      <c r="J72" s="84">
        <f t="shared" si="66"/>
        <v>3000</v>
      </c>
      <c r="K72" s="85"/>
      <c r="L72" s="85"/>
      <c r="M72" s="85">
        <f t="shared" si="68"/>
        <v>100</v>
      </c>
      <c r="N72" s="86">
        <f t="shared" si="69"/>
        <v>3000</v>
      </c>
    </row>
    <row r="73" spans="1:14" s="87" customFormat="1" ht="14.25" customHeight="1">
      <c r="A73" s="80">
        <v>43432</v>
      </c>
      <c r="B73" s="81" t="s">
        <v>6</v>
      </c>
      <c r="C73" s="81" t="s">
        <v>55</v>
      </c>
      <c r="D73" s="82">
        <v>10000</v>
      </c>
      <c r="E73" s="81" t="s">
        <v>1</v>
      </c>
      <c r="F73" s="81">
        <v>134.30000000000001</v>
      </c>
      <c r="G73" s="81">
        <v>134.85</v>
      </c>
      <c r="H73" s="81">
        <v>135.55000000000001</v>
      </c>
      <c r="I73" s="83"/>
      <c r="J73" s="84">
        <f t="shared" si="66"/>
        <v>5499.999999999829</v>
      </c>
      <c r="K73" s="85">
        <f t="shared" si="67"/>
        <v>7000.000000000171</v>
      </c>
      <c r="L73" s="85"/>
      <c r="M73" s="85">
        <f t="shared" si="68"/>
        <v>1.25</v>
      </c>
      <c r="N73" s="86">
        <f t="shared" si="69"/>
        <v>12500</v>
      </c>
    </row>
    <row r="74" spans="1:14" s="87" customFormat="1" ht="14.25" customHeight="1">
      <c r="A74" s="80">
        <v>43432</v>
      </c>
      <c r="B74" s="81" t="s">
        <v>49</v>
      </c>
      <c r="C74" s="81" t="s">
        <v>55</v>
      </c>
      <c r="D74" s="82">
        <v>10000</v>
      </c>
      <c r="E74" s="81" t="s">
        <v>2</v>
      </c>
      <c r="F74" s="81">
        <v>135.6</v>
      </c>
      <c r="G74" s="81">
        <v>136.19999999999999</v>
      </c>
      <c r="H74" s="81"/>
      <c r="I74" s="83"/>
      <c r="J74" s="84">
        <f t="shared" si="66"/>
        <v>-5999.9999999999436</v>
      </c>
      <c r="K74" s="85"/>
      <c r="L74" s="85"/>
      <c r="M74" s="85">
        <f t="shared" si="68"/>
        <v>-0.59999999999999432</v>
      </c>
      <c r="N74" s="86">
        <f t="shared" si="69"/>
        <v>-5999.9999999999436</v>
      </c>
    </row>
    <row r="75" spans="1:14" s="87" customFormat="1" ht="14.25" customHeight="1">
      <c r="A75" s="80">
        <v>43432</v>
      </c>
      <c r="B75" s="81" t="s">
        <v>3</v>
      </c>
      <c r="C75" s="81" t="s">
        <v>55</v>
      </c>
      <c r="D75" s="82">
        <v>2000</v>
      </c>
      <c r="E75" s="81" t="s">
        <v>1</v>
      </c>
      <c r="F75" s="81">
        <v>427.05</v>
      </c>
      <c r="G75" s="81">
        <v>430.05</v>
      </c>
      <c r="H75" s="81">
        <v>433.8</v>
      </c>
      <c r="I75" s="83"/>
      <c r="J75" s="84">
        <f t="shared" si="66"/>
        <v>6000</v>
      </c>
      <c r="K75" s="85">
        <f t="shared" si="67"/>
        <v>7500</v>
      </c>
      <c r="L75" s="85"/>
      <c r="M75" s="85">
        <f t="shared" si="68"/>
        <v>6.75</v>
      </c>
      <c r="N75" s="86">
        <f t="shared" si="69"/>
        <v>13500</v>
      </c>
    </row>
    <row r="76" spans="1:14" s="87" customFormat="1" ht="14.25" customHeight="1">
      <c r="A76" s="80">
        <v>43431</v>
      </c>
      <c r="B76" s="81" t="s">
        <v>31</v>
      </c>
      <c r="C76" s="81" t="s">
        <v>53</v>
      </c>
      <c r="D76" s="82">
        <v>200</v>
      </c>
      <c r="E76" s="81" t="s">
        <v>2</v>
      </c>
      <c r="F76" s="81">
        <v>3648</v>
      </c>
      <c r="G76" s="81">
        <v>3623</v>
      </c>
      <c r="H76" s="81"/>
      <c r="I76" s="83"/>
      <c r="J76" s="84">
        <f t="shared" ref="J76" si="70">(IF(E76="SHORT",F76-G76,IF(E76="LONG",G76-F76)))*D76</f>
        <v>5000</v>
      </c>
      <c r="K76" s="85"/>
      <c r="L76" s="85"/>
      <c r="M76" s="85">
        <f t="shared" ref="M76" si="71">(K76+J76+L76)/D76</f>
        <v>25</v>
      </c>
      <c r="N76" s="86">
        <f t="shared" ref="N76" si="72">M76*D76</f>
        <v>5000</v>
      </c>
    </row>
    <row r="77" spans="1:14" s="87" customFormat="1" ht="14.25" customHeight="1">
      <c r="A77" s="80">
        <v>43431</v>
      </c>
      <c r="B77" s="81" t="s">
        <v>49</v>
      </c>
      <c r="C77" s="81" t="s">
        <v>55</v>
      </c>
      <c r="D77" s="82">
        <v>10000</v>
      </c>
      <c r="E77" s="81" t="s">
        <v>2</v>
      </c>
      <c r="F77" s="81">
        <v>136.69999999999999</v>
      </c>
      <c r="G77" s="81">
        <v>136.15</v>
      </c>
      <c r="H77" s="81"/>
      <c r="I77" s="83"/>
      <c r="J77" s="84">
        <f t="shared" ref="J77:J82" si="73">(IF(E77="SHORT",F77-G77,IF(E77="LONG",G77-F77)))*D77</f>
        <v>5499.999999999829</v>
      </c>
      <c r="K77" s="85"/>
      <c r="L77" s="85"/>
      <c r="M77" s="85">
        <f t="shared" ref="M77:M82" si="74">(K77+J77+L77)/D77</f>
        <v>0.54999999999998295</v>
      </c>
      <c r="N77" s="86">
        <f t="shared" ref="N77:N82" si="75">M77*D77</f>
        <v>5499.999999999829</v>
      </c>
    </row>
    <row r="78" spans="1:14" s="87" customFormat="1" ht="14.25" customHeight="1">
      <c r="A78" s="80">
        <v>43431</v>
      </c>
      <c r="B78" s="81" t="s">
        <v>3</v>
      </c>
      <c r="C78" s="81" t="s">
        <v>55</v>
      </c>
      <c r="D78" s="82">
        <v>2000</v>
      </c>
      <c r="E78" s="81" t="s">
        <v>2</v>
      </c>
      <c r="F78" s="81">
        <v>427</v>
      </c>
      <c r="G78" s="81">
        <v>424</v>
      </c>
      <c r="H78" s="81"/>
      <c r="I78" s="83"/>
      <c r="J78" s="84">
        <f>(IF(E78="SHORT",F78-G78,IF(E78="LONG",G78-F78)))*D78</f>
        <v>6000</v>
      </c>
      <c r="K78" s="85"/>
      <c r="L78" s="85"/>
      <c r="M78" s="85">
        <f t="shared" si="74"/>
        <v>3</v>
      </c>
      <c r="N78" s="86">
        <f t="shared" si="75"/>
        <v>6000</v>
      </c>
    </row>
    <row r="79" spans="1:14" s="79" customFormat="1" ht="14.25" customHeight="1">
      <c r="A79" s="72">
        <v>43431</v>
      </c>
      <c r="B79" s="73" t="s">
        <v>6</v>
      </c>
      <c r="C79" s="73" t="s">
        <v>55</v>
      </c>
      <c r="D79" s="74">
        <v>10000</v>
      </c>
      <c r="E79" s="73" t="s">
        <v>2</v>
      </c>
      <c r="F79" s="73">
        <v>135.55000000000001</v>
      </c>
      <c r="G79" s="73">
        <v>135</v>
      </c>
      <c r="H79" s="73">
        <v>134.30000000000001</v>
      </c>
      <c r="I79" s="75">
        <v>133.69999999999999</v>
      </c>
      <c r="J79" s="76">
        <f t="shared" si="73"/>
        <v>5500.0000000001137</v>
      </c>
      <c r="K79" s="77">
        <f t="shared" ref="K79:K80" si="76">(IF(E79="SHORT",IF(H79="",0,G79-H79),IF(E79="LONG",IF(H79="",0,H79-G79))))*D79</f>
        <v>6999.9999999998863</v>
      </c>
      <c r="L79" s="77">
        <f t="shared" ref="L79" si="77">(IF(E79="SHORT",IF(I79="",0,H79-I79),IF(E79="LONG",IF(I79="",0,(I79-H79)))))*D79</f>
        <v>6000.0000000002274</v>
      </c>
      <c r="M79" s="77">
        <f t="shared" si="74"/>
        <v>1.8500000000000225</v>
      </c>
      <c r="N79" s="78">
        <f t="shared" si="75"/>
        <v>18500.000000000226</v>
      </c>
    </row>
    <row r="80" spans="1:14" s="87" customFormat="1" ht="14.25" customHeight="1">
      <c r="A80" s="80">
        <v>43431</v>
      </c>
      <c r="B80" s="81" t="s">
        <v>4</v>
      </c>
      <c r="C80" s="81" t="s">
        <v>56</v>
      </c>
      <c r="D80" s="82">
        <v>30</v>
      </c>
      <c r="E80" s="81" t="s">
        <v>2</v>
      </c>
      <c r="F80" s="81">
        <v>36076</v>
      </c>
      <c r="G80" s="81">
        <v>35976</v>
      </c>
      <c r="H80" s="81">
        <v>35846</v>
      </c>
      <c r="I80" s="83"/>
      <c r="J80" s="84">
        <f t="shared" si="73"/>
        <v>3000</v>
      </c>
      <c r="K80" s="85">
        <f t="shared" si="76"/>
        <v>3900</v>
      </c>
      <c r="L80" s="85"/>
      <c r="M80" s="85">
        <f t="shared" si="74"/>
        <v>230</v>
      </c>
      <c r="N80" s="86">
        <f t="shared" si="75"/>
        <v>6900</v>
      </c>
    </row>
    <row r="81" spans="1:14" s="87" customFormat="1" ht="14.25" customHeight="1">
      <c r="A81" s="80">
        <v>43431</v>
      </c>
      <c r="B81" s="81" t="s">
        <v>0</v>
      </c>
      <c r="C81" s="81" t="s">
        <v>56</v>
      </c>
      <c r="D81" s="82">
        <v>100</v>
      </c>
      <c r="E81" s="81" t="s">
        <v>1</v>
      </c>
      <c r="F81" s="81">
        <v>30580</v>
      </c>
      <c r="G81" s="81">
        <v>30505</v>
      </c>
      <c r="H81" s="81"/>
      <c r="I81" s="83"/>
      <c r="J81" s="84">
        <f t="shared" si="73"/>
        <v>-7500</v>
      </c>
      <c r="K81" s="85"/>
      <c r="L81" s="85"/>
      <c r="M81" s="85">
        <f t="shared" si="74"/>
        <v>-75</v>
      </c>
      <c r="N81" s="86">
        <f t="shared" si="75"/>
        <v>-7500</v>
      </c>
    </row>
    <row r="82" spans="1:14" s="87" customFormat="1" ht="14.25" customHeight="1">
      <c r="A82" s="80">
        <v>43431</v>
      </c>
      <c r="B82" s="81" t="s">
        <v>32</v>
      </c>
      <c r="C82" s="81" t="s">
        <v>53</v>
      </c>
      <c r="D82" s="82">
        <v>2500</v>
      </c>
      <c r="E82" s="81" t="s">
        <v>2</v>
      </c>
      <c r="F82" s="81">
        <v>292.89999999999998</v>
      </c>
      <c r="G82" s="81">
        <v>295.39999999999998</v>
      </c>
      <c r="H82" s="81"/>
      <c r="I82" s="83"/>
      <c r="J82" s="84">
        <f t="shared" si="73"/>
        <v>-6250</v>
      </c>
      <c r="K82" s="85"/>
      <c r="L82" s="85"/>
      <c r="M82" s="85">
        <f t="shared" si="74"/>
        <v>-2.5</v>
      </c>
      <c r="N82" s="86">
        <f t="shared" si="75"/>
        <v>-6250</v>
      </c>
    </row>
    <row r="83" spans="1:14" s="87" customFormat="1" ht="14.25" customHeight="1">
      <c r="A83" s="80">
        <v>43430</v>
      </c>
      <c r="B83" s="81" t="s">
        <v>31</v>
      </c>
      <c r="C83" s="81" t="s">
        <v>53</v>
      </c>
      <c r="D83" s="82">
        <v>200</v>
      </c>
      <c r="E83" s="81" t="s">
        <v>1</v>
      </c>
      <c r="F83" s="81">
        <v>3637</v>
      </c>
      <c r="G83" s="81">
        <v>3662</v>
      </c>
      <c r="H83" s="81">
        <v>3697</v>
      </c>
      <c r="I83" s="83"/>
      <c r="J83" s="84">
        <f t="shared" ref="J83:J86" si="78">(IF(E83="SHORT",F83-G83,IF(E83="LONG",G83-F83)))*D83</f>
        <v>5000</v>
      </c>
      <c r="K83" s="85">
        <f t="shared" ref="K83" si="79">(IF(E83="SHORT",IF(H83="",0,G83-H83),IF(E83="LONG",IF(H83="",0,H83-G83))))*D83</f>
        <v>7000</v>
      </c>
      <c r="L83" s="85"/>
      <c r="M83" s="85">
        <f t="shared" ref="M83:M86" si="80">(K83+J83+L83)/D83</f>
        <v>60</v>
      </c>
      <c r="N83" s="86">
        <f t="shared" ref="N83:N86" si="81">M83*D83</f>
        <v>12000</v>
      </c>
    </row>
    <row r="84" spans="1:14" s="87" customFormat="1" ht="14.25" customHeight="1">
      <c r="A84" s="80">
        <v>43430</v>
      </c>
      <c r="B84" s="81" t="s">
        <v>4</v>
      </c>
      <c r="C84" s="81" t="s">
        <v>56</v>
      </c>
      <c r="D84" s="82">
        <v>30</v>
      </c>
      <c r="E84" s="81" t="s">
        <v>1</v>
      </c>
      <c r="F84" s="81">
        <v>36352</v>
      </c>
      <c r="G84" s="81">
        <v>36227</v>
      </c>
      <c r="H84" s="81"/>
      <c r="I84" s="83"/>
      <c r="J84" s="84">
        <f t="shared" si="78"/>
        <v>-3750</v>
      </c>
      <c r="K84" s="85"/>
      <c r="L84" s="85"/>
      <c r="M84" s="85">
        <f t="shared" si="80"/>
        <v>-125</v>
      </c>
      <c r="N84" s="86">
        <f t="shared" si="81"/>
        <v>-3750</v>
      </c>
    </row>
    <row r="85" spans="1:14" s="87" customFormat="1" ht="14.25" customHeight="1">
      <c r="A85" s="80">
        <v>43430</v>
      </c>
      <c r="B85" s="81" t="s">
        <v>0</v>
      </c>
      <c r="C85" s="81" t="s">
        <v>56</v>
      </c>
      <c r="D85" s="82">
        <v>100</v>
      </c>
      <c r="E85" s="81" t="s">
        <v>2</v>
      </c>
      <c r="F85" s="81">
        <v>30569</v>
      </c>
      <c r="G85" s="81">
        <v>30639</v>
      </c>
      <c r="H85" s="81"/>
      <c r="I85" s="83"/>
      <c r="J85" s="84">
        <f t="shared" si="78"/>
        <v>-7000</v>
      </c>
      <c r="K85" s="85"/>
      <c r="L85" s="85"/>
      <c r="M85" s="85">
        <f t="shared" si="80"/>
        <v>-70</v>
      </c>
      <c r="N85" s="86">
        <f t="shared" si="81"/>
        <v>-7000</v>
      </c>
    </row>
    <row r="86" spans="1:14" s="87" customFormat="1" ht="14.25" customHeight="1">
      <c r="A86" s="80">
        <v>43430</v>
      </c>
      <c r="B86" s="81" t="s">
        <v>49</v>
      </c>
      <c r="C86" s="81" t="s">
        <v>55</v>
      </c>
      <c r="D86" s="82">
        <v>10000</v>
      </c>
      <c r="E86" s="81" t="s">
        <v>2</v>
      </c>
      <c r="F86" s="81">
        <v>136.94999999999999</v>
      </c>
      <c r="G86" s="81">
        <v>136.4</v>
      </c>
      <c r="H86" s="81"/>
      <c r="I86" s="83"/>
      <c r="J86" s="84">
        <f t="shared" si="78"/>
        <v>5499.999999999829</v>
      </c>
      <c r="K86" s="85"/>
      <c r="L86" s="85"/>
      <c r="M86" s="85">
        <f t="shared" si="80"/>
        <v>0.54999999999998295</v>
      </c>
      <c r="N86" s="86">
        <f t="shared" si="81"/>
        <v>5499.999999999829</v>
      </c>
    </row>
    <row r="87" spans="1:14" s="87" customFormat="1" ht="14.25" customHeight="1">
      <c r="A87" s="80">
        <v>43426</v>
      </c>
      <c r="B87" s="81" t="s">
        <v>31</v>
      </c>
      <c r="C87" s="81" t="s">
        <v>53</v>
      </c>
      <c r="D87" s="82">
        <v>200</v>
      </c>
      <c r="E87" s="81" t="s">
        <v>2</v>
      </c>
      <c r="F87" s="81">
        <v>3847</v>
      </c>
      <c r="G87" s="81">
        <v>3822</v>
      </c>
      <c r="H87" s="81"/>
      <c r="I87" s="83"/>
      <c r="J87" s="84">
        <f t="shared" ref="J87:J92" si="82">(IF(E87="SHORT",F87-G87,IF(E87="LONG",G87-F87)))*D87</f>
        <v>5000</v>
      </c>
      <c r="K87" s="85"/>
      <c r="L87" s="85"/>
      <c r="M87" s="85">
        <f t="shared" ref="M87:M92" si="83">(K87+J87+L87)/D87</f>
        <v>25</v>
      </c>
      <c r="N87" s="86">
        <f t="shared" ref="N87:N92" si="84">M87*D87</f>
        <v>5000</v>
      </c>
    </row>
    <row r="88" spans="1:14" s="79" customFormat="1" ht="14.25" customHeight="1">
      <c r="A88" s="72">
        <v>43426</v>
      </c>
      <c r="B88" s="73" t="s">
        <v>0</v>
      </c>
      <c r="C88" s="73" t="s">
        <v>56</v>
      </c>
      <c r="D88" s="74">
        <v>100</v>
      </c>
      <c r="E88" s="73" t="s">
        <v>2</v>
      </c>
      <c r="F88" s="73">
        <v>30798</v>
      </c>
      <c r="G88" s="73">
        <v>30733</v>
      </c>
      <c r="H88" s="73">
        <v>30653</v>
      </c>
      <c r="I88" s="75">
        <v>30578</v>
      </c>
      <c r="J88" s="76">
        <f t="shared" si="82"/>
        <v>6500</v>
      </c>
      <c r="K88" s="77">
        <f t="shared" ref="K88:K91" si="85">(IF(E88="SHORT",IF(H88="",0,G88-H88),IF(E88="LONG",IF(H88="",0,H88-G88))))*D88</f>
        <v>8000</v>
      </c>
      <c r="L88" s="77">
        <f t="shared" ref="L88:L91" si="86">(IF(E88="SHORT",IF(I88="",0,H88-I88),IF(E88="LONG",IF(I88="",0,(I88-H88)))))*D88</f>
        <v>7500</v>
      </c>
      <c r="M88" s="77">
        <f t="shared" si="83"/>
        <v>220</v>
      </c>
      <c r="N88" s="78">
        <f t="shared" si="84"/>
        <v>22000</v>
      </c>
    </row>
    <row r="89" spans="1:14" s="87" customFormat="1" ht="14.25" customHeight="1">
      <c r="A89" s="80">
        <v>43426</v>
      </c>
      <c r="B89" s="81" t="s">
        <v>4</v>
      </c>
      <c r="C89" s="81" t="s">
        <v>56</v>
      </c>
      <c r="D89" s="82">
        <v>30</v>
      </c>
      <c r="E89" s="81" t="s">
        <v>2</v>
      </c>
      <c r="F89" s="81">
        <v>36859</v>
      </c>
      <c r="G89" s="81">
        <v>36759</v>
      </c>
      <c r="H89" s="81">
        <v>36634</v>
      </c>
      <c r="I89" s="83"/>
      <c r="J89" s="84">
        <f t="shared" si="82"/>
        <v>3000</v>
      </c>
      <c r="K89" s="85">
        <f t="shared" si="85"/>
        <v>3750</v>
      </c>
      <c r="L89" s="85"/>
      <c r="M89" s="85">
        <f t="shared" si="83"/>
        <v>225</v>
      </c>
      <c r="N89" s="86">
        <f t="shared" si="84"/>
        <v>6750</v>
      </c>
    </row>
    <row r="90" spans="1:14" s="87" customFormat="1" ht="14.25" customHeight="1">
      <c r="A90" s="80">
        <v>43426</v>
      </c>
      <c r="B90" s="81" t="s">
        <v>49</v>
      </c>
      <c r="C90" s="81" t="s">
        <v>55</v>
      </c>
      <c r="D90" s="82">
        <v>10000</v>
      </c>
      <c r="E90" s="81" t="s">
        <v>2</v>
      </c>
      <c r="F90" s="81">
        <v>139.05000000000001</v>
      </c>
      <c r="G90" s="81">
        <v>138.5</v>
      </c>
      <c r="H90" s="81">
        <v>137.80000000000001</v>
      </c>
      <c r="I90" s="83"/>
      <c r="J90" s="84">
        <f t="shared" si="82"/>
        <v>5500.0000000001137</v>
      </c>
      <c r="K90" s="85">
        <f t="shared" si="85"/>
        <v>6999.9999999998863</v>
      </c>
      <c r="L90" s="85"/>
      <c r="M90" s="85">
        <f t="shared" si="83"/>
        <v>1.25</v>
      </c>
      <c r="N90" s="86">
        <f t="shared" si="84"/>
        <v>12500</v>
      </c>
    </row>
    <row r="91" spans="1:14" s="79" customFormat="1" ht="14.25" customHeight="1">
      <c r="A91" s="72">
        <v>43426</v>
      </c>
      <c r="B91" s="73" t="s">
        <v>6</v>
      </c>
      <c r="C91" s="73" t="s">
        <v>55</v>
      </c>
      <c r="D91" s="74">
        <v>10000</v>
      </c>
      <c r="E91" s="73" t="s">
        <v>2</v>
      </c>
      <c r="F91" s="73">
        <v>141.19999999999999</v>
      </c>
      <c r="G91" s="73">
        <v>140.65</v>
      </c>
      <c r="H91" s="73">
        <v>139.94999999999999</v>
      </c>
      <c r="I91" s="75">
        <v>139.30000000000001</v>
      </c>
      <c r="J91" s="76">
        <f t="shared" si="82"/>
        <v>5499.999999999829</v>
      </c>
      <c r="K91" s="77">
        <f t="shared" si="85"/>
        <v>7000.000000000171</v>
      </c>
      <c r="L91" s="77">
        <f t="shared" si="86"/>
        <v>6499.9999999997726</v>
      </c>
      <c r="M91" s="77">
        <f t="shared" si="83"/>
        <v>1.8999999999999775</v>
      </c>
      <c r="N91" s="78">
        <f t="shared" si="84"/>
        <v>18999.999999999774</v>
      </c>
    </row>
    <row r="92" spans="1:14" s="87" customFormat="1" ht="14.25" customHeight="1">
      <c r="A92" s="80">
        <v>43426</v>
      </c>
      <c r="B92" s="81" t="s">
        <v>5</v>
      </c>
      <c r="C92" s="81" t="s">
        <v>55</v>
      </c>
      <c r="D92" s="82">
        <v>10000</v>
      </c>
      <c r="E92" s="81" t="s">
        <v>1</v>
      </c>
      <c r="F92" s="81">
        <v>187.15</v>
      </c>
      <c r="G92" s="81">
        <v>187.65</v>
      </c>
      <c r="H92" s="81"/>
      <c r="I92" s="83"/>
      <c r="J92" s="84">
        <f t="shared" si="82"/>
        <v>5000</v>
      </c>
      <c r="K92" s="85"/>
      <c r="L92" s="85"/>
      <c r="M92" s="85">
        <f t="shared" si="83"/>
        <v>0.5</v>
      </c>
      <c r="N92" s="86">
        <f t="shared" si="84"/>
        <v>5000</v>
      </c>
    </row>
    <row r="93" spans="1:14" s="87" customFormat="1" ht="14.25" customHeight="1">
      <c r="A93" s="80">
        <v>43425</v>
      </c>
      <c r="B93" s="81" t="s">
        <v>31</v>
      </c>
      <c r="C93" s="81" t="s">
        <v>53</v>
      </c>
      <c r="D93" s="82">
        <v>200</v>
      </c>
      <c r="E93" s="81" t="s">
        <v>1</v>
      </c>
      <c r="F93" s="81">
        <v>3889</v>
      </c>
      <c r="G93" s="81">
        <v>3914</v>
      </c>
      <c r="H93" s="81"/>
      <c r="I93" s="83"/>
      <c r="J93" s="84">
        <f t="shared" ref="J93:J96" si="87">(IF(E93="SHORT",F93-G93,IF(E93="LONG",G93-F93)))*D93</f>
        <v>5000</v>
      </c>
      <c r="K93" s="85"/>
      <c r="L93" s="85"/>
      <c r="M93" s="85">
        <f t="shared" ref="M93:M96" si="88">(K93+J93+L93)/D93</f>
        <v>25</v>
      </c>
      <c r="N93" s="86">
        <f t="shared" ref="N93:N96" si="89">M93*D93</f>
        <v>5000</v>
      </c>
    </row>
    <row r="94" spans="1:14" s="79" customFormat="1" ht="14.25" customHeight="1">
      <c r="A94" s="72">
        <v>43425</v>
      </c>
      <c r="B94" s="73" t="s">
        <v>32</v>
      </c>
      <c r="C94" s="73" t="s">
        <v>53</v>
      </c>
      <c r="D94" s="74">
        <v>2500</v>
      </c>
      <c r="E94" s="73" t="s">
        <v>2</v>
      </c>
      <c r="F94" s="73">
        <v>338.9</v>
      </c>
      <c r="G94" s="73">
        <v>335.9</v>
      </c>
      <c r="H94" s="73">
        <v>332.15</v>
      </c>
      <c r="I94" s="75">
        <v>328.9</v>
      </c>
      <c r="J94" s="76">
        <f t="shared" si="87"/>
        <v>7500</v>
      </c>
      <c r="K94" s="77">
        <f t="shared" ref="K94" si="90">(IF(E94="SHORT",IF(H94="",0,G94-H94),IF(E94="LONG",IF(H94="",0,H94-G94))))*D94</f>
        <v>9375</v>
      </c>
      <c r="L94" s="77">
        <f t="shared" ref="L94" si="91">(IF(E94="SHORT",IF(I94="",0,H94-I94),IF(E94="LONG",IF(I94="",0,(I94-H94)))))*D94</f>
        <v>8125</v>
      </c>
      <c r="M94" s="77">
        <f t="shared" si="88"/>
        <v>10</v>
      </c>
      <c r="N94" s="78">
        <f t="shared" si="89"/>
        <v>25000</v>
      </c>
    </row>
    <row r="95" spans="1:14" s="87" customFormat="1" ht="14.25" customHeight="1">
      <c r="A95" s="80">
        <v>43425</v>
      </c>
      <c r="B95" s="81" t="s">
        <v>6</v>
      </c>
      <c r="C95" s="81" t="s">
        <v>55</v>
      </c>
      <c r="D95" s="82">
        <v>10000</v>
      </c>
      <c r="E95" s="81" t="s">
        <v>1</v>
      </c>
      <c r="F95" s="81">
        <v>140.30000000000001</v>
      </c>
      <c r="G95" s="81">
        <v>139.69999999999999</v>
      </c>
      <c r="H95" s="81"/>
      <c r="I95" s="83"/>
      <c r="J95" s="84">
        <f t="shared" si="87"/>
        <v>-6000.0000000002274</v>
      </c>
      <c r="K95" s="85"/>
      <c r="L95" s="85"/>
      <c r="M95" s="85">
        <f t="shared" si="88"/>
        <v>-0.60000000000002274</v>
      </c>
      <c r="N95" s="86">
        <f t="shared" si="89"/>
        <v>-6000.0000000002274</v>
      </c>
    </row>
    <row r="96" spans="1:14" s="87" customFormat="1" ht="14.25" customHeight="1">
      <c r="A96" s="80">
        <v>43425</v>
      </c>
      <c r="B96" s="81" t="s">
        <v>48</v>
      </c>
      <c r="C96" s="81" t="s">
        <v>55</v>
      </c>
      <c r="D96" s="82">
        <v>500</v>
      </c>
      <c r="E96" s="81" t="s">
        <v>1</v>
      </c>
      <c r="F96" s="81">
        <v>789.75</v>
      </c>
      <c r="G96" s="81">
        <v>782.75</v>
      </c>
      <c r="H96" s="81"/>
      <c r="I96" s="83"/>
      <c r="J96" s="84">
        <f t="shared" si="87"/>
        <v>-3500</v>
      </c>
      <c r="K96" s="85"/>
      <c r="L96" s="85"/>
      <c r="M96" s="85">
        <f t="shared" si="88"/>
        <v>-7</v>
      </c>
      <c r="N96" s="86">
        <f t="shared" si="89"/>
        <v>-3500</v>
      </c>
    </row>
    <row r="97" spans="1:14" s="79" customFormat="1" ht="14.25" customHeight="1">
      <c r="A97" s="72">
        <v>43424</v>
      </c>
      <c r="B97" s="73" t="s">
        <v>31</v>
      </c>
      <c r="C97" s="73" t="s">
        <v>53</v>
      </c>
      <c r="D97" s="74">
        <v>200</v>
      </c>
      <c r="E97" s="73" t="s">
        <v>2</v>
      </c>
      <c r="F97" s="73">
        <v>4073</v>
      </c>
      <c r="G97" s="73">
        <v>4048</v>
      </c>
      <c r="H97" s="73">
        <v>4013</v>
      </c>
      <c r="I97" s="75">
        <v>3983</v>
      </c>
      <c r="J97" s="76">
        <f t="shared" ref="J97:J102" si="92">(IF(E97="SHORT",F97-G97,IF(E97="LONG",G97-F97)))*D97</f>
        <v>5000</v>
      </c>
      <c r="K97" s="77">
        <f t="shared" ref="K97:K100" si="93">(IF(E97="SHORT",IF(H97="",0,G97-H97),IF(E97="LONG",IF(H97="",0,H97-G97))))*D97</f>
        <v>7000</v>
      </c>
      <c r="L97" s="77">
        <f t="shared" ref="L97" si="94">(IF(E97="SHORT",IF(I97="",0,H97-I97),IF(E97="LONG",IF(I97="",0,(I97-H97)))))*D97</f>
        <v>6000</v>
      </c>
      <c r="M97" s="77">
        <f t="shared" ref="M97:M102" si="95">(K97+J97+L97)/D97</f>
        <v>90</v>
      </c>
      <c r="N97" s="78">
        <f t="shared" ref="N97:N102" si="96">M97*D97</f>
        <v>18000</v>
      </c>
    </row>
    <row r="98" spans="1:14" s="87" customFormat="1" ht="14.25" customHeight="1">
      <c r="A98" s="80">
        <v>43424</v>
      </c>
      <c r="B98" s="81" t="s">
        <v>0</v>
      </c>
      <c r="C98" s="81" t="s">
        <v>56</v>
      </c>
      <c r="D98" s="82">
        <v>100</v>
      </c>
      <c r="E98" s="81" t="s">
        <v>1</v>
      </c>
      <c r="F98" s="81">
        <v>30864</v>
      </c>
      <c r="G98" s="81">
        <v>30929</v>
      </c>
      <c r="H98" s="81"/>
      <c r="I98" s="83"/>
      <c r="J98" s="84">
        <f t="shared" si="92"/>
        <v>6500</v>
      </c>
      <c r="K98" s="85"/>
      <c r="L98" s="85"/>
      <c r="M98" s="85">
        <f t="shared" si="95"/>
        <v>65</v>
      </c>
      <c r="N98" s="86">
        <f t="shared" si="96"/>
        <v>6500</v>
      </c>
    </row>
    <row r="99" spans="1:14" s="87" customFormat="1" ht="14.25" customHeight="1">
      <c r="A99" s="80">
        <v>43424</v>
      </c>
      <c r="B99" s="81" t="s">
        <v>4</v>
      </c>
      <c r="C99" s="81" t="s">
        <v>56</v>
      </c>
      <c r="D99" s="82">
        <v>30</v>
      </c>
      <c r="E99" s="81" t="s">
        <v>1</v>
      </c>
      <c r="F99" s="81">
        <v>36839</v>
      </c>
      <c r="G99" s="81">
        <v>36939</v>
      </c>
      <c r="H99" s="81"/>
      <c r="I99" s="83"/>
      <c r="J99" s="84">
        <f t="shared" si="92"/>
        <v>3000</v>
      </c>
      <c r="K99" s="85"/>
      <c r="L99" s="85"/>
      <c r="M99" s="85">
        <f t="shared" si="95"/>
        <v>100</v>
      </c>
      <c r="N99" s="86">
        <f t="shared" si="96"/>
        <v>3000</v>
      </c>
    </row>
    <row r="100" spans="1:14" s="87" customFormat="1" ht="14.25" customHeight="1">
      <c r="A100" s="80">
        <v>43424</v>
      </c>
      <c r="B100" s="81" t="s">
        <v>3</v>
      </c>
      <c r="C100" s="81" t="s">
        <v>55</v>
      </c>
      <c r="D100" s="82">
        <v>2000</v>
      </c>
      <c r="E100" s="81" t="s">
        <v>1</v>
      </c>
      <c r="F100" s="81">
        <v>441.4</v>
      </c>
      <c r="G100" s="81">
        <v>444.4</v>
      </c>
      <c r="H100" s="81">
        <v>448.15</v>
      </c>
      <c r="I100" s="83"/>
      <c r="J100" s="84">
        <f t="shared" si="92"/>
        <v>6000</v>
      </c>
      <c r="K100" s="85">
        <f t="shared" si="93"/>
        <v>7500</v>
      </c>
      <c r="L100" s="85"/>
      <c r="M100" s="85">
        <f t="shared" si="95"/>
        <v>6.75</v>
      </c>
      <c r="N100" s="86">
        <f t="shared" si="96"/>
        <v>13500</v>
      </c>
    </row>
    <row r="101" spans="1:14" s="87" customFormat="1" ht="14.25" customHeight="1">
      <c r="A101" s="80">
        <v>43424</v>
      </c>
      <c r="B101" s="81" t="s">
        <v>49</v>
      </c>
      <c r="C101" s="81" t="s">
        <v>55</v>
      </c>
      <c r="D101" s="82">
        <v>10000</v>
      </c>
      <c r="E101" s="81" t="s">
        <v>1</v>
      </c>
      <c r="F101" s="81">
        <v>137.75</v>
      </c>
      <c r="G101" s="81">
        <v>138.30000000000001</v>
      </c>
      <c r="H101" s="81"/>
      <c r="I101" s="83"/>
      <c r="J101" s="84">
        <f t="shared" si="92"/>
        <v>5500.0000000001137</v>
      </c>
      <c r="K101" s="85"/>
      <c r="L101" s="85"/>
      <c r="M101" s="85">
        <f t="shared" si="95"/>
        <v>0.55000000000001137</v>
      </c>
      <c r="N101" s="86">
        <f t="shared" si="96"/>
        <v>5500.0000000001137</v>
      </c>
    </row>
    <row r="102" spans="1:14" s="87" customFormat="1" ht="14.25" customHeight="1">
      <c r="A102" s="80">
        <v>43424</v>
      </c>
      <c r="B102" s="81" t="s">
        <v>48</v>
      </c>
      <c r="C102" s="81" t="s">
        <v>55</v>
      </c>
      <c r="D102" s="82">
        <v>500</v>
      </c>
      <c r="E102" s="81" t="s">
        <v>1</v>
      </c>
      <c r="F102" s="81">
        <v>800.05</v>
      </c>
      <c r="G102" s="81">
        <v>806.05</v>
      </c>
      <c r="H102" s="81"/>
      <c r="I102" s="83"/>
      <c r="J102" s="84">
        <f t="shared" si="92"/>
        <v>3000</v>
      </c>
      <c r="K102" s="85"/>
      <c r="L102" s="85"/>
      <c r="M102" s="85">
        <f t="shared" si="95"/>
        <v>6</v>
      </c>
      <c r="N102" s="86">
        <f t="shared" si="96"/>
        <v>3000</v>
      </c>
    </row>
    <row r="103" spans="1:14" s="87" customFormat="1" ht="14.25" customHeight="1">
      <c r="A103" s="80">
        <v>43423</v>
      </c>
      <c r="B103" s="81" t="s">
        <v>48</v>
      </c>
      <c r="C103" s="81" t="s">
        <v>55</v>
      </c>
      <c r="D103" s="82">
        <v>500</v>
      </c>
      <c r="E103" s="81" t="s">
        <v>1</v>
      </c>
      <c r="F103" s="81">
        <v>803.25</v>
      </c>
      <c r="G103" s="81">
        <v>796.25</v>
      </c>
      <c r="H103" s="81"/>
      <c r="I103" s="83"/>
      <c r="J103" s="84">
        <f t="shared" ref="J103:J110" si="97">(IF(E103="SHORT",F103-G103,IF(E103="LONG",G103-F103)))*D103</f>
        <v>-3500</v>
      </c>
      <c r="K103" s="85"/>
      <c r="L103" s="85"/>
      <c r="M103" s="85">
        <f t="shared" ref="M103:M110" si="98">(K103+J103+L103)/D103</f>
        <v>-7</v>
      </c>
      <c r="N103" s="86">
        <f t="shared" ref="N103:N110" si="99">M103*D103</f>
        <v>-3500</v>
      </c>
    </row>
    <row r="104" spans="1:14" s="87" customFormat="1" ht="14.25" customHeight="1">
      <c r="A104" s="80">
        <v>43423</v>
      </c>
      <c r="B104" s="81" t="s">
        <v>3</v>
      </c>
      <c r="C104" s="81" t="s">
        <v>55</v>
      </c>
      <c r="D104" s="82">
        <v>2000</v>
      </c>
      <c r="E104" s="81" t="s">
        <v>2</v>
      </c>
      <c r="F104" s="81">
        <v>440.05</v>
      </c>
      <c r="G104" s="81">
        <v>438.05</v>
      </c>
      <c r="H104" s="81"/>
      <c r="I104" s="83"/>
      <c r="J104" s="84">
        <f t="shared" si="97"/>
        <v>4000</v>
      </c>
      <c r="K104" s="85"/>
      <c r="L104" s="85"/>
      <c r="M104" s="85">
        <f t="shared" si="98"/>
        <v>2</v>
      </c>
      <c r="N104" s="86">
        <f t="shared" si="99"/>
        <v>4000</v>
      </c>
    </row>
    <row r="105" spans="1:14" s="87" customFormat="1" ht="14.25" customHeight="1">
      <c r="A105" s="80">
        <v>43423</v>
      </c>
      <c r="B105" s="81" t="s">
        <v>6</v>
      </c>
      <c r="C105" s="81" t="s">
        <v>55</v>
      </c>
      <c r="D105" s="82">
        <v>10000</v>
      </c>
      <c r="E105" s="81" t="s">
        <v>1</v>
      </c>
      <c r="F105" s="81">
        <v>143.69999999999999</v>
      </c>
      <c r="G105" s="81">
        <v>144.25</v>
      </c>
      <c r="H105" s="81"/>
      <c r="I105" s="83"/>
      <c r="J105" s="84">
        <f t="shared" si="97"/>
        <v>5500.0000000001137</v>
      </c>
      <c r="K105" s="85"/>
      <c r="L105" s="85"/>
      <c r="M105" s="85">
        <f t="shared" si="98"/>
        <v>0.55000000000001137</v>
      </c>
      <c r="N105" s="86">
        <f t="shared" si="99"/>
        <v>5500.0000000001137</v>
      </c>
    </row>
    <row r="106" spans="1:14" s="79" customFormat="1" ht="14.25" customHeight="1">
      <c r="A106" s="72">
        <v>43423</v>
      </c>
      <c r="B106" s="73" t="s">
        <v>5</v>
      </c>
      <c r="C106" s="73" t="s">
        <v>55</v>
      </c>
      <c r="D106" s="74">
        <v>10000</v>
      </c>
      <c r="E106" s="73" t="s">
        <v>2</v>
      </c>
      <c r="F106" s="73">
        <v>191.35</v>
      </c>
      <c r="G106" s="73">
        <v>190.8</v>
      </c>
      <c r="H106" s="73">
        <v>190.1</v>
      </c>
      <c r="I106" s="75">
        <v>189.5</v>
      </c>
      <c r="J106" s="76">
        <f t="shared" si="97"/>
        <v>5499.999999999829</v>
      </c>
      <c r="K106" s="77">
        <f t="shared" ref="K106:K110" si="100">(IF(E106="SHORT",IF(H106="",0,G106-H106),IF(E106="LONG",IF(H106="",0,H106-G106))))*D106</f>
        <v>7000.000000000171</v>
      </c>
      <c r="L106" s="77">
        <f t="shared" ref="L106:L109" si="101">(IF(E106="SHORT",IF(I106="",0,H106-I106),IF(E106="LONG",IF(I106="",0,(I106-H106)))))*D106</f>
        <v>5999.9999999999436</v>
      </c>
      <c r="M106" s="77">
        <f t="shared" si="98"/>
        <v>1.8499999999999941</v>
      </c>
      <c r="N106" s="78">
        <f t="shared" si="99"/>
        <v>18499.999999999942</v>
      </c>
    </row>
    <row r="107" spans="1:14" s="87" customFormat="1" ht="14.25" customHeight="1">
      <c r="A107" s="80">
        <v>43423</v>
      </c>
      <c r="B107" s="81" t="s">
        <v>0</v>
      </c>
      <c r="C107" s="81" t="s">
        <v>56</v>
      </c>
      <c r="D107" s="82">
        <v>100</v>
      </c>
      <c r="E107" s="81" t="s">
        <v>2</v>
      </c>
      <c r="F107" s="81">
        <v>30911</v>
      </c>
      <c r="G107" s="81">
        <v>30846</v>
      </c>
      <c r="H107" s="81"/>
      <c r="I107" s="83"/>
      <c r="J107" s="84">
        <f t="shared" si="97"/>
        <v>6500</v>
      </c>
      <c r="K107" s="85"/>
      <c r="L107" s="85"/>
      <c r="M107" s="85">
        <f t="shared" si="98"/>
        <v>65</v>
      </c>
      <c r="N107" s="86">
        <f t="shared" si="99"/>
        <v>6500</v>
      </c>
    </row>
    <row r="108" spans="1:14" s="87" customFormat="1" ht="14.25" customHeight="1">
      <c r="A108" s="80">
        <v>43423</v>
      </c>
      <c r="B108" s="81" t="s">
        <v>4</v>
      </c>
      <c r="C108" s="81" t="s">
        <v>56</v>
      </c>
      <c r="D108" s="82">
        <v>30</v>
      </c>
      <c r="E108" s="81" t="s">
        <v>2</v>
      </c>
      <c r="F108" s="81">
        <v>36931</v>
      </c>
      <c r="G108" s="81">
        <v>36831</v>
      </c>
      <c r="H108" s="81"/>
      <c r="I108" s="83"/>
      <c r="J108" s="84">
        <f t="shared" si="97"/>
        <v>3000</v>
      </c>
      <c r="K108" s="85"/>
      <c r="L108" s="85"/>
      <c r="M108" s="85">
        <f t="shared" si="98"/>
        <v>100</v>
      </c>
      <c r="N108" s="86">
        <f t="shared" si="99"/>
        <v>3000</v>
      </c>
    </row>
    <row r="109" spans="1:14" s="79" customFormat="1" ht="14.25" customHeight="1">
      <c r="A109" s="72">
        <v>43423</v>
      </c>
      <c r="B109" s="73" t="s">
        <v>31</v>
      </c>
      <c r="C109" s="73" t="s">
        <v>53</v>
      </c>
      <c r="D109" s="74">
        <v>200</v>
      </c>
      <c r="E109" s="73" t="s">
        <v>2</v>
      </c>
      <c r="F109" s="73">
        <v>4099</v>
      </c>
      <c r="G109" s="73">
        <v>4074</v>
      </c>
      <c r="H109" s="73">
        <v>4039</v>
      </c>
      <c r="I109" s="75">
        <v>4009</v>
      </c>
      <c r="J109" s="76">
        <f t="shared" si="97"/>
        <v>5000</v>
      </c>
      <c r="K109" s="77">
        <f t="shared" si="100"/>
        <v>7000</v>
      </c>
      <c r="L109" s="77">
        <f t="shared" si="101"/>
        <v>6000</v>
      </c>
      <c r="M109" s="77">
        <f t="shared" si="98"/>
        <v>90</v>
      </c>
      <c r="N109" s="78">
        <f t="shared" si="99"/>
        <v>18000</v>
      </c>
    </row>
    <row r="110" spans="1:14" s="87" customFormat="1" ht="14.25" customHeight="1">
      <c r="A110" s="80">
        <v>43423</v>
      </c>
      <c r="B110" s="81" t="s">
        <v>32</v>
      </c>
      <c r="C110" s="81" t="s">
        <v>53</v>
      </c>
      <c r="D110" s="82">
        <v>2500</v>
      </c>
      <c r="E110" s="81" t="s">
        <v>2</v>
      </c>
      <c r="F110" s="81">
        <v>324.7</v>
      </c>
      <c r="G110" s="81">
        <v>321.95</v>
      </c>
      <c r="H110" s="81">
        <v>318.7</v>
      </c>
      <c r="I110" s="83"/>
      <c r="J110" s="84">
        <f t="shared" si="97"/>
        <v>6875</v>
      </c>
      <c r="K110" s="85">
        <f t="shared" si="100"/>
        <v>8125</v>
      </c>
      <c r="L110" s="85"/>
      <c r="M110" s="85">
        <f t="shared" si="98"/>
        <v>6</v>
      </c>
      <c r="N110" s="86">
        <f t="shared" si="99"/>
        <v>15000</v>
      </c>
    </row>
    <row r="111" spans="1:14" s="87" customFormat="1" ht="14.25" customHeight="1">
      <c r="A111" s="80">
        <v>43420</v>
      </c>
      <c r="B111" s="81" t="s">
        <v>5</v>
      </c>
      <c r="C111" s="81" t="s">
        <v>55</v>
      </c>
      <c r="D111" s="82">
        <v>10000</v>
      </c>
      <c r="E111" s="81" t="s">
        <v>2</v>
      </c>
      <c r="F111" s="81">
        <v>188.6</v>
      </c>
      <c r="G111" s="81">
        <v>188.05</v>
      </c>
      <c r="H111" s="81">
        <v>187.35</v>
      </c>
      <c r="I111" s="83"/>
      <c r="J111" s="84">
        <f t="shared" ref="J111:J116" si="102">(IF(E111="SHORT",F111-G111,IF(E111="LONG",G111-F111)))*D111</f>
        <v>5499.999999999829</v>
      </c>
      <c r="K111" s="85">
        <f t="shared" ref="K111:K116" si="103">(IF(E111="SHORT",IF(H111="",0,G111-H111),IF(E111="LONG",IF(H111="",0,H111-G111))))*D111</f>
        <v>7000.000000000171</v>
      </c>
      <c r="L111" s="85"/>
      <c r="M111" s="85">
        <f t="shared" ref="M111:M116" si="104">(K111+J111+L111)/D111</f>
        <v>1.25</v>
      </c>
      <c r="N111" s="86">
        <f t="shared" ref="N111:N116" si="105">M111*D111</f>
        <v>12500</v>
      </c>
    </row>
    <row r="112" spans="1:14" s="87" customFormat="1" ht="14.25" customHeight="1">
      <c r="A112" s="80">
        <v>43420</v>
      </c>
      <c r="B112" s="81" t="s">
        <v>49</v>
      </c>
      <c r="C112" s="81" t="s">
        <v>55</v>
      </c>
      <c r="D112" s="82">
        <v>10000</v>
      </c>
      <c r="E112" s="81" t="s">
        <v>2</v>
      </c>
      <c r="F112" s="81">
        <v>138.75</v>
      </c>
      <c r="G112" s="81">
        <v>138.25</v>
      </c>
      <c r="H112" s="81"/>
      <c r="I112" s="83"/>
      <c r="J112" s="84">
        <f t="shared" si="102"/>
        <v>5000</v>
      </c>
      <c r="K112" s="85"/>
      <c r="L112" s="85"/>
      <c r="M112" s="85">
        <f t="shared" si="104"/>
        <v>0.5</v>
      </c>
      <c r="N112" s="86">
        <f t="shared" si="105"/>
        <v>5000</v>
      </c>
    </row>
    <row r="113" spans="1:14" s="79" customFormat="1" ht="14.25" customHeight="1">
      <c r="A113" s="72">
        <v>43420</v>
      </c>
      <c r="B113" s="73" t="s">
        <v>6</v>
      </c>
      <c r="C113" s="73" t="s">
        <v>55</v>
      </c>
      <c r="D113" s="74">
        <v>10000</v>
      </c>
      <c r="E113" s="73" t="s">
        <v>1</v>
      </c>
      <c r="F113" s="73">
        <v>139.35</v>
      </c>
      <c r="G113" s="73">
        <v>139.9</v>
      </c>
      <c r="H113" s="73">
        <v>140.6</v>
      </c>
      <c r="I113" s="75">
        <v>141.30000000000001</v>
      </c>
      <c r="J113" s="76">
        <f t="shared" si="102"/>
        <v>5500.0000000001137</v>
      </c>
      <c r="K113" s="77">
        <f t="shared" si="103"/>
        <v>6999.9999999998863</v>
      </c>
      <c r="L113" s="77">
        <f t="shared" ref="L113:L116" si="106">(IF(E113="SHORT",IF(I113="",0,H113-I113),IF(E113="LONG",IF(I113="",0,(I113-H113)))))*D113</f>
        <v>7000.000000000171</v>
      </c>
      <c r="M113" s="77">
        <f t="shared" si="104"/>
        <v>1.9500000000000171</v>
      </c>
      <c r="N113" s="78">
        <f t="shared" si="105"/>
        <v>19500.000000000171</v>
      </c>
    </row>
    <row r="114" spans="1:14" s="87" customFormat="1" ht="14.25" customHeight="1">
      <c r="A114" s="80">
        <v>43420</v>
      </c>
      <c r="B114" s="81" t="s">
        <v>0</v>
      </c>
      <c r="C114" s="81" t="s">
        <v>56</v>
      </c>
      <c r="D114" s="82">
        <v>100</v>
      </c>
      <c r="E114" s="81" t="s">
        <v>2</v>
      </c>
      <c r="F114" s="81">
        <v>30849</v>
      </c>
      <c r="G114" s="81">
        <v>30919</v>
      </c>
      <c r="H114" s="81"/>
      <c r="I114" s="83"/>
      <c r="J114" s="84">
        <f t="shared" si="102"/>
        <v>-7000</v>
      </c>
      <c r="K114" s="85"/>
      <c r="L114" s="85"/>
      <c r="M114" s="85">
        <f t="shared" si="104"/>
        <v>-70</v>
      </c>
      <c r="N114" s="86">
        <f t="shared" si="105"/>
        <v>-7000</v>
      </c>
    </row>
    <row r="115" spans="1:14" s="87" customFormat="1" ht="14.25" customHeight="1">
      <c r="A115" s="80">
        <v>43420</v>
      </c>
      <c r="B115" s="81" t="s">
        <v>31</v>
      </c>
      <c r="C115" s="81" t="s">
        <v>53</v>
      </c>
      <c r="D115" s="82">
        <v>200</v>
      </c>
      <c r="E115" s="81" t="s">
        <v>1</v>
      </c>
      <c r="F115" s="81">
        <v>4087</v>
      </c>
      <c r="G115" s="81">
        <v>4112</v>
      </c>
      <c r="H115" s="81">
        <v>4147</v>
      </c>
      <c r="I115" s="83"/>
      <c r="J115" s="84">
        <f t="shared" si="102"/>
        <v>5000</v>
      </c>
      <c r="K115" s="85">
        <f t="shared" si="103"/>
        <v>7000</v>
      </c>
      <c r="L115" s="85"/>
      <c r="M115" s="85">
        <f t="shared" si="104"/>
        <v>60</v>
      </c>
      <c r="N115" s="86">
        <f t="shared" si="105"/>
        <v>12000</v>
      </c>
    </row>
    <row r="116" spans="1:14" s="79" customFormat="1" ht="14.25" customHeight="1">
      <c r="A116" s="72">
        <v>43420</v>
      </c>
      <c r="B116" s="73" t="s">
        <v>32</v>
      </c>
      <c r="C116" s="73" t="s">
        <v>53</v>
      </c>
      <c r="D116" s="74">
        <v>2500</v>
      </c>
      <c r="E116" s="73" t="s">
        <v>2</v>
      </c>
      <c r="F116" s="73">
        <v>291.39999999999998</v>
      </c>
      <c r="G116" s="73">
        <v>288.89999999999998</v>
      </c>
      <c r="H116" s="73">
        <v>286.14999999999998</v>
      </c>
      <c r="I116" s="75">
        <v>283.39999999999998</v>
      </c>
      <c r="J116" s="76">
        <f t="shared" si="102"/>
        <v>6250</v>
      </c>
      <c r="K116" s="77">
        <f t="shared" si="103"/>
        <v>6875</v>
      </c>
      <c r="L116" s="77">
        <f t="shared" si="106"/>
        <v>6875</v>
      </c>
      <c r="M116" s="77">
        <f t="shared" si="104"/>
        <v>8</v>
      </c>
      <c r="N116" s="78">
        <f t="shared" si="105"/>
        <v>20000</v>
      </c>
    </row>
    <row r="117" spans="1:14" s="87" customFormat="1" ht="14.25" customHeight="1">
      <c r="A117" s="80">
        <v>43419</v>
      </c>
      <c r="B117" s="81" t="s">
        <v>4</v>
      </c>
      <c r="C117" s="81" t="s">
        <v>56</v>
      </c>
      <c r="D117" s="82">
        <v>30</v>
      </c>
      <c r="E117" s="81" t="s">
        <v>2</v>
      </c>
      <c r="F117" s="81">
        <v>36672</v>
      </c>
      <c r="G117" s="81">
        <v>36572</v>
      </c>
      <c r="H117" s="81">
        <v>36447</v>
      </c>
      <c r="I117" s="83"/>
      <c r="J117" s="84">
        <f t="shared" ref="J117:J119" si="107">(IF(E117="SHORT",F117-G117,IF(E117="LONG",G117-F117)))*D117</f>
        <v>3000</v>
      </c>
      <c r="K117" s="85">
        <f t="shared" ref="K117:K118" si="108">(IF(E117="SHORT",IF(H117="",0,G117-H117),IF(E117="LONG",IF(H117="",0,H117-G117))))*D117</f>
        <v>3750</v>
      </c>
      <c r="L117" s="85"/>
      <c r="M117" s="85">
        <f t="shared" ref="M117:M119" si="109">(K117+J117+L117)/D117</f>
        <v>225</v>
      </c>
      <c r="N117" s="86">
        <f t="shared" ref="N117:N119" si="110">M117*D117</f>
        <v>6750</v>
      </c>
    </row>
    <row r="118" spans="1:14" s="87" customFormat="1" ht="14.25" customHeight="1">
      <c r="A118" s="80">
        <v>43419</v>
      </c>
      <c r="B118" s="81" t="s">
        <v>0</v>
      </c>
      <c r="C118" s="81" t="s">
        <v>56</v>
      </c>
      <c r="D118" s="82">
        <v>100</v>
      </c>
      <c r="E118" s="81" t="s">
        <v>2</v>
      </c>
      <c r="F118" s="81">
        <v>30877</v>
      </c>
      <c r="G118" s="81">
        <v>30812</v>
      </c>
      <c r="H118" s="81">
        <v>30732</v>
      </c>
      <c r="I118" s="83"/>
      <c r="J118" s="84">
        <f t="shared" si="107"/>
        <v>6500</v>
      </c>
      <c r="K118" s="85">
        <f t="shared" si="108"/>
        <v>8000</v>
      </c>
      <c r="L118" s="85"/>
      <c r="M118" s="85">
        <f t="shared" si="109"/>
        <v>145</v>
      </c>
      <c r="N118" s="86">
        <f t="shared" si="110"/>
        <v>14500</v>
      </c>
    </row>
    <row r="119" spans="1:14" s="87" customFormat="1" ht="14.25" customHeight="1">
      <c r="A119" s="80">
        <v>43419</v>
      </c>
      <c r="B119" s="81" t="s">
        <v>6</v>
      </c>
      <c r="C119" s="81" t="s">
        <v>55</v>
      </c>
      <c r="D119" s="82">
        <v>10000</v>
      </c>
      <c r="E119" s="81" t="s">
        <v>1</v>
      </c>
      <c r="F119" s="81">
        <v>141</v>
      </c>
      <c r="G119" s="81">
        <v>141.55000000000001</v>
      </c>
      <c r="H119" s="81"/>
      <c r="I119" s="83"/>
      <c r="J119" s="84">
        <f t="shared" si="107"/>
        <v>5500.0000000001137</v>
      </c>
      <c r="K119" s="85"/>
      <c r="L119" s="85"/>
      <c r="M119" s="85">
        <f t="shared" si="109"/>
        <v>0.55000000000001137</v>
      </c>
      <c r="N119" s="86">
        <f t="shared" si="110"/>
        <v>5500.0000000001137</v>
      </c>
    </row>
    <row r="120" spans="1:14" s="87" customFormat="1" ht="14.25" customHeight="1">
      <c r="A120" s="80">
        <v>43419</v>
      </c>
      <c r="B120" s="81" t="s">
        <v>3</v>
      </c>
      <c r="C120" s="81" t="s">
        <v>55</v>
      </c>
      <c r="D120" s="82">
        <v>2000</v>
      </c>
      <c r="E120" s="81" t="s">
        <v>1</v>
      </c>
      <c r="F120" s="81">
        <v>435.55</v>
      </c>
      <c r="G120" s="81">
        <v>438.55</v>
      </c>
      <c r="H120" s="81"/>
      <c r="I120" s="83"/>
      <c r="J120" s="84">
        <f t="shared" ref="J120:J123" si="111">(IF(E120="SHORT",F120-G120,IF(E120="LONG",G120-F120)))*D120</f>
        <v>6000</v>
      </c>
      <c r="K120" s="85"/>
      <c r="L120" s="85"/>
      <c r="M120" s="85">
        <f t="shared" ref="M120:M123" si="112">(K120+J120+L120)/D120</f>
        <v>3</v>
      </c>
      <c r="N120" s="86">
        <f t="shared" ref="N120:N123" si="113">M120*D120</f>
        <v>6000</v>
      </c>
    </row>
    <row r="121" spans="1:14" s="87" customFormat="1" ht="14.25" customHeight="1">
      <c r="A121" s="80">
        <v>43419</v>
      </c>
      <c r="B121" s="81" t="s">
        <v>48</v>
      </c>
      <c r="C121" s="81" t="s">
        <v>55</v>
      </c>
      <c r="D121" s="82">
        <v>500</v>
      </c>
      <c r="E121" s="81" t="s">
        <v>1</v>
      </c>
      <c r="F121" s="81">
        <v>822.3</v>
      </c>
      <c r="G121" s="81">
        <v>815.3</v>
      </c>
      <c r="H121" s="81"/>
      <c r="I121" s="83"/>
      <c r="J121" s="84">
        <f t="shared" si="111"/>
        <v>-3500</v>
      </c>
      <c r="K121" s="85"/>
      <c r="L121" s="85"/>
      <c r="M121" s="85">
        <f t="shared" si="112"/>
        <v>-7</v>
      </c>
      <c r="N121" s="86">
        <f t="shared" si="113"/>
        <v>-3500</v>
      </c>
    </row>
    <row r="122" spans="1:14" s="87" customFormat="1" ht="14.25" customHeight="1">
      <c r="A122" s="80">
        <v>43419</v>
      </c>
      <c r="B122" s="81" t="s">
        <v>49</v>
      </c>
      <c r="C122" s="81" t="s">
        <v>55</v>
      </c>
      <c r="D122" s="82">
        <v>10000</v>
      </c>
      <c r="E122" s="81" t="s">
        <v>1</v>
      </c>
      <c r="F122" s="81">
        <v>140.19999999999999</v>
      </c>
      <c r="G122" s="81">
        <v>140.75</v>
      </c>
      <c r="H122" s="81"/>
      <c r="I122" s="83"/>
      <c r="J122" s="84">
        <f t="shared" si="111"/>
        <v>5500.0000000001137</v>
      </c>
      <c r="K122" s="85"/>
      <c r="L122" s="85"/>
      <c r="M122" s="85">
        <f t="shared" si="112"/>
        <v>0.55000000000001137</v>
      </c>
      <c r="N122" s="86">
        <f t="shared" si="113"/>
        <v>5500.0000000001137</v>
      </c>
    </row>
    <row r="123" spans="1:14" s="87" customFormat="1" ht="14.25" customHeight="1">
      <c r="A123" s="80">
        <v>43419</v>
      </c>
      <c r="B123" s="81" t="s">
        <v>31</v>
      </c>
      <c r="C123" s="81" t="s">
        <v>53</v>
      </c>
      <c r="D123" s="82">
        <v>200</v>
      </c>
      <c r="E123" s="81" t="s">
        <v>1</v>
      </c>
      <c r="F123" s="81">
        <v>4054</v>
      </c>
      <c r="G123" s="81">
        <v>4024</v>
      </c>
      <c r="H123" s="81"/>
      <c r="I123" s="83"/>
      <c r="J123" s="84">
        <f t="shared" si="111"/>
        <v>-6000</v>
      </c>
      <c r="K123" s="85"/>
      <c r="L123" s="85"/>
      <c r="M123" s="85">
        <f t="shared" si="112"/>
        <v>-30</v>
      </c>
      <c r="N123" s="86">
        <f t="shared" si="113"/>
        <v>-6000</v>
      </c>
    </row>
    <row r="124" spans="1:14" s="87" customFormat="1" ht="14.25" customHeight="1">
      <c r="A124" s="80">
        <v>43419</v>
      </c>
      <c r="B124" s="81" t="s">
        <v>32</v>
      </c>
      <c r="C124" s="81" t="s">
        <v>53</v>
      </c>
      <c r="D124" s="82">
        <v>2500</v>
      </c>
      <c r="E124" s="81" t="s">
        <v>1</v>
      </c>
      <c r="F124" s="81">
        <v>340.3</v>
      </c>
      <c r="G124" s="81">
        <v>342.3</v>
      </c>
      <c r="H124" s="81">
        <v>345.05</v>
      </c>
      <c r="I124" s="83"/>
      <c r="J124" s="84">
        <f t="shared" ref="J124" si="114">(IF(E124="SHORT",F124-G124,IF(E124="LONG",G124-F124)))*D124</f>
        <v>5000</v>
      </c>
      <c r="K124" s="85">
        <f t="shared" ref="K124" si="115">(IF(E124="SHORT",IF(H124="",0,G124-H124),IF(E124="LONG",IF(H124="",0,H124-G124))))*D124</f>
        <v>6875</v>
      </c>
      <c r="L124" s="85"/>
      <c r="M124" s="85">
        <f t="shared" ref="M124" si="116">(K124+J124+L124)/D124</f>
        <v>4.75</v>
      </c>
      <c r="N124" s="86">
        <f t="shared" ref="N124" si="117">M124*D124</f>
        <v>11875</v>
      </c>
    </row>
    <row r="125" spans="1:14" s="87" customFormat="1" ht="14.25" customHeight="1">
      <c r="A125" s="80">
        <v>43418</v>
      </c>
      <c r="B125" s="81" t="s">
        <v>0</v>
      </c>
      <c r="C125" s="81" t="s">
        <v>56</v>
      </c>
      <c r="D125" s="82">
        <v>100</v>
      </c>
      <c r="E125" s="81" t="s">
        <v>2</v>
      </c>
      <c r="F125" s="81">
        <v>30678</v>
      </c>
      <c r="G125" s="81">
        <v>30613</v>
      </c>
      <c r="H125" s="81"/>
      <c r="I125" s="83"/>
      <c r="J125" s="84">
        <f t="shared" ref="J125:J129" si="118">(IF(E125="SHORT",F125-G125,IF(E125="LONG",G125-F125)))*D125</f>
        <v>6500</v>
      </c>
      <c r="K125" s="85"/>
      <c r="L125" s="85"/>
      <c r="M125" s="85">
        <f t="shared" ref="M125:M129" si="119">(K125+J125+L125)/D125</f>
        <v>65</v>
      </c>
      <c r="N125" s="86">
        <f t="shared" ref="N125:N129" si="120">M125*D125</f>
        <v>6500</v>
      </c>
    </row>
    <row r="126" spans="1:14" s="87" customFormat="1" ht="14.25" customHeight="1">
      <c r="A126" s="80">
        <v>43418</v>
      </c>
      <c r="B126" s="81" t="s">
        <v>4</v>
      </c>
      <c r="C126" s="81" t="s">
        <v>56</v>
      </c>
      <c r="D126" s="82">
        <v>30</v>
      </c>
      <c r="E126" s="81" t="s">
        <v>2</v>
      </c>
      <c r="F126" s="81">
        <v>36215</v>
      </c>
      <c r="G126" s="81">
        <v>36120</v>
      </c>
      <c r="H126" s="81"/>
      <c r="I126" s="83"/>
      <c r="J126" s="84">
        <f t="shared" si="118"/>
        <v>2850</v>
      </c>
      <c r="K126" s="85"/>
      <c r="L126" s="85"/>
      <c r="M126" s="85">
        <f t="shared" si="119"/>
        <v>95</v>
      </c>
      <c r="N126" s="86">
        <f t="shared" si="120"/>
        <v>2850</v>
      </c>
    </row>
    <row r="127" spans="1:14" s="87" customFormat="1" ht="14.25" customHeight="1">
      <c r="A127" s="80">
        <v>43418</v>
      </c>
      <c r="B127" s="81" t="s">
        <v>31</v>
      </c>
      <c r="C127" s="81" t="s">
        <v>53</v>
      </c>
      <c r="D127" s="82">
        <v>200</v>
      </c>
      <c r="E127" s="81" t="s">
        <v>1</v>
      </c>
      <c r="F127" s="81">
        <v>4074</v>
      </c>
      <c r="G127" s="81">
        <v>4099</v>
      </c>
      <c r="H127" s="81">
        <v>4134</v>
      </c>
      <c r="I127" s="83"/>
      <c r="J127" s="84">
        <f t="shared" si="118"/>
        <v>5000</v>
      </c>
      <c r="K127" s="85">
        <f t="shared" ref="K127" si="121">(IF(E127="SHORT",IF(H127="",0,G127-H127),IF(E127="LONG",IF(H127="",0,H127-G127))))*D127</f>
        <v>7000</v>
      </c>
      <c r="L127" s="85"/>
      <c r="M127" s="85">
        <f t="shared" si="119"/>
        <v>60</v>
      </c>
      <c r="N127" s="86">
        <f t="shared" si="120"/>
        <v>12000</v>
      </c>
    </row>
    <row r="128" spans="1:14" s="87" customFormat="1" ht="14.25" customHeight="1">
      <c r="A128" s="80">
        <v>43418</v>
      </c>
      <c r="B128" s="81" t="s">
        <v>31</v>
      </c>
      <c r="C128" s="81" t="s">
        <v>53</v>
      </c>
      <c r="D128" s="82">
        <v>200</v>
      </c>
      <c r="E128" s="81" t="s">
        <v>2</v>
      </c>
      <c r="F128" s="81">
        <v>4008</v>
      </c>
      <c r="G128" s="81">
        <v>4038</v>
      </c>
      <c r="H128" s="81"/>
      <c r="I128" s="83"/>
      <c r="J128" s="84">
        <f t="shared" si="118"/>
        <v>-6000</v>
      </c>
      <c r="K128" s="85"/>
      <c r="L128" s="85"/>
      <c r="M128" s="85">
        <f t="shared" si="119"/>
        <v>-30</v>
      </c>
      <c r="N128" s="86">
        <f t="shared" si="120"/>
        <v>-6000</v>
      </c>
    </row>
    <row r="129" spans="1:14" s="87" customFormat="1" ht="14.25" customHeight="1">
      <c r="A129" s="80">
        <v>43418</v>
      </c>
      <c r="B129" s="81" t="s">
        <v>49</v>
      </c>
      <c r="C129" s="81" t="s">
        <v>55</v>
      </c>
      <c r="D129" s="82">
        <v>10000</v>
      </c>
      <c r="E129" s="81" t="s">
        <v>2</v>
      </c>
      <c r="F129" s="81">
        <v>140.25</v>
      </c>
      <c r="G129" s="81">
        <v>139.69999999999999</v>
      </c>
      <c r="H129" s="81"/>
      <c r="I129" s="83"/>
      <c r="J129" s="84">
        <f t="shared" si="118"/>
        <v>5500.0000000001137</v>
      </c>
      <c r="K129" s="85"/>
      <c r="L129" s="85"/>
      <c r="M129" s="85">
        <f t="shared" si="119"/>
        <v>0.55000000000001137</v>
      </c>
      <c r="N129" s="86">
        <f t="shared" si="120"/>
        <v>5500.0000000001137</v>
      </c>
    </row>
    <row r="130" spans="1:14" s="87" customFormat="1" ht="14.25" customHeight="1">
      <c r="A130" s="80">
        <v>43417</v>
      </c>
      <c r="B130" s="81" t="s">
        <v>6</v>
      </c>
      <c r="C130" s="81" t="s">
        <v>56</v>
      </c>
      <c r="D130" s="82">
        <v>10000</v>
      </c>
      <c r="E130" s="81" t="s">
        <v>1</v>
      </c>
      <c r="F130" s="81">
        <v>140.80000000000001</v>
      </c>
      <c r="G130" s="81">
        <v>140.19999999999999</v>
      </c>
      <c r="H130" s="81"/>
      <c r="I130" s="83"/>
      <c r="J130" s="84">
        <f t="shared" ref="J130:J132" si="122">(IF(E130="SHORT",F130-G130,IF(E130="LONG",G130-F130)))*D130</f>
        <v>-6000.0000000002274</v>
      </c>
      <c r="K130" s="85"/>
      <c r="L130" s="85"/>
      <c r="M130" s="85">
        <f t="shared" ref="M130:M132" si="123">(K130+J130+L130)/D130</f>
        <v>-0.60000000000002274</v>
      </c>
      <c r="N130" s="86">
        <f t="shared" ref="N130:N132" si="124">M130*D130</f>
        <v>-6000.0000000002274</v>
      </c>
    </row>
    <row r="131" spans="1:14" s="79" customFormat="1" ht="14.25" customHeight="1">
      <c r="A131" s="72">
        <v>43417</v>
      </c>
      <c r="B131" s="73" t="s">
        <v>5</v>
      </c>
      <c r="C131" s="73" t="s">
        <v>55</v>
      </c>
      <c r="D131" s="74">
        <v>10000</v>
      </c>
      <c r="E131" s="73" t="s">
        <v>1</v>
      </c>
      <c r="F131" s="73">
        <v>185.45</v>
      </c>
      <c r="G131" s="73">
        <v>186</v>
      </c>
      <c r="H131" s="73">
        <v>186.7</v>
      </c>
      <c r="I131" s="75">
        <v>187.35</v>
      </c>
      <c r="J131" s="76">
        <f t="shared" si="122"/>
        <v>5500.0000000001137</v>
      </c>
      <c r="K131" s="77">
        <f t="shared" ref="K131" si="125">(IF(E131="SHORT",IF(H131="",0,G131-H131),IF(E131="LONG",IF(H131="",0,H131-G131))))*D131</f>
        <v>6999.9999999998863</v>
      </c>
      <c r="L131" s="77">
        <f t="shared" ref="L131" si="126">(IF(E131="SHORT",IF(I131="",0,H131-I131),IF(E131="LONG",IF(I131="",0,(I131-H131)))))*D131</f>
        <v>6500.0000000000564</v>
      </c>
      <c r="M131" s="77">
        <f t="shared" si="123"/>
        <v>1.9000000000000059</v>
      </c>
      <c r="N131" s="78">
        <f t="shared" si="124"/>
        <v>19000.000000000058</v>
      </c>
    </row>
    <row r="132" spans="1:14" s="87" customFormat="1" ht="14.25" customHeight="1">
      <c r="A132" s="80">
        <v>43417</v>
      </c>
      <c r="B132" s="81" t="s">
        <v>31</v>
      </c>
      <c r="C132" s="81" t="s">
        <v>53</v>
      </c>
      <c r="D132" s="82">
        <v>200</v>
      </c>
      <c r="E132" s="81" t="s">
        <v>1</v>
      </c>
      <c r="F132" s="81">
        <v>4300</v>
      </c>
      <c r="G132" s="81">
        <v>4270</v>
      </c>
      <c r="H132" s="81"/>
      <c r="I132" s="83"/>
      <c r="J132" s="84">
        <f t="shared" si="122"/>
        <v>-6000</v>
      </c>
      <c r="K132" s="85"/>
      <c r="L132" s="85"/>
      <c r="M132" s="85">
        <f t="shared" si="123"/>
        <v>-30</v>
      </c>
      <c r="N132" s="86">
        <f t="shared" si="124"/>
        <v>-6000</v>
      </c>
    </row>
    <row r="133" spans="1:14" s="87" customFormat="1" ht="14.25" customHeight="1">
      <c r="A133" s="80">
        <v>43416</v>
      </c>
      <c r="B133" s="81" t="s">
        <v>0</v>
      </c>
      <c r="C133" s="81" t="s">
        <v>56</v>
      </c>
      <c r="D133" s="82">
        <v>100</v>
      </c>
      <c r="E133" s="81" t="s">
        <v>2</v>
      </c>
      <c r="F133" s="81">
        <v>31099</v>
      </c>
      <c r="G133" s="81">
        <v>31034</v>
      </c>
      <c r="H133" s="81"/>
      <c r="I133" s="83"/>
      <c r="J133" s="84">
        <f t="shared" ref="J133:J136" si="127">(IF(E133="SHORT",F133-G133,IF(E133="LONG",G133-F133)))*D133</f>
        <v>6500</v>
      </c>
      <c r="K133" s="85"/>
      <c r="L133" s="85"/>
      <c r="M133" s="85">
        <f t="shared" ref="M133:M136" si="128">(K133+J133+L133)/D133</f>
        <v>65</v>
      </c>
      <c r="N133" s="86">
        <f t="shared" ref="N133:N136" si="129">M133*D133</f>
        <v>6500</v>
      </c>
    </row>
    <row r="134" spans="1:14" s="79" customFormat="1" ht="14.25" customHeight="1">
      <c r="A134" s="72">
        <v>43416</v>
      </c>
      <c r="B134" s="73" t="s">
        <v>4</v>
      </c>
      <c r="C134" s="73" t="s">
        <v>56</v>
      </c>
      <c r="D134" s="74">
        <v>30</v>
      </c>
      <c r="E134" s="73" t="s">
        <v>2</v>
      </c>
      <c r="F134" s="73">
        <v>37028</v>
      </c>
      <c r="G134" s="73">
        <v>36928</v>
      </c>
      <c r="H134" s="73">
        <v>36808</v>
      </c>
      <c r="I134" s="75">
        <v>36683</v>
      </c>
      <c r="J134" s="76">
        <f t="shared" si="127"/>
        <v>3000</v>
      </c>
      <c r="K134" s="77">
        <f t="shared" ref="K134:K136" si="130">(IF(E134="SHORT",IF(H134="",0,G134-H134),IF(E134="LONG",IF(H134="",0,H134-G134))))*D134</f>
        <v>3600</v>
      </c>
      <c r="L134" s="77">
        <f t="shared" ref="L134" si="131">(IF(E134="SHORT",IF(I134="",0,H134-I134),IF(E134="LONG",IF(I134="",0,(I134-H134)))))*D134</f>
        <v>3750</v>
      </c>
      <c r="M134" s="77">
        <f t="shared" si="128"/>
        <v>345</v>
      </c>
      <c r="N134" s="78">
        <f t="shared" si="129"/>
        <v>10350</v>
      </c>
    </row>
    <row r="135" spans="1:14" s="87" customFormat="1" ht="14.25" customHeight="1">
      <c r="A135" s="80">
        <v>43416</v>
      </c>
      <c r="B135" s="81" t="s">
        <v>31</v>
      </c>
      <c r="C135" s="81" t="s">
        <v>53</v>
      </c>
      <c r="D135" s="82">
        <v>200</v>
      </c>
      <c r="E135" s="81" t="s">
        <v>2</v>
      </c>
      <c r="F135" s="81">
        <v>4421</v>
      </c>
      <c r="G135" s="81">
        <v>4451</v>
      </c>
      <c r="H135" s="81"/>
      <c r="I135" s="83"/>
      <c r="J135" s="84">
        <f t="shared" si="127"/>
        <v>-6000</v>
      </c>
      <c r="K135" s="85"/>
      <c r="L135" s="85"/>
      <c r="M135" s="85">
        <f t="shared" si="128"/>
        <v>-30</v>
      </c>
      <c r="N135" s="86">
        <f t="shared" si="129"/>
        <v>-6000</v>
      </c>
    </row>
    <row r="136" spans="1:14" s="87" customFormat="1" ht="14.25" customHeight="1">
      <c r="A136" s="80">
        <v>43416</v>
      </c>
      <c r="B136" s="81" t="s">
        <v>5</v>
      </c>
      <c r="C136" s="81" t="s">
        <v>55</v>
      </c>
      <c r="D136" s="82">
        <v>10000</v>
      </c>
      <c r="E136" s="81" t="s">
        <v>2</v>
      </c>
      <c r="F136" s="81">
        <v>185.4</v>
      </c>
      <c r="G136" s="81">
        <v>184.85</v>
      </c>
      <c r="H136" s="81">
        <v>184.15</v>
      </c>
      <c r="I136" s="83"/>
      <c r="J136" s="84">
        <f t="shared" si="127"/>
        <v>5500.0000000001137</v>
      </c>
      <c r="K136" s="85">
        <f t="shared" si="130"/>
        <v>6999.9999999998863</v>
      </c>
      <c r="L136" s="85"/>
      <c r="M136" s="85">
        <f t="shared" si="128"/>
        <v>1.25</v>
      </c>
      <c r="N136" s="86">
        <f t="shared" si="129"/>
        <v>12500</v>
      </c>
    </row>
    <row r="137" spans="1:14" s="87" customFormat="1" ht="14.25" customHeight="1">
      <c r="A137" s="80">
        <v>43410</v>
      </c>
      <c r="B137" s="81" t="s">
        <v>0</v>
      </c>
      <c r="C137" s="81" t="s">
        <v>56</v>
      </c>
      <c r="D137" s="82">
        <v>100</v>
      </c>
      <c r="E137" s="81" t="s">
        <v>1</v>
      </c>
      <c r="F137" s="81">
        <v>31754</v>
      </c>
      <c r="G137" s="81">
        <v>31819</v>
      </c>
      <c r="H137" s="81"/>
      <c r="I137" s="83"/>
      <c r="J137" s="84">
        <f t="shared" ref="J137:J139" si="132">(IF(E137="SHORT",F137-G137,IF(E137="LONG",G137-F137)))*D137</f>
        <v>6500</v>
      </c>
      <c r="K137" s="85"/>
      <c r="L137" s="85"/>
      <c r="M137" s="85">
        <f t="shared" ref="M137:M139" si="133">(K137+J137+L137)/D137</f>
        <v>65</v>
      </c>
      <c r="N137" s="86">
        <f t="shared" ref="N137:N139" si="134">M137*D137</f>
        <v>6500</v>
      </c>
    </row>
    <row r="138" spans="1:14" s="87" customFormat="1" ht="14.25" customHeight="1">
      <c r="A138" s="80">
        <v>43410</v>
      </c>
      <c r="B138" s="81" t="s">
        <v>4</v>
      </c>
      <c r="C138" s="81" t="s">
        <v>56</v>
      </c>
      <c r="D138" s="82">
        <v>30</v>
      </c>
      <c r="E138" s="81" t="s">
        <v>1</v>
      </c>
      <c r="F138" s="81">
        <v>38437</v>
      </c>
      <c r="G138" s="81">
        <v>38535</v>
      </c>
      <c r="H138" s="81"/>
      <c r="I138" s="83"/>
      <c r="J138" s="84">
        <f t="shared" si="132"/>
        <v>2940</v>
      </c>
      <c r="K138" s="85"/>
      <c r="L138" s="85"/>
      <c r="M138" s="85">
        <f t="shared" si="133"/>
        <v>98</v>
      </c>
      <c r="N138" s="86">
        <f t="shared" si="134"/>
        <v>2940</v>
      </c>
    </row>
    <row r="139" spans="1:14" s="87" customFormat="1" ht="14.25" customHeight="1">
      <c r="A139" s="80">
        <v>43410</v>
      </c>
      <c r="B139" s="81" t="s">
        <v>49</v>
      </c>
      <c r="C139" s="81" t="s">
        <v>55</v>
      </c>
      <c r="D139" s="82">
        <v>10000</v>
      </c>
      <c r="E139" s="81" t="s">
        <v>2</v>
      </c>
      <c r="F139" s="81">
        <v>144.4</v>
      </c>
      <c r="G139" s="81">
        <v>145</v>
      </c>
      <c r="H139" s="81"/>
      <c r="I139" s="83"/>
      <c r="J139" s="84">
        <f t="shared" si="132"/>
        <v>-5999.9999999999436</v>
      </c>
      <c r="K139" s="85"/>
      <c r="L139" s="85"/>
      <c r="M139" s="85">
        <f t="shared" si="133"/>
        <v>-0.59999999999999432</v>
      </c>
      <c r="N139" s="86">
        <f t="shared" si="134"/>
        <v>-5999.9999999999436</v>
      </c>
    </row>
    <row r="140" spans="1:14" s="87" customFormat="1" ht="14.25" customHeight="1">
      <c r="A140" s="80">
        <v>43409</v>
      </c>
      <c r="B140" s="81" t="s">
        <v>31</v>
      </c>
      <c r="C140" s="81" t="s">
        <v>53</v>
      </c>
      <c r="D140" s="82">
        <v>200</v>
      </c>
      <c r="E140" s="81" t="s">
        <v>1</v>
      </c>
      <c r="F140" s="81">
        <v>4597</v>
      </c>
      <c r="G140" s="81">
        <v>4622</v>
      </c>
      <c r="H140" s="81">
        <v>4657</v>
      </c>
      <c r="I140" s="83"/>
      <c r="J140" s="84">
        <f t="shared" ref="J140:J144" si="135">(IF(E140="SHORT",F140-G140,IF(E140="LONG",G140-F140)))*D140</f>
        <v>5000</v>
      </c>
      <c r="K140" s="85">
        <f t="shared" ref="K140:K144" si="136">(IF(E140="SHORT",IF(H140="",0,G140-H140),IF(E140="LONG",IF(H140="",0,H140-G140))))*D140</f>
        <v>7000</v>
      </c>
      <c r="L140" s="85"/>
      <c r="M140" s="85">
        <f t="shared" ref="M140:M144" si="137">(K140+J140+L140)/D140</f>
        <v>60</v>
      </c>
      <c r="N140" s="86">
        <f t="shared" ref="N140:N144" si="138">M140*D140</f>
        <v>12000</v>
      </c>
    </row>
    <row r="141" spans="1:14" s="79" customFormat="1" ht="14.25" customHeight="1">
      <c r="A141" s="72">
        <v>43409</v>
      </c>
      <c r="B141" s="73" t="s">
        <v>32</v>
      </c>
      <c r="C141" s="73" t="s">
        <v>53</v>
      </c>
      <c r="D141" s="74">
        <v>2500</v>
      </c>
      <c r="E141" s="73" t="s">
        <v>1</v>
      </c>
      <c r="F141" s="73">
        <v>253.55</v>
      </c>
      <c r="G141" s="73">
        <v>255.5</v>
      </c>
      <c r="H141" s="73">
        <v>257.55</v>
      </c>
      <c r="I141" s="75">
        <v>260</v>
      </c>
      <c r="J141" s="76">
        <f t="shared" si="135"/>
        <v>4874.9999999999718</v>
      </c>
      <c r="K141" s="77">
        <f t="shared" si="136"/>
        <v>5125.0000000000282</v>
      </c>
      <c r="L141" s="77">
        <f t="shared" ref="L141:L144" si="139">(IF(E141="SHORT",IF(I141="",0,H141-I141),IF(E141="LONG",IF(I141="",0,(I141-H141)))))*D141</f>
        <v>6124.9999999999718</v>
      </c>
      <c r="M141" s="77">
        <f t="shared" si="137"/>
        <v>6.4499999999999886</v>
      </c>
      <c r="N141" s="78">
        <f t="shared" si="138"/>
        <v>16124.999999999971</v>
      </c>
    </row>
    <row r="142" spans="1:14" s="87" customFormat="1" ht="14.25" customHeight="1">
      <c r="A142" s="80">
        <v>43409</v>
      </c>
      <c r="B142" s="81" t="s">
        <v>3</v>
      </c>
      <c r="C142" s="81" t="s">
        <v>55</v>
      </c>
      <c r="D142" s="82">
        <v>2000</v>
      </c>
      <c r="E142" s="81" t="s">
        <v>2</v>
      </c>
      <c r="F142" s="81">
        <v>449.45</v>
      </c>
      <c r="G142" s="81">
        <v>446.45</v>
      </c>
      <c r="H142" s="81"/>
      <c r="I142" s="83"/>
      <c r="J142" s="84">
        <f t="shared" si="135"/>
        <v>6000</v>
      </c>
      <c r="K142" s="85"/>
      <c r="L142" s="85"/>
      <c r="M142" s="85">
        <f t="shared" si="137"/>
        <v>3</v>
      </c>
      <c r="N142" s="86">
        <f t="shared" si="138"/>
        <v>6000</v>
      </c>
    </row>
    <row r="143" spans="1:14" s="79" customFormat="1" ht="14.25" customHeight="1">
      <c r="A143" s="72">
        <v>43409</v>
      </c>
      <c r="B143" s="73" t="s">
        <v>6</v>
      </c>
      <c r="C143" s="73" t="s">
        <v>55</v>
      </c>
      <c r="D143" s="74">
        <v>10000</v>
      </c>
      <c r="E143" s="73" t="s">
        <v>2</v>
      </c>
      <c r="F143" s="73">
        <v>144.9</v>
      </c>
      <c r="G143" s="73">
        <v>144.35</v>
      </c>
      <c r="H143" s="73">
        <v>143.65</v>
      </c>
      <c r="I143" s="75">
        <v>142.94999999999999</v>
      </c>
      <c r="J143" s="76">
        <f t="shared" si="135"/>
        <v>5500.0000000001137</v>
      </c>
      <c r="K143" s="77">
        <f t="shared" si="136"/>
        <v>6999.9999999998863</v>
      </c>
      <c r="L143" s="77">
        <f t="shared" si="139"/>
        <v>7000.000000000171</v>
      </c>
      <c r="M143" s="77">
        <f t="shared" si="137"/>
        <v>1.9500000000000171</v>
      </c>
      <c r="N143" s="78">
        <f t="shared" si="138"/>
        <v>19500.000000000171</v>
      </c>
    </row>
    <row r="144" spans="1:14" s="79" customFormat="1" ht="14.25" customHeight="1">
      <c r="A144" s="72">
        <v>43409</v>
      </c>
      <c r="B144" s="73" t="s">
        <v>5</v>
      </c>
      <c r="C144" s="73" t="s">
        <v>55</v>
      </c>
      <c r="D144" s="74">
        <v>10000</v>
      </c>
      <c r="E144" s="73" t="s">
        <v>2</v>
      </c>
      <c r="F144" s="73">
        <v>188.5</v>
      </c>
      <c r="G144" s="73">
        <v>187.95</v>
      </c>
      <c r="H144" s="73">
        <v>187.25</v>
      </c>
      <c r="I144" s="75">
        <v>186.55</v>
      </c>
      <c r="J144" s="76">
        <f t="shared" si="135"/>
        <v>5500.0000000001137</v>
      </c>
      <c r="K144" s="77">
        <f t="shared" si="136"/>
        <v>6999.9999999998863</v>
      </c>
      <c r="L144" s="77">
        <f t="shared" si="139"/>
        <v>6999.9999999998863</v>
      </c>
      <c r="M144" s="77">
        <f t="shared" si="137"/>
        <v>1.9499999999999886</v>
      </c>
      <c r="N144" s="78">
        <f t="shared" si="138"/>
        <v>19499.999999999887</v>
      </c>
    </row>
    <row r="145" spans="1:14" s="87" customFormat="1" ht="14.25" customHeight="1">
      <c r="A145" s="80">
        <v>43409</v>
      </c>
      <c r="B145" s="81" t="s">
        <v>0</v>
      </c>
      <c r="C145" s="81" t="s">
        <v>56</v>
      </c>
      <c r="D145" s="82">
        <v>100</v>
      </c>
      <c r="E145" s="81" t="s">
        <v>1</v>
      </c>
      <c r="F145" s="81">
        <v>31775</v>
      </c>
      <c r="G145" s="81">
        <v>31705</v>
      </c>
      <c r="H145" s="81"/>
      <c r="I145" s="83"/>
      <c r="J145" s="84">
        <f>(IF(E145="SHORT",F145-G145,IF(E145="LONG",G145-F145)))*D145</f>
        <v>-7000</v>
      </c>
      <c r="K145" s="85"/>
      <c r="L145" s="85"/>
      <c r="M145" s="85">
        <f>(K145+J145+L145)/D145</f>
        <v>-70</v>
      </c>
      <c r="N145" s="86">
        <f>M145*D145</f>
        <v>-7000</v>
      </c>
    </row>
    <row r="146" spans="1:14" s="87" customFormat="1" ht="14.25" customHeight="1">
      <c r="A146" s="80">
        <v>43409</v>
      </c>
      <c r="B146" s="81" t="s">
        <v>4</v>
      </c>
      <c r="C146" s="81" t="s">
        <v>56</v>
      </c>
      <c r="D146" s="82">
        <v>30</v>
      </c>
      <c r="E146" s="81" t="s">
        <v>1</v>
      </c>
      <c r="F146" s="81">
        <v>38600</v>
      </c>
      <c r="G146" s="81">
        <v>38700</v>
      </c>
      <c r="H146" s="81"/>
      <c r="I146" s="83"/>
      <c r="J146" s="84">
        <f>(IF(E146="SHORT",F146-G146,IF(E146="LONG",G146-F146)))*D146</f>
        <v>3000</v>
      </c>
      <c r="K146" s="85"/>
      <c r="L146" s="85"/>
      <c r="M146" s="85">
        <f>(K146+J146+L146)/D146</f>
        <v>100</v>
      </c>
      <c r="N146" s="86">
        <f>M146*D146</f>
        <v>3000</v>
      </c>
    </row>
    <row r="147" spans="1:14" s="87" customFormat="1" ht="14.25" customHeight="1">
      <c r="A147" s="80">
        <v>43406</v>
      </c>
      <c r="B147" s="81" t="s">
        <v>4</v>
      </c>
      <c r="C147" s="81" t="s">
        <v>51</v>
      </c>
      <c r="D147" s="82">
        <v>30</v>
      </c>
      <c r="E147" s="81" t="s">
        <v>2</v>
      </c>
      <c r="F147" s="81">
        <v>38604</v>
      </c>
      <c r="G147" s="81">
        <v>38504</v>
      </c>
      <c r="H147" s="83"/>
      <c r="I147" s="83"/>
      <c r="J147" s="84">
        <f t="shared" ref="J147:J150" si="140">(IF(E147="SHORT",F147-G147,IF(E147="LONG",G147-F147)))*D147</f>
        <v>3000</v>
      </c>
      <c r="K147" s="85"/>
      <c r="L147" s="85"/>
      <c r="M147" s="85">
        <f t="shared" ref="M147:M150" si="141">(K147+J147+L147)/D147</f>
        <v>100</v>
      </c>
      <c r="N147" s="86">
        <f t="shared" ref="N147:N150" si="142">M147*D147</f>
        <v>3000</v>
      </c>
    </row>
    <row r="148" spans="1:14" s="87" customFormat="1" ht="14.25" customHeight="1">
      <c r="A148" s="80">
        <v>43406</v>
      </c>
      <c r="B148" s="81" t="s">
        <v>31</v>
      </c>
      <c r="C148" s="81" t="s">
        <v>53</v>
      </c>
      <c r="D148" s="82">
        <v>200</v>
      </c>
      <c r="E148" s="81" t="s">
        <v>2</v>
      </c>
      <c r="F148" s="81">
        <v>4627</v>
      </c>
      <c r="G148" s="81">
        <v>4602</v>
      </c>
      <c r="H148" s="83">
        <v>4567</v>
      </c>
      <c r="I148" s="83"/>
      <c r="J148" s="84">
        <f t="shared" si="140"/>
        <v>5000</v>
      </c>
      <c r="K148" s="85">
        <f t="shared" ref="K148" si="143">(IF(E148="SHORT",IF(H148="",0,G148-H148),IF(E148="LONG",IF(H148="",0,H148-G148))))*D148</f>
        <v>7000</v>
      </c>
      <c r="L148" s="85"/>
      <c r="M148" s="85">
        <f t="shared" si="141"/>
        <v>60</v>
      </c>
      <c r="N148" s="86">
        <f t="shared" si="142"/>
        <v>12000</v>
      </c>
    </row>
    <row r="149" spans="1:14" s="87" customFormat="1" ht="14.25" customHeight="1">
      <c r="A149" s="80">
        <v>43406</v>
      </c>
      <c r="B149" s="81" t="s">
        <v>48</v>
      </c>
      <c r="C149" s="81" t="s">
        <v>55</v>
      </c>
      <c r="D149" s="82">
        <v>500</v>
      </c>
      <c r="E149" s="81" t="s">
        <v>1</v>
      </c>
      <c r="F149" s="81">
        <v>874.3</v>
      </c>
      <c r="G149" s="81">
        <v>879.9</v>
      </c>
      <c r="H149" s="83"/>
      <c r="I149" s="83"/>
      <c r="J149" s="84">
        <f t="shared" si="140"/>
        <v>2800.0000000000114</v>
      </c>
      <c r="K149" s="85"/>
      <c r="L149" s="85"/>
      <c r="M149" s="85">
        <f t="shared" si="141"/>
        <v>5.6000000000000227</v>
      </c>
      <c r="N149" s="86">
        <f t="shared" si="142"/>
        <v>2800.0000000000114</v>
      </c>
    </row>
    <row r="150" spans="1:14" s="87" customFormat="1" ht="14.25" customHeight="1">
      <c r="A150" s="80">
        <v>43406</v>
      </c>
      <c r="B150" s="81" t="s">
        <v>49</v>
      </c>
      <c r="C150" s="81" t="s">
        <v>55</v>
      </c>
      <c r="D150" s="82">
        <v>10000</v>
      </c>
      <c r="E150" s="81" t="s">
        <v>1</v>
      </c>
      <c r="F150" s="81">
        <v>145.35</v>
      </c>
      <c r="G150" s="81">
        <v>145.9</v>
      </c>
      <c r="H150" s="83"/>
      <c r="I150" s="83"/>
      <c r="J150" s="84">
        <f t="shared" si="140"/>
        <v>5500.0000000001137</v>
      </c>
      <c r="K150" s="85"/>
      <c r="L150" s="85"/>
      <c r="M150" s="85">
        <f t="shared" si="141"/>
        <v>0.55000000000001137</v>
      </c>
      <c r="N150" s="86">
        <f t="shared" si="142"/>
        <v>5500.0000000001137</v>
      </c>
    </row>
    <row r="151" spans="1:14" s="79" customFormat="1" ht="14.25" customHeight="1">
      <c r="A151" s="72">
        <v>43405</v>
      </c>
      <c r="B151" s="73" t="s">
        <v>31</v>
      </c>
      <c r="C151" s="73" t="s">
        <v>53</v>
      </c>
      <c r="D151" s="74">
        <v>200</v>
      </c>
      <c r="E151" s="73" t="s">
        <v>2</v>
      </c>
      <c r="F151" s="73">
        <v>4784</v>
      </c>
      <c r="G151" s="73">
        <v>4754</v>
      </c>
      <c r="H151" s="75">
        <v>4724</v>
      </c>
      <c r="I151" s="75">
        <v>4689</v>
      </c>
      <c r="J151" s="76">
        <f t="shared" ref="J151:J155" si="144">(IF(E151="SHORT",F151-G151,IF(E151="LONG",G151-F151)))*D151</f>
        <v>6000</v>
      </c>
      <c r="K151" s="77">
        <f t="shared" ref="K151:K155" si="145">(IF(E151="SHORT",IF(H151="",0,G151-H151),IF(E151="LONG",IF(H151="",0,H151-G151))))*D151</f>
        <v>6000</v>
      </c>
      <c r="L151" s="77">
        <f t="shared" ref="L151:L155" si="146">(IF(E151="SHORT",IF(I151="",0,H151-I151),IF(E151="LONG",IF(I151="",0,(I151-H151)))))*D151</f>
        <v>7000</v>
      </c>
      <c r="M151" s="77">
        <f t="shared" ref="M151:M155" si="147">(K151+J151+L151)/D151</f>
        <v>95</v>
      </c>
      <c r="N151" s="78">
        <f t="shared" ref="N151:N155" si="148">M151*D151</f>
        <v>19000</v>
      </c>
    </row>
    <row r="152" spans="1:14" s="87" customFormat="1" ht="14.25" customHeight="1">
      <c r="A152" s="80">
        <v>43405</v>
      </c>
      <c r="B152" s="81" t="s">
        <v>32</v>
      </c>
      <c r="C152" s="81" t="s">
        <v>53</v>
      </c>
      <c r="D152" s="82">
        <v>2500</v>
      </c>
      <c r="E152" s="81" t="s">
        <v>2</v>
      </c>
      <c r="F152" s="81">
        <v>241.5</v>
      </c>
      <c r="G152" s="81">
        <v>243</v>
      </c>
      <c r="H152" s="83"/>
      <c r="I152" s="83"/>
      <c r="J152" s="84">
        <f t="shared" si="144"/>
        <v>-3750</v>
      </c>
      <c r="K152" s="85"/>
      <c r="L152" s="85"/>
      <c r="M152" s="85">
        <f t="shared" si="147"/>
        <v>-1.5</v>
      </c>
      <c r="N152" s="86">
        <f t="shared" si="148"/>
        <v>-3750</v>
      </c>
    </row>
    <row r="153" spans="1:14" s="87" customFormat="1" ht="14.25" customHeight="1">
      <c r="A153" s="80">
        <v>43405</v>
      </c>
      <c r="B153" s="81" t="s">
        <v>3</v>
      </c>
      <c r="C153" s="81" t="s">
        <v>55</v>
      </c>
      <c r="D153" s="82">
        <v>2000</v>
      </c>
      <c r="E153" s="81" t="s">
        <v>1</v>
      </c>
      <c r="F153" s="81">
        <v>435.7</v>
      </c>
      <c r="G153" s="81">
        <v>438.7</v>
      </c>
      <c r="H153" s="83"/>
      <c r="I153" s="83"/>
      <c r="J153" s="84">
        <f t="shared" si="144"/>
        <v>6000</v>
      </c>
      <c r="K153" s="85"/>
      <c r="L153" s="85"/>
      <c r="M153" s="85">
        <f t="shared" si="147"/>
        <v>3</v>
      </c>
      <c r="N153" s="86">
        <f t="shared" si="148"/>
        <v>6000</v>
      </c>
    </row>
    <row r="154" spans="1:14" s="87" customFormat="1" ht="14.25" customHeight="1">
      <c r="A154" s="80">
        <v>43405</v>
      </c>
      <c r="B154" s="81" t="s">
        <v>0</v>
      </c>
      <c r="C154" s="81" t="s">
        <v>51</v>
      </c>
      <c r="D154" s="82">
        <v>100</v>
      </c>
      <c r="E154" s="81" t="s">
        <v>2</v>
      </c>
      <c r="F154" s="81">
        <v>31777</v>
      </c>
      <c r="G154" s="81">
        <v>31847</v>
      </c>
      <c r="H154" s="83"/>
      <c r="I154" s="83"/>
      <c r="J154" s="84">
        <f t="shared" si="144"/>
        <v>-7000</v>
      </c>
      <c r="K154" s="85"/>
      <c r="L154" s="85"/>
      <c r="M154" s="85">
        <f t="shared" si="147"/>
        <v>-70</v>
      </c>
      <c r="N154" s="86">
        <f t="shared" si="148"/>
        <v>-7000</v>
      </c>
    </row>
    <row r="155" spans="1:14" s="79" customFormat="1" ht="14.25" customHeight="1">
      <c r="A155" s="72">
        <v>43405</v>
      </c>
      <c r="B155" s="73" t="s">
        <v>4</v>
      </c>
      <c r="C155" s="73" t="s">
        <v>51</v>
      </c>
      <c r="D155" s="74">
        <v>30</v>
      </c>
      <c r="E155" s="73" t="s">
        <v>1</v>
      </c>
      <c r="F155" s="73">
        <v>38103</v>
      </c>
      <c r="G155" s="73">
        <v>38203</v>
      </c>
      <c r="H155" s="75">
        <v>38328</v>
      </c>
      <c r="I155" s="75">
        <v>38453</v>
      </c>
      <c r="J155" s="76">
        <f t="shared" si="144"/>
        <v>3000</v>
      </c>
      <c r="K155" s="77">
        <f t="shared" si="145"/>
        <v>3750</v>
      </c>
      <c r="L155" s="77">
        <f t="shared" si="146"/>
        <v>3750</v>
      </c>
      <c r="M155" s="77">
        <f t="shared" si="147"/>
        <v>350</v>
      </c>
      <c r="N155" s="78">
        <f t="shared" si="148"/>
        <v>10500</v>
      </c>
    </row>
    <row r="156" spans="1:14" s="87" customFormat="1" ht="14.25" customHeight="1">
      <c r="A156" s="80">
        <v>43404</v>
      </c>
      <c r="B156" s="81" t="s">
        <v>0</v>
      </c>
      <c r="C156" s="81" t="s">
        <v>51</v>
      </c>
      <c r="D156" s="82">
        <v>100</v>
      </c>
      <c r="E156" s="81" t="s">
        <v>2</v>
      </c>
      <c r="F156" s="81">
        <v>31793</v>
      </c>
      <c r="G156" s="81">
        <v>31728</v>
      </c>
      <c r="H156" s="83"/>
      <c r="I156" s="83"/>
      <c r="J156" s="84">
        <f t="shared" ref="J156:J160" si="149">(IF(E156="SHORT",F156-G156,IF(E156="LONG",G156-F156)))*D156</f>
        <v>6500</v>
      </c>
      <c r="K156" s="85"/>
      <c r="L156" s="85"/>
      <c r="M156" s="85">
        <f t="shared" ref="M156:M160" si="150">(K156+J156+L156)/D156</f>
        <v>65</v>
      </c>
      <c r="N156" s="86">
        <f t="shared" ref="N156:N160" si="151">M156*D156</f>
        <v>6500</v>
      </c>
    </row>
    <row r="157" spans="1:14" s="87" customFormat="1" ht="14.25" customHeight="1">
      <c r="A157" s="80">
        <v>43404</v>
      </c>
      <c r="B157" s="81" t="s">
        <v>5</v>
      </c>
      <c r="C157" s="81" t="s">
        <v>55</v>
      </c>
      <c r="D157" s="82">
        <v>10000</v>
      </c>
      <c r="E157" s="81" t="s">
        <v>2</v>
      </c>
      <c r="F157" s="81">
        <v>192.5</v>
      </c>
      <c r="G157" s="81">
        <v>191.95</v>
      </c>
      <c r="H157" s="83">
        <v>191.25</v>
      </c>
      <c r="I157" s="83"/>
      <c r="J157" s="84">
        <f t="shared" si="149"/>
        <v>5500.0000000001137</v>
      </c>
      <c r="K157" s="85">
        <f t="shared" ref="K157:K159" si="152">(IF(E157="SHORT",IF(H157="",0,G157-H157),IF(E157="LONG",IF(H157="",0,H157-G157))))*D157</f>
        <v>6999.9999999998863</v>
      </c>
      <c r="L157" s="85"/>
      <c r="M157" s="85">
        <f t="shared" si="150"/>
        <v>1.25</v>
      </c>
      <c r="N157" s="86">
        <f t="shared" si="151"/>
        <v>12500</v>
      </c>
    </row>
    <row r="158" spans="1:14" s="87" customFormat="1" ht="14.25" customHeight="1">
      <c r="A158" s="80">
        <v>43404</v>
      </c>
      <c r="B158" s="81" t="s">
        <v>32</v>
      </c>
      <c r="C158" s="81" t="s">
        <v>53</v>
      </c>
      <c r="D158" s="82">
        <v>2500</v>
      </c>
      <c r="E158" s="81" t="s">
        <v>2</v>
      </c>
      <c r="F158" s="81">
        <v>239.2</v>
      </c>
      <c r="G158" s="81">
        <v>240.7</v>
      </c>
      <c r="H158" s="83"/>
      <c r="I158" s="83"/>
      <c r="J158" s="84">
        <f t="shared" si="149"/>
        <v>-3750</v>
      </c>
      <c r="K158" s="85"/>
      <c r="L158" s="85"/>
      <c r="M158" s="85">
        <f t="shared" si="150"/>
        <v>-1.5</v>
      </c>
      <c r="N158" s="86">
        <f t="shared" si="151"/>
        <v>-3750</v>
      </c>
    </row>
    <row r="159" spans="1:14" s="87" customFormat="1" ht="14.25" customHeight="1">
      <c r="A159" s="80">
        <v>43404</v>
      </c>
      <c r="B159" s="81" t="s">
        <v>31</v>
      </c>
      <c r="C159" s="81" t="s">
        <v>53</v>
      </c>
      <c r="D159" s="82">
        <v>200</v>
      </c>
      <c r="E159" s="81" t="s">
        <v>2</v>
      </c>
      <c r="F159" s="81">
        <v>4935</v>
      </c>
      <c r="G159" s="81">
        <v>4910</v>
      </c>
      <c r="H159" s="83">
        <v>4875</v>
      </c>
      <c r="I159" s="83"/>
      <c r="J159" s="84">
        <f t="shared" si="149"/>
        <v>5000</v>
      </c>
      <c r="K159" s="85">
        <f t="shared" si="152"/>
        <v>7000</v>
      </c>
      <c r="L159" s="85"/>
      <c r="M159" s="85">
        <f t="shared" si="150"/>
        <v>60</v>
      </c>
      <c r="N159" s="86">
        <f t="shared" si="151"/>
        <v>12000</v>
      </c>
    </row>
    <row r="160" spans="1:14" s="87" customFormat="1" ht="14.25" customHeight="1">
      <c r="A160" s="80">
        <v>43404</v>
      </c>
      <c r="B160" s="81" t="s">
        <v>4</v>
      </c>
      <c r="C160" s="81" t="s">
        <v>51</v>
      </c>
      <c r="D160" s="82">
        <v>30</v>
      </c>
      <c r="E160" s="81" t="s">
        <v>2</v>
      </c>
      <c r="F160" s="81">
        <v>38220</v>
      </c>
      <c r="G160" s="81">
        <v>38120</v>
      </c>
      <c r="H160" s="83"/>
      <c r="I160" s="83"/>
      <c r="J160" s="84">
        <f t="shared" si="149"/>
        <v>3000</v>
      </c>
      <c r="K160" s="85"/>
      <c r="L160" s="85"/>
      <c r="M160" s="85">
        <f t="shared" si="150"/>
        <v>100</v>
      </c>
      <c r="N160" s="86">
        <f t="shared" si="151"/>
        <v>3000</v>
      </c>
    </row>
    <row r="161" spans="1:14" s="87" customFormat="1" ht="14.25" customHeight="1">
      <c r="A161" s="80">
        <v>43403</v>
      </c>
      <c r="B161" s="81" t="s">
        <v>0</v>
      </c>
      <c r="C161" s="81" t="s">
        <v>51</v>
      </c>
      <c r="D161" s="82">
        <v>100</v>
      </c>
      <c r="E161" s="81" t="s">
        <v>2</v>
      </c>
      <c r="F161" s="81">
        <v>31814</v>
      </c>
      <c r="G161" s="81">
        <v>31810</v>
      </c>
      <c r="H161" s="83"/>
      <c r="I161" s="83"/>
      <c r="J161" s="84">
        <f t="shared" ref="J161:J167" si="153">(IF(E161="SHORT",F161-G161,IF(E161="LONG",G161-F161)))*D161</f>
        <v>400</v>
      </c>
      <c r="K161" s="85"/>
      <c r="L161" s="85"/>
      <c r="M161" s="85">
        <f t="shared" ref="M161:M167" si="154">(K161+J161+L161)/D161</f>
        <v>4</v>
      </c>
      <c r="N161" s="86">
        <f t="shared" ref="N161:N167" si="155">M161*D161</f>
        <v>400</v>
      </c>
    </row>
    <row r="162" spans="1:14" s="87" customFormat="1" ht="14.25" customHeight="1">
      <c r="A162" s="80">
        <v>43403</v>
      </c>
      <c r="B162" s="81" t="s">
        <v>4</v>
      </c>
      <c r="C162" s="81" t="s">
        <v>51</v>
      </c>
      <c r="D162" s="82">
        <v>30</v>
      </c>
      <c r="E162" s="81" t="s">
        <v>2</v>
      </c>
      <c r="F162" s="81">
        <v>38285</v>
      </c>
      <c r="G162" s="81">
        <v>38410</v>
      </c>
      <c r="H162" s="83"/>
      <c r="I162" s="83"/>
      <c r="J162" s="84">
        <f t="shared" si="153"/>
        <v>-3750</v>
      </c>
      <c r="K162" s="85"/>
      <c r="L162" s="85"/>
      <c r="M162" s="85">
        <f t="shared" si="154"/>
        <v>-125</v>
      </c>
      <c r="N162" s="86">
        <f t="shared" si="155"/>
        <v>-3750</v>
      </c>
    </row>
    <row r="163" spans="1:14" s="87" customFormat="1" ht="14.25" customHeight="1">
      <c r="A163" s="80">
        <v>43403</v>
      </c>
      <c r="B163" s="81" t="s">
        <v>49</v>
      </c>
      <c r="C163" s="81" t="s">
        <v>55</v>
      </c>
      <c r="D163" s="82">
        <v>10000</v>
      </c>
      <c r="E163" s="81" t="s">
        <v>2</v>
      </c>
      <c r="F163" s="81">
        <v>144.35</v>
      </c>
      <c r="G163" s="81">
        <v>143.80000000000001</v>
      </c>
      <c r="H163" s="83"/>
      <c r="I163" s="83"/>
      <c r="J163" s="84">
        <f t="shared" si="153"/>
        <v>5499.999999999829</v>
      </c>
      <c r="K163" s="85"/>
      <c r="L163" s="85"/>
      <c r="M163" s="85">
        <f t="shared" si="154"/>
        <v>0.54999999999998295</v>
      </c>
      <c r="N163" s="86">
        <f t="shared" si="155"/>
        <v>5499.999999999829</v>
      </c>
    </row>
    <row r="164" spans="1:14" s="87" customFormat="1" ht="14.25" customHeight="1">
      <c r="A164" s="80">
        <v>43403</v>
      </c>
      <c r="B164" s="81" t="s">
        <v>3</v>
      </c>
      <c r="C164" s="81" t="s">
        <v>55</v>
      </c>
      <c r="D164" s="82">
        <v>2000</v>
      </c>
      <c r="E164" s="81" t="s">
        <v>2</v>
      </c>
      <c r="F164" s="81">
        <v>442.75</v>
      </c>
      <c r="G164" s="81">
        <v>439.75</v>
      </c>
      <c r="H164" s="83">
        <v>436</v>
      </c>
      <c r="I164" s="83"/>
      <c r="J164" s="84">
        <f t="shared" si="153"/>
        <v>6000</v>
      </c>
      <c r="K164" s="85">
        <f t="shared" ref="K164:K167" si="156">(IF(E164="SHORT",IF(H164="",0,G164-H164),IF(E164="LONG",IF(H164="",0,H164-G164))))*D164</f>
        <v>7500</v>
      </c>
      <c r="L164" s="85"/>
      <c r="M164" s="85">
        <f t="shared" si="154"/>
        <v>6.75</v>
      </c>
      <c r="N164" s="86">
        <f t="shared" si="155"/>
        <v>13500</v>
      </c>
    </row>
    <row r="165" spans="1:14" s="87" customFormat="1" ht="14.25" customHeight="1">
      <c r="A165" s="80">
        <v>43403</v>
      </c>
      <c r="B165" s="81" t="s">
        <v>48</v>
      </c>
      <c r="C165" s="81" t="s">
        <v>55</v>
      </c>
      <c r="D165" s="82">
        <v>500</v>
      </c>
      <c r="E165" s="81" t="s">
        <v>2</v>
      </c>
      <c r="F165" s="81">
        <v>859.8</v>
      </c>
      <c r="G165" s="81">
        <v>857.4</v>
      </c>
      <c r="H165" s="83"/>
      <c r="I165" s="83"/>
      <c r="J165" s="84">
        <f t="shared" si="153"/>
        <v>1199.9999999999886</v>
      </c>
      <c r="K165" s="85"/>
      <c r="L165" s="85"/>
      <c r="M165" s="85">
        <f t="shared" si="154"/>
        <v>2.3999999999999773</v>
      </c>
      <c r="N165" s="86">
        <f t="shared" si="155"/>
        <v>1199.9999999999886</v>
      </c>
    </row>
    <row r="166" spans="1:14" s="87" customFormat="1" ht="14.25" customHeight="1">
      <c r="A166" s="80">
        <v>43403</v>
      </c>
      <c r="B166" s="81" t="s">
        <v>32</v>
      </c>
      <c r="C166" s="81" t="s">
        <v>53</v>
      </c>
      <c r="D166" s="82">
        <v>2500</v>
      </c>
      <c r="E166" s="81" t="s">
        <v>2</v>
      </c>
      <c r="F166" s="81">
        <v>234.65</v>
      </c>
      <c r="G166" s="81">
        <v>236.15</v>
      </c>
      <c r="H166" s="83"/>
      <c r="I166" s="83"/>
      <c r="J166" s="84">
        <f t="shared" si="153"/>
        <v>-3750</v>
      </c>
      <c r="K166" s="85"/>
      <c r="L166" s="85"/>
      <c r="M166" s="85">
        <f t="shared" si="154"/>
        <v>-1.5</v>
      </c>
      <c r="N166" s="86">
        <f t="shared" si="155"/>
        <v>-3750</v>
      </c>
    </row>
    <row r="167" spans="1:14" s="79" customFormat="1" ht="14.25" customHeight="1">
      <c r="A167" s="72">
        <v>43403</v>
      </c>
      <c r="B167" s="73" t="s">
        <v>31</v>
      </c>
      <c r="C167" s="73" t="s">
        <v>53</v>
      </c>
      <c r="D167" s="74">
        <v>200</v>
      </c>
      <c r="E167" s="73" t="s">
        <v>2</v>
      </c>
      <c r="F167" s="73">
        <v>4941</v>
      </c>
      <c r="G167" s="73">
        <v>4916</v>
      </c>
      <c r="H167" s="75">
        <v>4881</v>
      </c>
      <c r="I167" s="75">
        <v>4846</v>
      </c>
      <c r="J167" s="76">
        <f t="shared" si="153"/>
        <v>5000</v>
      </c>
      <c r="K167" s="77">
        <f t="shared" si="156"/>
        <v>7000</v>
      </c>
      <c r="L167" s="77">
        <f t="shared" ref="L167" si="157">(IF(E167="SHORT",IF(I167="",0,H167-I167),IF(E167="LONG",IF(I167="",0,(I167-H167)))))*D167</f>
        <v>7000</v>
      </c>
      <c r="M167" s="77">
        <f t="shared" si="154"/>
        <v>95</v>
      </c>
      <c r="N167" s="78">
        <f t="shared" si="155"/>
        <v>19000</v>
      </c>
    </row>
    <row r="168" spans="1:14" s="87" customFormat="1" ht="14.25" customHeight="1">
      <c r="A168" s="80">
        <v>43402</v>
      </c>
      <c r="B168" s="81" t="s">
        <v>0</v>
      </c>
      <c r="C168" s="81" t="s">
        <v>51</v>
      </c>
      <c r="D168" s="82">
        <v>100</v>
      </c>
      <c r="E168" s="81" t="s">
        <v>2</v>
      </c>
      <c r="F168" s="81">
        <v>31950</v>
      </c>
      <c r="G168" s="81">
        <v>31885</v>
      </c>
      <c r="H168" s="83"/>
      <c r="I168" s="83"/>
      <c r="J168" s="84">
        <f t="shared" ref="J168:J173" si="158">(IF(E168="SHORT",F168-G168,IF(E168="LONG",G168-F168)))*D168</f>
        <v>6500</v>
      </c>
      <c r="K168" s="85"/>
      <c r="L168" s="85"/>
      <c r="M168" s="85">
        <f t="shared" ref="M168:M173" si="159">(K168+J168+L168)/D168</f>
        <v>65</v>
      </c>
      <c r="N168" s="86">
        <f t="shared" ref="N168:N173" si="160">M168*D168</f>
        <v>6500</v>
      </c>
    </row>
    <row r="169" spans="1:14" s="87" customFormat="1" ht="14.25" customHeight="1">
      <c r="A169" s="80">
        <v>43402</v>
      </c>
      <c r="B169" s="81" t="s">
        <v>4</v>
      </c>
      <c r="C169" s="81" t="s">
        <v>51</v>
      </c>
      <c r="D169" s="82">
        <v>30</v>
      </c>
      <c r="E169" s="81" t="s">
        <v>1</v>
      </c>
      <c r="F169" s="81">
        <v>38728</v>
      </c>
      <c r="G169" s="81">
        <v>38828</v>
      </c>
      <c r="H169" s="83"/>
      <c r="I169" s="83"/>
      <c r="J169" s="84">
        <f t="shared" si="158"/>
        <v>3000</v>
      </c>
      <c r="K169" s="85"/>
      <c r="L169" s="85"/>
      <c r="M169" s="85">
        <f t="shared" si="159"/>
        <v>100</v>
      </c>
      <c r="N169" s="86">
        <f t="shared" si="160"/>
        <v>3000</v>
      </c>
    </row>
    <row r="170" spans="1:14" s="87" customFormat="1" ht="14.25" customHeight="1">
      <c r="A170" s="80">
        <v>43402</v>
      </c>
      <c r="B170" s="81" t="s">
        <v>49</v>
      </c>
      <c r="C170" s="81" t="s">
        <v>55</v>
      </c>
      <c r="D170" s="82">
        <v>10000</v>
      </c>
      <c r="E170" s="81" t="s">
        <v>1</v>
      </c>
      <c r="F170" s="81">
        <v>145.80000000000001</v>
      </c>
      <c r="G170" s="81">
        <v>145.19999999999999</v>
      </c>
      <c r="H170" s="83"/>
      <c r="I170" s="83"/>
      <c r="J170" s="84">
        <f t="shared" si="158"/>
        <v>-6000.0000000002274</v>
      </c>
      <c r="K170" s="85"/>
      <c r="L170" s="85"/>
      <c r="M170" s="85">
        <f t="shared" si="159"/>
        <v>-0.60000000000002274</v>
      </c>
      <c r="N170" s="86">
        <f t="shared" si="160"/>
        <v>-6000.0000000002274</v>
      </c>
    </row>
    <row r="171" spans="1:14" s="87" customFormat="1" ht="14.25" customHeight="1">
      <c r="A171" s="80">
        <v>43402</v>
      </c>
      <c r="B171" s="81" t="s">
        <v>5</v>
      </c>
      <c r="C171" s="81" t="s">
        <v>55</v>
      </c>
      <c r="D171" s="82">
        <v>10000</v>
      </c>
      <c r="E171" s="81" t="s">
        <v>1</v>
      </c>
      <c r="F171" s="81">
        <v>197.85</v>
      </c>
      <c r="G171" s="81">
        <v>197.25</v>
      </c>
      <c r="H171" s="83"/>
      <c r="I171" s="83"/>
      <c r="J171" s="84">
        <f t="shared" si="158"/>
        <v>-5999.9999999999436</v>
      </c>
      <c r="K171" s="85"/>
      <c r="L171" s="85"/>
      <c r="M171" s="85">
        <f t="shared" si="159"/>
        <v>-0.59999999999999432</v>
      </c>
      <c r="N171" s="86">
        <f t="shared" si="160"/>
        <v>-5999.9999999999436</v>
      </c>
    </row>
    <row r="172" spans="1:14" s="87" customFormat="1" ht="14.25" customHeight="1">
      <c r="A172" s="80">
        <v>43402</v>
      </c>
      <c r="B172" s="81" t="s">
        <v>32</v>
      </c>
      <c r="C172" s="81" t="s">
        <v>53</v>
      </c>
      <c r="D172" s="82">
        <v>2500</v>
      </c>
      <c r="E172" s="81" t="s">
        <v>2</v>
      </c>
      <c r="F172" s="81">
        <v>233.45</v>
      </c>
      <c r="G172" s="81">
        <v>231.7</v>
      </c>
      <c r="H172" s="83"/>
      <c r="I172" s="83"/>
      <c r="J172" s="84">
        <f t="shared" si="158"/>
        <v>4375</v>
      </c>
      <c r="K172" s="85"/>
      <c r="L172" s="85"/>
      <c r="M172" s="85">
        <f t="shared" si="159"/>
        <v>1.75</v>
      </c>
      <c r="N172" s="86">
        <f t="shared" si="160"/>
        <v>4375</v>
      </c>
    </row>
    <row r="173" spans="1:14" s="87" customFormat="1" ht="14.25" customHeight="1">
      <c r="A173" s="80">
        <v>43402</v>
      </c>
      <c r="B173" s="81" t="s">
        <v>31</v>
      </c>
      <c r="C173" s="81" t="s">
        <v>53</v>
      </c>
      <c r="D173" s="82">
        <v>200</v>
      </c>
      <c r="E173" s="81" t="s">
        <v>2</v>
      </c>
      <c r="F173" s="81">
        <v>4949</v>
      </c>
      <c r="G173" s="81">
        <v>4924</v>
      </c>
      <c r="H173" s="83"/>
      <c r="I173" s="83"/>
      <c r="J173" s="84">
        <f t="shared" si="158"/>
        <v>5000</v>
      </c>
      <c r="K173" s="85"/>
      <c r="L173" s="85"/>
      <c r="M173" s="85">
        <f t="shared" si="159"/>
        <v>25</v>
      </c>
      <c r="N173" s="86">
        <f t="shared" si="160"/>
        <v>5000</v>
      </c>
    </row>
    <row r="174" spans="1:14" s="87" customFormat="1" ht="14.25" customHeight="1">
      <c r="A174" s="80">
        <v>43399</v>
      </c>
      <c r="B174" s="81" t="s">
        <v>32</v>
      </c>
      <c r="C174" s="81" t="s">
        <v>53</v>
      </c>
      <c r="D174" s="82">
        <v>2500</v>
      </c>
      <c r="E174" s="81" t="s">
        <v>2</v>
      </c>
      <c r="F174" s="81">
        <v>230.9</v>
      </c>
      <c r="G174" s="81">
        <v>229.15</v>
      </c>
      <c r="H174" s="83"/>
      <c r="I174" s="83"/>
      <c r="J174" s="84">
        <f t="shared" ref="J174:J178" si="161">(IF(E174="SHORT",F174-G174,IF(E174="LONG",G174-F174)))*D174</f>
        <v>4375</v>
      </c>
      <c r="K174" s="85"/>
      <c r="L174" s="85"/>
      <c r="M174" s="85">
        <f t="shared" ref="M174:M178" si="162">(K174+J174+L174)/D174</f>
        <v>1.75</v>
      </c>
      <c r="N174" s="86">
        <f t="shared" ref="N174:N178" si="163">M174*D174</f>
        <v>4375</v>
      </c>
    </row>
    <row r="175" spans="1:14" s="87" customFormat="1" ht="14.25" customHeight="1">
      <c r="A175" s="80">
        <v>43399</v>
      </c>
      <c r="B175" s="81" t="s">
        <v>31</v>
      </c>
      <c r="C175" s="81" t="s">
        <v>53</v>
      </c>
      <c r="D175" s="82">
        <v>200</v>
      </c>
      <c r="E175" s="81" t="s">
        <v>2</v>
      </c>
      <c r="F175" s="81">
        <v>4890</v>
      </c>
      <c r="G175" s="81">
        <v>4920</v>
      </c>
      <c r="H175" s="83"/>
      <c r="I175" s="83"/>
      <c r="J175" s="84">
        <f t="shared" si="161"/>
        <v>-6000</v>
      </c>
      <c r="K175" s="85"/>
      <c r="L175" s="85"/>
      <c r="M175" s="85">
        <f t="shared" si="162"/>
        <v>-30</v>
      </c>
      <c r="N175" s="86">
        <f t="shared" si="163"/>
        <v>-6000</v>
      </c>
    </row>
    <row r="176" spans="1:14" s="87" customFormat="1" ht="14.25" customHeight="1">
      <c r="A176" s="80">
        <v>43399</v>
      </c>
      <c r="B176" s="81" t="s">
        <v>0</v>
      </c>
      <c r="C176" s="81" t="s">
        <v>51</v>
      </c>
      <c r="D176" s="82">
        <v>100</v>
      </c>
      <c r="E176" s="81" t="s">
        <v>1</v>
      </c>
      <c r="F176" s="81">
        <v>32115</v>
      </c>
      <c r="G176" s="81">
        <v>32180</v>
      </c>
      <c r="H176" s="83"/>
      <c r="I176" s="83"/>
      <c r="J176" s="84">
        <f t="shared" si="161"/>
        <v>6500</v>
      </c>
      <c r="K176" s="85"/>
      <c r="L176" s="85"/>
      <c r="M176" s="85">
        <f t="shared" si="162"/>
        <v>65</v>
      </c>
      <c r="N176" s="86">
        <f t="shared" si="163"/>
        <v>6500</v>
      </c>
    </row>
    <row r="177" spans="1:14" s="87" customFormat="1" ht="14.25" customHeight="1">
      <c r="A177" s="80">
        <v>43399</v>
      </c>
      <c r="B177" s="81" t="s">
        <v>4</v>
      </c>
      <c r="C177" s="81" t="s">
        <v>51</v>
      </c>
      <c r="D177" s="82">
        <v>30</v>
      </c>
      <c r="E177" s="81" t="s">
        <v>1</v>
      </c>
      <c r="F177" s="81">
        <v>38800</v>
      </c>
      <c r="G177" s="81">
        <v>38900</v>
      </c>
      <c r="H177" s="83"/>
      <c r="I177" s="83"/>
      <c r="J177" s="84">
        <f t="shared" si="161"/>
        <v>3000</v>
      </c>
      <c r="K177" s="85"/>
      <c r="L177" s="85"/>
      <c r="M177" s="85">
        <f t="shared" si="162"/>
        <v>100</v>
      </c>
      <c r="N177" s="86">
        <f t="shared" si="163"/>
        <v>3000</v>
      </c>
    </row>
    <row r="178" spans="1:14" s="87" customFormat="1" ht="14.25" customHeight="1">
      <c r="A178" s="80">
        <v>43399</v>
      </c>
      <c r="B178" s="81" t="s">
        <v>6</v>
      </c>
      <c r="C178" s="81" t="s">
        <v>55</v>
      </c>
      <c r="D178" s="82">
        <v>10000</v>
      </c>
      <c r="E178" s="81" t="s">
        <v>2</v>
      </c>
      <c r="F178" s="81">
        <v>145.80000000000001</v>
      </c>
      <c r="G178" s="81">
        <v>145.25</v>
      </c>
      <c r="H178" s="83"/>
      <c r="I178" s="83"/>
      <c r="J178" s="84">
        <f t="shared" si="161"/>
        <v>5500.0000000001137</v>
      </c>
      <c r="K178" s="85"/>
      <c r="L178" s="85"/>
      <c r="M178" s="85">
        <f t="shared" si="162"/>
        <v>0.55000000000001137</v>
      </c>
      <c r="N178" s="86">
        <f t="shared" si="163"/>
        <v>5500.0000000001137</v>
      </c>
    </row>
    <row r="179" spans="1:14" s="87" customFormat="1" ht="14.25" customHeight="1">
      <c r="A179" s="80">
        <v>43398</v>
      </c>
      <c r="B179" s="81" t="s">
        <v>31</v>
      </c>
      <c r="C179" s="81" t="s">
        <v>53</v>
      </c>
      <c r="D179" s="82">
        <v>200</v>
      </c>
      <c r="E179" s="81" t="s">
        <v>1</v>
      </c>
      <c r="F179" s="81">
        <v>4905</v>
      </c>
      <c r="G179" s="81">
        <v>4930</v>
      </c>
      <c r="H179" s="83">
        <v>4965</v>
      </c>
      <c r="I179" s="83"/>
      <c r="J179" s="84">
        <f t="shared" ref="J179:J184" si="164">(IF(E179="SHORT",F179-G179,IF(E179="LONG",G179-F179)))*D179</f>
        <v>5000</v>
      </c>
      <c r="K179" s="85">
        <f t="shared" ref="K179:K184" si="165">(IF(E179="SHORT",IF(H179="",0,G179-H179),IF(E179="LONG",IF(H179="",0,H179-G179))))*D179</f>
        <v>7000</v>
      </c>
      <c r="L179" s="85"/>
      <c r="M179" s="85">
        <f t="shared" ref="M179:M184" si="166">(K179+J179+L179)/D179</f>
        <v>60</v>
      </c>
      <c r="N179" s="86">
        <f t="shared" ref="N179:N184" si="167">M179*D179</f>
        <v>12000</v>
      </c>
    </row>
    <row r="180" spans="1:14" s="87" customFormat="1" ht="14.25" customHeight="1">
      <c r="A180" s="80">
        <v>43398</v>
      </c>
      <c r="B180" s="81" t="s">
        <v>49</v>
      </c>
      <c r="C180" s="81" t="s">
        <v>55</v>
      </c>
      <c r="D180" s="82">
        <v>10000</v>
      </c>
      <c r="E180" s="81" t="s">
        <v>2</v>
      </c>
      <c r="F180" s="81">
        <v>145.75</v>
      </c>
      <c r="G180" s="81">
        <v>145.19999999999999</v>
      </c>
      <c r="H180" s="83">
        <v>144.5</v>
      </c>
      <c r="I180" s="83"/>
      <c r="J180" s="84">
        <f t="shared" si="164"/>
        <v>5500.0000000001137</v>
      </c>
      <c r="K180" s="85">
        <f t="shared" si="165"/>
        <v>6999.9999999998863</v>
      </c>
      <c r="L180" s="85"/>
      <c r="M180" s="85">
        <f t="shared" si="166"/>
        <v>1.25</v>
      </c>
      <c r="N180" s="86">
        <f t="shared" si="167"/>
        <v>12500</v>
      </c>
    </row>
    <row r="181" spans="1:14" s="87" customFormat="1" ht="14.25" customHeight="1">
      <c r="A181" s="80">
        <v>43398</v>
      </c>
      <c r="B181" s="81" t="s">
        <v>3</v>
      </c>
      <c r="C181" s="81" t="s">
        <v>55</v>
      </c>
      <c r="D181" s="82">
        <v>2000</v>
      </c>
      <c r="E181" s="81" t="s">
        <v>1</v>
      </c>
      <c r="F181" s="81">
        <v>447.9</v>
      </c>
      <c r="G181" s="81">
        <v>450</v>
      </c>
      <c r="H181" s="83"/>
      <c r="I181" s="83"/>
      <c r="J181" s="84">
        <f t="shared" si="164"/>
        <v>4200.0000000000455</v>
      </c>
      <c r="K181" s="85"/>
      <c r="L181" s="85"/>
      <c r="M181" s="85">
        <f t="shared" si="166"/>
        <v>2.1000000000000227</v>
      </c>
      <c r="N181" s="86">
        <f t="shared" si="167"/>
        <v>4200.0000000000455</v>
      </c>
    </row>
    <row r="182" spans="1:14" s="87" customFormat="1" ht="14.25" customHeight="1">
      <c r="A182" s="80">
        <v>43398</v>
      </c>
      <c r="B182" s="81" t="s">
        <v>32</v>
      </c>
      <c r="C182" s="81" t="s">
        <v>53</v>
      </c>
      <c r="D182" s="82">
        <v>2500</v>
      </c>
      <c r="E182" s="81" t="s">
        <v>1</v>
      </c>
      <c r="F182" s="81">
        <v>233.85</v>
      </c>
      <c r="G182" s="81">
        <v>235.6</v>
      </c>
      <c r="H182" s="83"/>
      <c r="I182" s="83"/>
      <c r="J182" s="84">
        <f t="shared" si="164"/>
        <v>4375</v>
      </c>
      <c r="K182" s="85"/>
      <c r="L182" s="85"/>
      <c r="M182" s="85">
        <f t="shared" si="166"/>
        <v>1.75</v>
      </c>
      <c r="N182" s="86">
        <f t="shared" si="167"/>
        <v>4375</v>
      </c>
    </row>
    <row r="183" spans="1:14" s="87" customFormat="1" ht="14.25" customHeight="1">
      <c r="A183" s="80">
        <v>43398</v>
      </c>
      <c r="B183" s="81" t="s">
        <v>0</v>
      </c>
      <c r="C183" s="81" t="s">
        <v>51</v>
      </c>
      <c r="D183" s="82">
        <v>100</v>
      </c>
      <c r="E183" s="81" t="s">
        <v>2</v>
      </c>
      <c r="F183" s="81">
        <v>31979</v>
      </c>
      <c r="G183" s="81">
        <v>31914</v>
      </c>
      <c r="H183" s="83"/>
      <c r="I183" s="83"/>
      <c r="J183" s="84">
        <f t="shared" si="164"/>
        <v>6500</v>
      </c>
      <c r="K183" s="85"/>
      <c r="L183" s="85"/>
      <c r="M183" s="85">
        <f t="shared" si="166"/>
        <v>65</v>
      </c>
      <c r="N183" s="86">
        <f t="shared" si="167"/>
        <v>6500</v>
      </c>
    </row>
    <row r="184" spans="1:14" s="87" customFormat="1" ht="14.25" customHeight="1">
      <c r="A184" s="80">
        <v>43398</v>
      </c>
      <c r="B184" s="81" t="s">
        <v>4</v>
      </c>
      <c r="C184" s="81" t="s">
        <v>51</v>
      </c>
      <c r="D184" s="82">
        <v>30</v>
      </c>
      <c r="E184" s="81" t="s">
        <v>2</v>
      </c>
      <c r="F184" s="81">
        <v>38871</v>
      </c>
      <c r="G184" s="81">
        <v>38771</v>
      </c>
      <c r="H184" s="83">
        <v>38621</v>
      </c>
      <c r="I184" s="83"/>
      <c r="J184" s="84">
        <f t="shared" si="164"/>
        <v>3000</v>
      </c>
      <c r="K184" s="85">
        <f t="shared" si="165"/>
        <v>4500</v>
      </c>
      <c r="L184" s="85"/>
      <c r="M184" s="85">
        <f t="shared" si="166"/>
        <v>250</v>
      </c>
      <c r="N184" s="86">
        <f t="shared" si="167"/>
        <v>7500</v>
      </c>
    </row>
    <row r="185" spans="1:14" s="87" customFormat="1" ht="14.25" customHeight="1">
      <c r="A185" s="80">
        <v>43397</v>
      </c>
      <c r="B185" s="81" t="s">
        <v>0</v>
      </c>
      <c r="C185" s="81" t="s">
        <v>51</v>
      </c>
      <c r="D185" s="82">
        <v>100</v>
      </c>
      <c r="E185" s="81" t="s">
        <v>2</v>
      </c>
      <c r="F185" s="81">
        <v>31945</v>
      </c>
      <c r="G185" s="81">
        <v>31880</v>
      </c>
      <c r="H185" s="83"/>
      <c r="I185" s="83"/>
      <c r="J185" s="84">
        <f t="shared" ref="J185:J191" si="168">(IF(E185="SHORT",F185-G185,IF(E185="LONG",G185-F185)))*D185</f>
        <v>6500</v>
      </c>
      <c r="K185" s="85"/>
      <c r="L185" s="85"/>
      <c r="M185" s="85">
        <f t="shared" ref="M185:M191" si="169">(K185+J185+L185)/D185</f>
        <v>65</v>
      </c>
      <c r="N185" s="86">
        <f t="shared" ref="N185:N191" si="170">M185*D185</f>
        <v>6500</v>
      </c>
    </row>
    <row r="186" spans="1:14" s="87" customFormat="1" ht="14.25" customHeight="1">
      <c r="A186" s="80">
        <v>43397</v>
      </c>
      <c r="B186" s="81" t="s">
        <v>4</v>
      </c>
      <c r="C186" s="81" t="s">
        <v>51</v>
      </c>
      <c r="D186" s="82">
        <v>30</v>
      </c>
      <c r="E186" s="81" t="s">
        <v>2</v>
      </c>
      <c r="F186" s="81">
        <v>39002</v>
      </c>
      <c r="G186" s="81">
        <v>38902</v>
      </c>
      <c r="H186" s="83"/>
      <c r="I186" s="83"/>
      <c r="J186" s="84">
        <f t="shared" si="168"/>
        <v>3000</v>
      </c>
      <c r="K186" s="85"/>
      <c r="L186" s="85"/>
      <c r="M186" s="85">
        <f t="shared" si="169"/>
        <v>100</v>
      </c>
      <c r="N186" s="86">
        <f t="shared" si="170"/>
        <v>3000</v>
      </c>
    </row>
    <row r="187" spans="1:14" s="87" customFormat="1" ht="14.25" customHeight="1">
      <c r="A187" s="80">
        <v>43397</v>
      </c>
      <c r="B187" s="81" t="s">
        <v>6</v>
      </c>
      <c r="C187" s="81" t="s">
        <v>55</v>
      </c>
      <c r="D187" s="82">
        <v>10000</v>
      </c>
      <c r="E187" s="81" t="s">
        <v>2</v>
      </c>
      <c r="F187" s="81">
        <v>146.85</v>
      </c>
      <c r="G187" s="81">
        <v>146.30000000000001</v>
      </c>
      <c r="H187" s="83">
        <v>145.6</v>
      </c>
      <c r="I187" s="83"/>
      <c r="J187" s="84">
        <f t="shared" si="168"/>
        <v>5499.999999999829</v>
      </c>
      <c r="K187" s="85">
        <f t="shared" ref="K187:K190" si="171">(IF(E187="SHORT",IF(H187="",0,G187-H187),IF(E187="LONG",IF(H187="",0,H187-G187))))*D187</f>
        <v>7000.000000000171</v>
      </c>
      <c r="L187" s="85"/>
      <c r="M187" s="85">
        <f t="shared" si="169"/>
        <v>1.25</v>
      </c>
      <c r="N187" s="86">
        <f t="shared" si="170"/>
        <v>12500</v>
      </c>
    </row>
    <row r="188" spans="1:14" s="79" customFormat="1" ht="14.25" customHeight="1">
      <c r="A188" s="72">
        <v>43397</v>
      </c>
      <c r="B188" s="73" t="s">
        <v>5</v>
      </c>
      <c r="C188" s="73" t="s">
        <v>55</v>
      </c>
      <c r="D188" s="74">
        <v>10000</v>
      </c>
      <c r="E188" s="73" t="s">
        <v>2</v>
      </c>
      <c r="F188" s="73">
        <v>201.2</v>
      </c>
      <c r="G188" s="73">
        <v>200.65</v>
      </c>
      <c r="H188" s="75">
        <v>199.95</v>
      </c>
      <c r="I188" s="75">
        <v>199.25</v>
      </c>
      <c r="J188" s="76">
        <f t="shared" si="168"/>
        <v>5499.999999999829</v>
      </c>
      <c r="K188" s="77">
        <f t="shared" si="171"/>
        <v>7000.000000000171</v>
      </c>
      <c r="L188" s="77">
        <f t="shared" ref="L188" si="172">(IF(E188="SHORT",IF(I188="",0,H188-I188),IF(E188="LONG",IF(I188="",0,(I188-H188)))))*D188</f>
        <v>6999.9999999998863</v>
      </c>
      <c r="M188" s="77">
        <f t="shared" si="169"/>
        <v>1.9499999999999886</v>
      </c>
      <c r="N188" s="78">
        <f t="shared" si="170"/>
        <v>19499.999999999887</v>
      </c>
    </row>
    <row r="189" spans="1:14" s="87" customFormat="1" ht="14.25" customHeight="1">
      <c r="A189" s="80">
        <v>43397</v>
      </c>
      <c r="B189" s="81" t="s">
        <v>49</v>
      </c>
      <c r="C189" s="81" t="s">
        <v>55</v>
      </c>
      <c r="D189" s="82">
        <v>10000</v>
      </c>
      <c r="E189" s="81" t="s">
        <v>2</v>
      </c>
      <c r="F189" s="81">
        <v>147</v>
      </c>
      <c r="G189" s="81">
        <v>146.44999999999999</v>
      </c>
      <c r="H189" s="83">
        <v>145.75</v>
      </c>
      <c r="I189" s="83"/>
      <c r="J189" s="84">
        <f t="shared" si="168"/>
        <v>5500.0000000001137</v>
      </c>
      <c r="K189" s="85">
        <f t="shared" si="171"/>
        <v>6999.9999999998863</v>
      </c>
      <c r="L189" s="85"/>
      <c r="M189" s="85">
        <f t="shared" si="169"/>
        <v>1.25</v>
      </c>
      <c r="N189" s="86">
        <f t="shared" si="170"/>
        <v>12500</v>
      </c>
    </row>
    <row r="190" spans="1:14" s="87" customFormat="1" ht="14.25" customHeight="1">
      <c r="A190" s="80">
        <v>43397</v>
      </c>
      <c r="B190" s="81" t="s">
        <v>32</v>
      </c>
      <c r="C190" s="81" t="s">
        <v>53</v>
      </c>
      <c r="D190" s="82">
        <v>2500</v>
      </c>
      <c r="E190" s="81" t="s">
        <v>2</v>
      </c>
      <c r="F190" s="81">
        <v>235.6</v>
      </c>
      <c r="G190" s="81">
        <v>233.85</v>
      </c>
      <c r="H190" s="83">
        <v>231.6</v>
      </c>
      <c r="I190" s="83"/>
      <c r="J190" s="84">
        <f t="shared" si="168"/>
        <v>4375</v>
      </c>
      <c r="K190" s="85">
        <f t="shared" si="171"/>
        <v>5625</v>
      </c>
      <c r="L190" s="85"/>
      <c r="M190" s="85">
        <f t="shared" si="169"/>
        <v>4</v>
      </c>
      <c r="N190" s="86">
        <f t="shared" si="170"/>
        <v>10000</v>
      </c>
    </row>
    <row r="191" spans="1:14" s="87" customFormat="1" ht="14.25" customHeight="1">
      <c r="A191" s="80">
        <v>43397</v>
      </c>
      <c r="B191" s="81" t="s">
        <v>31</v>
      </c>
      <c r="C191" s="81" t="s">
        <v>53</v>
      </c>
      <c r="D191" s="82">
        <v>200</v>
      </c>
      <c r="E191" s="81" t="s">
        <v>2</v>
      </c>
      <c r="F191" s="81">
        <v>4879</v>
      </c>
      <c r="G191" s="81">
        <v>4854</v>
      </c>
      <c r="H191" s="83"/>
      <c r="I191" s="83"/>
      <c r="J191" s="84">
        <f t="shared" si="168"/>
        <v>5000</v>
      </c>
      <c r="K191" s="85"/>
      <c r="L191" s="85"/>
      <c r="M191" s="85">
        <f t="shared" si="169"/>
        <v>25</v>
      </c>
      <c r="N191" s="86">
        <f t="shared" si="170"/>
        <v>5000</v>
      </c>
    </row>
    <row r="192" spans="1:14" s="87" customFormat="1" ht="14.25" customHeight="1">
      <c r="A192" s="80">
        <v>43396</v>
      </c>
      <c r="B192" s="81" t="s">
        <v>4</v>
      </c>
      <c r="C192" s="81" t="s">
        <v>51</v>
      </c>
      <c r="D192" s="82">
        <v>30</v>
      </c>
      <c r="E192" s="81" t="s">
        <v>1</v>
      </c>
      <c r="F192" s="81">
        <v>32129</v>
      </c>
      <c r="G192" s="81">
        <v>32229</v>
      </c>
      <c r="H192" s="83"/>
      <c r="I192" s="83"/>
      <c r="J192" s="84">
        <f t="shared" ref="J192:J195" si="173">(IF(E192="SHORT",F192-G192,IF(E192="LONG",G192-F192)))*D192</f>
        <v>3000</v>
      </c>
      <c r="K192" s="85"/>
      <c r="L192" s="85"/>
      <c r="M192" s="85">
        <f t="shared" ref="M192:M195" si="174">(K192+J192+L192)/D192</f>
        <v>100</v>
      </c>
      <c r="N192" s="86">
        <f t="shared" ref="N192:N195" si="175">M192*D192</f>
        <v>3000</v>
      </c>
    </row>
    <row r="193" spans="1:14" s="87" customFormat="1" ht="14.25" customHeight="1">
      <c r="A193" s="80">
        <v>43396</v>
      </c>
      <c r="B193" s="81" t="s">
        <v>0</v>
      </c>
      <c r="C193" s="81" t="s">
        <v>51</v>
      </c>
      <c r="D193" s="82">
        <v>100</v>
      </c>
      <c r="E193" s="81" t="s">
        <v>1</v>
      </c>
      <c r="F193" s="81">
        <v>32215</v>
      </c>
      <c r="G193" s="81">
        <v>32276</v>
      </c>
      <c r="H193" s="83"/>
      <c r="I193" s="83"/>
      <c r="J193" s="84">
        <f t="shared" si="173"/>
        <v>6100</v>
      </c>
      <c r="K193" s="85"/>
      <c r="L193" s="85"/>
      <c r="M193" s="85">
        <f t="shared" si="174"/>
        <v>61</v>
      </c>
      <c r="N193" s="86">
        <f t="shared" si="175"/>
        <v>6100</v>
      </c>
    </row>
    <row r="194" spans="1:14" s="87" customFormat="1" ht="14.25" customHeight="1">
      <c r="A194" s="80">
        <v>43396</v>
      </c>
      <c r="B194" s="81" t="s">
        <v>3</v>
      </c>
      <c r="C194" s="81" t="s">
        <v>55</v>
      </c>
      <c r="D194" s="82">
        <v>2000</v>
      </c>
      <c r="E194" s="81" t="s">
        <v>2</v>
      </c>
      <c r="F194" s="81">
        <v>452.45</v>
      </c>
      <c r="G194" s="81">
        <v>449.45</v>
      </c>
      <c r="H194" s="83"/>
      <c r="I194" s="83"/>
      <c r="J194" s="84">
        <f t="shared" si="173"/>
        <v>6000</v>
      </c>
      <c r="K194" s="85"/>
      <c r="L194" s="85"/>
      <c r="M194" s="85">
        <f t="shared" si="174"/>
        <v>3</v>
      </c>
      <c r="N194" s="86">
        <f t="shared" si="175"/>
        <v>6000</v>
      </c>
    </row>
    <row r="195" spans="1:14" s="87" customFormat="1" ht="14.25" customHeight="1">
      <c r="A195" s="80">
        <v>43396</v>
      </c>
      <c r="B195" s="81" t="s">
        <v>5</v>
      </c>
      <c r="C195" s="81" t="s">
        <v>55</v>
      </c>
      <c r="D195" s="82">
        <v>10000</v>
      </c>
      <c r="E195" s="81" t="s">
        <v>2</v>
      </c>
      <c r="F195" s="81">
        <v>198.4</v>
      </c>
      <c r="G195" s="81">
        <v>199</v>
      </c>
      <c r="H195" s="83"/>
      <c r="I195" s="83"/>
      <c r="J195" s="84">
        <f t="shared" si="173"/>
        <v>-5999.9999999999436</v>
      </c>
      <c r="K195" s="85"/>
      <c r="L195" s="85"/>
      <c r="M195" s="85">
        <f t="shared" si="174"/>
        <v>-0.59999999999999432</v>
      </c>
      <c r="N195" s="86">
        <f t="shared" si="175"/>
        <v>-5999.9999999999436</v>
      </c>
    </row>
    <row r="196" spans="1:14" s="87" customFormat="1" ht="14.25" customHeight="1">
      <c r="A196" s="80">
        <v>43395</v>
      </c>
      <c r="B196" s="81" t="s">
        <v>0</v>
      </c>
      <c r="C196" s="81" t="s">
        <v>51</v>
      </c>
      <c r="D196" s="82">
        <v>100</v>
      </c>
      <c r="E196" s="81" t="s">
        <v>1</v>
      </c>
      <c r="F196" s="81">
        <v>31844</v>
      </c>
      <c r="G196" s="81">
        <v>31910</v>
      </c>
      <c r="H196" s="83"/>
      <c r="I196" s="83"/>
      <c r="J196" s="84">
        <f t="shared" ref="J196:J202" si="176">(IF(E196="SHORT",F196-G196,IF(E196="LONG",G196-F196)))*D196</f>
        <v>6600</v>
      </c>
      <c r="K196" s="85"/>
      <c r="L196" s="85"/>
      <c r="M196" s="85">
        <f t="shared" ref="M196:M202" si="177">(K196+J196+L196)/D196</f>
        <v>66</v>
      </c>
      <c r="N196" s="86">
        <f t="shared" ref="N196:N202" si="178">M196*D196</f>
        <v>6600</v>
      </c>
    </row>
    <row r="197" spans="1:14" s="87" customFormat="1" ht="14.25" customHeight="1">
      <c r="A197" s="80">
        <v>43395</v>
      </c>
      <c r="B197" s="81" t="s">
        <v>4</v>
      </c>
      <c r="C197" s="81" t="s">
        <v>51</v>
      </c>
      <c r="D197" s="82">
        <v>30</v>
      </c>
      <c r="E197" s="81" t="s">
        <v>1</v>
      </c>
      <c r="F197" s="81">
        <v>38812</v>
      </c>
      <c r="G197" s="81">
        <v>38712</v>
      </c>
      <c r="H197" s="83"/>
      <c r="I197" s="83"/>
      <c r="J197" s="84">
        <f t="shared" si="176"/>
        <v>-3000</v>
      </c>
      <c r="K197" s="85"/>
      <c r="L197" s="85"/>
      <c r="M197" s="85">
        <f t="shared" si="177"/>
        <v>-100</v>
      </c>
      <c r="N197" s="86">
        <f t="shared" si="178"/>
        <v>-3000</v>
      </c>
    </row>
    <row r="198" spans="1:14" s="87" customFormat="1" ht="14.25" customHeight="1">
      <c r="A198" s="80">
        <v>43395</v>
      </c>
      <c r="B198" s="81" t="s">
        <v>31</v>
      </c>
      <c r="C198" s="81" t="s">
        <v>53</v>
      </c>
      <c r="D198" s="82">
        <v>200</v>
      </c>
      <c r="E198" s="81" t="s">
        <v>2</v>
      </c>
      <c r="F198" s="81">
        <v>5121</v>
      </c>
      <c r="G198" s="81">
        <v>5096</v>
      </c>
      <c r="H198" s="83">
        <v>5061</v>
      </c>
      <c r="I198" s="83"/>
      <c r="J198" s="84">
        <f t="shared" si="176"/>
        <v>5000</v>
      </c>
      <c r="K198" s="85">
        <f t="shared" ref="K198:K202" si="179">(IF(E198="SHORT",IF(H198="",0,G198-H198),IF(E198="LONG",IF(H198="",0,H198-G198))))*D198</f>
        <v>7000</v>
      </c>
      <c r="L198" s="85"/>
      <c r="M198" s="85">
        <f t="shared" si="177"/>
        <v>60</v>
      </c>
      <c r="N198" s="86">
        <f t="shared" si="178"/>
        <v>12000</v>
      </c>
    </row>
    <row r="199" spans="1:14" s="87" customFormat="1" ht="14.25" customHeight="1">
      <c r="A199" s="80">
        <v>43395</v>
      </c>
      <c r="B199" s="81" t="s">
        <v>32</v>
      </c>
      <c r="C199" s="81" t="s">
        <v>53</v>
      </c>
      <c r="D199" s="82">
        <v>2500</v>
      </c>
      <c r="E199" s="81" t="s">
        <v>2</v>
      </c>
      <c r="F199" s="81">
        <v>234.9</v>
      </c>
      <c r="G199" s="81">
        <v>233.1</v>
      </c>
      <c r="H199" s="83"/>
      <c r="I199" s="83"/>
      <c r="J199" s="84">
        <f t="shared" si="176"/>
        <v>4500.0000000000282</v>
      </c>
      <c r="K199" s="85"/>
      <c r="L199" s="85"/>
      <c r="M199" s="85">
        <f t="shared" si="177"/>
        <v>1.8000000000000114</v>
      </c>
      <c r="N199" s="86">
        <f t="shared" si="178"/>
        <v>4500.0000000000282</v>
      </c>
    </row>
    <row r="200" spans="1:14" s="87" customFormat="1" ht="14.25" customHeight="1">
      <c r="A200" s="80">
        <v>43395</v>
      </c>
      <c r="B200" s="81" t="s">
        <v>6</v>
      </c>
      <c r="C200" s="81" t="s">
        <v>55</v>
      </c>
      <c r="D200" s="82">
        <v>10000</v>
      </c>
      <c r="E200" s="81" t="s">
        <v>1</v>
      </c>
      <c r="F200" s="81">
        <v>147.6</v>
      </c>
      <c r="G200" s="81">
        <v>147</v>
      </c>
      <c r="H200" s="83"/>
      <c r="I200" s="83"/>
      <c r="J200" s="84">
        <f t="shared" si="176"/>
        <v>-5999.9999999999436</v>
      </c>
      <c r="K200" s="85"/>
      <c r="L200" s="85"/>
      <c r="M200" s="85">
        <f t="shared" si="177"/>
        <v>-0.59999999999999432</v>
      </c>
      <c r="N200" s="86">
        <f t="shared" si="178"/>
        <v>-5999.9999999999436</v>
      </c>
    </row>
    <row r="201" spans="1:14" s="87" customFormat="1" ht="15" customHeight="1">
      <c r="A201" s="80">
        <v>43395</v>
      </c>
      <c r="B201" s="81" t="s">
        <v>49</v>
      </c>
      <c r="C201" s="81" t="s">
        <v>55</v>
      </c>
      <c r="D201" s="82">
        <v>10000</v>
      </c>
      <c r="E201" s="81" t="s">
        <v>1</v>
      </c>
      <c r="F201" s="81">
        <v>148.30000000000001</v>
      </c>
      <c r="G201" s="81">
        <v>148.85</v>
      </c>
      <c r="H201" s="83"/>
      <c r="I201" s="83"/>
      <c r="J201" s="84">
        <f t="shared" si="176"/>
        <v>5499.999999999829</v>
      </c>
      <c r="K201" s="85"/>
      <c r="L201" s="85"/>
      <c r="M201" s="85">
        <f t="shared" si="177"/>
        <v>0.54999999999998295</v>
      </c>
      <c r="N201" s="86">
        <f t="shared" si="178"/>
        <v>5499.999999999829</v>
      </c>
    </row>
    <row r="202" spans="1:14" s="79" customFormat="1" ht="14.25" customHeight="1">
      <c r="A202" s="72">
        <v>43395</v>
      </c>
      <c r="B202" s="73" t="s">
        <v>5</v>
      </c>
      <c r="C202" s="73" t="s">
        <v>55</v>
      </c>
      <c r="D202" s="74">
        <v>10000</v>
      </c>
      <c r="E202" s="73" t="s">
        <v>1</v>
      </c>
      <c r="F202" s="73">
        <v>197.7</v>
      </c>
      <c r="G202" s="73">
        <v>198.25</v>
      </c>
      <c r="H202" s="75">
        <v>198.95</v>
      </c>
      <c r="I202" s="75">
        <v>199.65</v>
      </c>
      <c r="J202" s="76">
        <f t="shared" si="176"/>
        <v>5500.0000000001137</v>
      </c>
      <c r="K202" s="77">
        <f t="shared" si="179"/>
        <v>6999.9999999998863</v>
      </c>
      <c r="L202" s="77">
        <f t="shared" ref="L202" si="180">(IF(E202="SHORT",IF(I202="",0,H202-I202),IF(E202="LONG",IF(I202="",0,(I202-H202)))))*D202</f>
        <v>7000.000000000171</v>
      </c>
      <c r="M202" s="77">
        <f t="shared" si="177"/>
        <v>1.9500000000000171</v>
      </c>
      <c r="N202" s="78">
        <f t="shared" si="178"/>
        <v>19500.000000000171</v>
      </c>
    </row>
    <row r="203" spans="1:14" s="87" customFormat="1" ht="14.25" customHeight="1">
      <c r="A203" s="80">
        <v>43392</v>
      </c>
      <c r="B203" s="81" t="s">
        <v>49</v>
      </c>
      <c r="C203" s="81" t="s">
        <v>55</v>
      </c>
      <c r="D203" s="82">
        <v>10000</v>
      </c>
      <c r="E203" s="81" t="s">
        <v>2</v>
      </c>
      <c r="F203" s="81">
        <v>148.44999999999999</v>
      </c>
      <c r="G203" s="81">
        <v>147.9</v>
      </c>
      <c r="H203" s="83"/>
      <c r="I203" s="83"/>
      <c r="J203" s="84">
        <f t="shared" ref="J203:J207" si="181">(IF(E203="SHORT",F203-G203,IF(E203="LONG",G203-F203)))*D203</f>
        <v>5499.999999999829</v>
      </c>
      <c r="K203" s="85"/>
      <c r="L203" s="85"/>
      <c r="M203" s="85">
        <f t="shared" ref="M203:M207" si="182">(K203+J203+L203)/D203</f>
        <v>0.54999999999998295</v>
      </c>
      <c r="N203" s="86">
        <f t="shared" ref="N203:N207" si="183">M203*D203</f>
        <v>5499.999999999829</v>
      </c>
    </row>
    <row r="204" spans="1:14" s="79" customFormat="1" ht="14.25" customHeight="1">
      <c r="A204" s="72">
        <v>43392</v>
      </c>
      <c r="B204" s="73" t="s">
        <v>5</v>
      </c>
      <c r="C204" s="73" t="s">
        <v>55</v>
      </c>
      <c r="D204" s="74">
        <v>10000</v>
      </c>
      <c r="E204" s="73" t="s">
        <v>2</v>
      </c>
      <c r="F204" s="73">
        <v>199.65</v>
      </c>
      <c r="G204" s="73">
        <v>199.1</v>
      </c>
      <c r="H204" s="75">
        <v>198.4</v>
      </c>
      <c r="I204" s="75">
        <v>197.7</v>
      </c>
      <c r="J204" s="76">
        <f t="shared" si="181"/>
        <v>5500.0000000001137</v>
      </c>
      <c r="K204" s="77">
        <f t="shared" ref="K204" si="184">(IF(E204="SHORT",IF(H204="",0,G204-H204),IF(E204="LONG",IF(H204="",0,H204-G204))))*D204</f>
        <v>6999.9999999998863</v>
      </c>
      <c r="L204" s="77">
        <f t="shared" ref="L204" si="185">(IF(E204="SHORT",IF(I204="",0,H204-I204),IF(E204="LONG",IF(I204="",0,(I204-H204)))))*D204</f>
        <v>7000.000000000171</v>
      </c>
      <c r="M204" s="77">
        <f t="shared" si="182"/>
        <v>1.9500000000000171</v>
      </c>
      <c r="N204" s="78">
        <f t="shared" si="183"/>
        <v>19500.000000000171</v>
      </c>
    </row>
    <row r="205" spans="1:14" s="87" customFormat="1" ht="14.25" customHeight="1">
      <c r="A205" s="80">
        <v>43392</v>
      </c>
      <c r="B205" s="81" t="s">
        <v>32</v>
      </c>
      <c r="C205" s="81" t="s">
        <v>53</v>
      </c>
      <c r="D205" s="82">
        <v>2500</v>
      </c>
      <c r="E205" s="81" t="s">
        <v>2</v>
      </c>
      <c r="F205" s="81">
        <v>232.9</v>
      </c>
      <c r="G205" s="81">
        <v>234.4</v>
      </c>
      <c r="H205" s="83"/>
      <c r="I205" s="83"/>
      <c r="J205" s="84">
        <f t="shared" si="181"/>
        <v>-3750</v>
      </c>
      <c r="K205" s="85"/>
      <c r="L205" s="85"/>
      <c r="M205" s="85">
        <f t="shared" si="182"/>
        <v>-1.5</v>
      </c>
      <c r="N205" s="86">
        <f t="shared" si="183"/>
        <v>-3750</v>
      </c>
    </row>
    <row r="206" spans="1:14" s="87" customFormat="1" ht="14.25" customHeight="1">
      <c r="A206" s="80">
        <v>43392</v>
      </c>
      <c r="B206" s="81" t="s">
        <v>4</v>
      </c>
      <c r="C206" s="81" t="s">
        <v>51</v>
      </c>
      <c r="D206" s="82">
        <v>30</v>
      </c>
      <c r="E206" s="81" t="s">
        <v>2</v>
      </c>
      <c r="F206" s="81">
        <v>38783</v>
      </c>
      <c r="G206" s="81">
        <v>38893</v>
      </c>
      <c r="H206" s="83"/>
      <c r="I206" s="83"/>
      <c r="J206" s="84">
        <f t="shared" si="181"/>
        <v>-3300</v>
      </c>
      <c r="K206" s="85"/>
      <c r="L206" s="85"/>
      <c r="M206" s="85">
        <f t="shared" si="182"/>
        <v>-110</v>
      </c>
      <c r="N206" s="86">
        <f t="shared" si="183"/>
        <v>-3300</v>
      </c>
    </row>
    <row r="207" spans="1:14" s="87" customFormat="1" ht="14.25" customHeight="1">
      <c r="A207" s="80">
        <v>43392</v>
      </c>
      <c r="B207" s="81" t="s">
        <v>0</v>
      </c>
      <c r="C207" s="81" t="s">
        <v>51</v>
      </c>
      <c r="D207" s="82">
        <v>100</v>
      </c>
      <c r="E207" s="81" t="s">
        <v>2</v>
      </c>
      <c r="F207" s="81">
        <v>31949</v>
      </c>
      <c r="G207" s="81">
        <v>31884</v>
      </c>
      <c r="H207" s="83"/>
      <c r="I207" s="83"/>
      <c r="J207" s="84">
        <f t="shared" si="181"/>
        <v>6500</v>
      </c>
      <c r="K207" s="85"/>
      <c r="L207" s="85"/>
      <c r="M207" s="85">
        <f t="shared" si="182"/>
        <v>65</v>
      </c>
      <c r="N207" s="86">
        <f t="shared" si="183"/>
        <v>6500</v>
      </c>
    </row>
    <row r="208" spans="1:14" s="79" customFormat="1" ht="14.25" customHeight="1">
      <c r="A208" s="72">
        <v>43390</v>
      </c>
      <c r="B208" s="73" t="s">
        <v>31</v>
      </c>
      <c r="C208" s="73" t="s">
        <v>53</v>
      </c>
      <c r="D208" s="74">
        <v>200</v>
      </c>
      <c r="E208" s="73" t="s">
        <v>2</v>
      </c>
      <c r="F208" s="73">
        <v>5268</v>
      </c>
      <c r="G208" s="73">
        <v>5243</v>
      </c>
      <c r="H208" s="75">
        <v>5208</v>
      </c>
      <c r="I208" s="75">
        <v>5173</v>
      </c>
      <c r="J208" s="76">
        <f t="shared" ref="J208" si="186">(IF(E208="SHORT",F208-G208,IF(E208="LONG",G208-F208)))*D208</f>
        <v>5000</v>
      </c>
      <c r="K208" s="77">
        <f t="shared" ref="K208" si="187">(IF(E208="SHORT",IF(H208="",0,G208-H208),IF(E208="LONG",IF(H208="",0,H208-G208))))*D208</f>
        <v>7000</v>
      </c>
      <c r="L208" s="77">
        <f t="shared" ref="L208" si="188">(IF(E208="SHORT",IF(I208="",0,H208-I208),IF(E208="LONG",IF(I208="",0,(I208-H208)))))*D208</f>
        <v>7000</v>
      </c>
      <c r="M208" s="77">
        <f t="shared" ref="M208" si="189">(K208+J208+L208)/D208</f>
        <v>95</v>
      </c>
      <c r="N208" s="78">
        <f t="shared" ref="N208" si="190">M208*D208</f>
        <v>19000</v>
      </c>
    </row>
    <row r="209" spans="1:14" s="87" customFormat="1" ht="14.25" customHeight="1">
      <c r="A209" s="80">
        <v>43390</v>
      </c>
      <c r="B209" s="81" t="s">
        <v>0</v>
      </c>
      <c r="C209" s="81" t="s">
        <v>51</v>
      </c>
      <c r="D209" s="82">
        <v>100</v>
      </c>
      <c r="E209" s="81" t="s">
        <v>1</v>
      </c>
      <c r="F209" s="81">
        <v>31970</v>
      </c>
      <c r="G209" s="81">
        <v>31895</v>
      </c>
      <c r="H209" s="83"/>
      <c r="I209" s="83"/>
      <c r="J209" s="84">
        <f t="shared" ref="J209:J213" si="191">(IF(E209="SHORT",F209-G209,IF(E209="LONG",G209-F209)))*D209</f>
        <v>-7500</v>
      </c>
      <c r="K209" s="85"/>
      <c r="L209" s="85"/>
      <c r="M209" s="85">
        <f t="shared" ref="M209:M213" si="192">(K209+J209+L209)/D209</f>
        <v>-75</v>
      </c>
      <c r="N209" s="86">
        <f t="shared" ref="N209:N213" si="193">M209*D209</f>
        <v>-7500</v>
      </c>
    </row>
    <row r="210" spans="1:14" s="87" customFormat="1" ht="14.25" customHeight="1">
      <c r="A210" s="80">
        <v>43390</v>
      </c>
      <c r="B210" s="81" t="s">
        <v>4</v>
      </c>
      <c r="C210" s="81" t="s">
        <v>51</v>
      </c>
      <c r="D210" s="82">
        <v>30</v>
      </c>
      <c r="E210" s="81" t="s">
        <v>1</v>
      </c>
      <c r="F210" s="81">
        <v>38809</v>
      </c>
      <c r="G210" s="81">
        <v>38919</v>
      </c>
      <c r="H210" s="83">
        <v>39059</v>
      </c>
      <c r="I210" s="83"/>
      <c r="J210" s="84">
        <f t="shared" si="191"/>
        <v>3300</v>
      </c>
      <c r="K210" s="85">
        <f t="shared" ref="K210:K211" si="194">(IF(E210="SHORT",IF(H210="",0,G210-H210),IF(E210="LONG",IF(H210="",0,H210-G210))))*D210</f>
        <v>4200</v>
      </c>
      <c r="L210" s="85"/>
      <c r="M210" s="85">
        <f t="shared" si="192"/>
        <v>250</v>
      </c>
      <c r="N210" s="86">
        <f t="shared" si="193"/>
        <v>7500</v>
      </c>
    </row>
    <row r="211" spans="1:14" s="79" customFormat="1" ht="14.25" customHeight="1">
      <c r="A211" s="72">
        <v>43390</v>
      </c>
      <c r="B211" s="73" t="s">
        <v>5</v>
      </c>
      <c r="C211" s="73" t="s">
        <v>55</v>
      </c>
      <c r="D211" s="74">
        <v>10000</v>
      </c>
      <c r="E211" s="73" t="s">
        <v>1</v>
      </c>
      <c r="F211" s="73">
        <v>194.8</v>
      </c>
      <c r="G211" s="73">
        <v>195.35</v>
      </c>
      <c r="H211" s="75">
        <v>196.05</v>
      </c>
      <c r="I211" s="75">
        <v>196.75</v>
      </c>
      <c r="J211" s="76">
        <f t="shared" si="191"/>
        <v>5499.999999999829</v>
      </c>
      <c r="K211" s="77">
        <f t="shared" si="194"/>
        <v>7000.000000000171</v>
      </c>
      <c r="L211" s="77">
        <f t="shared" ref="L211" si="195">(IF(E211="SHORT",IF(I211="",0,H211-I211),IF(E211="LONG",IF(I211="",0,(I211-H211)))))*D211</f>
        <v>6999.9999999998863</v>
      </c>
      <c r="M211" s="77">
        <f t="shared" si="192"/>
        <v>1.9499999999999886</v>
      </c>
      <c r="N211" s="78">
        <f t="shared" si="193"/>
        <v>19499.999999999887</v>
      </c>
    </row>
    <row r="212" spans="1:14" s="87" customFormat="1" ht="14.25" customHeight="1">
      <c r="A212" s="80">
        <v>43390</v>
      </c>
      <c r="B212" s="81" t="s">
        <v>48</v>
      </c>
      <c r="C212" s="81" t="s">
        <v>55</v>
      </c>
      <c r="D212" s="82">
        <v>500</v>
      </c>
      <c r="E212" s="81" t="s">
        <v>1</v>
      </c>
      <c r="F212" s="81">
        <v>918.7</v>
      </c>
      <c r="G212" s="81">
        <v>911.2</v>
      </c>
      <c r="H212" s="83"/>
      <c r="I212" s="83"/>
      <c r="J212" s="84">
        <f>(IF(E212="SHORT",F212-G212,IF(E212="LONG",G212-F212)))*D212</f>
        <v>-3750</v>
      </c>
      <c r="K212" s="85"/>
      <c r="L212" s="85"/>
      <c r="M212" s="85">
        <f t="shared" si="192"/>
        <v>-7.5</v>
      </c>
      <c r="N212" s="86">
        <f t="shared" si="193"/>
        <v>-3750</v>
      </c>
    </row>
    <row r="213" spans="1:14" s="87" customFormat="1" ht="14.25" customHeight="1">
      <c r="A213" s="80">
        <v>43390</v>
      </c>
      <c r="B213" s="81" t="s">
        <v>58</v>
      </c>
      <c r="C213" s="81" t="s">
        <v>59</v>
      </c>
      <c r="D213" s="82">
        <v>720</v>
      </c>
      <c r="E213" s="81" t="s">
        <v>1</v>
      </c>
      <c r="F213" s="81">
        <v>1714.6</v>
      </c>
      <c r="G213" s="81">
        <v>1724.5</v>
      </c>
      <c r="H213" s="83"/>
      <c r="I213" s="83"/>
      <c r="J213" s="84">
        <f t="shared" si="191"/>
        <v>7128.0000000000655</v>
      </c>
      <c r="K213" s="85"/>
      <c r="L213" s="85"/>
      <c r="M213" s="85">
        <f t="shared" si="192"/>
        <v>9.9000000000000909</v>
      </c>
      <c r="N213" s="86">
        <f t="shared" si="193"/>
        <v>7128.0000000000655</v>
      </c>
    </row>
    <row r="214" spans="1:14" s="87" customFormat="1" ht="14.25" customHeight="1">
      <c r="A214" s="80">
        <v>43389</v>
      </c>
      <c r="B214" s="81" t="s">
        <v>58</v>
      </c>
      <c r="C214" s="81" t="s">
        <v>59</v>
      </c>
      <c r="D214" s="82">
        <v>720</v>
      </c>
      <c r="E214" s="81" t="s">
        <v>2</v>
      </c>
      <c r="F214" s="81">
        <v>1714</v>
      </c>
      <c r="G214" s="81">
        <v>1704.5</v>
      </c>
      <c r="H214" s="83"/>
      <c r="I214" s="83"/>
      <c r="J214" s="84">
        <f t="shared" ref="J214:J215" si="196">(IF(E214="SHORT",F214-G214,IF(E214="LONG",G214-F214)))*D214</f>
        <v>6840</v>
      </c>
      <c r="K214" s="85"/>
      <c r="L214" s="85"/>
      <c r="M214" s="85">
        <f t="shared" ref="M214:M215" si="197">(K214+J214+L214)/D214</f>
        <v>9.5</v>
      </c>
      <c r="N214" s="86">
        <f t="shared" ref="N214:N215" si="198">M214*D214</f>
        <v>6840</v>
      </c>
    </row>
    <row r="215" spans="1:14" s="87" customFormat="1" ht="14.25" customHeight="1">
      <c r="A215" s="80">
        <v>43389</v>
      </c>
      <c r="B215" s="81" t="s">
        <v>32</v>
      </c>
      <c r="C215" s="81" t="s">
        <v>53</v>
      </c>
      <c r="D215" s="82">
        <v>2500</v>
      </c>
      <c r="E215" s="81" t="s">
        <v>2</v>
      </c>
      <c r="F215" s="81">
        <v>238.4</v>
      </c>
      <c r="G215" s="81">
        <v>236.9</v>
      </c>
      <c r="H215" s="83"/>
      <c r="I215" s="83"/>
      <c r="J215" s="84">
        <f t="shared" si="196"/>
        <v>3750</v>
      </c>
      <c r="K215" s="85"/>
      <c r="L215" s="85"/>
      <c r="M215" s="85">
        <f t="shared" si="197"/>
        <v>1.5</v>
      </c>
      <c r="N215" s="86">
        <f t="shared" si="198"/>
        <v>3750</v>
      </c>
    </row>
    <row r="216" spans="1:14" s="87" customFormat="1" ht="14.25" customHeight="1">
      <c r="A216" s="80">
        <v>43389</v>
      </c>
      <c r="B216" s="81" t="s">
        <v>31</v>
      </c>
      <c r="C216" s="81" t="s">
        <v>53</v>
      </c>
      <c r="D216" s="82">
        <v>200</v>
      </c>
      <c r="E216" s="81" t="s">
        <v>2</v>
      </c>
      <c r="F216" s="81">
        <v>5256</v>
      </c>
      <c r="G216" s="81">
        <v>5231</v>
      </c>
      <c r="H216" s="83"/>
      <c r="I216" s="83"/>
      <c r="J216" s="84">
        <f t="shared" ref="J216:J220" si="199">(IF(E216="SHORT",F216-G216,IF(E216="LONG",G216-F216)))*D216</f>
        <v>5000</v>
      </c>
      <c r="K216" s="85"/>
      <c r="L216" s="85"/>
      <c r="M216" s="85">
        <f t="shared" ref="M216:M220" si="200">(K216+J216+L216)/D216</f>
        <v>25</v>
      </c>
      <c r="N216" s="86">
        <f t="shared" ref="N216:N220" si="201">M216*D216</f>
        <v>5000</v>
      </c>
    </row>
    <row r="217" spans="1:14" s="87" customFormat="1" ht="14.25" customHeight="1">
      <c r="A217" s="80">
        <v>43389</v>
      </c>
      <c r="B217" s="81" t="s">
        <v>6</v>
      </c>
      <c r="C217" s="81" t="s">
        <v>55</v>
      </c>
      <c r="D217" s="82">
        <v>10000</v>
      </c>
      <c r="E217" s="81" t="s">
        <v>1</v>
      </c>
      <c r="F217" s="81">
        <v>154.05000000000001</v>
      </c>
      <c r="G217" s="81">
        <v>154.55000000000001</v>
      </c>
      <c r="H217" s="83"/>
      <c r="I217" s="83"/>
      <c r="J217" s="84">
        <f t="shared" si="199"/>
        <v>5000</v>
      </c>
      <c r="K217" s="85"/>
      <c r="L217" s="85"/>
      <c r="M217" s="85">
        <f t="shared" si="200"/>
        <v>0.5</v>
      </c>
      <c r="N217" s="86">
        <f t="shared" si="201"/>
        <v>5000</v>
      </c>
    </row>
    <row r="218" spans="1:14" s="87" customFormat="1" ht="14.25" customHeight="1">
      <c r="A218" s="80">
        <v>43389</v>
      </c>
      <c r="B218" s="81" t="s">
        <v>5</v>
      </c>
      <c r="C218" s="81" t="s">
        <v>55</v>
      </c>
      <c r="D218" s="82">
        <v>10000</v>
      </c>
      <c r="E218" s="81" t="s">
        <v>1</v>
      </c>
      <c r="F218" s="81">
        <v>194.05</v>
      </c>
      <c r="G218" s="81">
        <v>194.6</v>
      </c>
      <c r="H218" s="83"/>
      <c r="I218" s="83"/>
      <c r="J218" s="84">
        <f t="shared" si="199"/>
        <v>5499.999999999829</v>
      </c>
      <c r="K218" s="85"/>
      <c r="L218" s="85"/>
      <c r="M218" s="85">
        <f t="shared" si="200"/>
        <v>0.54999999999998295</v>
      </c>
      <c r="N218" s="86">
        <f t="shared" si="201"/>
        <v>5499.999999999829</v>
      </c>
    </row>
    <row r="219" spans="1:14" s="87" customFormat="1" ht="14.25" customHeight="1">
      <c r="A219" s="80">
        <v>43389</v>
      </c>
      <c r="B219" s="81" t="s">
        <v>49</v>
      </c>
      <c r="C219" s="81" t="s">
        <v>55</v>
      </c>
      <c r="D219" s="82">
        <v>10000</v>
      </c>
      <c r="E219" s="81" t="s">
        <v>1</v>
      </c>
      <c r="F219" s="81">
        <v>150.80000000000001</v>
      </c>
      <c r="G219" s="81">
        <v>150.19999999999999</v>
      </c>
      <c r="H219" s="83"/>
      <c r="I219" s="83"/>
      <c r="J219" s="84">
        <f t="shared" si="199"/>
        <v>-6000.0000000002274</v>
      </c>
      <c r="K219" s="85"/>
      <c r="L219" s="85"/>
      <c r="M219" s="85">
        <f t="shared" si="200"/>
        <v>-0.60000000000002274</v>
      </c>
      <c r="N219" s="86">
        <f t="shared" si="201"/>
        <v>-6000.0000000002274</v>
      </c>
    </row>
    <row r="220" spans="1:14" s="87" customFormat="1" ht="14.25" customHeight="1">
      <c r="A220" s="80">
        <v>43389</v>
      </c>
      <c r="B220" s="81" t="s">
        <v>0</v>
      </c>
      <c r="C220" s="81" t="s">
        <v>51</v>
      </c>
      <c r="D220" s="82">
        <v>100</v>
      </c>
      <c r="E220" s="81" t="s">
        <v>2</v>
      </c>
      <c r="F220" s="81">
        <v>32046</v>
      </c>
      <c r="G220" s="81">
        <v>31981</v>
      </c>
      <c r="H220" s="83">
        <v>31896</v>
      </c>
      <c r="I220" s="83"/>
      <c r="J220" s="84">
        <f t="shared" si="199"/>
        <v>6500</v>
      </c>
      <c r="K220" s="85">
        <f t="shared" ref="K220" si="202">(IF(E220="SHORT",IF(H220="",0,G220-H220),IF(E220="LONG",IF(H220="",0,H220-G220))))*D220</f>
        <v>8500</v>
      </c>
      <c r="L220" s="85"/>
      <c r="M220" s="85">
        <f t="shared" si="200"/>
        <v>150</v>
      </c>
      <c r="N220" s="86">
        <f t="shared" si="201"/>
        <v>15000</v>
      </c>
    </row>
    <row r="221" spans="1:14" s="87" customFormat="1" ht="14.25" customHeight="1">
      <c r="A221" s="80">
        <v>43389</v>
      </c>
      <c r="B221" s="81" t="s">
        <v>4</v>
      </c>
      <c r="C221" s="81" t="s">
        <v>51</v>
      </c>
      <c r="D221" s="82">
        <v>30</v>
      </c>
      <c r="E221" s="81" t="s">
        <v>1</v>
      </c>
      <c r="F221" s="81">
        <v>39171</v>
      </c>
      <c r="G221" s="81">
        <v>39291</v>
      </c>
      <c r="H221" s="83"/>
      <c r="I221" s="83"/>
      <c r="J221" s="84">
        <f t="shared" ref="J221" si="203">(IF(E221="SHORT",F221-G221,IF(E221="LONG",G221-F221)))*D221</f>
        <v>3600</v>
      </c>
      <c r="K221" s="85"/>
      <c r="L221" s="85"/>
      <c r="M221" s="85">
        <f t="shared" ref="M221" si="204">(K221+J221+L221)/D221</f>
        <v>120</v>
      </c>
      <c r="N221" s="86">
        <f t="shared" ref="N221" si="205">M221*D221</f>
        <v>3600</v>
      </c>
    </row>
    <row r="222" spans="1:14" s="87" customFormat="1" ht="14.25" customHeight="1">
      <c r="A222" s="80">
        <v>43388</v>
      </c>
      <c r="B222" s="81" t="s">
        <v>32</v>
      </c>
      <c r="C222" s="81" t="s">
        <v>53</v>
      </c>
      <c r="D222" s="82">
        <v>2500</v>
      </c>
      <c r="E222" s="81" t="s">
        <v>1</v>
      </c>
      <c r="F222" s="81">
        <v>239.7</v>
      </c>
      <c r="G222" s="81">
        <v>241.45</v>
      </c>
      <c r="H222" s="83"/>
      <c r="I222" s="83"/>
      <c r="J222" s="84">
        <f t="shared" ref="J222:J227" si="206">(IF(E222="SHORT",F222-G222,IF(E222="LONG",G222-F222)))*D222</f>
        <v>4375</v>
      </c>
      <c r="K222" s="85"/>
      <c r="L222" s="85"/>
      <c r="M222" s="85">
        <f t="shared" ref="M222:M227" si="207">(K222+J222+L222)/D222</f>
        <v>1.75</v>
      </c>
      <c r="N222" s="86">
        <f t="shared" ref="N222:N227" si="208">M222*D222</f>
        <v>4375</v>
      </c>
    </row>
    <row r="223" spans="1:14" s="87" customFormat="1" ht="14.25" customHeight="1">
      <c r="A223" s="80">
        <v>43388</v>
      </c>
      <c r="B223" s="81" t="s">
        <v>31</v>
      </c>
      <c r="C223" s="81" t="s">
        <v>53</v>
      </c>
      <c r="D223" s="82">
        <v>200</v>
      </c>
      <c r="E223" s="81" t="s">
        <v>1</v>
      </c>
      <c r="F223" s="81">
        <v>5306</v>
      </c>
      <c r="G223" s="81">
        <v>5276</v>
      </c>
      <c r="H223" s="83"/>
      <c r="I223" s="83"/>
      <c r="J223" s="84">
        <f t="shared" si="206"/>
        <v>-6000</v>
      </c>
      <c r="K223" s="85"/>
      <c r="L223" s="85"/>
      <c r="M223" s="85">
        <f t="shared" si="207"/>
        <v>-30</v>
      </c>
      <c r="N223" s="86">
        <f t="shared" si="208"/>
        <v>-6000</v>
      </c>
    </row>
    <row r="224" spans="1:14" s="87" customFormat="1" ht="14.25" customHeight="1">
      <c r="A224" s="80">
        <v>43388</v>
      </c>
      <c r="B224" s="81" t="s">
        <v>4</v>
      </c>
      <c r="C224" s="81" t="s">
        <v>51</v>
      </c>
      <c r="D224" s="82">
        <v>30</v>
      </c>
      <c r="E224" s="81" t="s">
        <v>1</v>
      </c>
      <c r="F224" s="81">
        <v>39379</v>
      </c>
      <c r="G224" s="81">
        <v>39254</v>
      </c>
      <c r="H224" s="83"/>
      <c r="I224" s="83"/>
      <c r="J224" s="84">
        <f t="shared" si="206"/>
        <v>-3750</v>
      </c>
      <c r="K224" s="85"/>
      <c r="L224" s="85"/>
      <c r="M224" s="85">
        <f t="shared" si="207"/>
        <v>-125</v>
      </c>
      <c r="N224" s="86">
        <f t="shared" si="208"/>
        <v>-3750</v>
      </c>
    </row>
    <row r="225" spans="1:14" s="87" customFormat="1" ht="14.25" customHeight="1">
      <c r="A225" s="80">
        <v>43388</v>
      </c>
      <c r="B225" s="81" t="s">
        <v>3</v>
      </c>
      <c r="C225" s="81" t="s">
        <v>55</v>
      </c>
      <c r="D225" s="82">
        <v>2000</v>
      </c>
      <c r="E225" s="81" t="s">
        <v>2</v>
      </c>
      <c r="F225" s="81">
        <v>460</v>
      </c>
      <c r="G225" s="81">
        <v>457.2</v>
      </c>
      <c r="H225" s="83"/>
      <c r="I225" s="83"/>
      <c r="J225" s="84">
        <f t="shared" si="206"/>
        <v>5600.0000000000227</v>
      </c>
      <c r="K225" s="85"/>
      <c r="L225" s="85"/>
      <c r="M225" s="85">
        <f t="shared" si="207"/>
        <v>2.8000000000000114</v>
      </c>
      <c r="N225" s="86">
        <f t="shared" si="208"/>
        <v>5600.0000000000227</v>
      </c>
    </row>
    <row r="226" spans="1:14" s="87" customFormat="1" ht="14.25" customHeight="1">
      <c r="A226" s="80">
        <v>43388</v>
      </c>
      <c r="B226" s="81" t="s">
        <v>49</v>
      </c>
      <c r="C226" s="81" t="s">
        <v>55</v>
      </c>
      <c r="D226" s="82">
        <v>10000</v>
      </c>
      <c r="E226" s="81" t="s">
        <v>2</v>
      </c>
      <c r="F226" s="81">
        <v>150.5</v>
      </c>
      <c r="G226" s="81">
        <v>149.94999999999999</v>
      </c>
      <c r="H226" s="83"/>
      <c r="I226" s="83"/>
      <c r="J226" s="84">
        <f t="shared" si="206"/>
        <v>5500.0000000001137</v>
      </c>
      <c r="K226" s="85"/>
      <c r="L226" s="85"/>
      <c r="M226" s="85">
        <f t="shared" si="207"/>
        <v>0.55000000000001137</v>
      </c>
      <c r="N226" s="86">
        <f t="shared" si="208"/>
        <v>5500.0000000001137</v>
      </c>
    </row>
    <row r="227" spans="1:14" s="87" customFormat="1" ht="14.25" customHeight="1">
      <c r="A227" s="80">
        <v>43388</v>
      </c>
      <c r="B227" s="81" t="s">
        <v>48</v>
      </c>
      <c r="C227" s="81" t="s">
        <v>55</v>
      </c>
      <c r="D227" s="82">
        <v>500</v>
      </c>
      <c r="E227" s="81" t="s">
        <v>2</v>
      </c>
      <c r="F227" s="81">
        <v>935.2</v>
      </c>
      <c r="G227" s="81">
        <v>929.45</v>
      </c>
      <c r="H227" s="83"/>
      <c r="I227" s="83"/>
      <c r="J227" s="84">
        <f t="shared" si="206"/>
        <v>2875</v>
      </c>
      <c r="K227" s="85"/>
      <c r="L227" s="85"/>
      <c r="M227" s="85">
        <f t="shared" si="207"/>
        <v>5.75</v>
      </c>
      <c r="N227" s="86">
        <f t="shared" si="208"/>
        <v>2875</v>
      </c>
    </row>
    <row r="228" spans="1:14" s="87" customFormat="1" ht="14.25" customHeight="1">
      <c r="A228" s="80">
        <v>43385</v>
      </c>
      <c r="B228" s="81" t="s">
        <v>0</v>
      </c>
      <c r="C228" s="81" t="s">
        <v>51</v>
      </c>
      <c r="D228" s="82">
        <v>100</v>
      </c>
      <c r="E228" s="81" t="s">
        <v>2</v>
      </c>
      <c r="F228" s="81">
        <v>31852</v>
      </c>
      <c r="G228" s="81">
        <v>31762</v>
      </c>
      <c r="H228" s="83"/>
      <c r="I228" s="83"/>
      <c r="J228" s="84">
        <f t="shared" ref="J228" si="209">(IF(E228="SHORT",F228-G228,IF(E228="LONG",G228-F228)))*D228</f>
        <v>9000</v>
      </c>
      <c r="K228" s="85"/>
      <c r="L228" s="85"/>
      <c r="M228" s="85">
        <f t="shared" ref="M228" si="210">(K228+J228+L228)/D228</f>
        <v>90</v>
      </c>
      <c r="N228" s="86">
        <f t="shared" ref="N228" si="211">M228*D228</f>
        <v>9000</v>
      </c>
    </row>
    <row r="229" spans="1:14" s="79" customFormat="1" ht="14.25" customHeight="1">
      <c r="A229" s="72">
        <v>43385</v>
      </c>
      <c r="B229" s="73" t="s">
        <v>5</v>
      </c>
      <c r="C229" s="73" t="s">
        <v>55</v>
      </c>
      <c r="D229" s="74">
        <v>10000</v>
      </c>
      <c r="E229" s="73" t="s">
        <v>1</v>
      </c>
      <c r="F229" s="73">
        <v>197</v>
      </c>
      <c r="G229" s="73">
        <v>197.55</v>
      </c>
      <c r="H229" s="75">
        <v>198.25</v>
      </c>
      <c r="I229" s="75">
        <v>198.95</v>
      </c>
      <c r="J229" s="76">
        <f t="shared" ref="J229:J232" si="212">(IF(E229="SHORT",F229-G229,IF(E229="LONG",G229-F229)))*D229</f>
        <v>5500.0000000001137</v>
      </c>
      <c r="K229" s="77">
        <f t="shared" ref="K229" si="213">(IF(E229="SHORT",IF(H229="",0,G229-H229),IF(E229="LONG",IF(H229="",0,H229-G229))))*D229</f>
        <v>6999.9999999998863</v>
      </c>
      <c r="L229" s="77">
        <f t="shared" ref="L229" si="214">(IF(E229="SHORT",IF(I229="",0,H229-I229),IF(E229="LONG",IF(I229="",0,(I229-H229)))))*D229</f>
        <v>6999.9999999998863</v>
      </c>
      <c r="M229" s="77">
        <f t="shared" ref="M229:M232" si="215">(K229+J229+L229)/D229</f>
        <v>1.9499999999999886</v>
      </c>
      <c r="N229" s="78">
        <f t="shared" ref="N229:N232" si="216">M229*D229</f>
        <v>19499.999999999887</v>
      </c>
    </row>
    <row r="230" spans="1:14" s="87" customFormat="1" ht="14.25" customHeight="1">
      <c r="A230" s="80">
        <v>43385</v>
      </c>
      <c r="B230" s="81" t="s">
        <v>4</v>
      </c>
      <c r="C230" s="81" t="s">
        <v>51</v>
      </c>
      <c r="D230" s="82">
        <v>30</v>
      </c>
      <c r="E230" s="81" t="s">
        <v>1</v>
      </c>
      <c r="F230" s="81">
        <v>38890</v>
      </c>
      <c r="G230" s="81">
        <v>38990</v>
      </c>
      <c r="H230" s="83"/>
      <c r="I230" s="83"/>
      <c r="J230" s="84">
        <f t="shared" si="212"/>
        <v>3000</v>
      </c>
      <c r="K230" s="85"/>
      <c r="L230" s="85"/>
      <c r="M230" s="85">
        <f t="shared" si="215"/>
        <v>100</v>
      </c>
      <c r="N230" s="86">
        <f t="shared" si="216"/>
        <v>3000</v>
      </c>
    </row>
    <row r="231" spans="1:14" s="87" customFormat="1" ht="14.25" customHeight="1">
      <c r="A231" s="80">
        <v>43385</v>
      </c>
      <c r="B231" s="81" t="s">
        <v>31</v>
      </c>
      <c r="C231" s="81" t="s">
        <v>53</v>
      </c>
      <c r="D231" s="82">
        <v>200</v>
      </c>
      <c r="E231" s="81" t="s">
        <v>2</v>
      </c>
      <c r="F231" s="81">
        <v>5267</v>
      </c>
      <c r="G231" s="81">
        <v>5297</v>
      </c>
      <c r="H231" s="83"/>
      <c r="I231" s="83"/>
      <c r="J231" s="84">
        <f t="shared" si="212"/>
        <v>-6000</v>
      </c>
      <c r="K231" s="85"/>
      <c r="L231" s="85"/>
      <c r="M231" s="85">
        <f t="shared" si="215"/>
        <v>-30</v>
      </c>
      <c r="N231" s="86">
        <f t="shared" si="216"/>
        <v>-6000</v>
      </c>
    </row>
    <row r="232" spans="1:14" s="87" customFormat="1" ht="14.25" customHeight="1">
      <c r="A232" s="80">
        <v>43385</v>
      </c>
      <c r="B232" s="81" t="s">
        <v>32</v>
      </c>
      <c r="C232" s="81" t="s">
        <v>53</v>
      </c>
      <c r="D232" s="82">
        <v>2500</v>
      </c>
      <c r="E232" s="81" t="s">
        <v>1</v>
      </c>
      <c r="F232" s="81">
        <v>240.3</v>
      </c>
      <c r="G232" s="81">
        <v>238.8</v>
      </c>
      <c r="H232" s="83"/>
      <c r="I232" s="83"/>
      <c r="J232" s="84">
        <f t="shared" si="212"/>
        <v>-3750</v>
      </c>
      <c r="K232" s="85"/>
      <c r="L232" s="85"/>
      <c r="M232" s="85">
        <f t="shared" si="215"/>
        <v>-1.5</v>
      </c>
      <c r="N232" s="86">
        <f t="shared" si="216"/>
        <v>-3750</v>
      </c>
    </row>
    <row r="233" spans="1:14" s="79" customFormat="1" ht="14.25" customHeight="1">
      <c r="A233" s="72">
        <v>43384</v>
      </c>
      <c r="B233" s="73" t="s">
        <v>31</v>
      </c>
      <c r="C233" s="73" t="s">
        <v>53</v>
      </c>
      <c r="D233" s="74">
        <v>200</v>
      </c>
      <c r="E233" s="73" t="s">
        <v>2</v>
      </c>
      <c r="F233" s="73">
        <v>5348</v>
      </c>
      <c r="G233" s="73">
        <v>5323</v>
      </c>
      <c r="H233" s="75">
        <v>5288</v>
      </c>
      <c r="I233" s="75">
        <v>5253</v>
      </c>
      <c r="J233" s="76">
        <f t="shared" ref="J233:J256" si="217">(IF(E233="SHORT",F233-G233,IF(E233="LONG",G233-F233)))*D233</f>
        <v>5000</v>
      </c>
      <c r="K233" s="77">
        <f t="shared" ref="K233:K255" si="218">(IF(E233="SHORT",IF(H233="",0,G233-H233),IF(E233="LONG",IF(H233="",0,H233-G233))))*D233</f>
        <v>7000</v>
      </c>
      <c r="L233" s="77">
        <f t="shared" ref="L233:L255" si="219">(IF(E233="SHORT",IF(I233="",0,H233-I233),IF(E233="LONG",IF(I233="",0,(I233-H233)))))*D233</f>
        <v>7000</v>
      </c>
      <c r="M233" s="77">
        <f t="shared" ref="M233:M256" si="220">(K233+J233+L233)/D233</f>
        <v>95</v>
      </c>
      <c r="N233" s="78">
        <f t="shared" ref="N233:N256" si="221">M233*D233</f>
        <v>19000</v>
      </c>
    </row>
    <row r="234" spans="1:14" s="79" customFormat="1" ht="14.25" customHeight="1">
      <c r="A234" s="72">
        <v>43384</v>
      </c>
      <c r="B234" s="73" t="s">
        <v>5</v>
      </c>
      <c r="C234" s="73" t="s">
        <v>55</v>
      </c>
      <c r="D234" s="74">
        <v>10000</v>
      </c>
      <c r="E234" s="73" t="s">
        <v>1</v>
      </c>
      <c r="F234" s="73">
        <v>195.6</v>
      </c>
      <c r="G234" s="73">
        <v>196.15</v>
      </c>
      <c r="H234" s="75">
        <v>196.85</v>
      </c>
      <c r="I234" s="75">
        <v>197.55</v>
      </c>
      <c r="J234" s="76">
        <f t="shared" si="217"/>
        <v>5500.0000000001137</v>
      </c>
      <c r="K234" s="77">
        <f t="shared" si="218"/>
        <v>6999.9999999998863</v>
      </c>
      <c r="L234" s="77">
        <f t="shared" si="219"/>
        <v>7000.000000000171</v>
      </c>
      <c r="M234" s="77">
        <f t="shared" si="220"/>
        <v>1.9500000000000171</v>
      </c>
      <c r="N234" s="78">
        <f t="shared" si="221"/>
        <v>19500.000000000171</v>
      </c>
    </row>
    <row r="235" spans="1:14" s="87" customFormat="1" ht="14.25" customHeight="1">
      <c r="A235" s="80">
        <v>43384</v>
      </c>
      <c r="B235" s="81" t="s">
        <v>49</v>
      </c>
      <c r="C235" s="81" t="s">
        <v>55</v>
      </c>
      <c r="D235" s="82">
        <v>10000</v>
      </c>
      <c r="E235" s="81" t="s">
        <v>2</v>
      </c>
      <c r="F235" s="81">
        <v>150.80000000000001</v>
      </c>
      <c r="G235" s="81">
        <v>151.4</v>
      </c>
      <c r="H235" s="83"/>
      <c r="I235" s="83"/>
      <c r="J235" s="84">
        <f t="shared" si="217"/>
        <v>-5999.9999999999436</v>
      </c>
      <c r="K235" s="85"/>
      <c r="L235" s="85"/>
      <c r="M235" s="85">
        <f t="shared" si="220"/>
        <v>-0.59999999999999432</v>
      </c>
      <c r="N235" s="86">
        <f t="shared" si="221"/>
        <v>-5999.9999999999436</v>
      </c>
    </row>
    <row r="236" spans="1:14" s="79" customFormat="1" ht="14.25" customHeight="1">
      <c r="A236" s="72">
        <v>43384</v>
      </c>
      <c r="B236" s="73" t="s">
        <v>6</v>
      </c>
      <c r="C236" s="73" t="s">
        <v>55</v>
      </c>
      <c r="D236" s="74">
        <v>10000</v>
      </c>
      <c r="E236" s="73" t="s">
        <v>1</v>
      </c>
      <c r="F236" s="73">
        <v>140.55000000000001</v>
      </c>
      <c r="G236" s="73">
        <v>141.1</v>
      </c>
      <c r="H236" s="75">
        <v>141.80000000000001</v>
      </c>
      <c r="I236" s="75">
        <v>142.5</v>
      </c>
      <c r="J236" s="76">
        <f t="shared" si="217"/>
        <v>5499.999999999829</v>
      </c>
      <c r="K236" s="77">
        <f t="shared" si="218"/>
        <v>7000.000000000171</v>
      </c>
      <c r="L236" s="77">
        <f t="shared" si="219"/>
        <v>6999.9999999998863</v>
      </c>
      <c r="M236" s="77">
        <f t="shared" si="220"/>
        <v>1.9499999999999886</v>
      </c>
      <c r="N236" s="78">
        <f t="shared" si="221"/>
        <v>19499.999999999887</v>
      </c>
    </row>
    <row r="237" spans="1:14" s="79" customFormat="1" ht="14.25" customHeight="1">
      <c r="A237" s="72">
        <v>43384</v>
      </c>
      <c r="B237" s="73" t="s">
        <v>0</v>
      </c>
      <c r="C237" s="73" t="s">
        <v>51</v>
      </c>
      <c r="D237" s="74">
        <v>100</v>
      </c>
      <c r="E237" s="73" t="s">
        <v>1</v>
      </c>
      <c r="F237" s="73">
        <v>31608</v>
      </c>
      <c r="G237" s="73">
        <v>31698</v>
      </c>
      <c r="H237" s="75">
        <v>31813</v>
      </c>
      <c r="I237" s="75">
        <v>31928</v>
      </c>
      <c r="J237" s="76">
        <f t="shared" si="217"/>
        <v>9000</v>
      </c>
      <c r="K237" s="77">
        <f t="shared" si="218"/>
        <v>11500</v>
      </c>
      <c r="L237" s="77">
        <f t="shared" si="219"/>
        <v>11500</v>
      </c>
      <c r="M237" s="77">
        <f t="shared" si="220"/>
        <v>320</v>
      </c>
      <c r="N237" s="78">
        <f t="shared" si="221"/>
        <v>32000</v>
      </c>
    </row>
    <row r="238" spans="1:14" s="79" customFormat="1" ht="14.25" customHeight="1">
      <c r="A238" s="72">
        <v>43384</v>
      </c>
      <c r="B238" s="73" t="s">
        <v>4</v>
      </c>
      <c r="C238" s="73" t="s">
        <v>51</v>
      </c>
      <c r="D238" s="74">
        <v>30</v>
      </c>
      <c r="E238" s="73" t="s">
        <v>1</v>
      </c>
      <c r="F238" s="73">
        <v>38491</v>
      </c>
      <c r="G238" s="73">
        <v>38591</v>
      </c>
      <c r="H238" s="75">
        <v>38741</v>
      </c>
      <c r="I238" s="75">
        <v>38891</v>
      </c>
      <c r="J238" s="76">
        <f t="shared" si="217"/>
        <v>3000</v>
      </c>
      <c r="K238" s="77">
        <f t="shared" si="218"/>
        <v>4500</v>
      </c>
      <c r="L238" s="77">
        <f t="shared" si="219"/>
        <v>4500</v>
      </c>
      <c r="M238" s="77">
        <f t="shared" si="220"/>
        <v>400</v>
      </c>
      <c r="N238" s="78">
        <f t="shared" si="221"/>
        <v>12000</v>
      </c>
    </row>
    <row r="239" spans="1:14" s="87" customFormat="1" ht="14.25" customHeight="1">
      <c r="A239" s="80">
        <v>43383</v>
      </c>
      <c r="B239" s="81" t="s">
        <v>48</v>
      </c>
      <c r="C239" s="81" t="s">
        <v>55</v>
      </c>
      <c r="D239" s="82">
        <v>500</v>
      </c>
      <c r="E239" s="81" t="s">
        <v>2</v>
      </c>
      <c r="F239" s="81">
        <v>956.7</v>
      </c>
      <c r="G239" s="81">
        <v>950.45</v>
      </c>
      <c r="H239" s="83">
        <v>942.7</v>
      </c>
      <c r="I239" s="83"/>
      <c r="J239" s="84">
        <f t="shared" si="217"/>
        <v>3125</v>
      </c>
      <c r="K239" s="85">
        <f t="shared" si="218"/>
        <v>3875</v>
      </c>
      <c r="L239" s="85"/>
      <c r="M239" s="85">
        <f t="shared" si="220"/>
        <v>14</v>
      </c>
      <c r="N239" s="86">
        <f t="shared" si="221"/>
        <v>7000</v>
      </c>
    </row>
    <row r="240" spans="1:14" s="87" customFormat="1" ht="14.25" customHeight="1">
      <c r="A240" s="80">
        <v>43383</v>
      </c>
      <c r="B240" s="81" t="s">
        <v>49</v>
      </c>
      <c r="C240" s="81" t="s">
        <v>55</v>
      </c>
      <c r="D240" s="82">
        <v>10000</v>
      </c>
      <c r="E240" s="81" t="s">
        <v>2</v>
      </c>
      <c r="F240" s="81">
        <v>152.75</v>
      </c>
      <c r="G240" s="81">
        <v>152.19999999999999</v>
      </c>
      <c r="H240" s="83">
        <v>151.5</v>
      </c>
      <c r="I240" s="83"/>
      <c r="J240" s="84">
        <f t="shared" si="217"/>
        <v>5500.0000000001137</v>
      </c>
      <c r="K240" s="85">
        <f t="shared" si="218"/>
        <v>6999.9999999998863</v>
      </c>
      <c r="L240" s="85"/>
      <c r="M240" s="85">
        <f t="shared" si="220"/>
        <v>1.25</v>
      </c>
      <c r="N240" s="86">
        <f t="shared" si="221"/>
        <v>12500</v>
      </c>
    </row>
    <row r="241" spans="1:14" s="87" customFormat="1" ht="14.25" customHeight="1">
      <c r="A241" s="80">
        <v>43383</v>
      </c>
      <c r="B241" s="81" t="s">
        <v>4</v>
      </c>
      <c r="C241" s="81" t="s">
        <v>51</v>
      </c>
      <c r="D241" s="82">
        <v>100</v>
      </c>
      <c r="E241" s="81" t="s">
        <v>2</v>
      </c>
      <c r="F241" s="81">
        <v>31302</v>
      </c>
      <c r="G241" s="81">
        <v>31382</v>
      </c>
      <c r="H241" s="83"/>
      <c r="I241" s="83"/>
      <c r="J241" s="84">
        <f t="shared" si="217"/>
        <v>-8000</v>
      </c>
      <c r="K241" s="85"/>
      <c r="L241" s="85"/>
      <c r="M241" s="85">
        <f t="shared" si="220"/>
        <v>-80</v>
      </c>
      <c r="N241" s="86">
        <f t="shared" si="221"/>
        <v>-8000</v>
      </c>
    </row>
    <row r="242" spans="1:14" s="87" customFormat="1" ht="14.25" customHeight="1">
      <c r="A242" s="80">
        <v>43383</v>
      </c>
      <c r="B242" s="81" t="s">
        <v>32</v>
      </c>
      <c r="C242" s="81" t="s">
        <v>53</v>
      </c>
      <c r="D242" s="82">
        <v>2500</v>
      </c>
      <c r="E242" s="81" t="s">
        <v>2</v>
      </c>
      <c r="F242" s="81">
        <v>246</v>
      </c>
      <c r="G242" s="81">
        <v>244.25</v>
      </c>
      <c r="H242" s="83"/>
      <c r="I242" s="83"/>
      <c r="J242" s="84">
        <f t="shared" si="217"/>
        <v>4375</v>
      </c>
      <c r="K242" s="85"/>
      <c r="L242" s="85"/>
      <c r="M242" s="85">
        <f t="shared" si="220"/>
        <v>1.75</v>
      </c>
      <c r="N242" s="86">
        <f t="shared" si="221"/>
        <v>4375</v>
      </c>
    </row>
    <row r="243" spans="1:14" s="79" customFormat="1" ht="14.25" customHeight="1">
      <c r="A243" s="72">
        <v>43383</v>
      </c>
      <c r="B243" s="73" t="s">
        <v>31</v>
      </c>
      <c r="C243" s="73" t="s">
        <v>53</v>
      </c>
      <c r="D243" s="74">
        <v>200</v>
      </c>
      <c r="E243" s="73" t="s">
        <v>2</v>
      </c>
      <c r="F243" s="73">
        <v>5547</v>
      </c>
      <c r="G243" s="73">
        <v>5522</v>
      </c>
      <c r="H243" s="75">
        <v>5487</v>
      </c>
      <c r="I243" s="75">
        <v>5452</v>
      </c>
      <c r="J243" s="76">
        <f t="shared" si="217"/>
        <v>5000</v>
      </c>
      <c r="K243" s="77">
        <f t="shared" si="218"/>
        <v>7000</v>
      </c>
      <c r="L243" s="77">
        <f t="shared" si="219"/>
        <v>7000</v>
      </c>
      <c r="M243" s="77">
        <f t="shared" si="220"/>
        <v>95</v>
      </c>
      <c r="N243" s="78">
        <f t="shared" si="221"/>
        <v>19000</v>
      </c>
    </row>
    <row r="244" spans="1:14" s="87" customFormat="1" ht="14.25" customHeight="1">
      <c r="A244" s="80">
        <v>43378</v>
      </c>
      <c r="B244" s="81" t="s">
        <v>31</v>
      </c>
      <c r="C244" s="81" t="s">
        <v>53</v>
      </c>
      <c r="D244" s="82">
        <v>100</v>
      </c>
      <c r="E244" s="81" t="s">
        <v>2</v>
      </c>
      <c r="F244" s="81">
        <v>5519</v>
      </c>
      <c r="G244" s="81">
        <v>5494</v>
      </c>
      <c r="H244" s="83"/>
      <c r="I244" s="83"/>
      <c r="J244" s="84">
        <f t="shared" si="217"/>
        <v>2500</v>
      </c>
      <c r="K244" s="85"/>
      <c r="L244" s="85"/>
      <c r="M244" s="85">
        <f t="shared" si="220"/>
        <v>25</v>
      </c>
      <c r="N244" s="86">
        <f t="shared" si="221"/>
        <v>2500</v>
      </c>
    </row>
    <row r="245" spans="1:14" s="87" customFormat="1" ht="14.25" customHeight="1">
      <c r="A245" s="80">
        <v>43378</v>
      </c>
      <c r="B245" s="81" t="s">
        <v>49</v>
      </c>
      <c r="C245" s="81" t="s">
        <v>55</v>
      </c>
      <c r="D245" s="82">
        <v>10000</v>
      </c>
      <c r="E245" s="81" t="s">
        <v>2</v>
      </c>
      <c r="F245" s="81">
        <v>160.19999999999999</v>
      </c>
      <c r="G245" s="81">
        <v>159.65</v>
      </c>
      <c r="H245" s="83">
        <v>158.94999999999999</v>
      </c>
      <c r="I245" s="83"/>
      <c r="J245" s="84">
        <f t="shared" si="217"/>
        <v>5499.999999999829</v>
      </c>
      <c r="K245" s="85">
        <f t="shared" si="218"/>
        <v>7000.000000000171</v>
      </c>
      <c r="L245" s="85"/>
      <c r="M245" s="85">
        <f t="shared" si="220"/>
        <v>1.25</v>
      </c>
      <c r="N245" s="86">
        <f t="shared" si="221"/>
        <v>12500</v>
      </c>
    </row>
    <row r="246" spans="1:14" s="87" customFormat="1" ht="14.25" customHeight="1">
      <c r="A246" s="80">
        <v>43378</v>
      </c>
      <c r="B246" s="81" t="s">
        <v>4</v>
      </c>
      <c r="C246" s="81" t="s">
        <v>51</v>
      </c>
      <c r="D246" s="82">
        <v>30</v>
      </c>
      <c r="E246" s="81" t="s">
        <v>1</v>
      </c>
      <c r="F246" s="81">
        <v>39240</v>
      </c>
      <c r="G246" s="81">
        <v>39340</v>
      </c>
      <c r="H246" s="83"/>
      <c r="I246" s="83"/>
      <c r="J246" s="84">
        <f t="shared" si="217"/>
        <v>3000</v>
      </c>
      <c r="K246" s="85"/>
      <c r="L246" s="85"/>
      <c r="M246" s="85">
        <f t="shared" si="220"/>
        <v>100</v>
      </c>
      <c r="N246" s="86">
        <f t="shared" si="221"/>
        <v>3000</v>
      </c>
    </row>
    <row r="247" spans="1:14" s="87" customFormat="1" ht="14.25" customHeight="1">
      <c r="A247" s="80">
        <v>43378</v>
      </c>
      <c r="B247" s="81" t="s">
        <v>0</v>
      </c>
      <c r="C247" s="81" t="s">
        <v>51</v>
      </c>
      <c r="D247" s="82">
        <v>100</v>
      </c>
      <c r="E247" s="81" t="s">
        <v>1</v>
      </c>
      <c r="F247" s="81">
        <v>31620</v>
      </c>
      <c r="G247" s="81">
        <v>31720</v>
      </c>
      <c r="H247" s="83"/>
      <c r="I247" s="83"/>
      <c r="J247" s="84">
        <f t="shared" si="217"/>
        <v>10000</v>
      </c>
      <c r="K247" s="85"/>
      <c r="L247" s="85"/>
      <c r="M247" s="85">
        <f t="shared" si="220"/>
        <v>100</v>
      </c>
      <c r="N247" s="86">
        <f t="shared" si="221"/>
        <v>10000</v>
      </c>
    </row>
    <row r="248" spans="1:14" s="87" customFormat="1" ht="14.25" customHeight="1">
      <c r="A248" s="80">
        <v>43377</v>
      </c>
      <c r="B248" s="81" t="s">
        <v>4</v>
      </c>
      <c r="C248" s="81" t="s">
        <v>51</v>
      </c>
      <c r="D248" s="82">
        <v>30</v>
      </c>
      <c r="E248" s="81" t="s">
        <v>1</v>
      </c>
      <c r="F248" s="81">
        <v>39046</v>
      </c>
      <c r="G248" s="81">
        <v>39146</v>
      </c>
      <c r="H248" s="83">
        <v>39295</v>
      </c>
      <c r="I248" s="83"/>
      <c r="J248" s="84">
        <f t="shared" si="217"/>
        <v>3000</v>
      </c>
      <c r="K248" s="85">
        <f t="shared" si="218"/>
        <v>4470</v>
      </c>
      <c r="L248" s="85"/>
      <c r="M248" s="85">
        <f t="shared" si="220"/>
        <v>249</v>
      </c>
      <c r="N248" s="86">
        <f t="shared" si="221"/>
        <v>7470</v>
      </c>
    </row>
    <row r="249" spans="1:14" s="87" customFormat="1" ht="14.25" customHeight="1">
      <c r="A249" s="80">
        <v>43377</v>
      </c>
      <c r="B249" s="81" t="s">
        <v>0</v>
      </c>
      <c r="C249" s="81" t="s">
        <v>51</v>
      </c>
      <c r="D249" s="82">
        <v>100</v>
      </c>
      <c r="E249" s="81" t="s">
        <v>1</v>
      </c>
      <c r="F249" s="81">
        <v>31371</v>
      </c>
      <c r="G249" s="81">
        <v>31441</v>
      </c>
      <c r="H249" s="83">
        <v>31521</v>
      </c>
      <c r="I249" s="83"/>
      <c r="J249" s="84">
        <f t="shared" si="217"/>
        <v>7000</v>
      </c>
      <c r="K249" s="85">
        <f t="shared" si="218"/>
        <v>8000</v>
      </c>
      <c r="L249" s="85"/>
      <c r="M249" s="85">
        <f t="shared" si="220"/>
        <v>150</v>
      </c>
      <c r="N249" s="86">
        <f t="shared" si="221"/>
        <v>15000</v>
      </c>
    </row>
    <row r="250" spans="1:14" s="87" customFormat="1" ht="14.25" customHeight="1">
      <c r="A250" s="80">
        <v>43377</v>
      </c>
      <c r="B250" s="81" t="s">
        <v>6</v>
      </c>
      <c r="C250" s="81" t="s">
        <v>55</v>
      </c>
      <c r="D250" s="82">
        <v>10000</v>
      </c>
      <c r="E250" s="81" t="s">
        <v>1</v>
      </c>
      <c r="F250" s="81">
        <v>150.55000000000001</v>
      </c>
      <c r="G250" s="81">
        <v>151.15</v>
      </c>
      <c r="H250" s="83"/>
      <c r="I250" s="83"/>
      <c r="J250" s="84">
        <f t="shared" si="217"/>
        <v>5999.9999999999436</v>
      </c>
      <c r="K250" s="85"/>
      <c r="L250" s="85"/>
      <c r="M250" s="85">
        <f t="shared" si="220"/>
        <v>0.59999999999999432</v>
      </c>
      <c r="N250" s="86">
        <f t="shared" si="221"/>
        <v>5999.9999999999436</v>
      </c>
    </row>
    <row r="251" spans="1:14" s="87" customFormat="1" ht="14.25" customHeight="1">
      <c r="A251" s="80">
        <v>43377</v>
      </c>
      <c r="B251" s="81" t="s">
        <v>31</v>
      </c>
      <c r="C251" s="81" t="s">
        <v>53</v>
      </c>
      <c r="D251" s="82">
        <v>200</v>
      </c>
      <c r="E251" s="81" t="s">
        <v>1</v>
      </c>
      <c r="F251" s="81">
        <v>5625</v>
      </c>
      <c r="G251" s="81">
        <v>5643</v>
      </c>
      <c r="H251" s="83"/>
      <c r="I251" s="83"/>
      <c r="J251" s="84">
        <f t="shared" si="217"/>
        <v>3600</v>
      </c>
      <c r="K251" s="85"/>
      <c r="L251" s="85"/>
      <c r="M251" s="85">
        <f t="shared" si="220"/>
        <v>18</v>
      </c>
      <c r="N251" s="86">
        <f t="shared" si="221"/>
        <v>3600</v>
      </c>
    </row>
    <row r="252" spans="1:14" s="79" customFormat="1" ht="14.25" customHeight="1">
      <c r="A252" s="72">
        <v>43377</v>
      </c>
      <c r="B252" s="73" t="s">
        <v>32</v>
      </c>
      <c r="C252" s="73" t="s">
        <v>53</v>
      </c>
      <c r="D252" s="74">
        <v>2500</v>
      </c>
      <c r="E252" s="73" t="s">
        <v>2</v>
      </c>
      <c r="F252" s="73">
        <v>239</v>
      </c>
      <c r="G252" s="73">
        <v>237.5</v>
      </c>
      <c r="H252" s="75">
        <v>235.75</v>
      </c>
      <c r="I252" s="75">
        <v>234</v>
      </c>
      <c r="J252" s="76">
        <f t="shared" si="217"/>
        <v>3750</v>
      </c>
      <c r="K252" s="77">
        <f t="shared" si="218"/>
        <v>4375</v>
      </c>
      <c r="L252" s="77">
        <f t="shared" si="219"/>
        <v>4375</v>
      </c>
      <c r="M252" s="77">
        <f t="shared" si="220"/>
        <v>5</v>
      </c>
      <c r="N252" s="78">
        <f t="shared" si="221"/>
        <v>12500</v>
      </c>
    </row>
    <row r="253" spans="1:14" s="87" customFormat="1" ht="14.25" customHeight="1">
      <c r="A253" s="80">
        <v>43376</v>
      </c>
      <c r="B253" s="81" t="s">
        <v>4</v>
      </c>
      <c r="C253" s="81" t="s">
        <v>51</v>
      </c>
      <c r="D253" s="82">
        <v>30</v>
      </c>
      <c r="E253" s="81" t="s">
        <v>2</v>
      </c>
      <c r="F253" s="81">
        <v>39100</v>
      </c>
      <c r="G253" s="81">
        <v>38975</v>
      </c>
      <c r="H253" s="83"/>
      <c r="I253" s="83"/>
      <c r="J253" s="84">
        <f t="shared" si="217"/>
        <v>3750</v>
      </c>
      <c r="K253" s="85"/>
      <c r="L253" s="85"/>
      <c r="M253" s="85">
        <f t="shared" si="220"/>
        <v>125</v>
      </c>
      <c r="N253" s="86">
        <f t="shared" si="221"/>
        <v>3750</v>
      </c>
    </row>
    <row r="254" spans="1:14" s="79" customFormat="1" ht="14.25" customHeight="1">
      <c r="A254" s="72">
        <v>43376</v>
      </c>
      <c r="B254" s="73" t="s">
        <v>5</v>
      </c>
      <c r="C254" s="73" t="s">
        <v>55</v>
      </c>
      <c r="D254" s="74">
        <v>10000</v>
      </c>
      <c r="E254" s="73" t="s">
        <v>2</v>
      </c>
      <c r="F254" s="73">
        <v>196.6</v>
      </c>
      <c r="G254" s="73">
        <v>196.05</v>
      </c>
      <c r="H254" s="75">
        <v>195.35</v>
      </c>
      <c r="I254" s="75">
        <v>194.65</v>
      </c>
      <c r="J254" s="76">
        <f t="shared" si="217"/>
        <v>5499.999999999829</v>
      </c>
      <c r="K254" s="77">
        <f t="shared" si="218"/>
        <v>7000.000000000171</v>
      </c>
      <c r="L254" s="77">
        <f t="shared" si="219"/>
        <v>6999.9999999998863</v>
      </c>
      <c r="M254" s="77">
        <f t="shared" si="220"/>
        <v>1.9499999999999886</v>
      </c>
      <c r="N254" s="78">
        <f t="shared" si="221"/>
        <v>19499.999999999887</v>
      </c>
    </row>
    <row r="255" spans="1:14" s="79" customFormat="1" ht="14.25" customHeight="1">
      <c r="A255" s="72">
        <v>43376</v>
      </c>
      <c r="B255" s="73" t="s">
        <v>31</v>
      </c>
      <c r="C255" s="73" t="s">
        <v>53</v>
      </c>
      <c r="D255" s="74">
        <v>200</v>
      </c>
      <c r="E255" s="73" t="s">
        <v>1</v>
      </c>
      <c r="F255" s="73">
        <v>5529</v>
      </c>
      <c r="G255" s="73">
        <v>5554</v>
      </c>
      <c r="H255" s="75">
        <v>5589</v>
      </c>
      <c r="I255" s="75">
        <v>5624</v>
      </c>
      <c r="J255" s="76">
        <f t="shared" si="217"/>
        <v>5000</v>
      </c>
      <c r="K255" s="77">
        <f t="shared" si="218"/>
        <v>7000</v>
      </c>
      <c r="L255" s="77">
        <f t="shared" si="219"/>
        <v>7000</v>
      </c>
      <c r="M255" s="77">
        <f t="shared" si="220"/>
        <v>95</v>
      </c>
      <c r="N255" s="78">
        <f t="shared" si="221"/>
        <v>19000</v>
      </c>
    </row>
    <row r="256" spans="1:14" s="87" customFormat="1" ht="14.25" customHeight="1">
      <c r="A256" s="80">
        <v>43374</v>
      </c>
      <c r="B256" s="81" t="s">
        <v>32</v>
      </c>
      <c r="C256" s="81" t="s">
        <v>53</v>
      </c>
      <c r="D256" s="82">
        <v>2500</v>
      </c>
      <c r="E256" s="81" t="s">
        <v>1</v>
      </c>
      <c r="F256" s="81">
        <v>220.2</v>
      </c>
      <c r="G256" s="81">
        <v>221.7</v>
      </c>
      <c r="H256" s="83"/>
      <c r="I256" s="83"/>
      <c r="J256" s="84">
        <f t="shared" si="217"/>
        <v>3750</v>
      </c>
      <c r="K256" s="85"/>
      <c r="L256" s="85"/>
      <c r="M256" s="85">
        <f t="shared" si="220"/>
        <v>1.5</v>
      </c>
      <c r="N256" s="86">
        <f t="shared" si="221"/>
        <v>3750</v>
      </c>
    </row>
    <row r="257" spans="1:14" s="87" customFormat="1" ht="14.25" customHeight="1">
      <c r="A257" s="80">
        <v>43374</v>
      </c>
      <c r="B257" s="81" t="s">
        <v>48</v>
      </c>
      <c r="C257" s="81" t="s">
        <v>55</v>
      </c>
      <c r="D257" s="82">
        <v>500</v>
      </c>
      <c r="E257" s="81" t="s">
        <v>1</v>
      </c>
      <c r="F257" s="81">
        <v>919.6</v>
      </c>
      <c r="G257" s="81">
        <v>925.1</v>
      </c>
      <c r="H257" s="83"/>
      <c r="I257" s="83"/>
      <c r="J257" s="84">
        <f t="shared" ref="J257:J259" si="222">(IF(E257="SHORT",F257-G257,IF(E257="LONG",G257-F257)))*D257</f>
        <v>2750</v>
      </c>
      <c r="K257" s="85"/>
      <c r="L257" s="85"/>
      <c r="M257" s="85">
        <f t="shared" ref="M257:M259" si="223">(K257+J257+L257)/D257</f>
        <v>5.5</v>
      </c>
      <c r="N257" s="86">
        <f t="shared" ref="N257:N259" si="224">M257*D257</f>
        <v>2750</v>
      </c>
    </row>
    <row r="258" spans="1:14" s="87" customFormat="1" ht="14.25" customHeight="1">
      <c r="A258" s="80">
        <v>43374</v>
      </c>
      <c r="B258" s="81" t="s">
        <v>6</v>
      </c>
      <c r="C258" s="81" t="s">
        <v>55</v>
      </c>
      <c r="D258" s="82">
        <v>10000</v>
      </c>
      <c r="E258" s="81" t="s">
        <v>1</v>
      </c>
      <c r="F258" s="81">
        <v>150.15</v>
      </c>
      <c r="G258" s="81">
        <v>150.75</v>
      </c>
      <c r="H258" s="83"/>
      <c r="I258" s="83"/>
      <c r="J258" s="84">
        <f t="shared" si="222"/>
        <v>5999.9999999999436</v>
      </c>
      <c r="K258" s="85"/>
      <c r="L258" s="85"/>
      <c r="M258" s="85">
        <f t="shared" si="223"/>
        <v>0.59999999999999432</v>
      </c>
      <c r="N258" s="86">
        <f t="shared" si="224"/>
        <v>5999.9999999999436</v>
      </c>
    </row>
    <row r="259" spans="1:14" s="87" customFormat="1" ht="14.25" customHeight="1">
      <c r="A259" s="80">
        <v>43374</v>
      </c>
      <c r="B259" s="81" t="s">
        <v>49</v>
      </c>
      <c r="C259" s="81" t="s">
        <v>55</v>
      </c>
      <c r="D259" s="82">
        <v>10000</v>
      </c>
      <c r="E259" s="81" t="s">
        <v>1</v>
      </c>
      <c r="F259" s="81">
        <v>150.15</v>
      </c>
      <c r="G259" s="81">
        <v>150.69999999999999</v>
      </c>
      <c r="H259" s="83"/>
      <c r="I259" s="83"/>
      <c r="J259" s="84">
        <f t="shared" si="222"/>
        <v>5499.999999999829</v>
      </c>
      <c r="K259" s="85"/>
      <c r="L259" s="85"/>
      <c r="M259" s="85">
        <f t="shared" si="223"/>
        <v>0.54999999999998295</v>
      </c>
      <c r="N259" s="86">
        <f t="shared" si="224"/>
        <v>5499.999999999829</v>
      </c>
    </row>
    <row r="260" spans="1:14" s="87" customFormat="1" ht="14.25" customHeight="1">
      <c r="A260" s="80">
        <v>43371</v>
      </c>
      <c r="B260" s="81" t="s">
        <v>0</v>
      </c>
      <c r="C260" s="81" t="s">
        <v>51</v>
      </c>
      <c r="D260" s="82">
        <v>100</v>
      </c>
      <c r="E260" s="81" t="s">
        <v>2</v>
      </c>
      <c r="F260" s="81">
        <v>30265</v>
      </c>
      <c r="G260" s="81">
        <v>30355</v>
      </c>
      <c r="H260" s="83"/>
      <c r="I260" s="83"/>
      <c r="J260" s="84">
        <f t="shared" ref="J260:J269" si="225">(IF(E260="SHORT",F260-G260,IF(E260="LONG",G260-F260)))*D260</f>
        <v>-9000</v>
      </c>
      <c r="K260" s="85"/>
      <c r="L260" s="85"/>
      <c r="M260" s="85">
        <f t="shared" ref="M260:M269" si="226">(K260+J260+L260)/D260</f>
        <v>-90</v>
      </c>
      <c r="N260" s="86">
        <f t="shared" ref="N260:N269" si="227">M260*D260</f>
        <v>-9000</v>
      </c>
    </row>
    <row r="261" spans="1:14" s="87" customFormat="1" ht="14.25" customHeight="1">
      <c r="A261" s="80">
        <v>43371</v>
      </c>
      <c r="B261" s="81" t="s">
        <v>31</v>
      </c>
      <c r="C261" s="81" t="s">
        <v>53</v>
      </c>
      <c r="D261" s="82">
        <v>200</v>
      </c>
      <c r="E261" s="81" t="s">
        <v>2</v>
      </c>
      <c r="F261" s="81">
        <v>5245</v>
      </c>
      <c r="G261" s="81">
        <v>5221</v>
      </c>
      <c r="H261" s="83"/>
      <c r="I261" s="83"/>
      <c r="J261" s="84">
        <f t="shared" si="225"/>
        <v>4800</v>
      </c>
      <c r="K261" s="85"/>
      <c r="L261" s="85"/>
      <c r="M261" s="85">
        <f t="shared" si="226"/>
        <v>24</v>
      </c>
      <c r="N261" s="86">
        <f t="shared" si="227"/>
        <v>4800</v>
      </c>
    </row>
    <row r="262" spans="1:14" s="87" customFormat="1" ht="14.25" customHeight="1">
      <c r="A262" s="80">
        <v>43371</v>
      </c>
      <c r="B262" s="81" t="s">
        <v>49</v>
      </c>
      <c r="C262" s="81" t="s">
        <v>52</v>
      </c>
      <c r="D262" s="82">
        <v>10000</v>
      </c>
      <c r="E262" s="81" t="s">
        <v>2</v>
      </c>
      <c r="F262" s="81">
        <v>146.19999999999999</v>
      </c>
      <c r="G262" s="81">
        <v>145.65</v>
      </c>
      <c r="H262" s="83"/>
      <c r="I262" s="83"/>
      <c r="J262" s="84">
        <f t="shared" ref="J262" si="228">(IF(E262="SHORT",F262-G262,IF(E262="LONG",G262-F262)))*D262</f>
        <v>5499.999999999829</v>
      </c>
      <c r="K262" s="85"/>
      <c r="L262" s="85"/>
      <c r="M262" s="85">
        <f t="shared" ref="M262" si="229">(K262+J262+L262)/D262</f>
        <v>0.54999999999998295</v>
      </c>
      <c r="N262" s="86">
        <f t="shared" ref="N262" si="230">M262*D262</f>
        <v>5499.999999999829</v>
      </c>
    </row>
    <row r="263" spans="1:14" s="87" customFormat="1" ht="14.25" customHeight="1">
      <c r="A263" s="80">
        <v>43371</v>
      </c>
      <c r="B263" s="81" t="s">
        <v>5</v>
      </c>
      <c r="C263" s="81" t="s">
        <v>52</v>
      </c>
      <c r="D263" s="82">
        <v>10000</v>
      </c>
      <c r="E263" s="81" t="s">
        <v>1</v>
      </c>
      <c r="F263" s="81">
        <v>185.85</v>
      </c>
      <c r="G263" s="81">
        <v>186.45</v>
      </c>
      <c r="H263" s="83"/>
      <c r="I263" s="83"/>
      <c r="J263" s="84">
        <f t="shared" si="225"/>
        <v>5999.9999999999436</v>
      </c>
      <c r="K263" s="85"/>
      <c r="L263" s="85"/>
      <c r="M263" s="85">
        <f t="shared" si="226"/>
        <v>0.59999999999999432</v>
      </c>
      <c r="N263" s="86">
        <f t="shared" si="227"/>
        <v>5999.9999999999436</v>
      </c>
    </row>
    <row r="264" spans="1:14" s="87" customFormat="1" ht="14.25" customHeight="1">
      <c r="A264" s="80">
        <v>43371</v>
      </c>
      <c r="B264" s="81" t="s">
        <v>48</v>
      </c>
      <c r="C264" s="81" t="s">
        <v>52</v>
      </c>
      <c r="D264" s="82">
        <v>500</v>
      </c>
      <c r="E264" s="81" t="s">
        <v>2</v>
      </c>
      <c r="F264" s="81">
        <v>911.7</v>
      </c>
      <c r="G264" s="81">
        <v>905.7</v>
      </c>
      <c r="H264" s="83"/>
      <c r="I264" s="83"/>
      <c r="J264" s="84">
        <f t="shared" si="225"/>
        <v>3000</v>
      </c>
      <c r="K264" s="85"/>
      <c r="L264" s="85"/>
      <c r="M264" s="85">
        <f t="shared" si="226"/>
        <v>6</v>
      </c>
      <c r="N264" s="86">
        <f t="shared" si="227"/>
        <v>3000</v>
      </c>
    </row>
    <row r="265" spans="1:14" s="87" customFormat="1" ht="14.25" customHeight="1">
      <c r="A265" s="80">
        <v>43370</v>
      </c>
      <c r="B265" s="81" t="s">
        <v>31</v>
      </c>
      <c r="C265" s="81" t="s">
        <v>53</v>
      </c>
      <c r="D265" s="82">
        <v>200</v>
      </c>
      <c r="E265" s="81" t="s">
        <v>2</v>
      </c>
      <c r="F265" s="81">
        <v>5256</v>
      </c>
      <c r="G265" s="81">
        <v>5231</v>
      </c>
      <c r="H265" s="83"/>
      <c r="I265" s="83"/>
      <c r="J265" s="84">
        <f t="shared" si="225"/>
        <v>5000</v>
      </c>
      <c r="K265" s="85"/>
      <c r="L265" s="85"/>
      <c r="M265" s="85">
        <f t="shared" si="226"/>
        <v>25</v>
      </c>
      <c r="N265" s="86">
        <f t="shared" si="227"/>
        <v>5000</v>
      </c>
    </row>
    <row r="266" spans="1:14" s="79" customFormat="1" ht="14.25" customHeight="1">
      <c r="A266" s="72">
        <v>43370</v>
      </c>
      <c r="B266" s="73" t="s">
        <v>32</v>
      </c>
      <c r="C266" s="81" t="s">
        <v>53</v>
      </c>
      <c r="D266" s="74">
        <v>2500</v>
      </c>
      <c r="E266" s="73" t="s">
        <v>1</v>
      </c>
      <c r="F266" s="73">
        <v>216.5</v>
      </c>
      <c r="G266" s="73">
        <v>218</v>
      </c>
      <c r="H266" s="75">
        <v>219.75</v>
      </c>
      <c r="I266" s="75">
        <v>221.25</v>
      </c>
      <c r="J266" s="76">
        <f t="shared" si="225"/>
        <v>3750</v>
      </c>
      <c r="K266" s="77">
        <f t="shared" ref="K266:K269" si="231">(IF(E266="SHORT",IF(H266="",0,G266-H266),IF(E266="LONG",IF(H266="",0,H266-G266))))*D266</f>
        <v>4375</v>
      </c>
      <c r="L266" s="77">
        <f t="shared" ref="L266:L269" si="232">(IF(E266="SHORT",IF(I266="",0,H266-I266),IF(E266="LONG",IF(I266="",0,(I266-H266)))))*D266</f>
        <v>3750</v>
      </c>
      <c r="M266" s="77">
        <f t="shared" si="226"/>
        <v>4.75</v>
      </c>
      <c r="N266" s="78">
        <f t="shared" si="227"/>
        <v>11875</v>
      </c>
    </row>
    <row r="267" spans="1:14" s="87" customFormat="1" ht="14.25" customHeight="1">
      <c r="A267" s="80">
        <v>43370</v>
      </c>
      <c r="B267" s="81" t="s">
        <v>6</v>
      </c>
      <c r="C267" s="81" t="s">
        <v>52</v>
      </c>
      <c r="D267" s="82">
        <v>10000</v>
      </c>
      <c r="E267" s="81" t="s">
        <v>1</v>
      </c>
      <c r="F267" s="81">
        <v>144</v>
      </c>
      <c r="G267" s="81">
        <v>144.6</v>
      </c>
      <c r="H267" s="83"/>
      <c r="I267" s="83"/>
      <c r="J267" s="84">
        <f t="shared" si="225"/>
        <v>5999.9999999999436</v>
      </c>
      <c r="K267" s="85"/>
      <c r="L267" s="85"/>
      <c r="M267" s="85">
        <f t="shared" si="226"/>
        <v>0.59999999999999432</v>
      </c>
      <c r="N267" s="86">
        <f t="shared" si="227"/>
        <v>5999.9999999999436</v>
      </c>
    </row>
    <row r="268" spans="1:14" s="79" customFormat="1" ht="14.25" customHeight="1">
      <c r="A268" s="72">
        <v>43370</v>
      </c>
      <c r="B268" s="73" t="s">
        <v>49</v>
      </c>
      <c r="C268" s="81" t="s">
        <v>52</v>
      </c>
      <c r="D268" s="74">
        <v>10000</v>
      </c>
      <c r="E268" s="73" t="s">
        <v>2</v>
      </c>
      <c r="F268" s="73">
        <v>148.4</v>
      </c>
      <c r="G268" s="73">
        <v>147.80000000000001</v>
      </c>
      <c r="H268" s="75">
        <v>147.1</v>
      </c>
      <c r="I268" s="75">
        <v>146.4</v>
      </c>
      <c r="J268" s="76">
        <f t="shared" si="225"/>
        <v>5999.9999999999436</v>
      </c>
      <c r="K268" s="77">
        <f t="shared" si="231"/>
        <v>7000.000000000171</v>
      </c>
      <c r="L268" s="77">
        <f t="shared" si="232"/>
        <v>6999.9999999998863</v>
      </c>
      <c r="M268" s="77">
        <f t="shared" si="226"/>
        <v>2</v>
      </c>
      <c r="N268" s="78">
        <f t="shared" si="227"/>
        <v>20000</v>
      </c>
    </row>
    <row r="269" spans="1:14" s="79" customFormat="1" ht="14.25" customHeight="1">
      <c r="A269" s="72">
        <v>43370</v>
      </c>
      <c r="B269" s="73" t="s">
        <v>5</v>
      </c>
      <c r="C269" s="81" t="s">
        <v>52</v>
      </c>
      <c r="D269" s="74">
        <v>10000</v>
      </c>
      <c r="E269" s="73" t="s">
        <v>2</v>
      </c>
      <c r="F269" s="73">
        <v>184.85</v>
      </c>
      <c r="G269" s="73">
        <v>184.25</v>
      </c>
      <c r="H269" s="75">
        <v>183.5</v>
      </c>
      <c r="I269" s="75">
        <v>182.75</v>
      </c>
      <c r="J269" s="76">
        <f t="shared" si="225"/>
        <v>5999.9999999999436</v>
      </c>
      <c r="K269" s="77">
        <f t="shared" si="231"/>
        <v>7500</v>
      </c>
      <c r="L269" s="77">
        <f t="shared" si="232"/>
        <v>7500</v>
      </c>
      <c r="M269" s="77">
        <f t="shared" si="226"/>
        <v>2.0999999999999943</v>
      </c>
      <c r="N269" s="78">
        <f t="shared" si="227"/>
        <v>20999.999999999942</v>
      </c>
    </row>
    <row r="270" spans="1:14" s="79" customFormat="1" ht="14.25" customHeight="1">
      <c r="A270" s="72">
        <v>43370</v>
      </c>
      <c r="B270" s="73" t="s">
        <v>0</v>
      </c>
      <c r="C270" s="81" t="s">
        <v>51</v>
      </c>
      <c r="D270" s="74">
        <v>100</v>
      </c>
      <c r="E270" s="73" t="s">
        <v>2</v>
      </c>
      <c r="F270" s="73">
        <v>30567</v>
      </c>
      <c r="G270" s="73">
        <v>30497</v>
      </c>
      <c r="H270" s="75">
        <v>30402</v>
      </c>
      <c r="I270" s="75">
        <v>30312</v>
      </c>
      <c r="J270" s="76">
        <f t="shared" ref="J270:J275" si="233">(IF(E270="SHORT",F270-G270,IF(E270="LONG",G270-F270)))*D270</f>
        <v>7000</v>
      </c>
      <c r="K270" s="77">
        <f t="shared" ref="K270:K274" si="234">(IF(E270="SHORT",IF(H270="",0,G270-H270),IF(E270="LONG",IF(H270="",0,H270-G270))))*D270</f>
        <v>9500</v>
      </c>
      <c r="L270" s="77">
        <f t="shared" ref="L270:L271" si="235">(IF(E270="SHORT",IF(I270="",0,H270-I270),IF(E270="LONG",IF(I270="",0,(I270-H270)))))*D270</f>
        <v>9000</v>
      </c>
      <c r="M270" s="77">
        <f t="shared" ref="M270:M275" si="236">(K270+J270+L270)/D270</f>
        <v>255</v>
      </c>
      <c r="N270" s="78">
        <f t="shared" ref="N270:N275" si="237">M270*D270</f>
        <v>25500</v>
      </c>
    </row>
    <row r="271" spans="1:14" s="79" customFormat="1">
      <c r="A271" s="72">
        <v>43370</v>
      </c>
      <c r="B271" s="73" t="s">
        <v>4</v>
      </c>
      <c r="C271" s="81" t="s">
        <v>51</v>
      </c>
      <c r="D271" s="74">
        <v>30</v>
      </c>
      <c r="E271" s="73" t="s">
        <v>2</v>
      </c>
      <c r="F271" s="73">
        <v>37930</v>
      </c>
      <c r="G271" s="73">
        <v>37830</v>
      </c>
      <c r="H271" s="75">
        <v>37705</v>
      </c>
      <c r="I271" s="75">
        <v>37580</v>
      </c>
      <c r="J271" s="76">
        <f t="shared" si="233"/>
        <v>3000</v>
      </c>
      <c r="K271" s="77">
        <f t="shared" si="234"/>
        <v>3750</v>
      </c>
      <c r="L271" s="77">
        <f t="shared" si="235"/>
        <v>3750</v>
      </c>
      <c r="M271" s="77">
        <f t="shared" si="236"/>
        <v>350</v>
      </c>
      <c r="N271" s="78">
        <f t="shared" si="237"/>
        <v>10500</v>
      </c>
    </row>
    <row r="272" spans="1:14" s="87" customFormat="1">
      <c r="A272" s="80">
        <v>43369</v>
      </c>
      <c r="B272" s="81" t="s">
        <v>32</v>
      </c>
      <c r="C272" s="81" t="s">
        <v>53</v>
      </c>
      <c r="D272" s="82">
        <v>2500</v>
      </c>
      <c r="E272" s="81" t="s">
        <v>2</v>
      </c>
      <c r="F272" s="81">
        <v>221.6</v>
      </c>
      <c r="G272" s="81">
        <v>220.1</v>
      </c>
      <c r="H272" s="83">
        <v>218.35</v>
      </c>
      <c r="I272" s="83"/>
      <c r="J272" s="84">
        <f t="shared" si="233"/>
        <v>3750</v>
      </c>
      <c r="K272" s="85">
        <f t="shared" si="234"/>
        <v>4375</v>
      </c>
      <c r="L272" s="85"/>
      <c r="M272" s="85">
        <f t="shared" si="236"/>
        <v>3.25</v>
      </c>
      <c r="N272" s="86">
        <f t="shared" si="237"/>
        <v>8125</v>
      </c>
    </row>
    <row r="273" spans="1:14" s="87" customFormat="1">
      <c r="A273" s="80">
        <v>43369</v>
      </c>
      <c r="B273" s="81" t="s">
        <v>31</v>
      </c>
      <c r="C273" s="81" t="s">
        <v>53</v>
      </c>
      <c r="D273" s="82">
        <v>200</v>
      </c>
      <c r="E273" s="81" t="s">
        <v>1</v>
      </c>
      <c r="F273" s="81">
        <v>5258</v>
      </c>
      <c r="G273" s="81">
        <v>5225</v>
      </c>
      <c r="H273" s="83"/>
      <c r="I273" s="83"/>
      <c r="J273" s="84">
        <f t="shared" si="233"/>
        <v>-6600</v>
      </c>
      <c r="K273" s="85"/>
      <c r="L273" s="85"/>
      <c r="M273" s="85">
        <f t="shared" si="236"/>
        <v>-33</v>
      </c>
      <c r="N273" s="86">
        <f t="shared" si="237"/>
        <v>-6600</v>
      </c>
    </row>
    <row r="274" spans="1:14" s="87" customFormat="1">
      <c r="A274" s="80">
        <v>43369</v>
      </c>
      <c r="B274" s="81" t="s">
        <v>0</v>
      </c>
      <c r="C274" s="81" t="s">
        <v>51</v>
      </c>
      <c r="D274" s="82">
        <v>100</v>
      </c>
      <c r="E274" s="81" t="s">
        <v>2</v>
      </c>
      <c r="F274" s="81">
        <v>30733</v>
      </c>
      <c r="G274" s="81">
        <v>30663</v>
      </c>
      <c r="H274" s="83">
        <v>30578</v>
      </c>
      <c r="I274" s="83"/>
      <c r="J274" s="84">
        <f t="shared" si="233"/>
        <v>7000</v>
      </c>
      <c r="K274" s="85">
        <f t="shared" si="234"/>
        <v>8500</v>
      </c>
      <c r="L274" s="85"/>
      <c r="M274" s="85">
        <f t="shared" si="236"/>
        <v>155</v>
      </c>
      <c r="N274" s="86">
        <f t="shared" si="237"/>
        <v>15500</v>
      </c>
    </row>
    <row r="275" spans="1:14" s="87" customFormat="1">
      <c r="A275" s="80">
        <v>43369</v>
      </c>
      <c r="B275" s="81" t="s">
        <v>6</v>
      </c>
      <c r="C275" s="81" t="s">
        <v>52</v>
      </c>
      <c r="D275" s="82">
        <v>10000</v>
      </c>
      <c r="E275" s="81" t="s">
        <v>1</v>
      </c>
      <c r="F275" s="81">
        <v>145.85</v>
      </c>
      <c r="G275" s="81">
        <v>145.30000000000001</v>
      </c>
      <c r="H275" s="83"/>
      <c r="I275" s="83"/>
      <c r="J275" s="84">
        <f t="shared" si="233"/>
        <v>-5499.999999999829</v>
      </c>
      <c r="K275" s="85"/>
      <c r="L275" s="85"/>
      <c r="M275" s="85">
        <f t="shared" si="236"/>
        <v>-0.54999999999998295</v>
      </c>
      <c r="N275" s="86">
        <f t="shared" si="237"/>
        <v>-5499.999999999829</v>
      </c>
    </row>
    <row r="276" spans="1:14" s="87" customFormat="1">
      <c r="A276" s="80">
        <v>43369</v>
      </c>
      <c r="B276" s="81" t="s">
        <v>49</v>
      </c>
      <c r="C276" s="81" t="s">
        <v>52</v>
      </c>
      <c r="D276" s="82">
        <v>10000</v>
      </c>
      <c r="E276" s="81" t="s">
        <v>1</v>
      </c>
      <c r="F276" s="81">
        <v>148.94999999999999</v>
      </c>
      <c r="G276" s="81">
        <v>149.55000000000001</v>
      </c>
      <c r="H276" s="83">
        <v>150.30000000000001</v>
      </c>
      <c r="I276" s="83"/>
      <c r="J276" s="84">
        <f t="shared" ref="J276:J294" si="238">(IF(E276="SHORT",F276-G276,IF(E276="LONG",G276-F276)))*D276</f>
        <v>6000.0000000002274</v>
      </c>
      <c r="K276" s="85">
        <f t="shared" ref="K276:K293" si="239">(IF(E276="SHORT",IF(H276="",0,G276-H276),IF(E276="LONG",IF(H276="",0,H276-G276))))*D276</f>
        <v>7500</v>
      </c>
      <c r="L276" s="85"/>
      <c r="M276" s="85">
        <f t="shared" ref="M276:M295" si="240">(K276+J276+L276)/D276</f>
        <v>1.3500000000000227</v>
      </c>
      <c r="N276" s="86">
        <f t="shared" ref="N276:N295" si="241">M276*D276</f>
        <v>13500.000000000227</v>
      </c>
    </row>
    <row r="277" spans="1:14" s="87" customFormat="1">
      <c r="A277" s="80">
        <v>43369</v>
      </c>
      <c r="B277" s="81" t="s">
        <v>5</v>
      </c>
      <c r="C277" s="81" t="s">
        <v>52</v>
      </c>
      <c r="D277" s="82">
        <v>10000</v>
      </c>
      <c r="E277" s="81" t="s">
        <v>1</v>
      </c>
      <c r="F277" s="81">
        <v>183.45</v>
      </c>
      <c r="G277" s="81">
        <v>182.85</v>
      </c>
      <c r="H277" s="83"/>
      <c r="I277" s="83"/>
      <c r="J277" s="84">
        <f t="shared" si="238"/>
        <v>-5999.9999999999436</v>
      </c>
      <c r="K277" s="85"/>
      <c r="L277" s="85"/>
      <c r="M277" s="85">
        <f t="shared" si="240"/>
        <v>-0.59999999999999432</v>
      </c>
      <c r="N277" s="86">
        <f t="shared" si="241"/>
        <v>-5999.9999999999436</v>
      </c>
    </row>
    <row r="278" spans="1:14" s="87" customFormat="1">
      <c r="A278" s="80">
        <v>43368</v>
      </c>
      <c r="B278" s="81" t="s">
        <v>5</v>
      </c>
      <c r="C278" s="81" t="s">
        <v>52</v>
      </c>
      <c r="D278" s="82">
        <v>10000</v>
      </c>
      <c r="E278" s="81" t="s">
        <v>2</v>
      </c>
      <c r="F278" s="81">
        <v>183.05</v>
      </c>
      <c r="G278" s="81">
        <v>182.55</v>
      </c>
      <c r="H278" s="83"/>
      <c r="I278" s="83"/>
      <c r="J278" s="84">
        <f t="shared" si="238"/>
        <v>5000</v>
      </c>
      <c r="K278" s="85"/>
      <c r="L278" s="85"/>
      <c r="M278" s="85">
        <f t="shared" si="240"/>
        <v>0.5</v>
      </c>
      <c r="N278" s="86">
        <f t="shared" si="241"/>
        <v>5000</v>
      </c>
    </row>
    <row r="279" spans="1:14" s="87" customFormat="1">
      <c r="A279" s="80">
        <v>43354</v>
      </c>
      <c r="B279" s="81" t="s">
        <v>31</v>
      </c>
      <c r="C279" s="81" t="s">
        <v>53</v>
      </c>
      <c r="D279" s="82">
        <v>200</v>
      </c>
      <c r="E279" s="81" t="s">
        <v>1</v>
      </c>
      <c r="F279" s="81">
        <v>4924</v>
      </c>
      <c r="G279" s="81">
        <v>4949</v>
      </c>
      <c r="H279" s="83"/>
      <c r="I279" s="83"/>
      <c r="J279" s="84">
        <f t="shared" si="238"/>
        <v>5000</v>
      </c>
      <c r="K279" s="85"/>
      <c r="L279" s="85"/>
      <c r="M279" s="85">
        <f t="shared" si="240"/>
        <v>25</v>
      </c>
      <c r="N279" s="86">
        <f t="shared" si="241"/>
        <v>5000</v>
      </c>
    </row>
    <row r="280" spans="1:14" s="87" customFormat="1">
      <c r="A280" s="80">
        <v>43354</v>
      </c>
      <c r="B280" s="81" t="s">
        <v>5</v>
      </c>
      <c r="C280" s="81" t="s">
        <v>52</v>
      </c>
      <c r="D280" s="82">
        <v>10000</v>
      </c>
      <c r="E280" s="81" t="s">
        <v>2</v>
      </c>
      <c r="F280" s="81">
        <v>171.1</v>
      </c>
      <c r="G280" s="81">
        <v>170.5</v>
      </c>
      <c r="H280" s="83"/>
      <c r="I280" s="83"/>
      <c r="J280" s="84">
        <f t="shared" si="238"/>
        <v>5999.9999999999436</v>
      </c>
      <c r="K280" s="85"/>
      <c r="L280" s="85"/>
      <c r="M280" s="85">
        <f t="shared" si="240"/>
        <v>0.59999999999999432</v>
      </c>
      <c r="N280" s="86">
        <f t="shared" si="241"/>
        <v>5999.9999999999436</v>
      </c>
    </row>
    <row r="281" spans="1:14" s="87" customFormat="1">
      <c r="A281" s="80">
        <v>43354</v>
      </c>
      <c r="B281" s="81" t="s">
        <v>6</v>
      </c>
      <c r="C281" s="81" t="s">
        <v>52</v>
      </c>
      <c r="D281" s="82">
        <v>10000</v>
      </c>
      <c r="E281" s="81" t="s">
        <v>2</v>
      </c>
      <c r="F281" s="81">
        <v>144.69999999999999</v>
      </c>
      <c r="G281" s="81">
        <v>144.1</v>
      </c>
      <c r="H281" s="83"/>
      <c r="I281" s="83"/>
      <c r="J281" s="84">
        <f t="shared" si="238"/>
        <v>5999.9999999999436</v>
      </c>
      <c r="K281" s="85"/>
      <c r="L281" s="85"/>
      <c r="M281" s="85">
        <f t="shared" si="240"/>
        <v>0.59999999999999432</v>
      </c>
      <c r="N281" s="86">
        <f t="shared" si="241"/>
        <v>5999.9999999999436</v>
      </c>
    </row>
    <row r="282" spans="1:14" s="87" customFormat="1">
      <c r="A282" s="80">
        <v>43354</v>
      </c>
      <c r="B282" s="81" t="s">
        <v>4</v>
      </c>
      <c r="C282" s="81" t="s">
        <v>51</v>
      </c>
      <c r="D282" s="82">
        <v>30</v>
      </c>
      <c r="E282" s="81" t="s">
        <v>1</v>
      </c>
      <c r="F282" s="81">
        <v>37370</v>
      </c>
      <c r="G282" s="81">
        <v>37485</v>
      </c>
      <c r="H282" s="83"/>
      <c r="I282" s="83"/>
      <c r="J282" s="84">
        <f t="shared" si="238"/>
        <v>3450</v>
      </c>
      <c r="K282" s="85"/>
      <c r="L282" s="85"/>
      <c r="M282" s="85">
        <f t="shared" si="240"/>
        <v>115</v>
      </c>
      <c r="N282" s="86">
        <f t="shared" si="241"/>
        <v>3450</v>
      </c>
    </row>
    <row r="283" spans="1:14" s="87" customFormat="1">
      <c r="A283" s="80">
        <v>43350</v>
      </c>
      <c r="B283" s="81" t="s">
        <v>4</v>
      </c>
      <c r="C283" s="81" t="s">
        <v>51</v>
      </c>
      <c r="D283" s="82">
        <v>30</v>
      </c>
      <c r="E283" s="81" t="s">
        <v>2</v>
      </c>
      <c r="F283" s="81">
        <v>36995</v>
      </c>
      <c r="G283" s="81">
        <v>37095</v>
      </c>
      <c r="H283" s="83"/>
      <c r="I283" s="83"/>
      <c r="J283" s="84">
        <f t="shared" si="238"/>
        <v>-3000</v>
      </c>
      <c r="K283" s="85"/>
      <c r="L283" s="85"/>
      <c r="M283" s="85">
        <f t="shared" si="240"/>
        <v>-100</v>
      </c>
      <c r="N283" s="86">
        <f t="shared" si="241"/>
        <v>-3000</v>
      </c>
    </row>
    <row r="284" spans="1:14" s="87" customFormat="1">
      <c r="A284" s="80">
        <v>43350</v>
      </c>
      <c r="B284" s="81" t="s">
        <v>32</v>
      </c>
      <c r="C284" s="81" t="s">
        <v>53</v>
      </c>
      <c r="D284" s="82">
        <v>2500</v>
      </c>
      <c r="E284" s="81" t="s">
        <v>2</v>
      </c>
      <c r="F284" s="81">
        <v>199.5</v>
      </c>
      <c r="G284" s="81">
        <v>201</v>
      </c>
      <c r="H284" s="83"/>
      <c r="I284" s="83"/>
      <c r="J284" s="84">
        <f t="shared" si="238"/>
        <v>-3750</v>
      </c>
      <c r="K284" s="85"/>
      <c r="L284" s="85"/>
      <c r="M284" s="85">
        <f t="shared" si="240"/>
        <v>-1.5</v>
      </c>
      <c r="N284" s="86">
        <f t="shared" si="241"/>
        <v>-3750</v>
      </c>
    </row>
    <row r="285" spans="1:14" s="79" customFormat="1">
      <c r="A285" s="72">
        <v>43350</v>
      </c>
      <c r="B285" s="73" t="s">
        <v>5</v>
      </c>
      <c r="C285" s="81" t="s">
        <v>52</v>
      </c>
      <c r="D285" s="74">
        <v>10000</v>
      </c>
      <c r="E285" s="73" t="s">
        <v>1</v>
      </c>
      <c r="F285" s="73">
        <v>174.4</v>
      </c>
      <c r="G285" s="73">
        <v>174.9</v>
      </c>
      <c r="H285" s="75">
        <v>175.55</v>
      </c>
      <c r="I285" s="75">
        <v>176.1</v>
      </c>
      <c r="J285" s="76">
        <f t="shared" si="238"/>
        <v>5000</v>
      </c>
      <c r="K285" s="77">
        <f t="shared" si="239"/>
        <v>6500.0000000000564</v>
      </c>
      <c r="L285" s="77">
        <f t="shared" ref="L285:L293" si="242">(IF(E285="SHORT",IF(I285="",0,H285-I285),IF(E285="LONG",IF(I285="",0,(I285-H285)))))*D285</f>
        <v>5499.999999999829</v>
      </c>
      <c r="M285" s="77">
        <f t="shared" si="240"/>
        <v>1.6999999999999884</v>
      </c>
      <c r="N285" s="78">
        <f t="shared" si="241"/>
        <v>16999.999999999884</v>
      </c>
    </row>
    <row r="286" spans="1:14" s="87" customFormat="1">
      <c r="A286" s="80">
        <v>43350</v>
      </c>
      <c r="B286" s="81" t="s">
        <v>48</v>
      </c>
      <c r="C286" s="81" t="s">
        <v>52</v>
      </c>
      <c r="D286" s="82">
        <v>500</v>
      </c>
      <c r="E286" s="81" t="s">
        <v>1</v>
      </c>
      <c r="F286" s="81">
        <v>886.3</v>
      </c>
      <c r="G286" s="81">
        <v>890.05</v>
      </c>
      <c r="H286" s="83">
        <v>894.55</v>
      </c>
      <c r="I286" s="83"/>
      <c r="J286" s="84">
        <f t="shared" si="238"/>
        <v>1875</v>
      </c>
      <c r="K286" s="85">
        <f t="shared" si="239"/>
        <v>2250</v>
      </c>
      <c r="L286" s="85"/>
      <c r="M286" s="85">
        <f t="shared" si="240"/>
        <v>8.25</v>
      </c>
      <c r="N286" s="86">
        <f t="shared" si="241"/>
        <v>4125</v>
      </c>
    </row>
    <row r="287" spans="1:14" s="87" customFormat="1">
      <c r="A287" s="80">
        <v>43350</v>
      </c>
      <c r="B287" s="81" t="s">
        <v>3</v>
      </c>
      <c r="C287" s="81" t="s">
        <v>52</v>
      </c>
      <c r="D287" s="82">
        <v>2000</v>
      </c>
      <c r="E287" s="81" t="s">
        <v>2</v>
      </c>
      <c r="F287" s="81">
        <v>421.55</v>
      </c>
      <c r="G287" s="81">
        <v>424.05</v>
      </c>
      <c r="H287" s="83"/>
      <c r="I287" s="83"/>
      <c r="J287" s="84">
        <f t="shared" si="238"/>
        <v>-5000</v>
      </c>
      <c r="K287" s="85"/>
      <c r="L287" s="85"/>
      <c r="M287" s="85">
        <f t="shared" si="240"/>
        <v>-2.5</v>
      </c>
      <c r="N287" s="86">
        <f t="shared" si="241"/>
        <v>-5000</v>
      </c>
    </row>
    <row r="288" spans="1:14" s="87" customFormat="1">
      <c r="A288" s="80">
        <v>43350</v>
      </c>
      <c r="B288" s="81" t="s">
        <v>6</v>
      </c>
      <c r="C288" s="81" t="s">
        <v>52</v>
      </c>
      <c r="D288" s="82">
        <v>10000</v>
      </c>
      <c r="E288" s="81" t="s">
        <v>2</v>
      </c>
      <c r="F288" s="81">
        <v>146.6</v>
      </c>
      <c r="G288" s="81">
        <v>146.1</v>
      </c>
      <c r="H288" s="83"/>
      <c r="I288" s="83"/>
      <c r="J288" s="84">
        <f t="shared" si="238"/>
        <v>5000</v>
      </c>
      <c r="K288" s="85"/>
      <c r="L288" s="85"/>
      <c r="M288" s="85">
        <f t="shared" si="240"/>
        <v>0.5</v>
      </c>
      <c r="N288" s="86">
        <f t="shared" si="241"/>
        <v>5000</v>
      </c>
    </row>
    <row r="289" spans="1:14" s="87" customFormat="1">
      <c r="A289" s="80">
        <v>43349</v>
      </c>
      <c r="B289" s="81" t="s">
        <v>0</v>
      </c>
      <c r="C289" s="81" t="s">
        <v>51</v>
      </c>
      <c r="D289" s="82">
        <v>100</v>
      </c>
      <c r="E289" s="81" t="s">
        <v>2</v>
      </c>
      <c r="F289" s="81">
        <v>30633</v>
      </c>
      <c r="G289" s="81">
        <v>30558</v>
      </c>
      <c r="H289" s="83"/>
      <c r="I289" s="83"/>
      <c r="J289" s="84">
        <f t="shared" si="238"/>
        <v>7500</v>
      </c>
      <c r="K289" s="85"/>
      <c r="L289" s="85"/>
      <c r="M289" s="85">
        <f t="shared" si="240"/>
        <v>75</v>
      </c>
      <c r="N289" s="86">
        <f t="shared" si="241"/>
        <v>7500</v>
      </c>
    </row>
    <row r="290" spans="1:14" s="87" customFormat="1">
      <c r="A290" s="80">
        <v>43349</v>
      </c>
      <c r="B290" s="81" t="s">
        <v>4</v>
      </c>
      <c r="C290" s="81" t="s">
        <v>51</v>
      </c>
      <c r="D290" s="82">
        <v>30</v>
      </c>
      <c r="E290" s="81" t="s">
        <v>1</v>
      </c>
      <c r="F290" s="81">
        <v>37373</v>
      </c>
      <c r="G290" s="81">
        <v>37268</v>
      </c>
      <c r="H290" s="83"/>
      <c r="I290" s="83"/>
      <c r="J290" s="84">
        <f t="shared" si="238"/>
        <v>-3150</v>
      </c>
      <c r="K290" s="85"/>
      <c r="L290" s="85"/>
      <c r="M290" s="85">
        <f t="shared" si="240"/>
        <v>-105</v>
      </c>
      <c r="N290" s="86">
        <f t="shared" si="241"/>
        <v>-3150</v>
      </c>
    </row>
    <row r="291" spans="1:14" s="79" customFormat="1">
      <c r="A291" s="72">
        <v>43349</v>
      </c>
      <c r="B291" s="73" t="s">
        <v>31</v>
      </c>
      <c r="C291" s="81" t="s">
        <v>53</v>
      </c>
      <c r="D291" s="74">
        <v>200</v>
      </c>
      <c r="E291" s="73" t="s">
        <v>2</v>
      </c>
      <c r="F291" s="73">
        <v>4948</v>
      </c>
      <c r="G291" s="73">
        <v>4923</v>
      </c>
      <c r="H291" s="75">
        <v>4888</v>
      </c>
      <c r="I291" s="75">
        <v>4853</v>
      </c>
      <c r="J291" s="76">
        <f t="shared" si="238"/>
        <v>5000</v>
      </c>
      <c r="K291" s="77">
        <f t="shared" si="239"/>
        <v>7000</v>
      </c>
      <c r="L291" s="77">
        <f t="shared" si="242"/>
        <v>7000</v>
      </c>
      <c r="M291" s="77">
        <f t="shared" si="240"/>
        <v>95</v>
      </c>
      <c r="N291" s="78">
        <f t="shared" si="241"/>
        <v>19000</v>
      </c>
    </row>
    <row r="292" spans="1:14" s="79" customFormat="1">
      <c r="A292" s="72">
        <v>43349</v>
      </c>
      <c r="B292" s="73" t="s">
        <v>5</v>
      </c>
      <c r="C292" s="81" t="s">
        <v>52</v>
      </c>
      <c r="D292" s="74">
        <v>10000</v>
      </c>
      <c r="E292" s="73" t="s">
        <v>2</v>
      </c>
      <c r="F292" s="73">
        <v>178.15</v>
      </c>
      <c r="G292" s="73">
        <v>177.65</v>
      </c>
      <c r="H292" s="75">
        <v>176.95</v>
      </c>
      <c r="I292" s="75">
        <v>176.25</v>
      </c>
      <c r="J292" s="76">
        <f t="shared" si="238"/>
        <v>5000</v>
      </c>
      <c r="K292" s="77">
        <f t="shared" si="239"/>
        <v>7000.000000000171</v>
      </c>
      <c r="L292" s="77">
        <f t="shared" si="242"/>
        <v>6999.9999999998863</v>
      </c>
      <c r="M292" s="77">
        <f t="shared" si="240"/>
        <v>1.9000000000000059</v>
      </c>
      <c r="N292" s="78">
        <f t="shared" si="241"/>
        <v>19000.000000000058</v>
      </c>
    </row>
    <row r="293" spans="1:14" s="79" customFormat="1">
      <c r="A293" s="72">
        <v>43349</v>
      </c>
      <c r="B293" s="73" t="s">
        <v>6</v>
      </c>
      <c r="C293" s="81" t="s">
        <v>52</v>
      </c>
      <c r="D293" s="74">
        <v>10000</v>
      </c>
      <c r="E293" s="73" t="s">
        <v>2</v>
      </c>
      <c r="F293" s="73">
        <v>147.9</v>
      </c>
      <c r="G293" s="73">
        <v>147.30000000000001</v>
      </c>
      <c r="H293" s="75">
        <v>146.65</v>
      </c>
      <c r="I293" s="75">
        <v>146</v>
      </c>
      <c r="J293" s="76">
        <f t="shared" si="238"/>
        <v>5999.9999999999436</v>
      </c>
      <c r="K293" s="77">
        <f t="shared" si="239"/>
        <v>6500.0000000000564</v>
      </c>
      <c r="L293" s="77">
        <f t="shared" si="242"/>
        <v>6500.0000000000564</v>
      </c>
      <c r="M293" s="77">
        <f t="shared" si="240"/>
        <v>1.9000000000000059</v>
      </c>
      <c r="N293" s="78">
        <f t="shared" si="241"/>
        <v>19000.000000000058</v>
      </c>
    </row>
    <row r="294" spans="1:14" s="87" customFormat="1" ht="13.5" customHeight="1">
      <c r="A294" s="80">
        <v>43344</v>
      </c>
      <c r="B294" s="81" t="s">
        <v>31</v>
      </c>
      <c r="C294" s="81" t="s">
        <v>53</v>
      </c>
      <c r="D294" s="82">
        <v>200</v>
      </c>
      <c r="E294" s="81" t="s">
        <v>2</v>
      </c>
      <c r="F294" s="81">
        <v>4945</v>
      </c>
      <c r="G294" s="81">
        <v>4920</v>
      </c>
      <c r="H294" s="83"/>
      <c r="I294" s="83"/>
      <c r="J294" s="84">
        <f t="shared" si="238"/>
        <v>5000</v>
      </c>
      <c r="K294" s="85"/>
      <c r="L294" s="85"/>
      <c r="M294" s="85">
        <f t="shared" si="240"/>
        <v>25</v>
      </c>
      <c r="N294" s="86">
        <f t="shared" si="241"/>
        <v>5000</v>
      </c>
    </row>
    <row r="295" spans="1:14" s="87" customFormat="1" ht="13.5" customHeight="1">
      <c r="A295" s="80">
        <v>43344</v>
      </c>
      <c r="B295" s="81" t="s">
        <v>0</v>
      </c>
      <c r="C295" s="81" t="s">
        <v>51</v>
      </c>
      <c r="D295" s="82">
        <v>100</v>
      </c>
      <c r="E295" s="81" t="s">
        <v>2</v>
      </c>
      <c r="F295" s="81">
        <v>30335</v>
      </c>
      <c r="G295" s="81">
        <v>30275</v>
      </c>
      <c r="H295" s="83"/>
      <c r="I295" s="83"/>
      <c r="J295" s="84">
        <f>(IF(E295="SHORT",F295-G295,IF(E295="LONG",G295-F295)))*D295</f>
        <v>6000</v>
      </c>
      <c r="K295" s="85"/>
      <c r="L295" s="85"/>
      <c r="M295" s="85">
        <f t="shared" si="240"/>
        <v>60</v>
      </c>
      <c r="N295" s="86">
        <f t="shared" si="241"/>
        <v>6000</v>
      </c>
    </row>
  </sheetData>
  <autoFilter ref="A4:N295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workbookViewId="0">
      <selection activeCell="C3" sqref="C3:E3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54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87" customFormat="1" ht="14.25" customHeight="1">
      <c r="A5" s="80">
        <v>43447</v>
      </c>
      <c r="B5" s="81" t="s">
        <v>31</v>
      </c>
      <c r="C5" s="81" t="s">
        <v>53</v>
      </c>
      <c r="D5" s="82">
        <v>400</v>
      </c>
      <c r="E5" s="81" t="s">
        <v>1</v>
      </c>
      <c r="F5" s="81">
        <v>3689</v>
      </c>
      <c r="G5" s="81">
        <v>3654</v>
      </c>
      <c r="H5" s="81"/>
      <c r="I5" s="83"/>
      <c r="J5" s="84">
        <f t="shared" ref="J5:J9" si="0">(IF(E5="SHORT",F5-G5,IF(E5="LONG",G5-F5)))*D5</f>
        <v>-14000</v>
      </c>
      <c r="K5" s="85"/>
      <c r="L5" s="85"/>
      <c r="M5" s="85">
        <f t="shared" ref="M5:M9" si="1">(K5+J5+L5)/D5</f>
        <v>-35</v>
      </c>
      <c r="N5" s="86">
        <f t="shared" ref="N5:N9" si="2">M5*D5</f>
        <v>-14000</v>
      </c>
    </row>
    <row r="6" spans="1:14" s="79" customFormat="1" ht="14.25" customHeight="1">
      <c r="A6" s="72">
        <v>43447</v>
      </c>
      <c r="B6" s="73" t="s">
        <v>5</v>
      </c>
      <c r="C6" s="73" t="s">
        <v>55</v>
      </c>
      <c r="D6" s="74">
        <v>20000</v>
      </c>
      <c r="E6" s="73" t="s">
        <v>2</v>
      </c>
      <c r="F6" s="73">
        <v>187.95</v>
      </c>
      <c r="G6" s="73">
        <v>187.1</v>
      </c>
      <c r="H6" s="73">
        <v>185.9</v>
      </c>
      <c r="I6" s="75"/>
      <c r="J6" s="76">
        <f t="shared" si="0"/>
        <v>16999.999999999887</v>
      </c>
      <c r="K6" s="77">
        <f t="shared" ref="K5:K9" si="3">(IF(E6="SHORT",IF(H6="",0,G6-H6),IF(E6="LONG",IF(H6="",0,H6-G6))))*D6</f>
        <v>23999.999999999774</v>
      </c>
      <c r="L6" s="77"/>
      <c r="M6" s="77">
        <f t="shared" si="1"/>
        <v>2.0499999999999834</v>
      </c>
      <c r="N6" s="78">
        <f t="shared" si="2"/>
        <v>40999.999999999665</v>
      </c>
    </row>
    <row r="7" spans="1:14" s="79" customFormat="1" ht="14.25" customHeight="1">
      <c r="A7" s="72">
        <v>43447</v>
      </c>
      <c r="B7" s="73" t="s">
        <v>6</v>
      </c>
      <c r="C7" s="73" t="s">
        <v>55</v>
      </c>
      <c r="D7" s="74">
        <v>20000</v>
      </c>
      <c r="E7" s="73" t="s">
        <v>2</v>
      </c>
      <c r="F7" s="73">
        <v>141.80000000000001</v>
      </c>
      <c r="G7" s="73">
        <v>140.94999999999999</v>
      </c>
      <c r="H7" s="73">
        <v>139.69999999999999</v>
      </c>
      <c r="I7" s="75"/>
      <c r="J7" s="76">
        <f t="shared" si="0"/>
        <v>17000.000000000455</v>
      </c>
      <c r="K7" s="77">
        <f t="shared" si="3"/>
        <v>25000</v>
      </c>
      <c r="L7" s="77"/>
      <c r="M7" s="77">
        <f t="shared" si="1"/>
        <v>2.1000000000000227</v>
      </c>
      <c r="N7" s="78">
        <f t="shared" si="2"/>
        <v>42000.000000000451</v>
      </c>
    </row>
    <row r="8" spans="1:14" s="87" customFormat="1" ht="14.25" customHeight="1">
      <c r="A8" s="80">
        <v>43447</v>
      </c>
      <c r="B8" s="81" t="s">
        <v>4</v>
      </c>
      <c r="C8" s="81" t="s">
        <v>56</v>
      </c>
      <c r="D8" s="82">
        <v>60</v>
      </c>
      <c r="E8" s="81" t="s">
        <v>1</v>
      </c>
      <c r="F8" s="81">
        <v>38380</v>
      </c>
      <c r="G8" s="81">
        <v>38255</v>
      </c>
      <c r="H8" s="81"/>
      <c r="I8" s="83"/>
      <c r="J8" s="84">
        <f t="shared" si="0"/>
        <v>-7500</v>
      </c>
      <c r="K8" s="85"/>
      <c r="L8" s="85"/>
      <c r="M8" s="85">
        <f t="shared" si="1"/>
        <v>-125</v>
      </c>
      <c r="N8" s="86">
        <f t="shared" si="2"/>
        <v>-7500</v>
      </c>
    </row>
    <row r="9" spans="1:14" s="87" customFormat="1" ht="14.25" customHeight="1">
      <c r="A9" s="80">
        <v>43447</v>
      </c>
      <c r="B9" s="81" t="s">
        <v>0</v>
      </c>
      <c r="C9" s="81" t="s">
        <v>56</v>
      </c>
      <c r="D9" s="82">
        <v>200</v>
      </c>
      <c r="E9" s="81" t="s">
        <v>1</v>
      </c>
      <c r="F9" s="81">
        <v>31615</v>
      </c>
      <c r="G9" s="81">
        <v>31535</v>
      </c>
      <c r="H9" s="81"/>
      <c r="I9" s="83"/>
      <c r="J9" s="84">
        <f t="shared" si="0"/>
        <v>-16000</v>
      </c>
      <c r="K9" s="85"/>
      <c r="L9" s="85"/>
      <c r="M9" s="85">
        <f t="shared" si="1"/>
        <v>-80</v>
      </c>
      <c r="N9" s="86">
        <f t="shared" si="2"/>
        <v>-16000</v>
      </c>
    </row>
    <row r="10" spans="1:14" s="87" customFormat="1" ht="14.25" customHeight="1">
      <c r="A10" s="80">
        <v>43446</v>
      </c>
      <c r="B10" s="81" t="s">
        <v>31</v>
      </c>
      <c r="C10" s="81" t="s">
        <v>53</v>
      </c>
      <c r="D10" s="82">
        <v>400</v>
      </c>
      <c r="E10" s="81" t="s">
        <v>1</v>
      </c>
      <c r="F10" s="81">
        <v>3782</v>
      </c>
      <c r="G10" s="81">
        <v>3810</v>
      </c>
      <c r="H10" s="81"/>
      <c r="I10" s="83"/>
      <c r="J10" s="84">
        <f t="shared" ref="J10:J13" si="4">(IF(E10="SHORT",F10-G10,IF(E10="LONG",G10-F10)))*D10</f>
        <v>11200</v>
      </c>
      <c r="K10" s="85"/>
      <c r="L10" s="85"/>
      <c r="M10" s="85">
        <f t="shared" ref="M10:M13" si="5">(K10+J10+L10)/D10</f>
        <v>28</v>
      </c>
      <c r="N10" s="86">
        <f t="shared" ref="N10:N13" si="6">M10*D10</f>
        <v>11200</v>
      </c>
    </row>
    <row r="11" spans="1:14" s="87" customFormat="1" ht="14.25" customHeight="1">
      <c r="A11" s="80">
        <v>43446</v>
      </c>
      <c r="B11" s="81" t="s">
        <v>4</v>
      </c>
      <c r="C11" s="81" t="s">
        <v>56</v>
      </c>
      <c r="D11" s="82">
        <v>60</v>
      </c>
      <c r="E11" s="81" t="s">
        <v>1</v>
      </c>
      <c r="F11" s="81">
        <v>38341</v>
      </c>
      <c r="G11" s="81">
        <v>38516</v>
      </c>
      <c r="H11" s="81"/>
      <c r="I11" s="83"/>
      <c r="J11" s="84">
        <f t="shared" si="4"/>
        <v>10500</v>
      </c>
      <c r="K11" s="85"/>
      <c r="L11" s="85"/>
      <c r="M11" s="85">
        <f t="shared" si="5"/>
        <v>175</v>
      </c>
      <c r="N11" s="86">
        <f t="shared" si="6"/>
        <v>10500</v>
      </c>
    </row>
    <row r="12" spans="1:14" s="87" customFormat="1" ht="14.25" customHeight="1">
      <c r="A12" s="80">
        <v>43446</v>
      </c>
      <c r="B12" s="81" t="s">
        <v>6</v>
      </c>
      <c r="C12" s="81" t="s">
        <v>55</v>
      </c>
      <c r="D12" s="82">
        <v>20000</v>
      </c>
      <c r="E12" s="81" t="s">
        <v>2</v>
      </c>
      <c r="F12" s="81">
        <v>142.94999999999999</v>
      </c>
      <c r="G12" s="81">
        <v>142.1</v>
      </c>
      <c r="H12" s="81"/>
      <c r="I12" s="83"/>
      <c r="J12" s="84">
        <f t="shared" si="4"/>
        <v>16999.999999999887</v>
      </c>
      <c r="K12" s="85"/>
      <c r="L12" s="85"/>
      <c r="M12" s="85">
        <f t="shared" si="5"/>
        <v>0.84999999999999432</v>
      </c>
      <c r="N12" s="86">
        <f t="shared" si="6"/>
        <v>16999.999999999887</v>
      </c>
    </row>
    <row r="13" spans="1:14" s="87" customFormat="1" ht="14.25" customHeight="1">
      <c r="A13" s="80">
        <v>43446</v>
      </c>
      <c r="B13" s="81" t="s">
        <v>48</v>
      </c>
      <c r="C13" s="81" t="s">
        <v>55</v>
      </c>
      <c r="D13" s="82">
        <v>1000</v>
      </c>
      <c r="E13" s="81" t="s">
        <v>2</v>
      </c>
      <c r="F13" s="81">
        <v>776.5</v>
      </c>
      <c r="G13" s="81">
        <v>773.3</v>
      </c>
      <c r="H13" s="81"/>
      <c r="I13" s="83"/>
      <c r="J13" s="84">
        <f t="shared" si="4"/>
        <v>3200.0000000000455</v>
      </c>
      <c r="K13" s="85"/>
      <c r="L13" s="85"/>
      <c r="M13" s="85">
        <f t="shared" si="5"/>
        <v>3.2000000000000455</v>
      </c>
      <c r="N13" s="86">
        <f t="shared" si="6"/>
        <v>3200.0000000000455</v>
      </c>
    </row>
    <row r="14" spans="1:14" s="87" customFormat="1" ht="14.25" customHeight="1">
      <c r="A14" s="80">
        <v>43445</v>
      </c>
      <c r="B14" s="81" t="s">
        <v>31</v>
      </c>
      <c r="C14" s="81" t="s">
        <v>53</v>
      </c>
      <c r="D14" s="82">
        <v>400</v>
      </c>
      <c r="E14" s="81" t="s">
        <v>2</v>
      </c>
      <c r="F14" s="81">
        <v>3683</v>
      </c>
      <c r="G14" s="81">
        <v>3718</v>
      </c>
      <c r="H14" s="81"/>
      <c r="I14" s="83"/>
      <c r="J14" s="84">
        <f t="shared" ref="J14:J17" si="7">(IF(E14="SHORT",F14-G14,IF(E14="LONG",G14-F14)))*D14</f>
        <v>-14000</v>
      </c>
      <c r="K14" s="85"/>
      <c r="L14" s="85"/>
      <c r="M14" s="85">
        <f t="shared" ref="M14:M17" si="8">(K14+J14+L14)/D14</f>
        <v>-35</v>
      </c>
      <c r="N14" s="86">
        <f t="shared" ref="N14:N17" si="9">M14*D14</f>
        <v>-14000</v>
      </c>
    </row>
    <row r="15" spans="1:14" s="87" customFormat="1" ht="14.25" customHeight="1">
      <c r="A15" s="80">
        <v>43445</v>
      </c>
      <c r="B15" s="81" t="s">
        <v>31</v>
      </c>
      <c r="C15" s="81" t="s">
        <v>53</v>
      </c>
      <c r="D15" s="82">
        <v>400</v>
      </c>
      <c r="E15" s="81" t="s">
        <v>1</v>
      </c>
      <c r="F15" s="81">
        <v>3711</v>
      </c>
      <c r="G15" s="81">
        <v>3756</v>
      </c>
      <c r="H15" s="81"/>
      <c r="I15" s="83"/>
      <c r="J15" s="84">
        <f t="shared" si="7"/>
        <v>18000</v>
      </c>
      <c r="K15" s="85"/>
      <c r="L15" s="85"/>
      <c r="M15" s="85">
        <f t="shared" si="8"/>
        <v>45</v>
      </c>
      <c r="N15" s="86">
        <f t="shared" si="9"/>
        <v>18000</v>
      </c>
    </row>
    <row r="16" spans="1:14" s="87" customFormat="1" ht="14.25" customHeight="1">
      <c r="A16" s="80">
        <v>43445</v>
      </c>
      <c r="B16" s="81" t="s">
        <v>4</v>
      </c>
      <c r="C16" s="81" t="s">
        <v>56</v>
      </c>
      <c r="D16" s="82">
        <v>60</v>
      </c>
      <c r="E16" s="81" t="s">
        <v>1</v>
      </c>
      <c r="F16" s="81">
        <v>38291</v>
      </c>
      <c r="G16" s="81">
        <v>38466</v>
      </c>
      <c r="H16" s="81"/>
      <c r="I16" s="83"/>
      <c r="J16" s="84">
        <f t="shared" si="7"/>
        <v>10500</v>
      </c>
      <c r="K16" s="85"/>
      <c r="L16" s="85"/>
      <c r="M16" s="85">
        <f t="shared" si="8"/>
        <v>175</v>
      </c>
      <c r="N16" s="86">
        <f t="shared" si="9"/>
        <v>10500</v>
      </c>
    </row>
    <row r="17" spans="1:14" s="87" customFormat="1" ht="14.25" customHeight="1">
      <c r="A17" s="80">
        <v>43445</v>
      </c>
      <c r="B17" s="81" t="s">
        <v>6</v>
      </c>
      <c r="C17" s="81" t="s">
        <v>55</v>
      </c>
      <c r="D17" s="82">
        <v>20000</v>
      </c>
      <c r="E17" s="81" t="s">
        <v>1</v>
      </c>
      <c r="F17" s="81">
        <v>142.1</v>
      </c>
      <c r="G17" s="81">
        <v>142.94999999999999</v>
      </c>
      <c r="H17" s="81"/>
      <c r="I17" s="83"/>
      <c r="J17" s="84">
        <f t="shared" si="7"/>
        <v>16999.999999999887</v>
      </c>
      <c r="K17" s="85"/>
      <c r="L17" s="85"/>
      <c r="M17" s="85">
        <f t="shared" si="8"/>
        <v>0.84999999999999432</v>
      </c>
      <c r="N17" s="86">
        <f t="shared" si="9"/>
        <v>16999.999999999887</v>
      </c>
    </row>
    <row r="18" spans="1:14" s="87" customFormat="1" ht="14.25" customHeight="1">
      <c r="A18" s="80">
        <v>43444</v>
      </c>
      <c r="B18" s="81" t="s">
        <v>31</v>
      </c>
      <c r="C18" s="81" t="s">
        <v>53</v>
      </c>
      <c r="D18" s="82">
        <v>400</v>
      </c>
      <c r="E18" s="81" t="s">
        <v>2</v>
      </c>
      <c r="F18" s="81">
        <v>3760</v>
      </c>
      <c r="G18" s="81">
        <v>3729</v>
      </c>
      <c r="H18" s="81"/>
      <c r="I18" s="83"/>
      <c r="J18" s="84">
        <f t="shared" ref="J18:J20" si="10">(IF(E18="SHORT",F18-G18,IF(E18="LONG",G18-F18)))*D18</f>
        <v>12400</v>
      </c>
      <c r="K18" s="85"/>
      <c r="L18" s="85"/>
      <c r="M18" s="85">
        <f t="shared" ref="M18:M20" si="11">(K18+J18+L18)/D18</f>
        <v>31</v>
      </c>
      <c r="N18" s="86">
        <f t="shared" ref="N18:N20" si="12">M18*D18</f>
        <v>12400</v>
      </c>
    </row>
    <row r="19" spans="1:14" s="87" customFormat="1" ht="14.25" customHeight="1">
      <c r="A19" s="80">
        <v>43444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37778</v>
      </c>
      <c r="G19" s="81">
        <v>37903</v>
      </c>
      <c r="H19" s="81"/>
      <c r="I19" s="83"/>
      <c r="J19" s="84">
        <f t="shared" si="10"/>
        <v>-7500</v>
      </c>
      <c r="K19" s="85"/>
      <c r="L19" s="85"/>
      <c r="M19" s="85">
        <f t="shared" si="11"/>
        <v>-125</v>
      </c>
      <c r="N19" s="86">
        <f t="shared" si="12"/>
        <v>-7500</v>
      </c>
    </row>
    <row r="20" spans="1:14" s="79" customFormat="1" ht="14.25" customHeight="1">
      <c r="A20" s="72">
        <v>43444</v>
      </c>
      <c r="B20" s="73" t="s">
        <v>5</v>
      </c>
      <c r="C20" s="73" t="s">
        <v>55</v>
      </c>
      <c r="D20" s="74">
        <v>20000</v>
      </c>
      <c r="E20" s="73" t="s">
        <v>1</v>
      </c>
      <c r="F20" s="73">
        <v>187.35</v>
      </c>
      <c r="G20" s="73">
        <v>188.2</v>
      </c>
      <c r="H20" s="73">
        <v>189.45</v>
      </c>
      <c r="I20" s="75"/>
      <c r="J20" s="76">
        <f t="shared" si="10"/>
        <v>16999.999999999887</v>
      </c>
      <c r="K20" s="77">
        <f t="shared" ref="K20" si="13">(IF(E20="SHORT",IF(H20="",0,G20-H20),IF(E20="LONG",IF(H20="",0,H20-G20))))*D20</f>
        <v>25000</v>
      </c>
      <c r="L20" s="77"/>
      <c r="M20" s="77">
        <f t="shared" si="11"/>
        <v>2.0999999999999943</v>
      </c>
      <c r="N20" s="78">
        <f t="shared" si="12"/>
        <v>41999.999999999884</v>
      </c>
    </row>
    <row r="21" spans="1:14" s="79" customFormat="1" ht="14.25" customHeight="1">
      <c r="A21" s="72">
        <v>43441</v>
      </c>
      <c r="B21" s="73" t="s">
        <v>31</v>
      </c>
      <c r="C21" s="73" t="s">
        <v>53</v>
      </c>
      <c r="D21" s="74">
        <v>400</v>
      </c>
      <c r="E21" s="73" t="s">
        <v>1</v>
      </c>
      <c r="F21" s="73">
        <v>3630</v>
      </c>
      <c r="G21" s="73">
        <v>3675</v>
      </c>
      <c r="H21" s="73">
        <v>3735</v>
      </c>
      <c r="I21" s="75"/>
      <c r="J21" s="76">
        <f t="shared" ref="J21:J25" si="14">(IF(E21="SHORT",F21-G21,IF(E21="LONG",G21-F21)))*D21</f>
        <v>18000</v>
      </c>
      <c r="K21" s="77">
        <f t="shared" ref="K21:K25" si="15">(IF(E21="SHORT",IF(H21="",0,G21-H21),IF(E21="LONG",IF(H21="",0,H21-G21))))*D21</f>
        <v>24000</v>
      </c>
      <c r="L21" s="77"/>
      <c r="M21" s="77">
        <f t="shared" ref="M21:M25" si="16">(K21+J21+L21)/D21</f>
        <v>105</v>
      </c>
      <c r="N21" s="78">
        <f t="shared" ref="N21:N25" si="17">M21*D21</f>
        <v>42000</v>
      </c>
    </row>
    <row r="22" spans="1:14" s="79" customFormat="1" ht="14.25" customHeight="1">
      <c r="A22" s="72">
        <v>43441</v>
      </c>
      <c r="B22" s="73" t="s">
        <v>5</v>
      </c>
      <c r="C22" s="73" t="s">
        <v>55</v>
      </c>
      <c r="D22" s="74">
        <v>20000</v>
      </c>
      <c r="E22" s="73" t="s">
        <v>1</v>
      </c>
      <c r="F22" s="73">
        <v>188.45</v>
      </c>
      <c r="G22" s="73">
        <v>189.3</v>
      </c>
      <c r="H22" s="73">
        <v>190.55</v>
      </c>
      <c r="I22" s="75"/>
      <c r="J22" s="76">
        <f t="shared" si="14"/>
        <v>17000.000000000455</v>
      </c>
      <c r="K22" s="77">
        <f t="shared" si="15"/>
        <v>25000</v>
      </c>
      <c r="L22" s="77"/>
      <c r="M22" s="77">
        <f t="shared" si="16"/>
        <v>2.1000000000000227</v>
      </c>
      <c r="N22" s="78">
        <f t="shared" si="17"/>
        <v>42000.000000000451</v>
      </c>
    </row>
    <row r="23" spans="1:14" s="79" customFormat="1" ht="14.25" customHeight="1">
      <c r="A23" s="72">
        <v>43441</v>
      </c>
      <c r="B23" s="73" t="s">
        <v>0</v>
      </c>
      <c r="C23" s="73" t="s">
        <v>56</v>
      </c>
      <c r="D23" s="74">
        <v>200</v>
      </c>
      <c r="E23" s="73" t="s">
        <v>1</v>
      </c>
      <c r="F23" s="73">
        <v>31108</v>
      </c>
      <c r="G23" s="73">
        <v>31208</v>
      </c>
      <c r="H23" s="73">
        <v>31334</v>
      </c>
      <c r="I23" s="75"/>
      <c r="J23" s="76">
        <f t="shared" si="14"/>
        <v>20000</v>
      </c>
      <c r="K23" s="77">
        <f t="shared" si="15"/>
        <v>25200</v>
      </c>
      <c r="L23" s="77"/>
      <c r="M23" s="77">
        <f t="shared" si="16"/>
        <v>226</v>
      </c>
      <c r="N23" s="78">
        <f t="shared" si="17"/>
        <v>45200</v>
      </c>
    </row>
    <row r="24" spans="1:14" s="87" customFormat="1" ht="14.25" customHeight="1">
      <c r="A24" s="80">
        <v>43441</v>
      </c>
      <c r="B24" s="81" t="s">
        <v>31</v>
      </c>
      <c r="C24" s="81" t="s">
        <v>53</v>
      </c>
      <c r="D24" s="82">
        <v>400</v>
      </c>
      <c r="E24" s="81" t="s">
        <v>2</v>
      </c>
      <c r="F24" s="81">
        <v>3617</v>
      </c>
      <c r="G24" s="81">
        <v>3652</v>
      </c>
      <c r="H24" s="81"/>
      <c r="I24" s="83"/>
      <c r="J24" s="84">
        <f t="shared" si="14"/>
        <v>-14000</v>
      </c>
      <c r="K24" s="85"/>
      <c r="L24" s="85"/>
      <c r="M24" s="85">
        <f t="shared" si="16"/>
        <v>-35</v>
      </c>
      <c r="N24" s="86">
        <f t="shared" si="17"/>
        <v>-14000</v>
      </c>
    </row>
    <row r="25" spans="1:14" s="79" customFormat="1" ht="14.25" customHeight="1">
      <c r="A25" s="72">
        <v>43441</v>
      </c>
      <c r="B25" s="73" t="s">
        <v>4</v>
      </c>
      <c r="C25" s="73" t="s">
        <v>56</v>
      </c>
      <c r="D25" s="74">
        <v>60</v>
      </c>
      <c r="E25" s="73" t="s">
        <v>1</v>
      </c>
      <c r="F25" s="73">
        <v>37337</v>
      </c>
      <c r="G25" s="73">
        <v>37512</v>
      </c>
      <c r="H25" s="73">
        <v>37737</v>
      </c>
      <c r="I25" s="75"/>
      <c r="J25" s="76">
        <f t="shared" si="14"/>
        <v>10500</v>
      </c>
      <c r="K25" s="77">
        <f t="shared" si="15"/>
        <v>13500</v>
      </c>
      <c r="L25" s="77"/>
      <c r="M25" s="77">
        <f t="shared" si="16"/>
        <v>400</v>
      </c>
      <c r="N25" s="78">
        <f t="shared" si="17"/>
        <v>24000</v>
      </c>
    </row>
    <row r="26" spans="1:14" s="87" customFormat="1" ht="14.25" customHeight="1">
      <c r="A26" s="80">
        <v>43440</v>
      </c>
      <c r="B26" s="81" t="s">
        <v>31</v>
      </c>
      <c r="C26" s="81" t="s">
        <v>53</v>
      </c>
      <c r="D26" s="82">
        <v>200</v>
      </c>
      <c r="E26" s="81" t="s">
        <v>1</v>
      </c>
      <c r="F26" s="81">
        <v>3766</v>
      </c>
      <c r="G26" s="81">
        <v>3731</v>
      </c>
      <c r="H26" s="81"/>
      <c r="I26" s="83"/>
      <c r="J26" s="84">
        <f t="shared" ref="J26:J29" si="18">(IF(E26="SHORT",F26-G26,IF(E26="LONG",G26-F26)))*D26</f>
        <v>-7000</v>
      </c>
      <c r="K26" s="85"/>
      <c r="L26" s="85"/>
      <c r="M26" s="85">
        <f t="shared" ref="M26:M29" si="19">(K26+J26+L26)/D26</f>
        <v>-35</v>
      </c>
      <c r="N26" s="86">
        <f t="shared" ref="N26:N29" si="20">M26*D26</f>
        <v>-7000</v>
      </c>
    </row>
    <row r="27" spans="1:14" s="87" customFormat="1" ht="14.25" customHeight="1">
      <c r="A27" s="80">
        <v>43440</v>
      </c>
      <c r="B27" s="81" t="s">
        <v>4</v>
      </c>
      <c r="C27" s="81" t="s">
        <v>56</v>
      </c>
      <c r="D27" s="82">
        <v>60</v>
      </c>
      <c r="E27" s="81" t="s">
        <v>2</v>
      </c>
      <c r="F27" s="81">
        <v>37203</v>
      </c>
      <c r="G27" s="81">
        <v>37190</v>
      </c>
      <c r="H27" s="81"/>
      <c r="I27" s="83"/>
      <c r="J27" s="84">
        <f t="shared" si="18"/>
        <v>780</v>
      </c>
      <c r="K27" s="85"/>
      <c r="L27" s="85"/>
      <c r="M27" s="85">
        <f t="shared" si="19"/>
        <v>13</v>
      </c>
      <c r="N27" s="86">
        <f t="shared" si="20"/>
        <v>780</v>
      </c>
    </row>
    <row r="28" spans="1:14" s="87" customFormat="1" ht="14.25" customHeight="1">
      <c r="A28" s="80">
        <v>43440</v>
      </c>
      <c r="B28" s="81" t="s">
        <v>5</v>
      </c>
      <c r="C28" s="81" t="s">
        <v>55</v>
      </c>
      <c r="D28" s="82">
        <v>20000</v>
      </c>
      <c r="E28" s="81" t="s">
        <v>2</v>
      </c>
      <c r="F28" s="81">
        <v>186.5</v>
      </c>
      <c r="G28" s="81">
        <v>185.65</v>
      </c>
      <c r="H28" s="81"/>
      <c r="I28" s="83"/>
      <c r="J28" s="84">
        <f t="shared" si="18"/>
        <v>16999.999999999887</v>
      </c>
      <c r="K28" s="85"/>
      <c r="L28" s="85"/>
      <c r="M28" s="85">
        <f t="shared" si="19"/>
        <v>0.84999999999999432</v>
      </c>
      <c r="N28" s="86">
        <f t="shared" si="20"/>
        <v>16999.999999999887</v>
      </c>
    </row>
    <row r="29" spans="1:14" s="87" customFormat="1" ht="14.25" customHeight="1">
      <c r="A29" s="80">
        <v>43440</v>
      </c>
      <c r="B29" s="81" t="s">
        <v>0</v>
      </c>
      <c r="C29" s="81" t="s">
        <v>56</v>
      </c>
      <c r="D29" s="82">
        <v>200</v>
      </c>
      <c r="E29" s="81" t="s">
        <v>2</v>
      </c>
      <c r="F29" s="81">
        <v>31128</v>
      </c>
      <c r="G29" s="81">
        <v>31213</v>
      </c>
      <c r="H29" s="81"/>
      <c r="I29" s="83"/>
      <c r="J29" s="84">
        <f t="shared" si="18"/>
        <v>-17000</v>
      </c>
      <c r="K29" s="85"/>
      <c r="L29" s="85"/>
      <c r="M29" s="85">
        <f t="shared" si="19"/>
        <v>-85</v>
      </c>
      <c r="N29" s="86">
        <f t="shared" si="20"/>
        <v>-17000</v>
      </c>
    </row>
    <row r="30" spans="1:14" s="79" customFormat="1" ht="14.25" customHeight="1">
      <c r="A30" s="72">
        <v>43439</v>
      </c>
      <c r="B30" s="73" t="s">
        <v>4</v>
      </c>
      <c r="C30" s="73" t="s">
        <v>56</v>
      </c>
      <c r="D30" s="74">
        <v>60</v>
      </c>
      <c r="E30" s="73" t="s">
        <v>1</v>
      </c>
      <c r="F30" s="73">
        <v>37238</v>
      </c>
      <c r="G30" s="73">
        <v>37413</v>
      </c>
      <c r="H30" s="73">
        <v>37638</v>
      </c>
      <c r="I30" s="75"/>
      <c r="J30" s="76">
        <f t="shared" ref="J30:J33" si="21">(IF(E30="SHORT",F30-G30,IF(E30="LONG",G30-F30)))*D30</f>
        <v>10500</v>
      </c>
      <c r="K30" s="77">
        <f t="shared" ref="K30:K33" si="22">(IF(E30="SHORT",IF(H30="",0,G30-H30),IF(E30="LONG",IF(H30="",0,H30-G30))))*D30</f>
        <v>13500</v>
      </c>
      <c r="L30" s="77"/>
      <c r="M30" s="77">
        <f t="shared" ref="M30:M33" si="23">(K30+J30+L30)/D30</f>
        <v>400</v>
      </c>
      <c r="N30" s="78">
        <f t="shared" ref="N30:N33" si="24">M30*D30</f>
        <v>24000</v>
      </c>
    </row>
    <row r="31" spans="1:14" s="87" customFormat="1" ht="14.25" customHeight="1">
      <c r="A31" s="80">
        <v>43439</v>
      </c>
      <c r="B31" s="81" t="s">
        <v>5</v>
      </c>
      <c r="C31" s="81" t="s">
        <v>55</v>
      </c>
      <c r="D31" s="82">
        <v>20000</v>
      </c>
      <c r="E31" s="81" t="s">
        <v>2</v>
      </c>
      <c r="F31" s="81">
        <v>186.1</v>
      </c>
      <c r="G31" s="81">
        <v>186.8</v>
      </c>
      <c r="H31" s="81"/>
      <c r="I31" s="83"/>
      <c r="J31" s="84">
        <f t="shared" si="21"/>
        <v>-14000.000000000342</v>
      </c>
      <c r="K31" s="85"/>
      <c r="L31" s="85"/>
      <c r="M31" s="85">
        <f t="shared" si="23"/>
        <v>-0.70000000000001705</v>
      </c>
      <c r="N31" s="86">
        <f t="shared" si="24"/>
        <v>-14000.000000000342</v>
      </c>
    </row>
    <row r="32" spans="1:14" s="87" customFormat="1" ht="14.25" customHeight="1">
      <c r="A32" s="80">
        <v>43439</v>
      </c>
      <c r="B32" s="81" t="s">
        <v>0</v>
      </c>
      <c r="C32" s="81" t="s">
        <v>56</v>
      </c>
      <c r="D32" s="82">
        <v>200</v>
      </c>
      <c r="E32" s="81" t="s">
        <v>1</v>
      </c>
      <c r="F32" s="81">
        <v>30981</v>
      </c>
      <c r="G32" s="81">
        <v>31081</v>
      </c>
      <c r="H32" s="81"/>
      <c r="I32" s="83"/>
      <c r="J32" s="84">
        <f t="shared" si="21"/>
        <v>20000</v>
      </c>
      <c r="K32" s="85"/>
      <c r="L32" s="85"/>
      <c r="M32" s="85">
        <f t="shared" si="23"/>
        <v>100</v>
      </c>
      <c r="N32" s="86">
        <f t="shared" si="24"/>
        <v>20000</v>
      </c>
    </row>
    <row r="33" spans="1:14" s="79" customFormat="1" ht="14.25" customHeight="1">
      <c r="A33" s="72">
        <v>43439</v>
      </c>
      <c r="B33" s="73" t="s">
        <v>31</v>
      </c>
      <c r="C33" s="73" t="s">
        <v>53</v>
      </c>
      <c r="D33" s="74">
        <v>400</v>
      </c>
      <c r="E33" s="73" t="s">
        <v>1</v>
      </c>
      <c r="F33" s="73">
        <v>3706</v>
      </c>
      <c r="G33" s="73">
        <v>3751</v>
      </c>
      <c r="H33" s="73">
        <v>3811</v>
      </c>
      <c r="I33" s="75"/>
      <c r="J33" s="76">
        <f t="shared" si="21"/>
        <v>18000</v>
      </c>
      <c r="K33" s="77">
        <f t="shared" si="22"/>
        <v>24000</v>
      </c>
      <c r="L33" s="77"/>
      <c r="M33" s="77">
        <f t="shared" si="23"/>
        <v>105</v>
      </c>
      <c r="N33" s="78">
        <f t="shared" si="24"/>
        <v>42000</v>
      </c>
    </row>
    <row r="34" spans="1:14" s="79" customFormat="1" ht="14.25" customHeight="1">
      <c r="A34" s="72">
        <v>43438</v>
      </c>
      <c r="B34" s="73" t="s">
        <v>6</v>
      </c>
      <c r="C34" s="73" t="s">
        <v>55</v>
      </c>
      <c r="D34" s="74">
        <v>20000</v>
      </c>
      <c r="E34" s="73" t="s">
        <v>1</v>
      </c>
      <c r="F34" s="73">
        <v>139.30000000000001</v>
      </c>
      <c r="G34" s="73">
        <v>140.15</v>
      </c>
      <c r="H34" s="73">
        <v>141.4</v>
      </c>
      <c r="I34" s="75"/>
      <c r="J34" s="76">
        <f t="shared" ref="J34:J37" si="25">(IF(E34="SHORT",F34-G34,IF(E34="LONG",G34-F34)))*D34</f>
        <v>16999.999999999887</v>
      </c>
      <c r="K34" s="77">
        <f t="shared" ref="K34:K35" si="26">(IF(E34="SHORT",IF(H34="",0,G34-H34),IF(E34="LONG",IF(H34="",0,H34-G34))))*D34</f>
        <v>25000</v>
      </c>
      <c r="L34" s="77"/>
      <c r="M34" s="77">
        <f t="shared" ref="M34:M37" si="27">(K34+J34+L34)/D34</f>
        <v>2.0999999999999943</v>
      </c>
      <c r="N34" s="78">
        <f t="shared" ref="N34:N37" si="28">M34*D34</f>
        <v>41999.999999999884</v>
      </c>
    </row>
    <row r="35" spans="1:14" s="79" customFormat="1" ht="14.25" customHeight="1">
      <c r="A35" s="72">
        <v>43438</v>
      </c>
      <c r="B35" s="73" t="s">
        <v>5</v>
      </c>
      <c r="C35" s="73" t="s">
        <v>55</v>
      </c>
      <c r="D35" s="74">
        <v>20000</v>
      </c>
      <c r="E35" s="73" t="s">
        <v>1</v>
      </c>
      <c r="F35" s="73">
        <v>185.45</v>
      </c>
      <c r="G35" s="73">
        <v>186.35</v>
      </c>
      <c r="H35" s="73">
        <v>187.6</v>
      </c>
      <c r="I35" s="75"/>
      <c r="J35" s="76">
        <f t="shared" si="25"/>
        <v>18000.000000000113</v>
      </c>
      <c r="K35" s="77">
        <f t="shared" si="26"/>
        <v>25000</v>
      </c>
      <c r="L35" s="77"/>
      <c r="M35" s="77">
        <f t="shared" si="27"/>
        <v>2.1500000000000057</v>
      </c>
      <c r="N35" s="78">
        <f t="shared" si="28"/>
        <v>43000.000000000116</v>
      </c>
    </row>
    <row r="36" spans="1:14" s="87" customFormat="1" ht="14.25" customHeight="1">
      <c r="A36" s="80">
        <v>43438</v>
      </c>
      <c r="B36" s="81" t="s">
        <v>0</v>
      </c>
      <c r="C36" s="81" t="s">
        <v>56</v>
      </c>
      <c r="D36" s="82">
        <v>200</v>
      </c>
      <c r="E36" s="81" t="s">
        <v>1</v>
      </c>
      <c r="F36" s="81">
        <v>30930</v>
      </c>
      <c r="G36" s="81">
        <v>31030</v>
      </c>
      <c r="H36" s="81"/>
      <c r="I36" s="83"/>
      <c r="J36" s="84">
        <f t="shared" si="25"/>
        <v>20000</v>
      </c>
      <c r="K36" s="85"/>
      <c r="L36" s="85"/>
      <c r="M36" s="85">
        <f t="shared" si="27"/>
        <v>100</v>
      </c>
      <c r="N36" s="86">
        <f t="shared" si="28"/>
        <v>20000</v>
      </c>
    </row>
    <row r="37" spans="1:14" s="87" customFormat="1" ht="14.25" customHeight="1">
      <c r="A37" s="80">
        <v>43438</v>
      </c>
      <c r="B37" s="81" t="s">
        <v>31</v>
      </c>
      <c r="C37" s="81" t="s">
        <v>53</v>
      </c>
      <c r="D37" s="82">
        <v>400</v>
      </c>
      <c r="E37" s="81" t="s">
        <v>1</v>
      </c>
      <c r="F37" s="81">
        <v>3850</v>
      </c>
      <c r="G37" s="81">
        <v>3815</v>
      </c>
      <c r="H37" s="81"/>
      <c r="I37" s="83"/>
      <c r="J37" s="84">
        <f t="shared" si="25"/>
        <v>-14000</v>
      </c>
      <c r="K37" s="85"/>
      <c r="L37" s="85"/>
      <c r="M37" s="85">
        <f t="shared" si="27"/>
        <v>-35</v>
      </c>
      <c r="N37" s="86">
        <f t="shared" si="28"/>
        <v>-14000</v>
      </c>
    </row>
    <row r="38" spans="1:14" s="79" customFormat="1" ht="14.25" customHeight="1">
      <c r="A38" s="72">
        <v>43437</v>
      </c>
      <c r="B38" s="73" t="s">
        <v>0</v>
      </c>
      <c r="C38" s="73" t="s">
        <v>56</v>
      </c>
      <c r="D38" s="74">
        <v>200</v>
      </c>
      <c r="E38" s="73" t="s">
        <v>1</v>
      </c>
      <c r="F38" s="73">
        <v>30670</v>
      </c>
      <c r="G38" s="73">
        <v>30770</v>
      </c>
      <c r="H38" s="73">
        <v>30895</v>
      </c>
      <c r="I38" s="75"/>
      <c r="J38" s="76">
        <f t="shared" ref="J38:J39" si="29">(IF(E38="SHORT",F38-G38,IF(E38="LONG",G38-F38)))*D38</f>
        <v>20000</v>
      </c>
      <c r="K38" s="77">
        <f t="shared" ref="K38" si="30">(IF(E38="SHORT",IF(H38="",0,G38-H38),IF(E38="LONG",IF(H38="",0,H38-G38))))*D38</f>
        <v>25000</v>
      </c>
      <c r="L38" s="77"/>
      <c r="M38" s="77">
        <f t="shared" ref="M38:M39" si="31">(K38+J38+L38)/D38</f>
        <v>225</v>
      </c>
      <c r="N38" s="78">
        <f t="shared" ref="N38:N39" si="32">M38*D38</f>
        <v>45000</v>
      </c>
    </row>
    <row r="39" spans="1:14" s="87" customFormat="1" ht="14.25" customHeight="1">
      <c r="A39" s="80">
        <v>43437</v>
      </c>
      <c r="B39" s="81" t="s">
        <v>31</v>
      </c>
      <c r="C39" s="81" t="s">
        <v>53</v>
      </c>
      <c r="D39" s="82">
        <v>400</v>
      </c>
      <c r="E39" s="81" t="s">
        <v>1</v>
      </c>
      <c r="F39" s="81">
        <v>3749</v>
      </c>
      <c r="G39" s="81">
        <v>3714</v>
      </c>
      <c r="H39" s="81"/>
      <c r="I39" s="83"/>
      <c r="J39" s="84">
        <f t="shared" si="29"/>
        <v>-14000</v>
      </c>
      <c r="K39" s="85"/>
      <c r="L39" s="85"/>
      <c r="M39" s="85">
        <f t="shared" si="31"/>
        <v>-35</v>
      </c>
      <c r="N39" s="86">
        <f t="shared" si="32"/>
        <v>-14000</v>
      </c>
    </row>
    <row r="40" spans="1:14" s="79" customFormat="1" ht="14.25" customHeight="1">
      <c r="A40" s="72">
        <v>43434</v>
      </c>
      <c r="B40" s="73" t="s">
        <v>4</v>
      </c>
      <c r="C40" s="73" t="s">
        <v>56</v>
      </c>
      <c r="D40" s="74">
        <v>60</v>
      </c>
      <c r="E40" s="73" t="s">
        <v>2</v>
      </c>
      <c r="F40" s="73">
        <v>35641</v>
      </c>
      <c r="G40" s="73">
        <v>35466</v>
      </c>
      <c r="H40" s="73">
        <v>35241</v>
      </c>
      <c r="I40" s="75"/>
      <c r="J40" s="76">
        <f t="shared" ref="J40:J42" si="33">(IF(E40="SHORT",F40-G40,IF(E40="LONG",G40-F40)))*D40</f>
        <v>10500</v>
      </c>
      <c r="K40" s="77">
        <f t="shared" ref="K40:K42" si="34">(IF(E40="SHORT",IF(H40="",0,G40-H40),IF(E40="LONG",IF(H40="",0,H40-G40))))*D40</f>
        <v>13500</v>
      </c>
      <c r="L40" s="77"/>
      <c r="M40" s="77">
        <f t="shared" ref="M40:M42" si="35">(K40+J40+L40)/D40</f>
        <v>400</v>
      </c>
      <c r="N40" s="78">
        <f t="shared" ref="N40:N42" si="36">M40*D40</f>
        <v>24000</v>
      </c>
    </row>
    <row r="41" spans="1:14" s="87" customFormat="1" ht="14.25" customHeight="1">
      <c r="A41" s="80">
        <v>43434</v>
      </c>
      <c r="B41" s="81" t="s">
        <v>0</v>
      </c>
      <c r="C41" s="81" t="s">
        <v>56</v>
      </c>
      <c r="D41" s="82">
        <v>200</v>
      </c>
      <c r="E41" s="81" t="s">
        <v>2</v>
      </c>
      <c r="F41" s="81">
        <v>30212</v>
      </c>
      <c r="G41" s="81">
        <v>30112</v>
      </c>
      <c r="H41" s="81"/>
      <c r="I41" s="83"/>
      <c r="J41" s="84">
        <f t="shared" si="33"/>
        <v>20000</v>
      </c>
      <c r="K41" s="85"/>
      <c r="L41" s="85"/>
      <c r="M41" s="85">
        <f t="shared" si="35"/>
        <v>100</v>
      </c>
      <c r="N41" s="86">
        <f t="shared" si="36"/>
        <v>20000</v>
      </c>
    </row>
    <row r="42" spans="1:14" s="79" customFormat="1" ht="14.25" customHeight="1">
      <c r="A42" s="72">
        <v>43434</v>
      </c>
      <c r="B42" s="73" t="s">
        <v>31</v>
      </c>
      <c r="C42" s="73" t="s">
        <v>53</v>
      </c>
      <c r="D42" s="74">
        <v>400</v>
      </c>
      <c r="E42" s="73" t="s">
        <v>2</v>
      </c>
      <c r="F42" s="73">
        <v>3602</v>
      </c>
      <c r="G42" s="73">
        <v>3557</v>
      </c>
      <c r="H42" s="73">
        <v>3497</v>
      </c>
      <c r="I42" s="75"/>
      <c r="J42" s="76">
        <f t="shared" si="33"/>
        <v>18000</v>
      </c>
      <c r="K42" s="77">
        <f t="shared" si="34"/>
        <v>24000</v>
      </c>
      <c r="L42" s="77"/>
      <c r="M42" s="77">
        <f t="shared" si="35"/>
        <v>105</v>
      </c>
      <c r="N42" s="78">
        <f t="shared" si="36"/>
        <v>42000</v>
      </c>
    </row>
    <row r="43" spans="1:14" s="87" customFormat="1" ht="14.25" customHeight="1">
      <c r="A43" s="80">
        <v>43433</v>
      </c>
      <c r="B43" s="81" t="s">
        <v>32</v>
      </c>
      <c r="C43" s="81" t="s">
        <v>53</v>
      </c>
      <c r="D43" s="82">
        <v>5000</v>
      </c>
      <c r="E43" s="81" t="s">
        <v>2</v>
      </c>
      <c r="F43" s="81">
        <v>319.5</v>
      </c>
      <c r="G43" s="81">
        <v>314.7</v>
      </c>
      <c r="H43" s="81"/>
      <c r="I43" s="83"/>
      <c r="J43" s="84">
        <f t="shared" ref="J43:J47" si="37">(IF(E43="SHORT",F43-G43,IF(E43="LONG",G43-F43)))*D43</f>
        <v>24000.000000000058</v>
      </c>
      <c r="K43" s="85"/>
      <c r="L43" s="85"/>
      <c r="M43" s="85">
        <f t="shared" ref="M43:M47" si="38">(K43+J43+L43)/D43</f>
        <v>4.8000000000000114</v>
      </c>
      <c r="N43" s="86">
        <f t="shared" ref="N43:N47" si="39">M43*D43</f>
        <v>24000.000000000058</v>
      </c>
    </row>
    <row r="44" spans="1:14" s="87" customFormat="1" ht="14.25" customHeight="1">
      <c r="A44" s="80">
        <v>43433</v>
      </c>
      <c r="B44" s="81" t="s">
        <v>32</v>
      </c>
      <c r="C44" s="81" t="s">
        <v>53</v>
      </c>
      <c r="D44" s="82">
        <v>5000</v>
      </c>
      <c r="E44" s="81" t="s">
        <v>1</v>
      </c>
      <c r="F44" s="81">
        <v>322.3</v>
      </c>
      <c r="G44" s="81">
        <v>318.60000000000002</v>
      </c>
      <c r="H44" s="81"/>
      <c r="I44" s="83"/>
      <c r="J44" s="84">
        <f t="shared" si="37"/>
        <v>-18499.999999999942</v>
      </c>
      <c r="K44" s="85"/>
      <c r="L44" s="85"/>
      <c r="M44" s="85">
        <f t="shared" si="38"/>
        <v>-3.6999999999999882</v>
      </c>
      <c r="N44" s="86">
        <f t="shared" si="39"/>
        <v>-18499.999999999942</v>
      </c>
    </row>
    <row r="45" spans="1:14" s="87" customFormat="1" ht="14.25" customHeight="1">
      <c r="A45" s="80">
        <v>43433</v>
      </c>
      <c r="B45" s="81" t="s">
        <v>31</v>
      </c>
      <c r="C45" s="81" t="s">
        <v>53</v>
      </c>
      <c r="D45" s="82">
        <v>400</v>
      </c>
      <c r="E45" s="81" t="s">
        <v>2</v>
      </c>
      <c r="F45" s="81">
        <v>3549</v>
      </c>
      <c r="G45" s="81">
        <v>3504</v>
      </c>
      <c r="H45" s="81"/>
      <c r="I45" s="83"/>
      <c r="J45" s="84">
        <f t="shared" si="37"/>
        <v>18000</v>
      </c>
      <c r="K45" s="85"/>
      <c r="L45" s="85"/>
      <c r="M45" s="85">
        <f t="shared" si="38"/>
        <v>45</v>
      </c>
      <c r="N45" s="86">
        <f t="shared" si="39"/>
        <v>18000</v>
      </c>
    </row>
    <row r="46" spans="1:14" s="87" customFormat="1" ht="14.25" customHeight="1">
      <c r="A46" s="80">
        <v>43433</v>
      </c>
      <c r="B46" s="81" t="s">
        <v>0</v>
      </c>
      <c r="C46" s="81" t="s">
        <v>56</v>
      </c>
      <c r="D46" s="82">
        <v>200</v>
      </c>
      <c r="E46" s="81" t="s">
        <v>2</v>
      </c>
      <c r="F46" s="81">
        <v>30330</v>
      </c>
      <c r="G46" s="81">
        <v>30230</v>
      </c>
      <c r="H46" s="81"/>
      <c r="I46" s="83"/>
      <c r="J46" s="84">
        <f t="shared" si="37"/>
        <v>20000</v>
      </c>
      <c r="K46" s="85"/>
      <c r="L46" s="85"/>
      <c r="M46" s="85">
        <f t="shared" si="38"/>
        <v>100</v>
      </c>
      <c r="N46" s="86">
        <f t="shared" si="39"/>
        <v>20000</v>
      </c>
    </row>
    <row r="47" spans="1:14" s="87" customFormat="1" ht="14.25" customHeight="1">
      <c r="A47" s="80">
        <v>43433</v>
      </c>
      <c r="B47" s="81" t="s">
        <v>4</v>
      </c>
      <c r="C47" s="81" t="s">
        <v>56</v>
      </c>
      <c r="D47" s="82">
        <v>60</v>
      </c>
      <c r="E47" s="81" t="s">
        <v>2</v>
      </c>
      <c r="F47" s="81">
        <v>35876</v>
      </c>
      <c r="G47" s="81">
        <v>35701</v>
      </c>
      <c r="H47" s="81"/>
      <c r="I47" s="83"/>
      <c r="J47" s="84">
        <f t="shared" si="37"/>
        <v>10500</v>
      </c>
      <c r="K47" s="85"/>
      <c r="L47" s="85"/>
      <c r="M47" s="85">
        <f t="shared" si="38"/>
        <v>175</v>
      </c>
      <c r="N47" s="86">
        <f t="shared" si="39"/>
        <v>10500</v>
      </c>
    </row>
    <row r="48" spans="1:14" s="87" customFormat="1" ht="14.25" customHeight="1">
      <c r="A48" s="80">
        <v>43432</v>
      </c>
      <c r="B48" s="81" t="s">
        <v>3</v>
      </c>
      <c r="C48" s="81" t="s">
        <v>55</v>
      </c>
      <c r="D48" s="82">
        <v>4000</v>
      </c>
      <c r="E48" s="81" t="s">
        <v>1</v>
      </c>
      <c r="F48" s="81">
        <v>427.05</v>
      </c>
      <c r="G48" s="81">
        <v>431.95</v>
      </c>
      <c r="H48" s="81"/>
      <c r="I48" s="83"/>
      <c r="J48" s="84">
        <f t="shared" ref="J48:J50" si="40">(IF(E48="SHORT",F48-G48,IF(E48="LONG",G48-F48)))*D48</f>
        <v>19599.999999999909</v>
      </c>
      <c r="K48" s="85"/>
      <c r="L48" s="85"/>
      <c r="M48" s="85">
        <f t="shared" ref="M48:M50" si="41">(K48+J48+L48)/D48</f>
        <v>4.8999999999999773</v>
      </c>
      <c r="N48" s="86">
        <f t="shared" ref="N48:N50" si="42">M48*D48</f>
        <v>19599.999999999909</v>
      </c>
    </row>
    <row r="49" spans="1:14" s="87" customFormat="1" ht="14.25" customHeight="1">
      <c r="A49" s="80">
        <v>43432</v>
      </c>
      <c r="B49" s="81" t="s">
        <v>0</v>
      </c>
      <c r="C49" s="81" t="s">
        <v>56</v>
      </c>
      <c r="D49" s="82">
        <v>200</v>
      </c>
      <c r="E49" s="81" t="s">
        <v>2</v>
      </c>
      <c r="F49" s="81">
        <v>30315</v>
      </c>
      <c r="G49" s="81">
        <v>30250</v>
      </c>
      <c r="H49" s="81"/>
      <c r="I49" s="83"/>
      <c r="J49" s="84">
        <f t="shared" si="40"/>
        <v>13000</v>
      </c>
      <c r="K49" s="85"/>
      <c r="L49" s="85"/>
      <c r="M49" s="85">
        <f t="shared" si="41"/>
        <v>65</v>
      </c>
      <c r="N49" s="86">
        <f t="shared" si="42"/>
        <v>13000</v>
      </c>
    </row>
    <row r="50" spans="1:14" s="87" customFormat="1" ht="14.25" customHeight="1">
      <c r="A50" s="80">
        <v>43432</v>
      </c>
      <c r="B50" s="81" t="s">
        <v>31</v>
      </c>
      <c r="C50" s="81" t="s">
        <v>53</v>
      </c>
      <c r="D50" s="82">
        <v>400</v>
      </c>
      <c r="E50" s="81" t="s">
        <v>2</v>
      </c>
      <c r="F50" s="81">
        <v>3655</v>
      </c>
      <c r="G50" s="81">
        <v>3610</v>
      </c>
      <c r="H50" s="81"/>
      <c r="I50" s="83"/>
      <c r="J50" s="84">
        <f t="shared" si="40"/>
        <v>18000</v>
      </c>
      <c r="K50" s="85"/>
      <c r="L50" s="85"/>
      <c r="M50" s="85">
        <f t="shared" si="41"/>
        <v>45</v>
      </c>
      <c r="N50" s="86">
        <f t="shared" si="42"/>
        <v>18000</v>
      </c>
    </row>
    <row r="51" spans="1:14" s="87" customFormat="1" ht="14.25" customHeight="1">
      <c r="A51" s="80">
        <v>43431</v>
      </c>
      <c r="B51" s="81" t="s">
        <v>0</v>
      </c>
      <c r="C51" s="81" t="s">
        <v>56</v>
      </c>
      <c r="D51" s="82">
        <v>200</v>
      </c>
      <c r="E51" s="81" t="s">
        <v>1</v>
      </c>
      <c r="F51" s="81">
        <v>30580</v>
      </c>
      <c r="G51" s="81">
        <v>30500</v>
      </c>
      <c r="H51" s="81"/>
      <c r="I51" s="83"/>
      <c r="J51" s="84">
        <f t="shared" ref="J51:J55" si="43">(IF(E51="SHORT",F51-G51,IF(E51="LONG",G51-F51)))*D51</f>
        <v>-16000</v>
      </c>
      <c r="K51" s="85"/>
      <c r="L51" s="85"/>
      <c r="M51" s="85">
        <f t="shared" ref="M51:M55" si="44">(K51+J51+L51)/D51</f>
        <v>-80</v>
      </c>
      <c r="N51" s="86">
        <f t="shared" ref="N51:N55" si="45">M51*D51</f>
        <v>-16000</v>
      </c>
    </row>
    <row r="52" spans="1:14" s="87" customFormat="1" ht="14.25" customHeight="1">
      <c r="A52" s="80">
        <v>43431</v>
      </c>
      <c r="B52" s="81" t="s">
        <v>4</v>
      </c>
      <c r="C52" s="81" t="s">
        <v>56</v>
      </c>
      <c r="D52" s="82">
        <v>60</v>
      </c>
      <c r="E52" s="81" t="s">
        <v>2</v>
      </c>
      <c r="F52" s="81">
        <v>36076</v>
      </c>
      <c r="G52" s="81">
        <v>35901</v>
      </c>
      <c r="H52" s="81"/>
      <c r="I52" s="83"/>
      <c r="J52" s="84">
        <f t="shared" si="43"/>
        <v>10500</v>
      </c>
      <c r="K52" s="85"/>
      <c r="L52" s="85"/>
      <c r="M52" s="85">
        <f t="shared" si="44"/>
        <v>175</v>
      </c>
      <c r="N52" s="86">
        <f t="shared" si="45"/>
        <v>10500</v>
      </c>
    </row>
    <row r="53" spans="1:14" s="87" customFormat="1" ht="14.25" customHeight="1">
      <c r="A53" s="80">
        <v>43431</v>
      </c>
      <c r="B53" s="81" t="s">
        <v>32</v>
      </c>
      <c r="C53" s="81" t="s">
        <v>53</v>
      </c>
      <c r="D53" s="82">
        <v>5000</v>
      </c>
      <c r="E53" s="81" t="s">
        <v>2</v>
      </c>
      <c r="F53" s="81">
        <v>292.89999999999998</v>
      </c>
      <c r="G53" s="81">
        <v>295.89999999999998</v>
      </c>
      <c r="H53" s="81"/>
      <c r="I53" s="83"/>
      <c r="J53" s="84">
        <f t="shared" si="43"/>
        <v>-15000</v>
      </c>
      <c r="K53" s="85"/>
      <c r="L53" s="85"/>
      <c r="M53" s="85">
        <f t="shared" si="44"/>
        <v>-3</v>
      </c>
      <c r="N53" s="86">
        <f t="shared" si="45"/>
        <v>-15000</v>
      </c>
    </row>
    <row r="54" spans="1:14" s="87" customFormat="1" ht="14.25" customHeight="1">
      <c r="A54" s="80">
        <v>43431</v>
      </c>
      <c r="B54" s="81" t="s">
        <v>31</v>
      </c>
      <c r="C54" s="81" t="s">
        <v>53</v>
      </c>
      <c r="D54" s="82">
        <v>400</v>
      </c>
      <c r="E54" s="81" t="s">
        <v>2</v>
      </c>
      <c r="F54" s="81">
        <v>3648</v>
      </c>
      <c r="G54" s="81">
        <v>3608</v>
      </c>
      <c r="H54" s="81"/>
      <c r="I54" s="83"/>
      <c r="J54" s="84">
        <f t="shared" si="43"/>
        <v>16000</v>
      </c>
      <c r="K54" s="85"/>
      <c r="L54" s="85"/>
      <c r="M54" s="85">
        <f t="shared" si="44"/>
        <v>40</v>
      </c>
      <c r="N54" s="86">
        <f t="shared" si="45"/>
        <v>16000</v>
      </c>
    </row>
    <row r="55" spans="1:14" s="87" customFormat="1" ht="14.25" customHeight="1">
      <c r="A55" s="80">
        <v>43431</v>
      </c>
      <c r="B55" s="81" t="s">
        <v>3</v>
      </c>
      <c r="C55" s="81" t="s">
        <v>55</v>
      </c>
      <c r="D55" s="82">
        <v>4000</v>
      </c>
      <c r="E55" s="81" t="s">
        <v>2</v>
      </c>
      <c r="F55" s="81">
        <v>427</v>
      </c>
      <c r="G55" s="81">
        <v>423.9</v>
      </c>
      <c r="H55" s="81"/>
      <c r="I55" s="83"/>
      <c r="J55" s="84">
        <f t="shared" si="43"/>
        <v>12400.000000000091</v>
      </c>
      <c r="K55" s="85"/>
      <c r="L55" s="85"/>
      <c r="M55" s="85">
        <f t="shared" si="44"/>
        <v>3.1000000000000227</v>
      </c>
      <c r="N55" s="86">
        <f t="shared" si="45"/>
        <v>12400.000000000091</v>
      </c>
    </row>
    <row r="56" spans="1:14" s="87" customFormat="1" ht="14.25" customHeight="1">
      <c r="A56" s="80">
        <v>43430</v>
      </c>
      <c r="B56" s="81" t="s">
        <v>31</v>
      </c>
      <c r="C56" s="81" t="s">
        <v>53</v>
      </c>
      <c r="D56" s="82">
        <v>400</v>
      </c>
      <c r="E56" s="81" t="s">
        <v>1</v>
      </c>
      <c r="F56" s="81">
        <v>3637</v>
      </c>
      <c r="G56" s="81">
        <v>3682</v>
      </c>
      <c r="H56" s="81"/>
      <c r="I56" s="83"/>
      <c r="J56" s="84">
        <f t="shared" ref="J56:J58" si="46">(IF(E56="SHORT",F56-G56,IF(E56="LONG",G56-F56)))*D56</f>
        <v>18000</v>
      </c>
      <c r="K56" s="85"/>
      <c r="L56" s="85"/>
      <c r="M56" s="85">
        <f t="shared" ref="M56:M58" si="47">(K56+J56+L56)/D56</f>
        <v>45</v>
      </c>
      <c r="N56" s="86">
        <f t="shared" ref="N56:N58" si="48">M56*D56</f>
        <v>18000</v>
      </c>
    </row>
    <row r="57" spans="1:14" s="87" customFormat="1" ht="14.25" customHeight="1">
      <c r="A57" s="80">
        <v>43430</v>
      </c>
      <c r="B57" s="81" t="s">
        <v>0</v>
      </c>
      <c r="C57" s="81" t="s">
        <v>56</v>
      </c>
      <c r="D57" s="82">
        <v>200</v>
      </c>
      <c r="E57" s="81" t="s">
        <v>2</v>
      </c>
      <c r="F57" s="81">
        <v>30569</v>
      </c>
      <c r="G57" s="81">
        <v>30649</v>
      </c>
      <c r="H57" s="81"/>
      <c r="I57" s="83"/>
      <c r="J57" s="84">
        <f t="shared" si="46"/>
        <v>-16000</v>
      </c>
      <c r="K57" s="85"/>
      <c r="L57" s="85"/>
      <c r="M57" s="85">
        <f t="shared" si="47"/>
        <v>-80</v>
      </c>
      <c r="N57" s="86">
        <f t="shared" si="48"/>
        <v>-16000</v>
      </c>
    </row>
    <row r="58" spans="1:14" s="87" customFormat="1" ht="14.25" customHeight="1">
      <c r="A58" s="80">
        <v>43430</v>
      </c>
      <c r="B58" s="81" t="s">
        <v>4</v>
      </c>
      <c r="C58" s="81" t="s">
        <v>56</v>
      </c>
      <c r="D58" s="82">
        <v>60</v>
      </c>
      <c r="E58" s="81" t="s">
        <v>1</v>
      </c>
      <c r="F58" s="81">
        <v>36352</v>
      </c>
      <c r="G58" s="81">
        <v>36227</v>
      </c>
      <c r="H58" s="81"/>
      <c r="I58" s="83"/>
      <c r="J58" s="84">
        <f t="shared" si="46"/>
        <v>-7500</v>
      </c>
      <c r="K58" s="85"/>
      <c r="L58" s="85"/>
      <c r="M58" s="85">
        <f t="shared" si="47"/>
        <v>-125</v>
      </c>
      <c r="N58" s="86">
        <f t="shared" si="48"/>
        <v>-7500</v>
      </c>
    </row>
    <row r="59" spans="1:14" s="87" customFormat="1" ht="14.25" customHeight="1">
      <c r="A59" s="80">
        <v>43426</v>
      </c>
      <c r="B59" s="81" t="s">
        <v>31</v>
      </c>
      <c r="C59" s="81" t="s">
        <v>53</v>
      </c>
      <c r="D59" s="82">
        <v>400</v>
      </c>
      <c r="E59" s="81" t="s">
        <v>2</v>
      </c>
      <c r="F59" s="81">
        <v>3847</v>
      </c>
      <c r="G59" s="81">
        <v>3816</v>
      </c>
      <c r="H59" s="81"/>
      <c r="I59" s="83"/>
      <c r="J59" s="84">
        <f t="shared" ref="J59:J63" si="49">(IF(E59="SHORT",F59-G59,IF(E59="LONG",G59-F59)))*D59</f>
        <v>12400</v>
      </c>
      <c r="K59" s="85"/>
      <c r="L59" s="85"/>
      <c r="M59" s="85">
        <f t="shared" ref="M59:M63" si="50">(K59+J59+L59)/D59</f>
        <v>31</v>
      </c>
      <c r="N59" s="86">
        <f t="shared" ref="N59:N63" si="51">M59*D59</f>
        <v>12400</v>
      </c>
    </row>
    <row r="60" spans="1:14" s="87" customFormat="1" ht="14.25" customHeight="1">
      <c r="A60" s="80">
        <v>43426</v>
      </c>
      <c r="B60" s="81" t="s">
        <v>4</v>
      </c>
      <c r="C60" s="81" t="s">
        <v>56</v>
      </c>
      <c r="D60" s="82">
        <v>60</v>
      </c>
      <c r="E60" s="81" t="s">
        <v>2</v>
      </c>
      <c r="F60" s="81">
        <v>36859</v>
      </c>
      <c r="G60" s="81">
        <v>36684</v>
      </c>
      <c r="H60" s="81"/>
      <c r="I60" s="83"/>
      <c r="J60" s="84">
        <f t="shared" si="49"/>
        <v>10500</v>
      </c>
      <c r="K60" s="85"/>
      <c r="L60" s="85"/>
      <c r="M60" s="85">
        <f t="shared" si="50"/>
        <v>175</v>
      </c>
      <c r="N60" s="86">
        <f t="shared" si="51"/>
        <v>10500</v>
      </c>
    </row>
    <row r="61" spans="1:14" s="79" customFormat="1" ht="14.25" customHeight="1">
      <c r="A61" s="72">
        <v>43426</v>
      </c>
      <c r="B61" s="73" t="s">
        <v>0</v>
      </c>
      <c r="C61" s="73" t="s">
        <v>56</v>
      </c>
      <c r="D61" s="74">
        <v>200</v>
      </c>
      <c r="E61" s="73" t="s">
        <v>2</v>
      </c>
      <c r="F61" s="73">
        <v>30798</v>
      </c>
      <c r="G61" s="73">
        <v>30698</v>
      </c>
      <c r="H61" s="73">
        <v>30573</v>
      </c>
      <c r="I61" s="75"/>
      <c r="J61" s="76">
        <f t="shared" si="49"/>
        <v>20000</v>
      </c>
      <c r="K61" s="77">
        <f t="shared" ref="K61" si="52">(IF(E61="SHORT",IF(H61="",0,G61-H61),IF(E61="LONG",IF(H61="",0,H61-G61))))*D61</f>
        <v>25000</v>
      </c>
      <c r="L61" s="77"/>
      <c r="M61" s="77">
        <f t="shared" si="50"/>
        <v>225</v>
      </c>
      <c r="N61" s="78">
        <f t="shared" si="51"/>
        <v>45000</v>
      </c>
    </row>
    <row r="62" spans="1:14" s="87" customFormat="1" ht="14.25" customHeight="1">
      <c r="A62" s="80">
        <v>43426</v>
      </c>
      <c r="B62" s="81" t="s">
        <v>49</v>
      </c>
      <c r="C62" s="81" t="s">
        <v>55</v>
      </c>
      <c r="D62" s="82">
        <v>20000</v>
      </c>
      <c r="E62" s="81" t="s">
        <v>2</v>
      </c>
      <c r="F62" s="81">
        <v>139.05000000000001</v>
      </c>
      <c r="G62" s="81">
        <v>138.69999999999999</v>
      </c>
      <c r="H62" s="81"/>
      <c r="I62" s="83"/>
      <c r="J62" s="84">
        <f t="shared" si="49"/>
        <v>7000.0000000004547</v>
      </c>
      <c r="K62" s="85"/>
      <c r="L62" s="85"/>
      <c r="M62" s="85">
        <f t="shared" si="50"/>
        <v>0.35000000000002274</v>
      </c>
      <c r="N62" s="86">
        <f t="shared" si="51"/>
        <v>7000.0000000004547</v>
      </c>
    </row>
    <row r="63" spans="1:14" s="87" customFormat="1" ht="14.25" customHeight="1">
      <c r="A63" s="80">
        <v>43426</v>
      </c>
      <c r="B63" s="81" t="s">
        <v>5</v>
      </c>
      <c r="C63" s="81" t="s">
        <v>55</v>
      </c>
      <c r="D63" s="82">
        <v>20000</v>
      </c>
      <c r="E63" s="81" t="s">
        <v>1</v>
      </c>
      <c r="F63" s="81">
        <v>187.15</v>
      </c>
      <c r="G63" s="81">
        <v>186.4</v>
      </c>
      <c r="H63" s="81"/>
      <c r="I63" s="83"/>
      <c r="J63" s="84">
        <f t="shared" si="49"/>
        <v>-15000</v>
      </c>
      <c r="K63" s="85"/>
      <c r="L63" s="85"/>
      <c r="M63" s="85">
        <f t="shared" si="50"/>
        <v>-0.75</v>
      </c>
      <c r="N63" s="86">
        <f t="shared" si="51"/>
        <v>-15000</v>
      </c>
    </row>
    <row r="64" spans="1:14" s="79" customFormat="1" ht="14.25" customHeight="1">
      <c r="A64" s="72">
        <v>43425</v>
      </c>
      <c r="B64" s="73" t="s">
        <v>32</v>
      </c>
      <c r="C64" s="73" t="s">
        <v>53</v>
      </c>
      <c r="D64" s="74">
        <v>5000</v>
      </c>
      <c r="E64" s="73" t="s">
        <v>2</v>
      </c>
      <c r="F64" s="73">
        <v>338.9</v>
      </c>
      <c r="G64" s="73">
        <v>333.9</v>
      </c>
      <c r="H64" s="73">
        <v>327.9</v>
      </c>
      <c r="I64" s="75"/>
      <c r="J64" s="76">
        <f t="shared" ref="J64:J66" si="53">(IF(E64="SHORT",F64-G64,IF(E64="LONG",G64-F64)))*D64</f>
        <v>25000</v>
      </c>
      <c r="K64" s="77">
        <f t="shared" ref="K64" si="54">(IF(E64="SHORT",IF(H64="",0,G64-H64),IF(E64="LONG",IF(H64="",0,H64-G64))))*D64</f>
        <v>30000</v>
      </c>
      <c r="L64" s="77"/>
      <c r="M64" s="77">
        <f t="shared" ref="M64:M66" si="55">(K64+J64+L64)/D64</f>
        <v>11</v>
      </c>
      <c r="N64" s="78">
        <f t="shared" ref="N64:N66" si="56">M64*D64</f>
        <v>55000</v>
      </c>
    </row>
    <row r="65" spans="1:14" s="87" customFormat="1" ht="14.25" customHeight="1">
      <c r="A65" s="80">
        <v>43425</v>
      </c>
      <c r="B65" s="81" t="s">
        <v>31</v>
      </c>
      <c r="C65" s="81" t="s">
        <v>53</v>
      </c>
      <c r="D65" s="82">
        <v>400</v>
      </c>
      <c r="E65" s="81" t="s">
        <v>1</v>
      </c>
      <c r="F65" s="81">
        <v>3889</v>
      </c>
      <c r="G65" s="81">
        <v>3934</v>
      </c>
      <c r="H65" s="81"/>
      <c r="I65" s="83"/>
      <c r="J65" s="84">
        <f t="shared" si="53"/>
        <v>18000</v>
      </c>
      <c r="K65" s="85"/>
      <c r="L65" s="85"/>
      <c r="M65" s="85">
        <f t="shared" si="55"/>
        <v>45</v>
      </c>
      <c r="N65" s="86">
        <f t="shared" si="56"/>
        <v>18000</v>
      </c>
    </row>
    <row r="66" spans="1:14" s="87" customFormat="1" ht="14.25" customHeight="1">
      <c r="A66" s="80">
        <v>43425</v>
      </c>
      <c r="B66" s="81" t="s">
        <v>6</v>
      </c>
      <c r="C66" s="81" t="s">
        <v>55</v>
      </c>
      <c r="D66" s="82">
        <v>20000</v>
      </c>
      <c r="E66" s="81" t="s">
        <v>1</v>
      </c>
      <c r="F66" s="81">
        <v>140.30000000000001</v>
      </c>
      <c r="G66" s="81">
        <v>139.6</v>
      </c>
      <c r="H66" s="81"/>
      <c r="I66" s="83"/>
      <c r="J66" s="84">
        <f t="shared" si="53"/>
        <v>-14000.000000000342</v>
      </c>
      <c r="K66" s="85"/>
      <c r="L66" s="85"/>
      <c r="M66" s="85">
        <f t="shared" si="55"/>
        <v>-0.70000000000001705</v>
      </c>
      <c r="N66" s="86">
        <f t="shared" si="56"/>
        <v>-14000.000000000342</v>
      </c>
    </row>
    <row r="67" spans="1:14" s="87" customFormat="1" ht="14.25" customHeight="1">
      <c r="A67" s="80">
        <v>43424</v>
      </c>
      <c r="B67" s="81" t="s">
        <v>3</v>
      </c>
      <c r="C67" s="81" t="s">
        <v>55</v>
      </c>
      <c r="D67" s="82">
        <v>4000</v>
      </c>
      <c r="E67" s="81" t="s">
        <v>1</v>
      </c>
      <c r="F67" s="81">
        <v>441.4</v>
      </c>
      <c r="G67" s="81">
        <v>446.9</v>
      </c>
      <c r="H67" s="81"/>
      <c r="I67" s="83"/>
      <c r="J67" s="84">
        <f t="shared" ref="J67:J70" si="57">(IF(E67="SHORT",F67-G67,IF(E67="LONG",G67-F67)))*D67</f>
        <v>22000</v>
      </c>
      <c r="K67" s="85"/>
      <c r="L67" s="85"/>
      <c r="M67" s="85">
        <f t="shared" ref="M67:M70" si="58">(K67+J67+L67)/D67</f>
        <v>5.5</v>
      </c>
      <c r="N67" s="86">
        <f t="shared" ref="N67:N70" si="59">M67*D67</f>
        <v>22000</v>
      </c>
    </row>
    <row r="68" spans="1:14" s="87" customFormat="1" ht="14.25" customHeight="1">
      <c r="A68" s="80">
        <v>43424</v>
      </c>
      <c r="B68" s="81" t="s">
        <v>4</v>
      </c>
      <c r="C68" s="81" t="s">
        <v>56</v>
      </c>
      <c r="D68" s="82">
        <v>60</v>
      </c>
      <c r="E68" s="81" t="s">
        <v>1</v>
      </c>
      <c r="F68" s="81">
        <v>36839</v>
      </c>
      <c r="G68" s="81">
        <v>37014</v>
      </c>
      <c r="H68" s="81"/>
      <c r="I68" s="83"/>
      <c r="J68" s="84">
        <f t="shared" si="57"/>
        <v>10500</v>
      </c>
      <c r="K68" s="85"/>
      <c r="L68" s="85"/>
      <c r="M68" s="85">
        <f t="shared" si="58"/>
        <v>175</v>
      </c>
      <c r="N68" s="86">
        <f t="shared" si="59"/>
        <v>10500</v>
      </c>
    </row>
    <row r="69" spans="1:14" s="87" customFormat="1" ht="14.25" customHeight="1">
      <c r="A69" s="80">
        <v>43424</v>
      </c>
      <c r="B69" s="81" t="s">
        <v>0</v>
      </c>
      <c r="C69" s="81" t="s">
        <v>56</v>
      </c>
      <c r="D69" s="82">
        <v>200</v>
      </c>
      <c r="E69" s="81" t="s">
        <v>1</v>
      </c>
      <c r="F69" s="81">
        <v>30864</v>
      </c>
      <c r="G69" s="81">
        <v>30964</v>
      </c>
      <c r="H69" s="81"/>
      <c r="I69" s="83"/>
      <c r="J69" s="84">
        <f t="shared" si="57"/>
        <v>20000</v>
      </c>
      <c r="K69" s="85"/>
      <c r="L69" s="85"/>
      <c r="M69" s="85">
        <f t="shared" si="58"/>
        <v>100</v>
      </c>
      <c r="N69" s="86">
        <f t="shared" si="59"/>
        <v>20000</v>
      </c>
    </row>
    <row r="70" spans="1:14" s="79" customFormat="1" ht="14.25" customHeight="1">
      <c r="A70" s="72">
        <v>43424</v>
      </c>
      <c r="B70" s="73" t="s">
        <v>31</v>
      </c>
      <c r="C70" s="73" t="s">
        <v>53</v>
      </c>
      <c r="D70" s="74">
        <v>400</v>
      </c>
      <c r="E70" s="73" t="s">
        <v>2</v>
      </c>
      <c r="F70" s="73">
        <v>4073</v>
      </c>
      <c r="G70" s="73">
        <v>4028</v>
      </c>
      <c r="H70" s="73">
        <v>3968</v>
      </c>
      <c r="I70" s="75"/>
      <c r="J70" s="76">
        <f t="shared" si="57"/>
        <v>18000</v>
      </c>
      <c r="K70" s="77">
        <f t="shared" ref="K70" si="60">(IF(E70="SHORT",IF(H70="",0,G70-H70),IF(E70="LONG",IF(H70="",0,H70-G70))))*D70</f>
        <v>24000</v>
      </c>
      <c r="L70" s="77"/>
      <c r="M70" s="77">
        <f t="shared" si="58"/>
        <v>105</v>
      </c>
      <c r="N70" s="78">
        <f t="shared" si="59"/>
        <v>42000</v>
      </c>
    </row>
    <row r="71" spans="1:14" s="87" customFormat="1" ht="14.25" customHeight="1">
      <c r="A71" s="80">
        <v>43423</v>
      </c>
      <c r="B71" s="81" t="s">
        <v>0</v>
      </c>
      <c r="C71" s="81" t="s">
        <v>56</v>
      </c>
      <c r="D71" s="82">
        <v>200</v>
      </c>
      <c r="E71" s="81" t="s">
        <v>2</v>
      </c>
      <c r="F71" s="81">
        <v>30911</v>
      </c>
      <c r="G71" s="81">
        <v>30811</v>
      </c>
      <c r="H71" s="81"/>
      <c r="I71" s="83"/>
      <c r="J71" s="84">
        <f t="shared" ref="J71:J75" si="61">(IF(E71="SHORT",F71-G71,IF(E71="LONG",G71-F71)))*D71</f>
        <v>20000</v>
      </c>
      <c r="K71" s="85"/>
      <c r="L71" s="85"/>
      <c r="M71" s="85">
        <f t="shared" ref="M71:M75" si="62">(K71+J71+L71)/D71</f>
        <v>100</v>
      </c>
      <c r="N71" s="86">
        <f t="shared" ref="N71:N75" si="63">M71*D71</f>
        <v>20000</v>
      </c>
    </row>
    <row r="72" spans="1:14" s="87" customFormat="1" ht="14.25" customHeight="1">
      <c r="A72" s="80">
        <v>43423</v>
      </c>
      <c r="B72" s="81" t="s">
        <v>4</v>
      </c>
      <c r="C72" s="81" t="s">
        <v>56</v>
      </c>
      <c r="D72" s="82">
        <v>60</v>
      </c>
      <c r="E72" s="81" t="s">
        <v>2</v>
      </c>
      <c r="F72" s="81">
        <v>36931</v>
      </c>
      <c r="G72" s="81">
        <v>36775</v>
      </c>
      <c r="H72" s="81"/>
      <c r="I72" s="83"/>
      <c r="J72" s="84">
        <f t="shared" si="61"/>
        <v>9360</v>
      </c>
      <c r="K72" s="85"/>
      <c r="L72" s="85"/>
      <c r="M72" s="85">
        <f t="shared" si="62"/>
        <v>156</v>
      </c>
      <c r="N72" s="86">
        <f t="shared" si="63"/>
        <v>9360</v>
      </c>
    </row>
    <row r="73" spans="1:14" s="79" customFormat="1" ht="14.25" customHeight="1">
      <c r="A73" s="72">
        <v>43423</v>
      </c>
      <c r="B73" s="73" t="s">
        <v>31</v>
      </c>
      <c r="C73" s="73" t="s">
        <v>53</v>
      </c>
      <c r="D73" s="74">
        <v>400</v>
      </c>
      <c r="E73" s="73" t="s">
        <v>2</v>
      </c>
      <c r="F73" s="73">
        <v>4099</v>
      </c>
      <c r="G73" s="73">
        <v>4054</v>
      </c>
      <c r="H73" s="73">
        <v>3994</v>
      </c>
      <c r="I73" s="75"/>
      <c r="J73" s="76">
        <f t="shared" si="61"/>
        <v>18000</v>
      </c>
      <c r="K73" s="77">
        <f t="shared" ref="K73:K75" si="64">(IF(E73="SHORT",IF(H73="",0,G73-H73),IF(E73="LONG",IF(H73="",0,H73-G73))))*D73</f>
        <v>24000</v>
      </c>
      <c r="L73" s="77"/>
      <c r="M73" s="77">
        <f t="shared" si="62"/>
        <v>105</v>
      </c>
      <c r="N73" s="78">
        <f t="shared" si="63"/>
        <v>42000</v>
      </c>
    </row>
    <row r="74" spans="1:14" s="87" customFormat="1" ht="14.25" customHeight="1">
      <c r="A74" s="80">
        <v>43423</v>
      </c>
      <c r="B74" s="81" t="s">
        <v>32</v>
      </c>
      <c r="C74" s="81" t="s">
        <v>53</v>
      </c>
      <c r="D74" s="82">
        <v>5000</v>
      </c>
      <c r="E74" s="81" t="s">
        <v>2</v>
      </c>
      <c r="F74" s="81">
        <v>324.7</v>
      </c>
      <c r="G74" s="81">
        <v>319.7</v>
      </c>
      <c r="H74" s="81"/>
      <c r="I74" s="83"/>
      <c r="J74" s="84">
        <f t="shared" si="61"/>
        <v>25000</v>
      </c>
      <c r="K74" s="85"/>
      <c r="L74" s="85"/>
      <c r="M74" s="85">
        <f t="shared" si="62"/>
        <v>5</v>
      </c>
      <c r="N74" s="86">
        <f t="shared" si="63"/>
        <v>25000</v>
      </c>
    </row>
    <row r="75" spans="1:14" s="79" customFormat="1" ht="14.25" customHeight="1">
      <c r="A75" s="72">
        <v>43423</v>
      </c>
      <c r="B75" s="73" t="s">
        <v>5</v>
      </c>
      <c r="C75" s="73" t="s">
        <v>55</v>
      </c>
      <c r="D75" s="74">
        <v>20000</v>
      </c>
      <c r="E75" s="73" t="s">
        <v>2</v>
      </c>
      <c r="F75" s="73">
        <v>191.35</v>
      </c>
      <c r="G75" s="73">
        <v>190.45</v>
      </c>
      <c r="H75" s="73">
        <v>189.2</v>
      </c>
      <c r="I75" s="75"/>
      <c r="J75" s="76">
        <f t="shared" si="61"/>
        <v>18000.000000000113</v>
      </c>
      <c r="K75" s="77">
        <f t="shared" si="64"/>
        <v>25000</v>
      </c>
      <c r="L75" s="77"/>
      <c r="M75" s="77">
        <f t="shared" si="62"/>
        <v>2.1500000000000057</v>
      </c>
      <c r="N75" s="78">
        <f t="shared" si="63"/>
        <v>43000.000000000116</v>
      </c>
    </row>
    <row r="76" spans="1:14" s="79" customFormat="1" ht="14.25" customHeight="1">
      <c r="A76" s="72">
        <v>43420</v>
      </c>
      <c r="B76" s="73" t="s">
        <v>32</v>
      </c>
      <c r="C76" s="73" t="s">
        <v>53</v>
      </c>
      <c r="D76" s="74">
        <v>5000</v>
      </c>
      <c r="E76" s="73" t="s">
        <v>2</v>
      </c>
      <c r="F76" s="73">
        <v>291.39999999999998</v>
      </c>
      <c r="G76" s="73">
        <v>287.39999999999998</v>
      </c>
      <c r="H76" s="73">
        <v>282.39999999999998</v>
      </c>
      <c r="I76" s="75"/>
      <c r="J76" s="76">
        <f t="shared" ref="J76:J79" si="65">(IF(E76="SHORT",F76-G76,IF(E76="LONG",G76-F76)))*D76</f>
        <v>20000</v>
      </c>
      <c r="K76" s="77">
        <f t="shared" ref="K76" si="66">(IF(E76="SHORT",IF(H76="",0,G76-H76),IF(E76="LONG",IF(H76="",0,H76-G76))))*D76</f>
        <v>25000</v>
      </c>
      <c r="L76" s="77"/>
      <c r="M76" s="77">
        <f t="shared" ref="M76:M79" si="67">(K76+J76+L76)/D76</f>
        <v>9</v>
      </c>
      <c r="N76" s="78">
        <f t="shared" ref="N76:N79" si="68">M76*D76</f>
        <v>45000</v>
      </c>
    </row>
    <row r="77" spans="1:14" s="87" customFormat="1" ht="14.25" customHeight="1">
      <c r="A77" s="80">
        <v>43420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4087</v>
      </c>
      <c r="G77" s="81">
        <v>4132</v>
      </c>
      <c r="H77" s="81"/>
      <c r="I77" s="83"/>
      <c r="J77" s="84">
        <f t="shared" si="65"/>
        <v>18000</v>
      </c>
      <c r="K77" s="85"/>
      <c r="L77" s="85"/>
      <c r="M77" s="85">
        <f t="shared" si="67"/>
        <v>45</v>
      </c>
      <c r="N77" s="86">
        <f t="shared" si="68"/>
        <v>18000</v>
      </c>
    </row>
    <row r="78" spans="1:14" s="87" customFormat="1" ht="14.25" customHeight="1">
      <c r="A78" s="80">
        <v>43420</v>
      </c>
      <c r="B78" s="81" t="s">
        <v>49</v>
      </c>
      <c r="C78" s="81" t="s">
        <v>55</v>
      </c>
      <c r="D78" s="82">
        <v>20000</v>
      </c>
      <c r="E78" s="81" t="s">
        <v>2</v>
      </c>
      <c r="F78" s="81">
        <v>138.75</v>
      </c>
      <c r="G78" s="81">
        <v>138.25</v>
      </c>
      <c r="H78" s="81"/>
      <c r="I78" s="83"/>
      <c r="J78" s="84">
        <f t="shared" si="65"/>
        <v>10000</v>
      </c>
      <c r="K78" s="85"/>
      <c r="L78" s="85"/>
      <c r="M78" s="85">
        <f t="shared" si="67"/>
        <v>0.5</v>
      </c>
      <c r="N78" s="86">
        <f t="shared" si="68"/>
        <v>10000</v>
      </c>
    </row>
    <row r="79" spans="1:14" s="87" customFormat="1" ht="14.25" customHeight="1">
      <c r="A79" s="80">
        <v>43420</v>
      </c>
      <c r="B79" s="81" t="s">
        <v>5</v>
      </c>
      <c r="C79" s="81" t="s">
        <v>55</v>
      </c>
      <c r="D79" s="82">
        <v>20000</v>
      </c>
      <c r="E79" s="81" t="s">
        <v>2</v>
      </c>
      <c r="F79" s="81">
        <v>188.6</v>
      </c>
      <c r="G79" s="81">
        <v>187.75</v>
      </c>
      <c r="H79" s="81"/>
      <c r="I79" s="83"/>
      <c r="J79" s="84">
        <f t="shared" si="65"/>
        <v>16999.999999999887</v>
      </c>
      <c r="K79" s="85"/>
      <c r="L79" s="85"/>
      <c r="M79" s="85">
        <f t="shared" si="67"/>
        <v>0.84999999999999432</v>
      </c>
      <c r="N79" s="86">
        <f t="shared" si="68"/>
        <v>16999.999999999887</v>
      </c>
    </row>
    <row r="80" spans="1:14" s="87" customFormat="1" ht="14.25" customHeight="1">
      <c r="A80" s="80">
        <v>43419</v>
      </c>
      <c r="B80" s="81" t="s">
        <v>32</v>
      </c>
      <c r="C80" s="81" t="s">
        <v>53</v>
      </c>
      <c r="D80" s="82">
        <v>5000</v>
      </c>
      <c r="E80" s="81" t="s">
        <v>1</v>
      </c>
      <c r="F80" s="81">
        <v>340.3</v>
      </c>
      <c r="G80" s="81">
        <v>345.3</v>
      </c>
      <c r="H80" s="81"/>
      <c r="I80" s="83"/>
      <c r="J80" s="84">
        <f t="shared" ref="J80:J83" si="69">(IF(E80="SHORT",F80-G80,IF(E80="LONG",G80-F80)))*D80</f>
        <v>25000</v>
      </c>
      <c r="K80" s="85"/>
      <c r="L80" s="85"/>
      <c r="M80" s="85">
        <f t="shared" ref="M80:M83" si="70">(K80+J80+L80)/D80</f>
        <v>5</v>
      </c>
      <c r="N80" s="86">
        <f t="shared" ref="N80:N83" si="71">M80*D80</f>
        <v>25000</v>
      </c>
    </row>
    <row r="81" spans="1:14" s="87" customFormat="1" ht="14.25" customHeight="1">
      <c r="A81" s="80">
        <v>43419</v>
      </c>
      <c r="B81" s="81" t="s">
        <v>6</v>
      </c>
      <c r="C81" s="81" t="s">
        <v>55</v>
      </c>
      <c r="D81" s="82">
        <v>20000</v>
      </c>
      <c r="E81" s="81" t="s">
        <v>1</v>
      </c>
      <c r="F81" s="81">
        <v>141</v>
      </c>
      <c r="G81" s="81">
        <v>141.55000000000001</v>
      </c>
      <c r="H81" s="81"/>
      <c r="I81" s="83"/>
      <c r="J81" s="84">
        <f t="shared" si="69"/>
        <v>11000.000000000227</v>
      </c>
      <c r="K81" s="85"/>
      <c r="L81" s="85"/>
      <c r="M81" s="85">
        <f t="shared" si="70"/>
        <v>0.55000000000001137</v>
      </c>
      <c r="N81" s="86">
        <f t="shared" si="71"/>
        <v>11000.000000000227</v>
      </c>
    </row>
    <row r="82" spans="1:14" s="87" customFormat="1" ht="14.25" customHeight="1">
      <c r="A82" s="80">
        <v>43419</v>
      </c>
      <c r="B82" s="81" t="s">
        <v>48</v>
      </c>
      <c r="C82" s="81" t="s">
        <v>55</v>
      </c>
      <c r="D82" s="82">
        <v>1000</v>
      </c>
      <c r="E82" s="81" t="s">
        <v>1</v>
      </c>
      <c r="F82" s="81">
        <v>822.3</v>
      </c>
      <c r="G82" s="81">
        <v>814.85</v>
      </c>
      <c r="H82" s="81"/>
      <c r="I82" s="83"/>
      <c r="J82" s="84">
        <f t="shared" si="69"/>
        <v>-7449.9999999999318</v>
      </c>
      <c r="K82" s="85"/>
      <c r="L82" s="85"/>
      <c r="M82" s="85">
        <f t="shared" si="70"/>
        <v>-7.4499999999999318</v>
      </c>
      <c r="N82" s="86">
        <f t="shared" si="71"/>
        <v>-7449.9999999999318</v>
      </c>
    </row>
    <row r="83" spans="1:14" s="87" customFormat="1" ht="14.25" customHeight="1">
      <c r="A83" s="80">
        <v>43419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30877</v>
      </c>
      <c r="G83" s="81">
        <v>30777</v>
      </c>
      <c r="H83" s="81"/>
      <c r="I83" s="83"/>
      <c r="J83" s="84">
        <f t="shared" si="69"/>
        <v>20000</v>
      </c>
      <c r="K83" s="85"/>
      <c r="L83" s="85"/>
      <c r="M83" s="85">
        <f t="shared" si="70"/>
        <v>100</v>
      </c>
      <c r="N83" s="86">
        <f t="shared" si="71"/>
        <v>20000</v>
      </c>
    </row>
    <row r="84" spans="1:14" s="87" customFormat="1" ht="14.25" customHeight="1">
      <c r="A84" s="80">
        <v>43418</v>
      </c>
      <c r="B84" s="81" t="s">
        <v>49</v>
      </c>
      <c r="C84" s="81" t="s">
        <v>55</v>
      </c>
      <c r="D84" s="82">
        <v>20000</v>
      </c>
      <c r="E84" s="81" t="s">
        <v>2</v>
      </c>
      <c r="F84" s="81">
        <v>140.25</v>
      </c>
      <c r="G84" s="81">
        <v>139.65</v>
      </c>
      <c r="H84" s="81"/>
      <c r="I84" s="83"/>
      <c r="J84" s="84">
        <f t="shared" ref="J84:J87" si="72">(IF(E84="SHORT",F84-G84,IF(E84="LONG",G84-F84)))*D84</f>
        <v>11999.999999999887</v>
      </c>
      <c r="K84" s="85"/>
      <c r="L84" s="85"/>
      <c r="M84" s="85">
        <f t="shared" ref="M84:M87" si="73">(K84+J84+L84)/D84</f>
        <v>0.59999999999999432</v>
      </c>
      <c r="N84" s="86">
        <f t="shared" ref="N84:N87" si="74">M84*D84</f>
        <v>11999.999999999887</v>
      </c>
    </row>
    <row r="85" spans="1:14" s="87" customFormat="1" ht="14.25" customHeight="1">
      <c r="A85" s="80">
        <v>43418</v>
      </c>
      <c r="B85" s="81" t="s">
        <v>31</v>
      </c>
      <c r="C85" s="81" t="s">
        <v>53</v>
      </c>
      <c r="D85" s="82">
        <v>400</v>
      </c>
      <c r="E85" s="81" t="s">
        <v>2</v>
      </c>
      <c r="F85" s="81">
        <v>4008</v>
      </c>
      <c r="G85" s="81">
        <v>4048</v>
      </c>
      <c r="H85" s="81"/>
      <c r="I85" s="83"/>
      <c r="J85" s="84">
        <f t="shared" si="72"/>
        <v>-16000</v>
      </c>
      <c r="K85" s="85"/>
      <c r="L85" s="85"/>
      <c r="M85" s="85">
        <f t="shared" si="73"/>
        <v>-40</v>
      </c>
      <c r="N85" s="86">
        <f t="shared" si="74"/>
        <v>-16000</v>
      </c>
    </row>
    <row r="86" spans="1:14" s="87" customFormat="1" ht="14.25" customHeight="1">
      <c r="A86" s="80">
        <v>43418</v>
      </c>
      <c r="B86" s="81" t="s">
        <v>31</v>
      </c>
      <c r="C86" s="81" t="s">
        <v>53</v>
      </c>
      <c r="D86" s="82">
        <v>400</v>
      </c>
      <c r="E86" s="81" t="s">
        <v>1</v>
      </c>
      <c r="F86" s="81">
        <v>4074</v>
      </c>
      <c r="G86" s="81">
        <v>4119</v>
      </c>
      <c r="H86" s="81"/>
      <c r="I86" s="83"/>
      <c r="J86" s="84">
        <f t="shared" si="72"/>
        <v>18000</v>
      </c>
      <c r="K86" s="85"/>
      <c r="L86" s="85"/>
      <c r="M86" s="85">
        <f t="shared" si="73"/>
        <v>45</v>
      </c>
      <c r="N86" s="86">
        <f t="shared" si="74"/>
        <v>18000</v>
      </c>
    </row>
    <row r="87" spans="1:14" s="87" customFormat="1" ht="14.25" customHeight="1">
      <c r="A87" s="80">
        <v>43418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36215</v>
      </c>
      <c r="G87" s="81">
        <v>36120</v>
      </c>
      <c r="H87" s="81"/>
      <c r="I87" s="83"/>
      <c r="J87" s="84">
        <f t="shared" si="72"/>
        <v>5700</v>
      </c>
      <c r="K87" s="85"/>
      <c r="L87" s="85"/>
      <c r="M87" s="85">
        <f t="shared" si="73"/>
        <v>95</v>
      </c>
      <c r="N87" s="86">
        <f t="shared" si="74"/>
        <v>5700</v>
      </c>
    </row>
    <row r="88" spans="1:14" s="87" customFormat="1" ht="14.25" customHeight="1">
      <c r="A88" s="80">
        <v>43417</v>
      </c>
      <c r="B88" s="81" t="s">
        <v>31</v>
      </c>
      <c r="C88" s="81" t="s">
        <v>53</v>
      </c>
      <c r="D88" s="82">
        <v>400</v>
      </c>
      <c r="E88" s="81" t="s">
        <v>1</v>
      </c>
      <c r="F88" s="81">
        <v>4300</v>
      </c>
      <c r="G88" s="81">
        <v>4260</v>
      </c>
      <c r="H88" s="81"/>
      <c r="I88" s="83"/>
      <c r="J88" s="84">
        <f t="shared" ref="J88:J90" si="75">(IF(E88="SHORT",F88-G88,IF(E88="LONG",G88-F88)))*D88</f>
        <v>-16000</v>
      </c>
      <c r="K88" s="85"/>
      <c r="L88" s="85"/>
      <c r="M88" s="85">
        <f t="shared" ref="M88:M90" si="76">(K88+J88+L88)/D88</f>
        <v>-40</v>
      </c>
      <c r="N88" s="86">
        <f t="shared" ref="N88:N90" si="77">M88*D88</f>
        <v>-16000</v>
      </c>
    </row>
    <row r="89" spans="1:14" s="79" customFormat="1" ht="14.25" customHeight="1">
      <c r="A89" s="72">
        <v>43417</v>
      </c>
      <c r="B89" s="73" t="s">
        <v>5</v>
      </c>
      <c r="C89" s="73" t="s">
        <v>55</v>
      </c>
      <c r="D89" s="74">
        <v>20000</v>
      </c>
      <c r="E89" s="73" t="s">
        <v>1</v>
      </c>
      <c r="F89" s="73">
        <v>185.45</v>
      </c>
      <c r="G89" s="73">
        <v>186.25</v>
      </c>
      <c r="H89" s="73">
        <v>187.2</v>
      </c>
      <c r="I89" s="75"/>
      <c r="J89" s="76">
        <f t="shared" si="75"/>
        <v>16000.000000000227</v>
      </c>
      <c r="K89" s="77">
        <f t="shared" ref="K89:K90" si="78">(IF(E89="SHORT",IF(H89="",0,G89-H89),IF(E89="LONG",IF(H89="",0,H89-G89))))*D89</f>
        <v>18999.999999999774</v>
      </c>
      <c r="L89" s="77"/>
      <c r="M89" s="77">
        <f t="shared" si="76"/>
        <v>1.75</v>
      </c>
      <c r="N89" s="78">
        <f t="shared" si="77"/>
        <v>35000</v>
      </c>
    </row>
    <row r="90" spans="1:14" s="87" customFormat="1" ht="14.25" customHeight="1">
      <c r="A90" s="80">
        <v>43417</v>
      </c>
      <c r="B90" s="81" t="s">
        <v>6</v>
      </c>
      <c r="C90" s="81" t="s">
        <v>55</v>
      </c>
      <c r="D90" s="82">
        <v>20000</v>
      </c>
      <c r="E90" s="81" t="s">
        <v>1</v>
      </c>
      <c r="F90" s="81">
        <v>140.80000000000001</v>
      </c>
      <c r="G90" s="81">
        <v>140.15</v>
      </c>
      <c r="H90" s="81"/>
      <c r="I90" s="83"/>
      <c r="J90" s="84">
        <f t="shared" si="75"/>
        <v>-13000.000000000113</v>
      </c>
      <c r="K90" s="85">
        <f t="shared" si="78"/>
        <v>0</v>
      </c>
      <c r="L90" s="85"/>
      <c r="M90" s="85">
        <f t="shared" si="76"/>
        <v>-0.65000000000000568</v>
      </c>
      <c r="N90" s="86">
        <f t="shared" si="77"/>
        <v>-13000.000000000113</v>
      </c>
    </row>
    <row r="91" spans="1:14" s="87" customFormat="1" ht="14.25" customHeight="1">
      <c r="A91" s="80">
        <v>43416</v>
      </c>
      <c r="B91" s="81" t="s">
        <v>5</v>
      </c>
      <c r="C91" s="81" t="s">
        <v>55</v>
      </c>
      <c r="D91" s="82">
        <v>20000</v>
      </c>
      <c r="E91" s="81" t="s">
        <v>2</v>
      </c>
      <c r="F91" s="81">
        <v>185.4</v>
      </c>
      <c r="G91" s="81">
        <v>184.6</v>
      </c>
      <c r="H91" s="81"/>
      <c r="I91" s="83"/>
      <c r="J91" s="84">
        <f t="shared" ref="J91:J93" si="79">(IF(E91="SHORT",F91-G91,IF(E91="LONG",G91-F91)))*D91</f>
        <v>16000.000000000227</v>
      </c>
      <c r="K91" s="85"/>
      <c r="L91" s="85"/>
      <c r="M91" s="85">
        <f t="shared" ref="M91:M93" si="80">(K91+J91+L91)/D91</f>
        <v>0.80000000000001137</v>
      </c>
      <c r="N91" s="86">
        <f t="shared" ref="N91:N93" si="81">M91*D91</f>
        <v>16000.000000000227</v>
      </c>
    </row>
    <row r="92" spans="1:14" s="87" customFormat="1" ht="14.25" customHeight="1">
      <c r="A92" s="80">
        <v>43416</v>
      </c>
      <c r="B92" s="81" t="s">
        <v>31</v>
      </c>
      <c r="C92" s="81" t="s">
        <v>53</v>
      </c>
      <c r="D92" s="82">
        <v>400</v>
      </c>
      <c r="E92" s="81" t="s">
        <v>2</v>
      </c>
      <c r="F92" s="81">
        <v>4421</v>
      </c>
      <c r="G92" s="81">
        <v>4461</v>
      </c>
      <c r="H92" s="81"/>
      <c r="I92" s="83"/>
      <c r="J92" s="84">
        <f t="shared" si="79"/>
        <v>-16000</v>
      </c>
      <c r="K92" s="85"/>
      <c r="L92" s="85"/>
      <c r="M92" s="85">
        <f t="shared" si="80"/>
        <v>-40</v>
      </c>
      <c r="N92" s="86">
        <f t="shared" si="81"/>
        <v>-16000</v>
      </c>
    </row>
    <row r="93" spans="1:14" s="87" customFormat="1" ht="14.25" customHeight="1">
      <c r="A93" s="80">
        <v>43416</v>
      </c>
      <c r="B93" s="81" t="s">
        <v>0</v>
      </c>
      <c r="C93" s="81" t="s">
        <v>56</v>
      </c>
      <c r="D93" s="82">
        <v>200</v>
      </c>
      <c r="E93" s="81" t="s">
        <v>2</v>
      </c>
      <c r="F93" s="81">
        <v>31099</v>
      </c>
      <c r="G93" s="81">
        <v>30999</v>
      </c>
      <c r="H93" s="81"/>
      <c r="I93" s="83"/>
      <c r="J93" s="84">
        <f t="shared" si="79"/>
        <v>20000</v>
      </c>
      <c r="K93" s="85"/>
      <c r="L93" s="85"/>
      <c r="M93" s="85">
        <f t="shared" si="80"/>
        <v>100</v>
      </c>
      <c r="N93" s="86">
        <f t="shared" si="81"/>
        <v>20000</v>
      </c>
    </row>
    <row r="94" spans="1:14" s="87" customFormat="1" ht="14.25" customHeight="1">
      <c r="A94" s="80">
        <v>43410</v>
      </c>
      <c r="B94" s="81" t="s">
        <v>4</v>
      </c>
      <c r="C94" s="81" t="s">
        <v>56</v>
      </c>
      <c r="D94" s="82">
        <v>60</v>
      </c>
      <c r="E94" s="81" t="s">
        <v>1</v>
      </c>
      <c r="F94" s="81">
        <v>38437</v>
      </c>
      <c r="G94" s="81">
        <v>38535</v>
      </c>
      <c r="H94" s="81"/>
      <c r="I94" s="83"/>
      <c r="J94" s="84">
        <f t="shared" ref="J94" si="82">(IF(E94="SHORT",F94-G94,IF(E94="LONG",G94-F94)))*D94</f>
        <v>5880</v>
      </c>
      <c r="K94" s="85"/>
      <c r="L94" s="85"/>
      <c r="M94" s="85">
        <f t="shared" ref="M94" si="83">(K94+J94+L94)/D94</f>
        <v>98</v>
      </c>
      <c r="N94" s="86">
        <f t="shared" ref="N94" si="84">M94*D94</f>
        <v>5880</v>
      </c>
    </row>
    <row r="95" spans="1:14" s="87" customFormat="1" ht="14.25" customHeight="1">
      <c r="A95" s="80">
        <v>43409</v>
      </c>
      <c r="B95" s="81" t="s">
        <v>4</v>
      </c>
      <c r="C95" s="81" t="s">
        <v>56</v>
      </c>
      <c r="D95" s="82">
        <v>60</v>
      </c>
      <c r="E95" s="81" t="s">
        <v>1</v>
      </c>
      <c r="F95" s="81">
        <v>38600</v>
      </c>
      <c r="G95" s="81">
        <v>38710</v>
      </c>
      <c r="H95" s="81"/>
      <c r="I95" s="83"/>
      <c r="J95" s="84">
        <f t="shared" ref="J95:J98" si="85">(IF(E95="SHORT",F95-G95,IF(E95="LONG",G95-F95)))*D95</f>
        <v>6600</v>
      </c>
      <c r="K95" s="85"/>
      <c r="L95" s="85"/>
      <c r="M95" s="85">
        <f t="shared" ref="M95:M98" si="86">(K95+J95+L95)/D95</f>
        <v>110</v>
      </c>
      <c r="N95" s="86">
        <f t="shared" ref="N95:N98" si="87">M95*D95</f>
        <v>6600</v>
      </c>
    </row>
    <row r="96" spans="1:14" s="87" customFormat="1" ht="14.25" customHeight="1">
      <c r="A96" s="80">
        <v>43409</v>
      </c>
      <c r="B96" s="81" t="s">
        <v>0</v>
      </c>
      <c r="C96" s="81" t="s">
        <v>56</v>
      </c>
      <c r="D96" s="82">
        <v>200</v>
      </c>
      <c r="E96" s="81" t="s">
        <v>1</v>
      </c>
      <c r="F96" s="81">
        <v>31775</v>
      </c>
      <c r="G96" s="81">
        <v>31695</v>
      </c>
      <c r="H96" s="81"/>
      <c r="I96" s="83"/>
      <c r="J96" s="84">
        <f t="shared" si="85"/>
        <v>-16000</v>
      </c>
      <c r="K96" s="85"/>
      <c r="L96" s="85"/>
      <c r="M96" s="85">
        <f t="shared" si="86"/>
        <v>-80</v>
      </c>
      <c r="N96" s="86">
        <f t="shared" si="87"/>
        <v>-16000</v>
      </c>
    </row>
    <row r="97" spans="1:14" s="79" customFormat="1" ht="14.25" customHeight="1">
      <c r="A97" s="72">
        <v>43409</v>
      </c>
      <c r="B97" s="73" t="s">
        <v>6</v>
      </c>
      <c r="C97" s="73" t="s">
        <v>55</v>
      </c>
      <c r="D97" s="74">
        <v>20000</v>
      </c>
      <c r="E97" s="73" t="s">
        <v>2</v>
      </c>
      <c r="F97" s="73">
        <v>144.9</v>
      </c>
      <c r="G97" s="73">
        <v>144</v>
      </c>
      <c r="H97" s="73">
        <v>142.75</v>
      </c>
      <c r="I97" s="75"/>
      <c r="J97" s="76">
        <f t="shared" si="85"/>
        <v>18000.000000000113</v>
      </c>
      <c r="K97" s="77">
        <f t="shared" ref="K97" si="88">(IF(E97="SHORT",IF(H97="",0,G97-H97),IF(E97="LONG",IF(H97="",0,H97-G97))))*D97</f>
        <v>25000</v>
      </c>
      <c r="L97" s="77"/>
      <c r="M97" s="77">
        <f t="shared" si="86"/>
        <v>2.1500000000000057</v>
      </c>
      <c r="N97" s="78">
        <f t="shared" si="87"/>
        <v>43000.000000000116</v>
      </c>
    </row>
    <row r="98" spans="1:14" s="87" customFormat="1" ht="14.25" customHeight="1">
      <c r="A98" s="80">
        <v>43409</v>
      </c>
      <c r="B98" s="81" t="s">
        <v>31</v>
      </c>
      <c r="C98" s="81" t="s">
        <v>53</v>
      </c>
      <c r="D98" s="82">
        <v>400</v>
      </c>
      <c r="E98" s="81" t="s">
        <v>1</v>
      </c>
      <c r="F98" s="81">
        <v>4597</v>
      </c>
      <c r="G98" s="81">
        <v>4642</v>
      </c>
      <c r="H98" s="81"/>
      <c r="I98" s="83"/>
      <c r="J98" s="84">
        <f t="shared" si="85"/>
        <v>18000</v>
      </c>
      <c r="K98" s="85"/>
      <c r="L98" s="85"/>
      <c r="M98" s="85">
        <f t="shared" si="86"/>
        <v>45</v>
      </c>
      <c r="N98" s="86">
        <f t="shared" si="87"/>
        <v>18000</v>
      </c>
    </row>
    <row r="99" spans="1:14" s="87" customFormat="1" ht="14.25" customHeight="1">
      <c r="A99" s="80">
        <v>43406</v>
      </c>
      <c r="B99" s="81" t="s">
        <v>31</v>
      </c>
      <c r="C99" s="81" t="s">
        <v>53</v>
      </c>
      <c r="D99" s="82">
        <v>200</v>
      </c>
      <c r="E99" s="81" t="s">
        <v>2</v>
      </c>
      <c r="F99" s="81">
        <v>4627</v>
      </c>
      <c r="G99" s="81">
        <v>4582</v>
      </c>
      <c r="H99" s="81"/>
      <c r="I99" s="83"/>
      <c r="J99" s="84">
        <f t="shared" ref="J99:J101" si="89">(IF(E99="SHORT",F99-G99,IF(E99="LONG",G99-F99)))*D99</f>
        <v>9000</v>
      </c>
      <c r="K99" s="85"/>
      <c r="L99" s="85"/>
      <c r="M99" s="85">
        <f t="shared" ref="M99:M101" si="90">(K99+J99+L99)/D99</f>
        <v>45</v>
      </c>
      <c r="N99" s="86">
        <f t="shared" ref="N99:N101" si="91">M99*D99</f>
        <v>9000</v>
      </c>
    </row>
    <row r="100" spans="1:14" s="87" customFormat="1" ht="14.25" customHeight="1">
      <c r="A100" s="80">
        <v>43406</v>
      </c>
      <c r="B100" s="81" t="s">
        <v>49</v>
      </c>
      <c r="C100" s="81" t="s">
        <v>55</v>
      </c>
      <c r="D100" s="82">
        <v>20000</v>
      </c>
      <c r="E100" s="81" t="s">
        <v>1</v>
      </c>
      <c r="F100" s="81">
        <v>145.35</v>
      </c>
      <c r="G100" s="81">
        <v>145.9</v>
      </c>
      <c r="H100" s="81"/>
      <c r="I100" s="83"/>
      <c r="J100" s="84">
        <f t="shared" si="89"/>
        <v>11000.000000000227</v>
      </c>
      <c r="K100" s="85"/>
      <c r="L100" s="85"/>
      <c r="M100" s="85">
        <f t="shared" si="90"/>
        <v>0.55000000000001137</v>
      </c>
      <c r="N100" s="86">
        <f t="shared" si="91"/>
        <v>11000.000000000227</v>
      </c>
    </row>
    <row r="101" spans="1:14" s="87" customFormat="1" ht="14.25" customHeight="1">
      <c r="A101" s="80">
        <v>43406</v>
      </c>
      <c r="B101" s="81" t="s">
        <v>4</v>
      </c>
      <c r="C101" s="81" t="s">
        <v>56</v>
      </c>
      <c r="D101" s="82">
        <v>60</v>
      </c>
      <c r="E101" s="81" t="s">
        <v>2</v>
      </c>
      <c r="F101" s="81">
        <v>38604</v>
      </c>
      <c r="G101" s="81">
        <v>38444</v>
      </c>
      <c r="H101" s="81"/>
      <c r="I101" s="83"/>
      <c r="J101" s="84">
        <f t="shared" si="89"/>
        <v>9600</v>
      </c>
      <c r="K101" s="85"/>
      <c r="L101" s="85"/>
      <c r="M101" s="85">
        <f t="shared" si="90"/>
        <v>160</v>
      </c>
      <c r="N101" s="86">
        <f t="shared" si="91"/>
        <v>9600</v>
      </c>
    </row>
    <row r="102" spans="1:14" s="87" customFormat="1" ht="14.25" customHeight="1">
      <c r="A102" s="80">
        <v>43405</v>
      </c>
      <c r="B102" s="81" t="s">
        <v>0</v>
      </c>
      <c r="C102" s="81" t="s">
        <v>56</v>
      </c>
      <c r="D102" s="82">
        <v>200</v>
      </c>
      <c r="E102" s="81" t="s">
        <v>2</v>
      </c>
      <c r="F102" s="81">
        <v>31777</v>
      </c>
      <c r="G102" s="81">
        <v>31857</v>
      </c>
      <c r="H102" s="81"/>
      <c r="I102" s="83"/>
      <c r="J102" s="84">
        <f t="shared" ref="J102:J105" si="92">(IF(E102="SHORT",F102-G102,IF(E102="LONG",G102-F102)))*D102</f>
        <v>-16000</v>
      </c>
      <c r="K102" s="85"/>
      <c r="L102" s="85"/>
      <c r="M102" s="85">
        <f t="shared" ref="M102:M105" si="93">(K102+J102+L102)/D102</f>
        <v>-80</v>
      </c>
      <c r="N102" s="86">
        <f t="shared" ref="N102:N105" si="94">M102*D102</f>
        <v>-16000</v>
      </c>
    </row>
    <row r="103" spans="1:14" s="79" customFormat="1" ht="14.25" customHeight="1">
      <c r="A103" s="72">
        <v>43405</v>
      </c>
      <c r="B103" s="73" t="s">
        <v>31</v>
      </c>
      <c r="C103" s="73" t="s">
        <v>53</v>
      </c>
      <c r="D103" s="74">
        <v>400</v>
      </c>
      <c r="E103" s="73" t="s">
        <v>2</v>
      </c>
      <c r="F103" s="73">
        <v>4784</v>
      </c>
      <c r="G103" s="73">
        <v>4739</v>
      </c>
      <c r="H103" s="73">
        <v>4679</v>
      </c>
      <c r="I103" s="75"/>
      <c r="J103" s="76">
        <f t="shared" si="92"/>
        <v>18000</v>
      </c>
      <c r="K103" s="77">
        <f t="shared" ref="K103" si="95">(IF(E103="SHORT",IF(H103="",0,G103-H103),IF(E103="LONG",IF(H103="",0,H103-G103))))*D103</f>
        <v>24000</v>
      </c>
      <c r="L103" s="77"/>
      <c r="M103" s="77">
        <f t="shared" si="93"/>
        <v>105</v>
      </c>
      <c r="N103" s="78">
        <f t="shared" si="94"/>
        <v>42000</v>
      </c>
    </row>
    <row r="104" spans="1:14" s="87" customFormat="1" ht="14.25" customHeight="1">
      <c r="A104" s="80">
        <v>43405</v>
      </c>
      <c r="B104" s="81" t="s">
        <v>32</v>
      </c>
      <c r="C104" s="81" t="s">
        <v>53</v>
      </c>
      <c r="D104" s="82">
        <v>5000</v>
      </c>
      <c r="E104" s="81" t="s">
        <v>2</v>
      </c>
      <c r="F104" s="81">
        <v>241.5</v>
      </c>
      <c r="G104" s="81">
        <v>243.4</v>
      </c>
      <c r="H104" s="81"/>
      <c r="I104" s="83"/>
      <c r="J104" s="84">
        <f t="shared" si="92"/>
        <v>-9500.0000000000291</v>
      </c>
      <c r="K104" s="85"/>
      <c r="L104" s="85"/>
      <c r="M104" s="85">
        <f t="shared" si="93"/>
        <v>-1.9000000000000059</v>
      </c>
      <c r="N104" s="86">
        <f t="shared" si="94"/>
        <v>-9500.0000000000291</v>
      </c>
    </row>
    <row r="105" spans="1:14" s="87" customFormat="1" ht="14.25" customHeight="1">
      <c r="A105" s="80">
        <v>43405</v>
      </c>
      <c r="B105" s="81" t="s">
        <v>3</v>
      </c>
      <c r="C105" s="81" t="s">
        <v>55</v>
      </c>
      <c r="D105" s="82">
        <v>4000</v>
      </c>
      <c r="E105" s="81" t="s">
        <v>1</v>
      </c>
      <c r="F105" s="81">
        <v>435.7</v>
      </c>
      <c r="G105" s="81">
        <v>440.2</v>
      </c>
      <c r="H105" s="81"/>
      <c r="I105" s="83"/>
      <c r="J105" s="84">
        <f t="shared" si="92"/>
        <v>18000</v>
      </c>
      <c r="K105" s="85"/>
      <c r="L105" s="85"/>
      <c r="M105" s="85">
        <f t="shared" si="93"/>
        <v>4.5</v>
      </c>
      <c r="N105" s="86">
        <f t="shared" si="94"/>
        <v>18000</v>
      </c>
    </row>
    <row r="106" spans="1:14" s="87" customFormat="1" ht="14.25" customHeight="1">
      <c r="A106" s="80">
        <v>43404</v>
      </c>
      <c r="B106" s="81" t="s">
        <v>31</v>
      </c>
      <c r="C106" s="81" t="s">
        <v>53</v>
      </c>
      <c r="D106" s="82">
        <v>400</v>
      </c>
      <c r="E106" s="81" t="s">
        <v>2</v>
      </c>
      <c r="F106" s="81">
        <v>4935</v>
      </c>
      <c r="G106" s="81">
        <v>4895</v>
      </c>
      <c r="H106" s="81"/>
      <c r="I106" s="83"/>
      <c r="J106" s="84">
        <f t="shared" ref="J106:J108" si="96">(IF(E106="SHORT",F106-G106,IF(E106="LONG",G106-F106)))*D106</f>
        <v>16000</v>
      </c>
      <c r="K106" s="85"/>
      <c r="L106" s="85"/>
      <c r="M106" s="85">
        <f t="shared" ref="M106:M108" si="97">(K106+J106+L106)/D106</f>
        <v>40</v>
      </c>
      <c r="N106" s="86">
        <f t="shared" ref="N106:N108" si="98">M106*D106</f>
        <v>16000</v>
      </c>
    </row>
    <row r="107" spans="1:14" s="79" customFormat="1" ht="14.25" customHeight="1">
      <c r="A107" s="72">
        <v>43404</v>
      </c>
      <c r="B107" s="73" t="s">
        <v>5</v>
      </c>
      <c r="C107" s="73" t="s">
        <v>55</v>
      </c>
      <c r="D107" s="74">
        <v>20000</v>
      </c>
      <c r="E107" s="73" t="s">
        <v>2</v>
      </c>
      <c r="F107" s="73">
        <v>192.5</v>
      </c>
      <c r="G107" s="73">
        <v>191.75</v>
      </c>
      <c r="H107" s="73">
        <v>190.85</v>
      </c>
      <c r="I107" s="75"/>
      <c r="J107" s="76">
        <f t="shared" si="96"/>
        <v>15000</v>
      </c>
      <c r="K107" s="77">
        <f t="shared" ref="K107" si="99">(IF(E107="SHORT",IF(H107="",0,G107-H107),IF(E107="LONG",IF(H107="",0,H107-G107))))*D107</f>
        <v>18000.000000000113</v>
      </c>
      <c r="L107" s="77"/>
      <c r="M107" s="77">
        <f t="shared" si="97"/>
        <v>1.6500000000000059</v>
      </c>
      <c r="N107" s="78">
        <f t="shared" si="98"/>
        <v>33000.000000000116</v>
      </c>
    </row>
    <row r="108" spans="1:14" s="87" customFormat="1" ht="14.25" customHeight="1">
      <c r="A108" s="80">
        <v>43404</v>
      </c>
      <c r="B108" s="81" t="s">
        <v>0</v>
      </c>
      <c r="C108" s="81" t="s">
        <v>56</v>
      </c>
      <c r="D108" s="82">
        <v>200</v>
      </c>
      <c r="E108" s="81" t="s">
        <v>2</v>
      </c>
      <c r="F108" s="81">
        <v>31793</v>
      </c>
      <c r="G108" s="81">
        <v>31757</v>
      </c>
      <c r="H108" s="81"/>
      <c r="I108" s="83"/>
      <c r="J108" s="84">
        <f t="shared" si="96"/>
        <v>7200</v>
      </c>
      <c r="K108" s="85"/>
      <c r="L108" s="85"/>
      <c r="M108" s="85">
        <f t="shared" si="97"/>
        <v>36</v>
      </c>
      <c r="N108" s="86">
        <f t="shared" si="98"/>
        <v>7200</v>
      </c>
    </row>
    <row r="109" spans="1:14" s="87" customFormat="1" ht="14.25" customHeight="1">
      <c r="A109" s="80">
        <v>43403</v>
      </c>
      <c r="B109" s="81" t="s">
        <v>4</v>
      </c>
      <c r="C109" s="81" t="s">
        <v>56</v>
      </c>
      <c r="D109" s="82">
        <v>60</v>
      </c>
      <c r="E109" s="81" t="s">
        <v>2</v>
      </c>
      <c r="F109" s="81">
        <v>38285</v>
      </c>
      <c r="G109" s="81">
        <v>38410</v>
      </c>
      <c r="H109" s="83"/>
      <c r="I109" s="83"/>
      <c r="J109" s="84">
        <f t="shared" ref="J109:J111" si="100">(IF(E109="SHORT",F109-G109,IF(E109="LONG",G109-F109)))*D109</f>
        <v>-7500</v>
      </c>
      <c r="K109" s="85"/>
      <c r="L109" s="85"/>
      <c r="M109" s="85">
        <f t="shared" ref="M109:M111" si="101">(K109+J109+L109)/D109</f>
        <v>-125</v>
      </c>
      <c r="N109" s="86">
        <f t="shared" ref="N109:N111" si="102">M109*D109</f>
        <v>-7500</v>
      </c>
    </row>
    <row r="110" spans="1:14" s="79" customFormat="1" ht="14.25" customHeight="1">
      <c r="A110" s="72">
        <v>43403</v>
      </c>
      <c r="B110" s="73" t="s">
        <v>31</v>
      </c>
      <c r="C110" s="73" t="s">
        <v>53</v>
      </c>
      <c r="D110" s="74">
        <v>400</v>
      </c>
      <c r="E110" s="73" t="s">
        <v>2</v>
      </c>
      <c r="F110" s="73">
        <v>4941</v>
      </c>
      <c r="G110" s="73">
        <v>4896</v>
      </c>
      <c r="H110" s="73">
        <v>4836</v>
      </c>
      <c r="I110" s="75"/>
      <c r="J110" s="76">
        <f t="shared" si="100"/>
        <v>18000</v>
      </c>
      <c r="K110" s="77">
        <f t="shared" ref="K110" si="103">(IF(E110="SHORT",IF(H110="",0,G110-H110),IF(E110="LONG",IF(H110="",0,H110-G110))))*D110</f>
        <v>24000</v>
      </c>
      <c r="L110" s="77"/>
      <c r="M110" s="77">
        <f t="shared" si="101"/>
        <v>105</v>
      </c>
      <c r="N110" s="78">
        <f t="shared" si="102"/>
        <v>42000</v>
      </c>
    </row>
    <row r="111" spans="1:14" s="87" customFormat="1" ht="14.25" customHeight="1">
      <c r="A111" s="80">
        <v>43403</v>
      </c>
      <c r="B111" s="81" t="s">
        <v>3</v>
      </c>
      <c r="C111" s="81" t="s">
        <v>55</v>
      </c>
      <c r="D111" s="82">
        <v>4000</v>
      </c>
      <c r="E111" s="81" t="s">
        <v>2</v>
      </c>
      <c r="F111" s="81">
        <v>442.75</v>
      </c>
      <c r="G111" s="81">
        <v>438.5</v>
      </c>
      <c r="H111" s="83"/>
      <c r="I111" s="83"/>
      <c r="J111" s="84">
        <f t="shared" si="100"/>
        <v>17000</v>
      </c>
      <c r="K111" s="85"/>
      <c r="L111" s="85"/>
      <c r="M111" s="85">
        <f t="shared" si="101"/>
        <v>4.25</v>
      </c>
      <c r="N111" s="86">
        <f t="shared" si="102"/>
        <v>17000</v>
      </c>
    </row>
    <row r="112" spans="1:14" s="87" customFormat="1" ht="14.25" customHeight="1">
      <c r="A112" s="80">
        <v>43402</v>
      </c>
      <c r="B112" s="81" t="s">
        <v>5</v>
      </c>
      <c r="C112" s="81" t="s">
        <v>55</v>
      </c>
      <c r="D112" s="82">
        <v>20000</v>
      </c>
      <c r="E112" s="81" t="s">
        <v>1</v>
      </c>
      <c r="F112" s="81">
        <v>197.85</v>
      </c>
      <c r="G112" s="81">
        <v>197.15</v>
      </c>
      <c r="H112" s="83"/>
      <c r="I112" s="83"/>
      <c r="J112" s="84">
        <f t="shared" ref="J112:J115" si="104">(IF(E112="SHORT",F112-G112,IF(E112="LONG",G112-F112)))*D112</f>
        <v>-13999.999999999773</v>
      </c>
      <c r="K112" s="85"/>
      <c r="L112" s="85"/>
      <c r="M112" s="85">
        <f t="shared" ref="M112:M115" si="105">(K112+J112+L112)/D112</f>
        <v>-0.69999999999998863</v>
      </c>
      <c r="N112" s="86">
        <f t="shared" ref="N112:N115" si="106">M112*D112</f>
        <v>-13999.999999999773</v>
      </c>
    </row>
    <row r="113" spans="1:14" s="87" customFormat="1" ht="14.25" customHeight="1">
      <c r="A113" s="80">
        <v>43402</v>
      </c>
      <c r="B113" s="81" t="s">
        <v>31</v>
      </c>
      <c r="C113" s="81" t="s">
        <v>53</v>
      </c>
      <c r="D113" s="82">
        <v>400</v>
      </c>
      <c r="E113" s="81" t="s">
        <v>2</v>
      </c>
      <c r="F113" s="81">
        <v>4949</v>
      </c>
      <c r="G113" s="81">
        <v>4907</v>
      </c>
      <c r="H113" s="83"/>
      <c r="I113" s="83"/>
      <c r="J113" s="84">
        <f t="shared" si="104"/>
        <v>16800</v>
      </c>
      <c r="K113" s="85"/>
      <c r="L113" s="85"/>
      <c r="M113" s="85">
        <f t="shared" si="105"/>
        <v>42</v>
      </c>
      <c r="N113" s="86">
        <f t="shared" si="106"/>
        <v>16800</v>
      </c>
    </row>
    <row r="114" spans="1:14" s="87" customFormat="1" ht="14.25" customHeight="1">
      <c r="A114" s="80">
        <v>43402</v>
      </c>
      <c r="B114" s="81" t="s">
        <v>4</v>
      </c>
      <c r="C114" s="81" t="s">
        <v>56</v>
      </c>
      <c r="D114" s="82">
        <v>60</v>
      </c>
      <c r="E114" s="81" t="s">
        <v>1</v>
      </c>
      <c r="F114" s="81">
        <v>38728</v>
      </c>
      <c r="G114" s="81">
        <v>38903</v>
      </c>
      <c r="H114" s="83"/>
      <c r="I114" s="83"/>
      <c r="J114" s="84">
        <f t="shared" si="104"/>
        <v>10500</v>
      </c>
      <c r="K114" s="85"/>
      <c r="L114" s="85"/>
      <c r="M114" s="85">
        <f t="shared" si="105"/>
        <v>175</v>
      </c>
      <c r="N114" s="86">
        <f t="shared" si="106"/>
        <v>10500</v>
      </c>
    </row>
    <row r="115" spans="1:14" s="87" customFormat="1" ht="14.25" customHeight="1">
      <c r="A115" s="80">
        <v>43402</v>
      </c>
      <c r="B115" s="81" t="s">
        <v>0</v>
      </c>
      <c r="C115" s="81" t="s">
        <v>56</v>
      </c>
      <c r="D115" s="82">
        <v>200</v>
      </c>
      <c r="E115" s="81" t="s">
        <v>2</v>
      </c>
      <c r="F115" s="81">
        <v>31950</v>
      </c>
      <c r="G115" s="81">
        <v>31850</v>
      </c>
      <c r="H115" s="83"/>
      <c r="I115" s="83"/>
      <c r="J115" s="84">
        <f t="shared" si="104"/>
        <v>20000</v>
      </c>
      <c r="K115" s="85"/>
      <c r="L115" s="85"/>
      <c r="M115" s="85">
        <f t="shared" si="105"/>
        <v>100</v>
      </c>
      <c r="N115" s="86">
        <f t="shared" si="106"/>
        <v>20000</v>
      </c>
    </row>
    <row r="116" spans="1:14" s="87" customFormat="1" ht="14.25" customHeight="1">
      <c r="A116" s="80">
        <v>43399</v>
      </c>
      <c r="B116" s="81" t="s">
        <v>31</v>
      </c>
      <c r="C116" s="81" t="s">
        <v>53</v>
      </c>
      <c r="D116" s="82">
        <v>400</v>
      </c>
      <c r="E116" s="81" t="s">
        <v>2</v>
      </c>
      <c r="F116" s="81">
        <v>4890</v>
      </c>
      <c r="G116" s="81">
        <v>4930</v>
      </c>
      <c r="H116" s="83"/>
      <c r="I116" s="83"/>
      <c r="J116" s="84">
        <f t="shared" ref="J116:J118" si="107">(IF(E116="SHORT",F116-G116,IF(E116="LONG",G116-F116)))*D116</f>
        <v>-16000</v>
      </c>
      <c r="K116" s="85"/>
      <c r="L116" s="85"/>
      <c r="M116" s="85">
        <f t="shared" ref="M116:M118" si="108">(K116+J116+L116)/D116</f>
        <v>-40</v>
      </c>
      <c r="N116" s="86">
        <f t="shared" ref="N116:N118" si="109">M116*D116</f>
        <v>-16000</v>
      </c>
    </row>
    <row r="117" spans="1:14" s="87" customFormat="1" ht="14.25" customHeight="1">
      <c r="A117" s="80">
        <v>43399</v>
      </c>
      <c r="B117" s="81" t="s">
        <v>0</v>
      </c>
      <c r="C117" s="81" t="s">
        <v>56</v>
      </c>
      <c r="D117" s="82">
        <v>200</v>
      </c>
      <c r="E117" s="81" t="s">
        <v>1</v>
      </c>
      <c r="F117" s="81">
        <v>32115</v>
      </c>
      <c r="G117" s="81">
        <v>32215</v>
      </c>
      <c r="H117" s="83"/>
      <c r="I117" s="83"/>
      <c r="J117" s="84">
        <f t="shared" si="107"/>
        <v>20000</v>
      </c>
      <c r="K117" s="85"/>
      <c r="L117" s="85"/>
      <c r="M117" s="85">
        <f t="shared" si="108"/>
        <v>100</v>
      </c>
      <c r="N117" s="86">
        <f t="shared" si="109"/>
        <v>20000</v>
      </c>
    </row>
    <row r="118" spans="1:14" s="87" customFormat="1" ht="14.25" customHeight="1">
      <c r="A118" s="80">
        <v>43399</v>
      </c>
      <c r="B118" s="81" t="s">
        <v>4</v>
      </c>
      <c r="C118" s="81" t="s">
        <v>56</v>
      </c>
      <c r="D118" s="82">
        <v>60</v>
      </c>
      <c r="E118" s="81" t="s">
        <v>1</v>
      </c>
      <c r="F118" s="81">
        <v>38800</v>
      </c>
      <c r="G118" s="81">
        <v>38975</v>
      </c>
      <c r="H118" s="83"/>
      <c r="I118" s="83"/>
      <c r="J118" s="84">
        <f t="shared" si="107"/>
        <v>10500</v>
      </c>
      <c r="K118" s="85"/>
      <c r="L118" s="85"/>
      <c r="M118" s="85">
        <f t="shared" si="108"/>
        <v>175</v>
      </c>
      <c r="N118" s="86">
        <f t="shared" si="109"/>
        <v>10500</v>
      </c>
    </row>
    <row r="119" spans="1:14" s="87" customFormat="1" ht="14.25" customHeight="1">
      <c r="A119" s="80">
        <v>43398</v>
      </c>
      <c r="B119" s="81" t="s">
        <v>0</v>
      </c>
      <c r="C119" s="81" t="s">
        <v>56</v>
      </c>
      <c r="D119" s="82">
        <v>200</v>
      </c>
      <c r="E119" s="81" t="s">
        <v>2</v>
      </c>
      <c r="F119" s="81">
        <v>31979</v>
      </c>
      <c r="G119" s="81">
        <v>31879</v>
      </c>
      <c r="H119" s="83"/>
      <c r="I119" s="83"/>
      <c r="J119" s="84">
        <f t="shared" ref="J119:J120" si="110">(IF(E119="SHORT",F119-G119,IF(E119="LONG",G119-F119)))*D119</f>
        <v>20000</v>
      </c>
      <c r="K119" s="85"/>
      <c r="L119" s="85"/>
      <c r="M119" s="85">
        <f t="shared" ref="M119:M120" si="111">(K119+J119+L119)/D119</f>
        <v>100</v>
      </c>
      <c r="N119" s="86">
        <f t="shared" ref="N119:N120" si="112">M119*D119</f>
        <v>20000</v>
      </c>
    </row>
    <row r="120" spans="1:14" s="87" customFormat="1" ht="14.25" customHeight="1">
      <c r="A120" s="80">
        <v>43398</v>
      </c>
      <c r="B120" s="81" t="s">
        <v>3</v>
      </c>
      <c r="C120" s="81" t="s">
        <v>53</v>
      </c>
      <c r="D120" s="82">
        <v>4000</v>
      </c>
      <c r="E120" s="81" t="s">
        <v>1</v>
      </c>
      <c r="F120" s="81">
        <v>447.9</v>
      </c>
      <c r="G120" s="81">
        <v>450</v>
      </c>
      <c r="H120" s="83"/>
      <c r="I120" s="83"/>
      <c r="J120" s="84">
        <f t="shared" si="110"/>
        <v>8400.0000000000909</v>
      </c>
      <c r="K120" s="85"/>
      <c r="L120" s="85"/>
      <c r="M120" s="85">
        <f t="shared" si="111"/>
        <v>2.1000000000000227</v>
      </c>
      <c r="N120" s="86">
        <f t="shared" si="112"/>
        <v>8400.0000000000909</v>
      </c>
    </row>
    <row r="121" spans="1:14" s="87" customFormat="1" ht="14.25" customHeight="1">
      <c r="A121" s="80">
        <v>43398</v>
      </c>
      <c r="B121" s="81" t="s">
        <v>31</v>
      </c>
      <c r="C121" s="81" t="s">
        <v>53</v>
      </c>
      <c r="D121" s="82">
        <v>400</v>
      </c>
      <c r="E121" s="81" t="s">
        <v>1</v>
      </c>
      <c r="F121" s="81">
        <v>4905</v>
      </c>
      <c r="G121" s="81">
        <v>4945</v>
      </c>
      <c r="H121" s="83"/>
      <c r="I121" s="83"/>
      <c r="J121" s="84">
        <f t="shared" ref="J121" si="113">(IF(E121="SHORT",F121-G121,IF(E121="LONG",G121-F121)))*D121</f>
        <v>16000</v>
      </c>
      <c r="K121" s="85"/>
      <c r="L121" s="85"/>
      <c r="M121" s="85">
        <f t="shared" ref="M121" si="114">(K121+J121+L121)/D121</f>
        <v>40</v>
      </c>
      <c r="N121" s="86">
        <f t="shared" ref="N121" si="115">M121*D121</f>
        <v>16000</v>
      </c>
    </row>
    <row r="122" spans="1:14" s="79" customFormat="1" ht="14.25" customHeight="1">
      <c r="A122" s="72">
        <v>43397</v>
      </c>
      <c r="B122" s="73" t="s">
        <v>5</v>
      </c>
      <c r="C122" s="73" t="s">
        <v>55</v>
      </c>
      <c r="D122" s="74">
        <v>20000</v>
      </c>
      <c r="E122" s="73" t="s">
        <v>2</v>
      </c>
      <c r="F122" s="73">
        <v>201.2</v>
      </c>
      <c r="G122" s="73">
        <v>200.35</v>
      </c>
      <c r="H122" s="75">
        <v>199.4</v>
      </c>
      <c r="I122" s="75"/>
      <c r="J122" s="76">
        <f t="shared" ref="J122:J125" si="116">(IF(E122="SHORT",F122-G122,IF(E122="LONG",G122-F122)))*D122</f>
        <v>16999.999999999887</v>
      </c>
      <c r="K122" s="77">
        <f t="shared" ref="K122" si="117">(IF(E122="SHORT",IF(H122="",0,G122-H122),IF(E122="LONG",IF(H122="",0,H122-G122))))*D122</f>
        <v>18999.999999999774</v>
      </c>
      <c r="L122" s="77"/>
      <c r="M122" s="77">
        <f t="shared" ref="M122:M125" si="118">(K122+J122+L122)/D122</f>
        <v>1.7999999999999832</v>
      </c>
      <c r="N122" s="78">
        <f t="shared" ref="N122:N125" si="119">M122*D122</f>
        <v>35999.999999999665</v>
      </c>
    </row>
    <row r="123" spans="1:14" s="87" customFormat="1" ht="14.25" customHeight="1">
      <c r="A123" s="80">
        <v>43397</v>
      </c>
      <c r="B123" s="81" t="s">
        <v>32</v>
      </c>
      <c r="C123" s="81" t="s">
        <v>53</v>
      </c>
      <c r="D123" s="82">
        <v>5000</v>
      </c>
      <c r="E123" s="81" t="s">
        <v>2</v>
      </c>
      <c r="F123" s="81">
        <v>235.6</v>
      </c>
      <c r="G123" s="81">
        <v>232.85</v>
      </c>
      <c r="H123" s="83"/>
      <c r="I123" s="83"/>
      <c r="J123" s="84">
        <f t="shared" si="116"/>
        <v>13750</v>
      </c>
      <c r="K123" s="85"/>
      <c r="L123" s="85"/>
      <c r="M123" s="85">
        <f t="shared" si="118"/>
        <v>2.75</v>
      </c>
      <c r="N123" s="86">
        <f t="shared" si="119"/>
        <v>13750</v>
      </c>
    </row>
    <row r="124" spans="1:14" s="87" customFormat="1" ht="14.25" customHeight="1">
      <c r="A124" s="80">
        <v>43397</v>
      </c>
      <c r="B124" s="81" t="s">
        <v>31</v>
      </c>
      <c r="C124" s="81" t="s">
        <v>53</v>
      </c>
      <c r="D124" s="82">
        <v>400</v>
      </c>
      <c r="E124" s="81" t="s">
        <v>2</v>
      </c>
      <c r="F124" s="81">
        <v>4879</v>
      </c>
      <c r="G124" s="81">
        <v>4919</v>
      </c>
      <c r="H124" s="83"/>
      <c r="I124" s="83"/>
      <c r="J124" s="84">
        <f t="shared" si="116"/>
        <v>-16000</v>
      </c>
      <c r="K124" s="85"/>
      <c r="L124" s="85"/>
      <c r="M124" s="85">
        <f t="shared" si="118"/>
        <v>-40</v>
      </c>
      <c r="N124" s="86">
        <f t="shared" si="119"/>
        <v>-16000</v>
      </c>
    </row>
    <row r="125" spans="1:14" s="87" customFormat="1" ht="14.25" customHeight="1">
      <c r="A125" s="80">
        <v>43397</v>
      </c>
      <c r="B125" s="81" t="s">
        <v>4</v>
      </c>
      <c r="C125" s="81" t="s">
        <v>56</v>
      </c>
      <c r="D125" s="82">
        <v>60</v>
      </c>
      <c r="E125" s="81" t="s">
        <v>2</v>
      </c>
      <c r="F125" s="81">
        <v>39002</v>
      </c>
      <c r="G125" s="81">
        <v>38827</v>
      </c>
      <c r="H125" s="83"/>
      <c r="I125" s="83"/>
      <c r="J125" s="84">
        <f t="shared" si="116"/>
        <v>10500</v>
      </c>
      <c r="K125" s="85"/>
      <c r="L125" s="85"/>
      <c r="M125" s="85">
        <f t="shared" si="118"/>
        <v>175</v>
      </c>
      <c r="N125" s="86">
        <f t="shared" si="119"/>
        <v>10500</v>
      </c>
    </row>
    <row r="126" spans="1:14" s="87" customFormat="1" ht="14.25" customHeight="1">
      <c r="A126" s="80">
        <v>43396</v>
      </c>
      <c r="B126" s="81" t="s">
        <v>0</v>
      </c>
      <c r="C126" s="81" t="s">
        <v>56</v>
      </c>
      <c r="D126" s="82">
        <v>200</v>
      </c>
      <c r="E126" s="81" t="s">
        <v>1</v>
      </c>
      <c r="F126" s="81">
        <v>32215</v>
      </c>
      <c r="G126" s="81">
        <v>32135</v>
      </c>
      <c r="H126" s="83"/>
      <c r="I126" s="83"/>
      <c r="J126" s="84">
        <f t="shared" ref="J126" si="120">(IF(E126="SHORT",F126-G126,IF(E126="LONG",G126-F126)))*D126</f>
        <v>-16000</v>
      </c>
      <c r="K126" s="85"/>
      <c r="L126" s="85"/>
      <c r="M126" s="85">
        <f t="shared" ref="M126" si="121">(K126+J126+L126)/D126</f>
        <v>-80</v>
      </c>
      <c r="N126" s="86">
        <f t="shared" ref="N126" si="122">M126*D126</f>
        <v>-16000</v>
      </c>
    </row>
    <row r="127" spans="1:14" s="87" customFormat="1" ht="14.25" customHeight="1">
      <c r="A127" s="80">
        <v>43395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5121</v>
      </c>
      <c r="G127" s="81">
        <v>5076</v>
      </c>
      <c r="H127" s="83"/>
      <c r="I127" s="83"/>
      <c r="J127" s="84">
        <f t="shared" ref="J127:J129" si="123">(IF(E127="SHORT",F127-G127,IF(E127="LONG",G127-F127)))*D127</f>
        <v>18000</v>
      </c>
      <c r="K127" s="85"/>
      <c r="L127" s="85"/>
      <c r="M127" s="85">
        <f t="shared" ref="M127:M129" si="124">(K127+J127+L127)/D127</f>
        <v>45</v>
      </c>
      <c r="N127" s="86">
        <f t="shared" ref="N127:N129" si="125">M127*D127</f>
        <v>18000</v>
      </c>
    </row>
    <row r="128" spans="1:14" s="87" customFormat="1" ht="14.25" customHeight="1">
      <c r="A128" s="80">
        <v>43395</v>
      </c>
      <c r="B128" s="81" t="s">
        <v>4</v>
      </c>
      <c r="C128" s="81" t="s">
        <v>56</v>
      </c>
      <c r="D128" s="82">
        <v>60</v>
      </c>
      <c r="E128" s="81" t="s">
        <v>1</v>
      </c>
      <c r="F128" s="81">
        <v>38812</v>
      </c>
      <c r="G128" s="81">
        <v>38687</v>
      </c>
      <c r="H128" s="83"/>
      <c r="I128" s="83"/>
      <c r="J128" s="84">
        <f t="shared" si="123"/>
        <v>-7500</v>
      </c>
      <c r="K128" s="85"/>
      <c r="L128" s="85"/>
      <c r="M128" s="85">
        <f t="shared" si="124"/>
        <v>-125</v>
      </c>
      <c r="N128" s="86">
        <f t="shared" si="125"/>
        <v>-7500</v>
      </c>
    </row>
    <row r="129" spans="1:14" s="87" customFormat="1" ht="14.25" customHeight="1">
      <c r="A129" s="80">
        <v>43395</v>
      </c>
      <c r="B129" s="81" t="s">
        <v>32</v>
      </c>
      <c r="C129" s="81" t="s">
        <v>53</v>
      </c>
      <c r="D129" s="82">
        <v>5000</v>
      </c>
      <c r="E129" s="81" t="s">
        <v>2</v>
      </c>
      <c r="F129" s="81">
        <v>234.4</v>
      </c>
      <c r="G129" s="81">
        <v>232.15</v>
      </c>
      <c r="H129" s="83"/>
      <c r="I129" s="83"/>
      <c r="J129" s="84">
        <f t="shared" si="123"/>
        <v>11250</v>
      </c>
      <c r="K129" s="85"/>
      <c r="L129" s="85"/>
      <c r="M129" s="85">
        <f t="shared" si="124"/>
        <v>2.25</v>
      </c>
      <c r="N129" s="86">
        <f t="shared" si="125"/>
        <v>11250</v>
      </c>
    </row>
    <row r="130" spans="1:14" s="87" customFormat="1" ht="14.25" customHeight="1">
      <c r="A130" s="80">
        <v>43392</v>
      </c>
      <c r="B130" s="81" t="s">
        <v>49</v>
      </c>
      <c r="C130" s="81" t="s">
        <v>55</v>
      </c>
      <c r="D130" s="82">
        <v>10000</v>
      </c>
      <c r="E130" s="81" t="s">
        <v>2</v>
      </c>
      <c r="F130" s="81">
        <v>148.44999999999999</v>
      </c>
      <c r="G130" s="81">
        <v>147.65</v>
      </c>
      <c r="H130" s="83"/>
      <c r="I130" s="83"/>
      <c r="J130" s="84">
        <f t="shared" ref="J130:J131" si="126">(IF(E130="SHORT",F130-G130,IF(E130="LONG",G130-F130)))*D130</f>
        <v>7999.999999999829</v>
      </c>
      <c r="K130" s="85"/>
      <c r="L130" s="85"/>
      <c r="M130" s="85">
        <f t="shared" ref="M130:M131" si="127">(K130+J130+L130)/D130</f>
        <v>0.79999999999998295</v>
      </c>
      <c r="N130" s="86">
        <f t="shared" ref="N130:N131" si="128">M130*D130</f>
        <v>7999.999999999829</v>
      </c>
    </row>
    <row r="131" spans="1:14" s="87" customFormat="1" ht="14.25" customHeight="1">
      <c r="A131" s="80">
        <v>43392</v>
      </c>
      <c r="B131" s="81" t="s">
        <v>4</v>
      </c>
      <c r="C131" s="81" t="s">
        <v>56</v>
      </c>
      <c r="D131" s="82">
        <v>60</v>
      </c>
      <c r="E131" s="81" t="s">
        <v>2</v>
      </c>
      <c r="F131" s="81">
        <v>38783</v>
      </c>
      <c r="G131" s="81">
        <v>38903</v>
      </c>
      <c r="H131" s="83"/>
      <c r="I131" s="83"/>
      <c r="J131" s="84">
        <f t="shared" si="126"/>
        <v>-7200</v>
      </c>
      <c r="K131" s="85"/>
      <c r="L131" s="85"/>
      <c r="M131" s="85">
        <f t="shared" si="127"/>
        <v>-120</v>
      </c>
      <c r="N131" s="86">
        <f t="shared" si="128"/>
        <v>-7200</v>
      </c>
    </row>
    <row r="132" spans="1:14" s="87" customFormat="1" ht="14.25" customHeight="1">
      <c r="A132" s="80">
        <v>43390</v>
      </c>
      <c r="B132" s="81" t="s">
        <v>0</v>
      </c>
      <c r="C132" s="81" t="s">
        <v>56</v>
      </c>
      <c r="D132" s="82">
        <v>200</v>
      </c>
      <c r="E132" s="81" t="s">
        <v>1</v>
      </c>
      <c r="F132" s="81">
        <v>31970</v>
      </c>
      <c r="G132" s="81">
        <v>31890</v>
      </c>
      <c r="H132" s="83"/>
      <c r="I132" s="83"/>
      <c r="J132" s="84">
        <f t="shared" ref="J132:J133" si="129">(IF(E132="SHORT",F132-G132,IF(E132="LONG",G132-F132)))*D132</f>
        <v>-16000</v>
      </c>
      <c r="K132" s="85"/>
      <c r="L132" s="85"/>
      <c r="M132" s="85">
        <f t="shared" ref="M132:M133" si="130">(K132+J132+L132)/D132</f>
        <v>-80</v>
      </c>
      <c r="N132" s="86">
        <f t="shared" ref="N132:N133" si="131">M132*D132</f>
        <v>-16000</v>
      </c>
    </row>
    <row r="133" spans="1:14" s="79" customFormat="1" ht="14.25" customHeight="1">
      <c r="A133" s="72">
        <v>43390</v>
      </c>
      <c r="B133" s="73" t="s">
        <v>31</v>
      </c>
      <c r="C133" s="73" t="s">
        <v>53</v>
      </c>
      <c r="D133" s="74">
        <v>400</v>
      </c>
      <c r="E133" s="73" t="s">
        <v>2</v>
      </c>
      <c r="F133" s="73">
        <v>5268</v>
      </c>
      <c r="G133" s="73">
        <v>5223</v>
      </c>
      <c r="H133" s="75">
        <v>5163</v>
      </c>
      <c r="I133" s="75"/>
      <c r="J133" s="76">
        <f t="shared" si="129"/>
        <v>18000</v>
      </c>
      <c r="K133" s="77">
        <f t="shared" ref="K133" si="132">(IF(E133="SHORT",IF(H133="",0,G133-H133),IF(E133="LONG",IF(H133="",0,H133-G133))))*D133</f>
        <v>24000</v>
      </c>
      <c r="L133" s="77"/>
      <c r="M133" s="77">
        <f t="shared" si="130"/>
        <v>105</v>
      </c>
      <c r="N133" s="78">
        <f t="shared" si="131"/>
        <v>42000</v>
      </c>
    </row>
    <row r="134" spans="1:14" s="87" customFormat="1" ht="14.25" customHeight="1">
      <c r="A134" s="80">
        <v>43389</v>
      </c>
      <c r="B134" s="81" t="s">
        <v>0</v>
      </c>
      <c r="C134" s="81" t="s">
        <v>56</v>
      </c>
      <c r="D134" s="82">
        <v>200</v>
      </c>
      <c r="E134" s="81" t="s">
        <v>2</v>
      </c>
      <c r="F134" s="81">
        <v>32046</v>
      </c>
      <c r="G134" s="81">
        <v>31936</v>
      </c>
      <c r="H134" s="83"/>
      <c r="I134" s="83"/>
      <c r="J134" s="84">
        <f t="shared" ref="J134:J136" si="133">(IF(E134="SHORT",F134-G134,IF(E134="LONG",G134-F134)))*D134</f>
        <v>22000</v>
      </c>
      <c r="K134" s="85"/>
      <c r="L134" s="85"/>
      <c r="M134" s="85">
        <f t="shared" ref="M134:M136" si="134">(K134+J134+L134)/D134</f>
        <v>110</v>
      </c>
      <c r="N134" s="86">
        <f t="shared" ref="N134:N136" si="135">M134*D134</f>
        <v>22000</v>
      </c>
    </row>
    <row r="135" spans="1:14" s="87" customFormat="1" ht="14.25" customHeight="1">
      <c r="A135" s="80">
        <v>43389</v>
      </c>
      <c r="B135" s="81" t="s">
        <v>5</v>
      </c>
      <c r="C135" s="81" t="s">
        <v>55</v>
      </c>
      <c r="D135" s="82">
        <v>20000</v>
      </c>
      <c r="E135" s="81" t="s">
        <v>1</v>
      </c>
      <c r="F135" s="81">
        <v>194.05</v>
      </c>
      <c r="G135" s="81">
        <v>193.35</v>
      </c>
      <c r="H135" s="83"/>
      <c r="I135" s="83"/>
      <c r="J135" s="84">
        <f t="shared" si="133"/>
        <v>-14000.000000000342</v>
      </c>
      <c r="K135" s="85"/>
      <c r="L135" s="85"/>
      <c r="M135" s="85">
        <f t="shared" si="134"/>
        <v>-0.70000000000001705</v>
      </c>
      <c r="N135" s="86">
        <f t="shared" si="135"/>
        <v>-14000.000000000342</v>
      </c>
    </row>
    <row r="136" spans="1:14" s="87" customFormat="1" ht="14.25" customHeight="1">
      <c r="A136" s="80">
        <v>43389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5256</v>
      </c>
      <c r="G136" s="81">
        <v>5217</v>
      </c>
      <c r="H136" s="83"/>
      <c r="I136" s="83"/>
      <c r="J136" s="84">
        <f t="shared" si="133"/>
        <v>15600</v>
      </c>
      <c r="K136" s="85"/>
      <c r="L136" s="85"/>
      <c r="M136" s="85">
        <f t="shared" si="134"/>
        <v>39</v>
      </c>
      <c r="N136" s="86">
        <f t="shared" si="135"/>
        <v>15600</v>
      </c>
    </row>
    <row r="137" spans="1:14" s="87" customFormat="1" ht="14.25" customHeight="1">
      <c r="A137" s="80">
        <v>43388</v>
      </c>
      <c r="B137" s="81" t="s">
        <v>49</v>
      </c>
      <c r="C137" s="81" t="s">
        <v>55</v>
      </c>
      <c r="D137" s="82">
        <v>20000</v>
      </c>
      <c r="E137" s="81" t="s">
        <v>2</v>
      </c>
      <c r="F137" s="81">
        <v>150.5</v>
      </c>
      <c r="G137" s="81">
        <v>150.30000000000001</v>
      </c>
      <c r="H137" s="83"/>
      <c r="I137" s="83"/>
      <c r="J137" s="84">
        <f t="shared" ref="J137:J140" si="136">(IF(E137="SHORT",F137-G137,IF(E137="LONG",G137-F137)))*D137</f>
        <v>3999.9999999997726</v>
      </c>
      <c r="K137" s="85"/>
      <c r="L137" s="85"/>
      <c r="M137" s="85">
        <f t="shared" ref="M137:M140" si="137">(K137+J137+L137)/D137</f>
        <v>0.19999999999998863</v>
      </c>
      <c r="N137" s="86">
        <f t="shared" ref="N137:N140" si="138">M137*D137</f>
        <v>3999.9999999997726</v>
      </c>
    </row>
    <row r="138" spans="1:14" s="87" customFormat="1" ht="14.25" customHeight="1">
      <c r="A138" s="80">
        <v>43388</v>
      </c>
      <c r="B138" s="81" t="s">
        <v>3</v>
      </c>
      <c r="C138" s="81" t="s">
        <v>55</v>
      </c>
      <c r="D138" s="82">
        <v>4000</v>
      </c>
      <c r="E138" s="81" t="s">
        <v>2</v>
      </c>
      <c r="F138" s="81">
        <v>460.2</v>
      </c>
      <c r="G138" s="81">
        <v>457.55</v>
      </c>
      <c r="H138" s="83"/>
      <c r="I138" s="83"/>
      <c r="J138" s="84">
        <f t="shared" si="136"/>
        <v>10599.999999999909</v>
      </c>
      <c r="K138" s="85"/>
      <c r="L138" s="85"/>
      <c r="M138" s="85">
        <f t="shared" si="137"/>
        <v>2.6499999999999773</v>
      </c>
      <c r="N138" s="86">
        <f t="shared" si="138"/>
        <v>10599.999999999909</v>
      </c>
    </row>
    <row r="139" spans="1:14" s="87" customFormat="1" ht="14.25" customHeight="1">
      <c r="A139" s="80">
        <v>43388</v>
      </c>
      <c r="B139" s="81" t="s">
        <v>4</v>
      </c>
      <c r="C139" s="81" t="s">
        <v>56</v>
      </c>
      <c r="D139" s="82">
        <v>60</v>
      </c>
      <c r="E139" s="81" t="s">
        <v>1</v>
      </c>
      <c r="F139" s="81">
        <v>39379</v>
      </c>
      <c r="G139" s="81">
        <v>39254</v>
      </c>
      <c r="H139" s="83"/>
      <c r="I139" s="83"/>
      <c r="J139" s="84">
        <f t="shared" si="136"/>
        <v>-7500</v>
      </c>
      <c r="K139" s="85"/>
      <c r="L139" s="85"/>
      <c r="M139" s="85">
        <f t="shared" si="137"/>
        <v>-125</v>
      </c>
      <c r="N139" s="86">
        <f t="shared" si="138"/>
        <v>-7500</v>
      </c>
    </row>
    <row r="140" spans="1:14" s="87" customFormat="1" ht="14.25" customHeight="1">
      <c r="A140" s="80">
        <v>43388</v>
      </c>
      <c r="B140" s="81" t="s">
        <v>31</v>
      </c>
      <c r="C140" s="81" t="s">
        <v>53</v>
      </c>
      <c r="D140" s="82">
        <v>400</v>
      </c>
      <c r="E140" s="81" t="s">
        <v>1</v>
      </c>
      <c r="F140" s="81">
        <v>5306</v>
      </c>
      <c r="G140" s="81">
        <v>5271</v>
      </c>
      <c r="H140" s="83"/>
      <c r="I140" s="83"/>
      <c r="J140" s="84">
        <f t="shared" si="136"/>
        <v>-14000</v>
      </c>
      <c r="K140" s="85"/>
      <c r="L140" s="85"/>
      <c r="M140" s="85">
        <f t="shared" si="137"/>
        <v>-35</v>
      </c>
      <c r="N140" s="86">
        <f t="shared" si="138"/>
        <v>-14000</v>
      </c>
    </row>
    <row r="141" spans="1:14" s="87" customFormat="1" ht="14.25" customHeight="1">
      <c r="A141" s="80">
        <v>43385</v>
      </c>
      <c r="B141" s="81" t="s">
        <v>31</v>
      </c>
      <c r="C141" s="81" t="s">
        <v>53</v>
      </c>
      <c r="D141" s="82">
        <v>400</v>
      </c>
      <c r="E141" s="81" t="s">
        <v>2</v>
      </c>
      <c r="F141" s="81">
        <v>5267</v>
      </c>
      <c r="G141" s="81">
        <v>5222</v>
      </c>
      <c r="H141" s="83"/>
      <c r="I141" s="83"/>
      <c r="J141" s="84">
        <f t="shared" ref="J141" si="139">(IF(E141="SHORT",F141-G141,IF(E141="LONG",G141-F141)))*D141</f>
        <v>18000</v>
      </c>
      <c r="K141" s="85"/>
      <c r="L141" s="85"/>
      <c r="M141" s="85">
        <f t="shared" ref="M141" si="140">(K141+J141+L141)/D141</f>
        <v>45</v>
      </c>
      <c r="N141" s="86">
        <f t="shared" ref="N141" si="141">M141*D141</f>
        <v>18000</v>
      </c>
    </row>
    <row r="142" spans="1:14" s="79" customFormat="1" ht="14.25" customHeight="1">
      <c r="A142" s="72">
        <v>43384</v>
      </c>
      <c r="B142" s="73" t="s">
        <v>32</v>
      </c>
      <c r="C142" s="73" t="s">
        <v>53</v>
      </c>
      <c r="D142" s="74">
        <v>2500</v>
      </c>
      <c r="E142" s="73" t="s">
        <v>2</v>
      </c>
      <c r="F142" s="73">
        <v>242.2</v>
      </c>
      <c r="G142" s="73">
        <v>239.45</v>
      </c>
      <c r="H142" s="75">
        <v>235.95</v>
      </c>
      <c r="I142" s="75"/>
      <c r="J142" s="76">
        <f t="shared" ref="J142:J148" si="142">(IF(E142="SHORT",F142-G142,IF(E142="LONG",G142-F142)))*D142</f>
        <v>6875</v>
      </c>
      <c r="K142" s="77">
        <f t="shared" ref="K142:K147" si="143">(IF(E142="SHORT",IF(H142="",0,G142-H142),IF(E142="LONG",IF(H142="",0,H142-G142))))*D142</f>
        <v>8750</v>
      </c>
      <c r="L142" s="77"/>
      <c r="M142" s="77">
        <f t="shared" ref="M142:M148" si="144">(K142+J142+L142)/D142</f>
        <v>6.25</v>
      </c>
      <c r="N142" s="78">
        <f t="shared" ref="N142:N148" si="145">M142*D142</f>
        <v>15625</v>
      </c>
    </row>
    <row r="143" spans="1:14" s="79" customFormat="1" ht="14.25" customHeight="1">
      <c r="A143" s="72">
        <v>43384</v>
      </c>
      <c r="B143" s="73" t="s">
        <v>0</v>
      </c>
      <c r="C143" s="73" t="s">
        <v>56</v>
      </c>
      <c r="D143" s="74">
        <v>200</v>
      </c>
      <c r="E143" s="73" t="s">
        <v>1</v>
      </c>
      <c r="F143" s="73">
        <v>31608</v>
      </c>
      <c r="G143" s="73">
        <v>31758</v>
      </c>
      <c r="H143" s="75">
        <v>31933</v>
      </c>
      <c r="I143" s="75"/>
      <c r="J143" s="76">
        <f t="shared" si="142"/>
        <v>30000</v>
      </c>
      <c r="K143" s="77">
        <f t="shared" si="143"/>
        <v>35000</v>
      </c>
      <c r="L143" s="77"/>
      <c r="M143" s="77">
        <f t="shared" si="144"/>
        <v>325</v>
      </c>
      <c r="N143" s="78">
        <f t="shared" si="145"/>
        <v>65000</v>
      </c>
    </row>
    <row r="144" spans="1:14" s="87" customFormat="1" ht="14.25" customHeight="1">
      <c r="A144" s="80">
        <v>43384</v>
      </c>
      <c r="B144" s="81" t="s">
        <v>31</v>
      </c>
      <c r="C144" s="81" t="s">
        <v>53</v>
      </c>
      <c r="D144" s="82">
        <v>300</v>
      </c>
      <c r="E144" s="81" t="s">
        <v>2</v>
      </c>
      <c r="F144" s="81">
        <v>5342</v>
      </c>
      <c r="G144" s="81">
        <v>5297</v>
      </c>
      <c r="H144" s="83"/>
      <c r="I144" s="83"/>
      <c r="J144" s="84">
        <f t="shared" si="142"/>
        <v>13500</v>
      </c>
      <c r="K144" s="85"/>
      <c r="L144" s="85"/>
      <c r="M144" s="85">
        <f t="shared" si="144"/>
        <v>45</v>
      </c>
      <c r="N144" s="86">
        <f t="shared" si="145"/>
        <v>13500</v>
      </c>
    </row>
    <row r="145" spans="1:14" s="87" customFormat="1" ht="14.25" customHeight="1">
      <c r="A145" s="80">
        <v>43383</v>
      </c>
      <c r="B145" s="81" t="s">
        <v>31</v>
      </c>
      <c r="C145" s="81" t="s">
        <v>53</v>
      </c>
      <c r="D145" s="82">
        <v>200</v>
      </c>
      <c r="E145" s="81" t="s">
        <v>2</v>
      </c>
      <c r="F145" s="81">
        <v>5547</v>
      </c>
      <c r="G145" s="81">
        <v>5492</v>
      </c>
      <c r="H145" s="83"/>
      <c r="I145" s="83"/>
      <c r="J145" s="84">
        <f t="shared" si="142"/>
        <v>11000</v>
      </c>
      <c r="K145" s="85"/>
      <c r="L145" s="85"/>
      <c r="M145" s="85">
        <f t="shared" si="144"/>
        <v>55</v>
      </c>
      <c r="N145" s="86">
        <f t="shared" si="145"/>
        <v>11000</v>
      </c>
    </row>
    <row r="146" spans="1:14" s="87" customFormat="1" ht="14.25" customHeight="1">
      <c r="A146" s="80">
        <v>43378</v>
      </c>
      <c r="B146" s="81" t="s">
        <v>0</v>
      </c>
      <c r="C146" s="81" t="s">
        <v>56</v>
      </c>
      <c r="D146" s="82">
        <v>300</v>
      </c>
      <c r="E146" s="81" t="s">
        <v>1</v>
      </c>
      <c r="F146" s="81">
        <v>31620</v>
      </c>
      <c r="G146" s="81">
        <v>31795</v>
      </c>
      <c r="H146" s="83"/>
      <c r="I146" s="83"/>
      <c r="J146" s="84">
        <f t="shared" si="142"/>
        <v>52500</v>
      </c>
      <c r="K146" s="85"/>
      <c r="L146" s="85"/>
      <c r="M146" s="85">
        <f t="shared" si="144"/>
        <v>175</v>
      </c>
      <c r="N146" s="86">
        <f t="shared" si="145"/>
        <v>52500</v>
      </c>
    </row>
    <row r="147" spans="1:14" s="79" customFormat="1" ht="14.25" customHeight="1">
      <c r="A147" s="72">
        <v>43377</v>
      </c>
      <c r="B147" s="73" t="s">
        <v>32</v>
      </c>
      <c r="C147" s="73" t="s">
        <v>53</v>
      </c>
      <c r="D147" s="74">
        <v>5000</v>
      </c>
      <c r="E147" s="73" t="s">
        <v>2</v>
      </c>
      <c r="F147" s="73">
        <v>239</v>
      </c>
      <c r="G147" s="73">
        <v>236</v>
      </c>
      <c r="H147" s="75">
        <v>232</v>
      </c>
      <c r="I147" s="75"/>
      <c r="J147" s="76">
        <f t="shared" si="142"/>
        <v>15000</v>
      </c>
      <c r="K147" s="77">
        <f t="shared" si="143"/>
        <v>20000</v>
      </c>
      <c r="L147" s="77"/>
      <c r="M147" s="77">
        <f t="shared" si="144"/>
        <v>7</v>
      </c>
      <c r="N147" s="78">
        <f t="shared" si="145"/>
        <v>35000</v>
      </c>
    </row>
    <row r="148" spans="1:14" s="87" customFormat="1" ht="14.25" customHeight="1">
      <c r="A148" s="80">
        <v>43377</v>
      </c>
      <c r="B148" s="81" t="s">
        <v>4</v>
      </c>
      <c r="C148" s="81" t="s">
        <v>56</v>
      </c>
      <c r="D148" s="82">
        <v>90</v>
      </c>
      <c r="E148" s="81" t="s">
        <v>1</v>
      </c>
      <c r="F148" s="81">
        <v>39046</v>
      </c>
      <c r="G148" s="81">
        <v>39221</v>
      </c>
      <c r="H148" s="83"/>
      <c r="I148" s="83"/>
      <c r="J148" s="84">
        <f t="shared" si="142"/>
        <v>15750</v>
      </c>
      <c r="K148" s="85"/>
      <c r="L148" s="85"/>
      <c r="M148" s="85">
        <f t="shared" si="144"/>
        <v>175</v>
      </c>
      <c r="N148" s="86">
        <f t="shared" si="145"/>
        <v>15750</v>
      </c>
    </row>
    <row r="149" spans="1:14" s="87" customFormat="1" ht="14.25" customHeight="1">
      <c r="A149" s="80">
        <v>43376</v>
      </c>
      <c r="B149" s="81" t="s">
        <v>4</v>
      </c>
      <c r="C149" s="81" t="s">
        <v>56</v>
      </c>
      <c r="D149" s="82">
        <v>90</v>
      </c>
      <c r="E149" s="81" t="s">
        <v>2</v>
      </c>
      <c r="F149" s="81">
        <v>39063</v>
      </c>
      <c r="G149" s="81">
        <v>38989</v>
      </c>
      <c r="H149" s="83"/>
      <c r="I149" s="83"/>
      <c r="J149" s="84">
        <f t="shared" ref="J149:J151" si="146">(IF(E149="SHORT",F149-G149,IF(E149="LONG",G149-F149)))*D149</f>
        <v>6660</v>
      </c>
      <c r="K149" s="85"/>
      <c r="L149" s="85"/>
      <c r="M149" s="85">
        <f t="shared" ref="M149:M151" si="147">(K149+J149+L149)/D149</f>
        <v>74</v>
      </c>
      <c r="N149" s="86">
        <f t="shared" ref="N149:N151" si="148">M149*D149</f>
        <v>6660</v>
      </c>
    </row>
    <row r="150" spans="1:14" s="79" customFormat="1" ht="14.25" customHeight="1">
      <c r="A150" s="72">
        <v>43376</v>
      </c>
      <c r="B150" s="73" t="s">
        <v>31</v>
      </c>
      <c r="C150" s="73" t="s">
        <v>53</v>
      </c>
      <c r="D150" s="74">
        <v>400</v>
      </c>
      <c r="E150" s="73" t="s">
        <v>1</v>
      </c>
      <c r="F150" s="73">
        <v>5529</v>
      </c>
      <c r="G150" s="73">
        <v>5574</v>
      </c>
      <c r="H150" s="75">
        <v>5634</v>
      </c>
      <c r="I150" s="75"/>
      <c r="J150" s="76">
        <f t="shared" si="146"/>
        <v>18000</v>
      </c>
      <c r="K150" s="77">
        <f t="shared" ref="K150" si="149">(IF(E150="SHORT",IF(H150="",0,G150-H150),IF(E150="LONG",IF(H150="",0,H150-G150))))*D150</f>
        <v>24000</v>
      </c>
      <c r="L150" s="77"/>
      <c r="M150" s="77">
        <f t="shared" si="147"/>
        <v>105</v>
      </c>
      <c r="N150" s="78">
        <f t="shared" si="148"/>
        <v>42000</v>
      </c>
    </row>
    <row r="151" spans="1:14" s="87" customFormat="1" ht="14.25" customHeight="1">
      <c r="A151" s="80">
        <v>43376</v>
      </c>
      <c r="B151" s="81" t="s">
        <v>5</v>
      </c>
      <c r="C151" s="81" t="s">
        <v>55</v>
      </c>
      <c r="D151" s="82">
        <v>15000</v>
      </c>
      <c r="E151" s="81" t="s">
        <v>2</v>
      </c>
      <c r="F151" s="81">
        <v>196.6</v>
      </c>
      <c r="G151" s="81">
        <v>195.1</v>
      </c>
      <c r="H151" s="83"/>
      <c r="I151" s="83"/>
      <c r="J151" s="84">
        <f t="shared" si="146"/>
        <v>22500</v>
      </c>
      <c r="K151" s="85"/>
      <c r="L151" s="85"/>
      <c r="M151" s="85">
        <f t="shared" si="147"/>
        <v>1.5</v>
      </c>
      <c r="N151" s="86">
        <f t="shared" si="148"/>
        <v>22500</v>
      </c>
    </row>
  </sheetData>
  <autoFilter ref="A4:N151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97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5.75" thickBo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C3" sqref="C3:E3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36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87" customFormat="1" ht="14.25" customHeight="1">
      <c r="A5" s="80">
        <v>43447</v>
      </c>
      <c r="B5" s="81" t="s">
        <v>61</v>
      </c>
      <c r="C5" s="81" t="s">
        <v>62</v>
      </c>
      <c r="D5" s="82">
        <v>300</v>
      </c>
      <c r="E5" s="81" t="s">
        <v>1</v>
      </c>
      <c r="F5" s="81">
        <v>134.25</v>
      </c>
      <c r="G5" s="81">
        <v>117.25</v>
      </c>
      <c r="H5" s="81"/>
      <c r="I5" s="83"/>
      <c r="J5" s="84">
        <f t="shared" ref="J5:J6" si="0">(IF(E5="SHORT",F5-G5,IF(E5="LONG",G5-F5)))*D5</f>
        <v>-5100</v>
      </c>
      <c r="K5" s="85"/>
      <c r="L5" s="85"/>
      <c r="M5" s="85">
        <f t="shared" ref="M5:M6" si="1">(K5+J5+L5)/D5</f>
        <v>-17</v>
      </c>
      <c r="N5" s="86">
        <f t="shared" ref="N5:N6" si="2">M5*D5</f>
        <v>-5100</v>
      </c>
    </row>
    <row r="6" spans="1:14" s="87" customFormat="1" ht="14.25" customHeight="1">
      <c r="A6" s="80">
        <v>43447</v>
      </c>
      <c r="B6" s="81" t="s">
        <v>69</v>
      </c>
      <c r="C6" s="81" t="s">
        <v>56</v>
      </c>
      <c r="D6" s="82">
        <v>300</v>
      </c>
      <c r="E6" s="81" t="s">
        <v>1</v>
      </c>
      <c r="F6" s="81">
        <v>350</v>
      </c>
      <c r="G6" s="81">
        <v>375</v>
      </c>
      <c r="H6" s="81">
        <v>405</v>
      </c>
      <c r="I6" s="83"/>
      <c r="J6" s="84">
        <f t="shared" si="0"/>
        <v>7500</v>
      </c>
      <c r="K6" s="85">
        <f t="shared" ref="K6" si="3">(IF(E6="SHORT",IF(H6="",0,G6-H6),IF(E6="LONG",IF(H6="",0,H6-G6))))*D6</f>
        <v>9000</v>
      </c>
      <c r="L6" s="85"/>
      <c r="M6" s="85">
        <f t="shared" si="1"/>
        <v>55</v>
      </c>
      <c r="N6" s="86">
        <f t="shared" si="2"/>
        <v>16500</v>
      </c>
    </row>
    <row r="7" spans="1:14" s="87" customFormat="1" ht="14.25" customHeight="1">
      <c r="A7" s="80">
        <v>43446</v>
      </c>
      <c r="B7" s="81" t="s">
        <v>68</v>
      </c>
      <c r="C7" s="81" t="s">
        <v>62</v>
      </c>
      <c r="D7" s="82">
        <v>300</v>
      </c>
      <c r="E7" s="81" t="s">
        <v>1</v>
      </c>
      <c r="F7" s="81">
        <v>140</v>
      </c>
      <c r="G7" s="81">
        <v>152</v>
      </c>
      <c r="H7" s="81"/>
      <c r="I7" s="83"/>
      <c r="J7" s="84">
        <f t="shared" ref="J7" si="4">(IF(E7="SHORT",F7-G7,IF(E7="LONG",G7-F7)))*D7</f>
        <v>3600</v>
      </c>
      <c r="K7" s="85"/>
      <c r="L7" s="85"/>
      <c r="M7" s="85">
        <f t="shared" ref="M7" si="5">(K7+J7+L7)/D7</f>
        <v>12</v>
      </c>
      <c r="N7" s="86">
        <f t="shared" ref="N7" si="6">M7*D7</f>
        <v>3600</v>
      </c>
    </row>
    <row r="8" spans="1:14" s="87" customFormat="1" ht="14.25" customHeight="1">
      <c r="A8" s="80">
        <v>43445</v>
      </c>
      <c r="B8" s="81" t="s">
        <v>61</v>
      </c>
      <c r="C8" s="81" t="s">
        <v>62</v>
      </c>
      <c r="D8" s="82">
        <v>500</v>
      </c>
      <c r="E8" s="81" t="s">
        <v>1</v>
      </c>
      <c r="F8" s="81">
        <v>40</v>
      </c>
      <c r="G8" s="81">
        <v>50</v>
      </c>
      <c r="H8" s="81"/>
      <c r="I8" s="83"/>
      <c r="J8" s="84">
        <f t="shared" ref="J8:J9" si="7">(IF(E8="SHORT",F8-G8,IF(E8="LONG",G8-F8)))*D8</f>
        <v>5000</v>
      </c>
      <c r="K8" s="85"/>
      <c r="L8" s="85"/>
      <c r="M8" s="85">
        <f t="shared" ref="M8:M9" si="8">(K8+J8+L8)/D8</f>
        <v>10</v>
      </c>
      <c r="N8" s="86">
        <f t="shared" ref="N8:N9" si="9">M8*D8</f>
        <v>5000</v>
      </c>
    </row>
    <row r="9" spans="1:14" s="87" customFormat="1" ht="14.25" customHeight="1">
      <c r="A9" s="80">
        <v>43445</v>
      </c>
      <c r="B9" s="81" t="s">
        <v>65</v>
      </c>
      <c r="C9" s="81" t="s">
        <v>62</v>
      </c>
      <c r="D9" s="82">
        <v>300</v>
      </c>
      <c r="E9" s="81" t="s">
        <v>1</v>
      </c>
      <c r="F9" s="81">
        <v>48</v>
      </c>
      <c r="G9" s="81">
        <v>33</v>
      </c>
      <c r="H9" s="81"/>
      <c r="I9" s="83"/>
      <c r="J9" s="84">
        <f t="shared" si="7"/>
        <v>-4500</v>
      </c>
      <c r="K9" s="85"/>
      <c r="L9" s="85"/>
      <c r="M9" s="85">
        <f t="shared" si="8"/>
        <v>-15</v>
      </c>
      <c r="N9" s="86">
        <f t="shared" si="9"/>
        <v>-4500</v>
      </c>
    </row>
    <row r="10" spans="1:14" s="87" customFormat="1" ht="14.25" customHeight="1">
      <c r="A10" s="80">
        <v>43444</v>
      </c>
      <c r="B10" s="81" t="s">
        <v>67</v>
      </c>
      <c r="C10" s="81" t="s">
        <v>62</v>
      </c>
      <c r="D10" s="82">
        <v>300</v>
      </c>
      <c r="E10" s="81" t="s">
        <v>1</v>
      </c>
      <c r="F10" s="81">
        <v>56</v>
      </c>
      <c r="G10" s="81">
        <v>71</v>
      </c>
      <c r="H10" s="81"/>
      <c r="I10" s="83"/>
      <c r="J10" s="84">
        <f t="shared" ref="J10" si="10">(IF(E10="SHORT",F10-G10,IF(E10="LONG",G10-F10)))*D10</f>
        <v>4500</v>
      </c>
      <c r="K10" s="85"/>
      <c r="L10" s="85"/>
      <c r="M10" s="85">
        <f t="shared" ref="M10" si="11">(K10+J10+L10)/D10</f>
        <v>15</v>
      </c>
      <c r="N10" s="86">
        <f t="shared" ref="N10" si="12">M10*D10</f>
        <v>4500</v>
      </c>
    </row>
    <row r="11" spans="1:14" s="79" customFormat="1" ht="14.25" customHeight="1">
      <c r="A11" s="72">
        <v>43441</v>
      </c>
      <c r="B11" s="73" t="s">
        <v>66</v>
      </c>
      <c r="C11" s="73" t="s">
        <v>56</v>
      </c>
      <c r="D11" s="74">
        <v>300</v>
      </c>
      <c r="E11" s="73" t="s">
        <v>1</v>
      </c>
      <c r="F11" s="73">
        <v>331.5</v>
      </c>
      <c r="G11" s="73">
        <v>356.5</v>
      </c>
      <c r="H11" s="73">
        <v>386.5</v>
      </c>
      <c r="I11" s="75">
        <v>416.5</v>
      </c>
      <c r="J11" s="76">
        <f t="shared" ref="J11:J13" si="13">(IF(E11="SHORT",F11-G11,IF(E11="LONG",G11-F11)))*D11</f>
        <v>7500</v>
      </c>
      <c r="K11" s="77">
        <f t="shared" ref="K11:K12" si="14">(IF(E11="SHORT",IF(H11="",0,G11-H11),IF(E11="LONG",IF(H11="",0,H11-G11))))*D11</f>
        <v>9000</v>
      </c>
      <c r="L11" s="77">
        <f t="shared" ref="L11:L12" si="15">(IF(E11="SHORT",IF(I11="",0,H11-I11),IF(E11="LONG",IF(I11="",0,(I11-H11)))))*D11</f>
        <v>9000</v>
      </c>
      <c r="M11" s="77">
        <f t="shared" ref="M11:M13" si="16">(K11+J11+L11)/D11</f>
        <v>85</v>
      </c>
      <c r="N11" s="78">
        <f t="shared" ref="N11:N13" si="17">M11*D11</f>
        <v>25500</v>
      </c>
    </row>
    <row r="12" spans="1:14" s="79" customFormat="1" ht="14.25" customHeight="1">
      <c r="A12" s="72">
        <v>43441</v>
      </c>
      <c r="B12" s="73" t="s">
        <v>61</v>
      </c>
      <c r="C12" s="73" t="s">
        <v>62</v>
      </c>
      <c r="D12" s="74">
        <v>300</v>
      </c>
      <c r="E12" s="73" t="s">
        <v>1</v>
      </c>
      <c r="F12" s="73">
        <v>55</v>
      </c>
      <c r="G12" s="73">
        <v>70</v>
      </c>
      <c r="H12" s="73">
        <v>90</v>
      </c>
      <c r="I12" s="75">
        <v>107</v>
      </c>
      <c r="J12" s="76">
        <f t="shared" si="13"/>
        <v>4500</v>
      </c>
      <c r="K12" s="77">
        <f t="shared" si="14"/>
        <v>6000</v>
      </c>
      <c r="L12" s="77">
        <f t="shared" si="15"/>
        <v>5100</v>
      </c>
      <c r="M12" s="77">
        <f t="shared" si="16"/>
        <v>52</v>
      </c>
      <c r="N12" s="78">
        <f t="shared" si="17"/>
        <v>15600</v>
      </c>
    </row>
    <row r="13" spans="1:14" s="87" customFormat="1" ht="14.25" customHeight="1">
      <c r="A13" s="80">
        <v>43441</v>
      </c>
      <c r="B13" s="81" t="s">
        <v>65</v>
      </c>
      <c r="C13" s="81" t="s">
        <v>62</v>
      </c>
      <c r="D13" s="82">
        <v>300</v>
      </c>
      <c r="E13" s="81" t="s">
        <v>1</v>
      </c>
      <c r="F13" s="81">
        <v>120</v>
      </c>
      <c r="G13" s="81">
        <v>103</v>
      </c>
      <c r="H13" s="81"/>
      <c r="I13" s="83"/>
      <c r="J13" s="84">
        <f t="shared" si="13"/>
        <v>-5100</v>
      </c>
      <c r="K13" s="85"/>
      <c r="L13" s="85"/>
      <c r="M13" s="85">
        <f t="shared" si="16"/>
        <v>-17</v>
      </c>
      <c r="N13" s="86">
        <f t="shared" si="17"/>
        <v>-5100</v>
      </c>
    </row>
    <row r="14" spans="1:14" s="87" customFormat="1" ht="14.25" customHeight="1">
      <c r="A14" s="80">
        <v>43440</v>
      </c>
      <c r="B14" s="81" t="s">
        <v>64</v>
      </c>
      <c r="C14" s="81" t="s">
        <v>56</v>
      </c>
      <c r="D14" s="82">
        <v>300</v>
      </c>
      <c r="E14" s="81" t="s">
        <v>1</v>
      </c>
      <c r="F14" s="81">
        <v>275</v>
      </c>
      <c r="G14" s="81">
        <v>305</v>
      </c>
      <c r="H14" s="81"/>
      <c r="I14" s="83"/>
      <c r="J14" s="84">
        <f t="shared" ref="J14" si="18">(IF(E14="SHORT",F14-G14,IF(E14="LONG",G14-F14)))*D14</f>
        <v>9000</v>
      </c>
      <c r="K14" s="85"/>
      <c r="L14" s="85"/>
      <c r="M14" s="85">
        <f t="shared" ref="M14" si="19">(K14+J14+L14)/D14</f>
        <v>30</v>
      </c>
      <c r="N14" s="86">
        <f t="shared" ref="N14" si="20">M14*D14</f>
        <v>9000</v>
      </c>
    </row>
    <row r="15" spans="1:14" s="87" customFormat="1" ht="14.25" customHeight="1">
      <c r="A15" s="80">
        <v>43439</v>
      </c>
      <c r="B15" s="81" t="s">
        <v>63</v>
      </c>
      <c r="C15" s="81" t="s">
        <v>56</v>
      </c>
      <c r="D15" s="82">
        <v>300</v>
      </c>
      <c r="E15" s="81" t="s">
        <v>1</v>
      </c>
      <c r="F15" s="81">
        <v>370</v>
      </c>
      <c r="G15" s="81">
        <v>405</v>
      </c>
      <c r="H15" s="81"/>
      <c r="I15" s="83"/>
      <c r="J15" s="84">
        <f t="shared" ref="J15" si="21">(IF(E15="SHORT",F15-G15,IF(E15="LONG",G15-F15)))*D15</f>
        <v>10500</v>
      </c>
      <c r="K15" s="85"/>
      <c r="L15" s="85"/>
      <c r="M15" s="85">
        <f t="shared" ref="M15" si="22">(K15+J15+L15)/D15</f>
        <v>35</v>
      </c>
      <c r="N15" s="86">
        <f t="shared" ref="N15" si="23">M15*D15</f>
        <v>10500</v>
      </c>
    </row>
    <row r="16" spans="1:14" s="79" customFormat="1" ht="14.25" customHeight="1">
      <c r="A16" s="72">
        <v>43439</v>
      </c>
      <c r="B16" s="73" t="s">
        <v>61</v>
      </c>
      <c r="C16" s="73" t="s">
        <v>62</v>
      </c>
      <c r="D16" s="74">
        <v>300</v>
      </c>
      <c r="E16" s="73" t="s">
        <v>1</v>
      </c>
      <c r="F16" s="73">
        <v>99.5</v>
      </c>
      <c r="G16" s="73">
        <v>114.5</v>
      </c>
      <c r="H16" s="73">
        <v>134.5</v>
      </c>
      <c r="I16" s="75">
        <v>151.5</v>
      </c>
      <c r="J16" s="76">
        <f t="shared" ref="J16" si="24">(IF(E16="SHORT",F16-G16,IF(E16="LONG",G16-F16)))*D16</f>
        <v>4500</v>
      </c>
      <c r="K16" s="77">
        <f t="shared" ref="K16" si="25">(IF(E16="SHORT",IF(H16="",0,G16-H16),IF(E16="LONG",IF(H16="",0,H16-G16))))*D16</f>
        <v>6000</v>
      </c>
      <c r="L16" s="77">
        <f t="shared" ref="L16" si="26">(IF(E16="SHORT",IF(I16="",0,H16-I16),IF(E16="LONG",IF(I16="",0,(I16-H16)))))*D16</f>
        <v>5100</v>
      </c>
      <c r="M16" s="77">
        <f t="shared" ref="M16" si="27">(K16+J16+L16)/D16</f>
        <v>52</v>
      </c>
      <c r="N16" s="78">
        <f t="shared" ref="N16" si="28">M16*D16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MCX Combo</vt:lpstr>
      <vt:lpstr>MCX Premium</vt:lpstr>
      <vt:lpstr>Till Feb-17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dcterms:created xsi:type="dcterms:W3CDTF">2015-12-06T10:06:56Z</dcterms:created>
  <dcterms:modified xsi:type="dcterms:W3CDTF">2018-12-14T12:04:33Z</dcterms:modified>
</cp:coreProperties>
</file>