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Sheet2" sheetId="3" r:id="rId1"/>
    <sheet name="STOCK FUTURES " sheetId="1" r:id="rId2"/>
    <sheet name="Sheet1" sheetId="2" r:id="rId3"/>
  </sheets>
  <definedNames>
    <definedName name="_xlnm._FilterDatabase" localSheetId="1" hidden="1">'STOCK FUTURES '!$A$5:$M$4264</definedName>
  </definedNames>
  <calcPr calcId="124519"/>
</workbook>
</file>

<file path=xl/calcChain.xml><?xml version="1.0" encoding="utf-8"?>
<calcChain xmlns="http://schemas.openxmlformats.org/spreadsheetml/2006/main">
  <c r="I7" i="3"/>
  <c r="I6"/>
  <c r="K5"/>
  <c r="J5"/>
  <c r="I5"/>
  <c r="I10"/>
  <c r="L10" s="1"/>
  <c r="M10" s="1"/>
  <c r="I9"/>
  <c r="L9" s="1"/>
  <c r="M9" s="1"/>
  <c r="I8"/>
  <c r="L8" s="1"/>
  <c r="M8" s="1"/>
  <c r="I11"/>
  <c r="L11" s="1"/>
  <c r="M11" s="1"/>
  <c r="I14"/>
  <c r="L14" s="1"/>
  <c r="M14" s="1"/>
  <c r="I13"/>
  <c r="L13" s="1"/>
  <c r="M13" s="1"/>
  <c r="I12"/>
  <c r="L12" s="1"/>
  <c r="M12" s="1"/>
  <c r="L17"/>
  <c r="M17" s="1"/>
  <c r="I17"/>
  <c r="J16"/>
  <c r="I16"/>
  <c r="L16" s="1"/>
  <c r="M16" s="1"/>
  <c r="L15"/>
  <c r="M15" s="1"/>
  <c r="I15"/>
  <c r="K20"/>
  <c r="J20"/>
  <c r="I20"/>
  <c r="K19"/>
  <c r="J19"/>
  <c r="I19"/>
  <c r="I18"/>
  <c r="I22"/>
  <c r="J21"/>
  <c r="L21" s="1"/>
  <c r="M21" s="1"/>
  <c r="I21"/>
  <c r="K25"/>
  <c r="J25"/>
  <c r="I25"/>
  <c r="I24"/>
  <c r="J23"/>
  <c r="I23"/>
  <c r="K29"/>
  <c r="L29" s="1"/>
  <c r="M29" s="1"/>
  <c r="J29"/>
  <c r="I29"/>
  <c r="I28"/>
  <c r="I27"/>
  <c r="K26"/>
  <c r="J26"/>
  <c r="I26"/>
  <c r="I31"/>
  <c r="J30"/>
  <c r="I30"/>
  <c r="I34"/>
  <c r="I33"/>
  <c r="J32"/>
  <c r="I32"/>
  <c r="K36"/>
  <c r="J36"/>
  <c r="I36"/>
  <c r="K35"/>
  <c r="J35"/>
  <c r="I35"/>
  <c r="K40"/>
  <c r="J40"/>
  <c r="I40"/>
  <c r="I39"/>
  <c r="I38"/>
  <c r="I41"/>
  <c r="L41" s="1"/>
  <c r="M41" s="1"/>
  <c r="K42"/>
  <c r="J42"/>
  <c r="I42"/>
  <c r="K45"/>
  <c r="J45"/>
  <c r="I45"/>
  <c r="I44"/>
  <c r="L44" s="1"/>
  <c r="M44" s="1"/>
  <c r="I43"/>
  <c r="L43" s="1"/>
  <c r="M43" s="1"/>
  <c r="I46"/>
  <c r="I49"/>
  <c r="L48"/>
  <c r="M48" s="1"/>
  <c r="I48"/>
  <c r="I47"/>
  <c r="J50"/>
  <c r="I50"/>
  <c r="I52"/>
  <c r="K54"/>
  <c r="J54"/>
  <c r="I54"/>
  <c r="J53"/>
  <c r="I53"/>
  <c r="I51"/>
  <c r="K55"/>
  <c r="J55"/>
  <c r="I55"/>
  <c r="I56"/>
  <c r="L56" s="1"/>
  <c r="M56" s="1"/>
  <c r="I59"/>
  <c r="L59" s="1"/>
  <c r="M59" s="1"/>
  <c r="I58"/>
  <c r="L58" s="1"/>
  <c r="M58" s="1"/>
  <c r="I57"/>
  <c r="L57" s="1"/>
  <c r="M57" s="1"/>
  <c r="I63"/>
  <c r="L63" s="1"/>
  <c r="M63" s="1"/>
  <c r="L62"/>
  <c r="M62" s="1"/>
  <c r="I62"/>
  <c r="I60"/>
  <c r="L60" s="1"/>
  <c r="M60" s="1"/>
  <c r="K61"/>
  <c r="J61"/>
  <c r="I61"/>
  <c r="J64"/>
  <c r="I64"/>
  <c r="I66"/>
  <c r="L66" s="1"/>
  <c r="M66" s="1"/>
  <c r="I65"/>
  <c r="L65" s="1"/>
  <c r="M65" s="1"/>
  <c r="I70"/>
  <c r="L70" s="1"/>
  <c r="M70" s="1"/>
  <c r="I68"/>
  <c r="L68" s="1"/>
  <c r="M68" s="1"/>
  <c r="I67"/>
  <c r="L67" s="1"/>
  <c r="M67" s="1"/>
  <c r="K69"/>
  <c r="J69"/>
  <c r="I69"/>
  <c r="I73"/>
  <c r="L73" s="1"/>
  <c r="M73" s="1"/>
  <c r="I72"/>
  <c r="L72" s="1"/>
  <c r="M72" s="1"/>
  <c r="I71"/>
  <c r="L71" s="1"/>
  <c r="M71" s="1"/>
  <c r="I76"/>
  <c r="J75"/>
  <c r="I75"/>
  <c r="I74"/>
  <c r="L74" s="1"/>
  <c r="M74" s="1"/>
  <c r="J79"/>
  <c r="I79"/>
  <c r="J78"/>
  <c r="I78"/>
  <c r="I77"/>
  <c r="J84"/>
  <c r="I84"/>
  <c r="I81"/>
  <c r="L81" s="1"/>
  <c r="M81" s="1"/>
  <c r="I80"/>
  <c r="L80" s="1"/>
  <c r="M80" s="1"/>
  <c r="I85"/>
  <c r="L85" s="1"/>
  <c r="M85" s="1"/>
  <c r="I83"/>
  <c r="L83" s="1"/>
  <c r="M83" s="1"/>
  <c r="I82"/>
  <c r="J86"/>
  <c r="I86"/>
  <c r="K87"/>
  <c r="J87"/>
  <c r="I87"/>
  <c r="I88"/>
  <c r="L88" s="1"/>
  <c r="M88" s="1"/>
  <c r="K89"/>
  <c r="J89"/>
  <c r="I89"/>
  <c r="K90"/>
  <c r="J90"/>
  <c r="I90"/>
  <c r="J91"/>
  <c r="I91"/>
  <c r="K92"/>
  <c r="J92"/>
  <c r="I92"/>
  <c r="I96"/>
  <c r="L96" s="1"/>
  <c r="M96" s="1"/>
  <c r="I95"/>
  <c r="L95" s="1"/>
  <c r="M95" s="1"/>
  <c r="K94"/>
  <c r="J94"/>
  <c r="I94"/>
  <c r="I101"/>
  <c r="L101" s="1"/>
  <c r="M101" s="1"/>
  <c r="I99"/>
  <c r="L99" s="1"/>
  <c r="M99" s="1"/>
  <c r="I98"/>
  <c r="L98" s="1"/>
  <c r="M98" s="1"/>
  <c r="I97"/>
  <c r="L97" s="1"/>
  <c r="M97" s="1"/>
  <c r="I100"/>
  <c r="L100" s="1"/>
  <c r="M100" s="1"/>
  <c r="K102"/>
  <c r="J102"/>
  <c r="I102"/>
  <c r="I108"/>
  <c r="L108" s="1"/>
  <c r="M108" s="1"/>
  <c r="J107"/>
  <c r="I107"/>
  <c r="I109"/>
  <c r="J110"/>
  <c r="I110"/>
  <c r="J111"/>
  <c r="I111"/>
  <c r="I112"/>
  <c r="L112" s="1"/>
  <c r="M112" s="1"/>
  <c r="I113"/>
  <c r="L113" s="1"/>
  <c r="M113" s="1"/>
  <c r="K114"/>
  <c r="J114"/>
  <c r="I114"/>
  <c r="I115"/>
  <c r="L115" s="1"/>
  <c r="M115" s="1"/>
  <c r="I103"/>
  <c r="L103" s="1"/>
  <c r="M103" s="1"/>
  <c r="K104"/>
  <c r="J104"/>
  <c r="I104"/>
  <c r="K105"/>
  <c r="J105"/>
  <c r="I105"/>
  <c r="I106"/>
  <c r="L106" s="1"/>
  <c r="M106" s="1"/>
  <c r="I118"/>
  <c r="L118" s="1"/>
  <c r="M118" s="1"/>
  <c r="I117"/>
  <c r="L117" s="1"/>
  <c r="M117" s="1"/>
  <c r="I116"/>
  <c r="L116" s="1"/>
  <c r="M116" s="1"/>
  <c r="I121"/>
  <c r="L121" s="1"/>
  <c r="M121" s="1"/>
  <c r="I120"/>
  <c r="L120" s="1"/>
  <c r="M120" s="1"/>
  <c r="I119"/>
  <c r="L119" s="1"/>
  <c r="M119" s="1"/>
  <c r="K122"/>
  <c r="J122"/>
  <c r="I122"/>
  <c r="K123"/>
  <c r="J123"/>
  <c r="I123"/>
  <c r="L5" l="1"/>
  <c r="M5" s="1"/>
  <c r="L6"/>
  <c r="M6" s="1"/>
  <c r="L7"/>
  <c r="M7" s="1"/>
  <c r="L18"/>
  <c r="M18" s="1"/>
  <c r="L19"/>
  <c r="M19" s="1"/>
  <c r="L20"/>
  <c r="M20" s="1"/>
  <c r="L22"/>
  <c r="M22" s="1"/>
  <c r="L23"/>
  <c r="M23" s="1"/>
  <c r="L24"/>
  <c r="M24" s="1"/>
  <c r="L25"/>
  <c r="M25" s="1"/>
  <c r="L26"/>
  <c r="M26" s="1"/>
  <c r="L27"/>
  <c r="M27" s="1"/>
  <c r="L28"/>
  <c r="M28" s="1"/>
  <c r="L30"/>
  <c r="M30" s="1"/>
  <c r="L31"/>
  <c r="M31" s="1"/>
  <c r="L32"/>
  <c r="M32" s="1"/>
  <c r="L33"/>
  <c r="M33" s="1"/>
  <c r="L34"/>
  <c r="M34" s="1"/>
  <c r="L35"/>
  <c r="M35" s="1"/>
  <c r="L36"/>
  <c r="M36" s="1"/>
  <c r="L38"/>
  <c r="M38" s="1"/>
  <c r="L39"/>
  <c r="M39" s="1"/>
  <c r="L40"/>
  <c r="M40" s="1"/>
  <c r="L42"/>
  <c r="M42" s="1"/>
  <c r="L54"/>
  <c r="M54" s="1"/>
  <c r="L45"/>
  <c r="M45" s="1"/>
  <c r="L46"/>
  <c r="M46" s="1"/>
  <c r="L47"/>
  <c r="M47" s="1"/>
  <c r="L49"/>
  <c r="M49" s="1"/>
  <c r="L50"/>
  <c r="M50" s="1"/>
  <c r="L51"/>
  <c r="M51" s="1"/>
  <c r="L52"/>
  <c r="M52" s="1"/>
  <c r="L53"/>
  <c r="M53" s="1"/>
  <c r="L55"/>
  <c r="M55" s="1"/>
  <c r="L61"/>
  <c r="M61" s="1"/>
  <c r="L64"/>
  <c r="M64" s="1"/>
  <c r="L84"/>
  <c r="M84" s="1"/>
  <c r="L69"/>
  <c r="M69" s="1"/>
  <c r="L86"/>
  <c r="M86" s="1"/>
  <c r="L78"/>
  <c r="M78" s="1"/>
  <c r="L75"/>
  <c r="M75" s="1"/>
  <c r="L76"/>
  <c r="M76" s="1"/>
  <c r="L79"/>
  <c r="M79" s="1"/>
  <c r="L77"/>
  <c r="M77" s="1"/>
  <c r="L82"/>
  <c r="M82" s="1"/>
  <c r="L87"/>
  <c r="M87" s="1"/>
  <c r="L89"/>
  <c r="M89" s="1"/>
  <c r="L90"/>
  <c r="M90" s="1"/>
  <c r="L91"/>
  <c r="M91" s="1"/>
  <c r="L92"/>
  <c r="M92" s="1"/>
  <c r="L94"/>
  <c r="M94" s="1"/>
  <c r="L102"/>
  <c r="M102" s="1"/>
  <c r="L123"/>
  <c r="M123" s="1"/>
  <c r="L107"/>
  <c r="M107" s="1"/>
  <c r="L109"/>
  <c r="M109" s="1"/>
  <c r="L110"/>
  <c r="M110" s="1"/>
  <c r="L111"/>
  <c r="M111" s="1"/>
  <c r="L114"/>
  <c r="M114" s="1"/>
  <c r="L104"/>
  <c r="M104" s="1"/>
  <c r="L105"/>
  <c r="M105" s="1"/>
  <c r="L122"/>
  <c r="M122" s="1"/>
  <c r="I125"/>
  <c r="L125" s="1"/>
  <c r="M125" s="1"/>
  <c r="J124"/>
  <c r="I124"/>
  <c r="I127"/>
  <c r="L127" s="1"/>
  <c r="M127" s="1"/>
  <c r="I126"/>
  <c r="L126" s="1"/>
  <c r="M126" s="1"/>
  <c r="I129"/>
  <c r="I128"/>
  <c r="L128" s="1"/>
  <c r="M128" s="1"/>
  <c r="L124" l="1"/>
  <c r="M124" s="1"/>
  <c r="J129"/>
  <c r="L129" l="1"/>
  <c r="M129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sharedStrings.xml><?xml version="1.0" encoding="utf-8"?>
<sst xmlns="http://schemas.openxmlformats.org/spreadsheetml/2006/main" count="2287" uniqueCount="443">
  <si>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</si>
  <si>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</si>
  <si>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</si>
  <si>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</si>
  <si>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</si>
  <si>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</si>
  <si>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</si>
  <si>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</si>
  <si>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</si>
  <si>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</si>
  <si>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</si>
  <si>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</si>
  <si>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</si>
  <si>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</si>
  <si>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</si>
  <si>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</si>
  <si>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</si>
  <si>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</si>
  <si>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</si>
  <si>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</si>
  <si>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</si>
  <si>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</si>
  <si>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</si>
  <si>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</si>
  <si>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</si>
  <si>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</si>
  <si>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</si>
  <si>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</si>
  <si>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</si>
  <si>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</si>
  <si>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</si>
  <si>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</si>
  <si>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</si>
  <si>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</si>
  <si>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</si>
  <si>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</si>
  <si>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</si>
  <si>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</si>
  <si>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</si>
  <si>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</si>
  <si>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</si>
  <si>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</si>
  <si>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</si>
  <si>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</si>
  <si>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</si>
  <si>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</si>
  <si>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</si>
  <si>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</si>
  <si>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</si>
  <si>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</si>
  <si>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</si>
  <si>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</si>
  <si>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</si>
  <si>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>PROFIT SUMMARY</t>
  </si>
  <si>
    <t>TOTAL CALLS</t>
  </si>
  <si>
    <t>PROFIT CALLS</t>
  </si>
  <si>
    <t xml:space="preserve">SL </t>
  </si>
  <si>
    <t>COST</t>
  </si>
  <si>
    <t>TOTALL PROFIT -</t>
  </si>
  <si>
    <t>MONTLY PROFIT SUMMARY</t>
  </si>
  <si>
    <t>TOTAL CALLS-</t>
  </si>
  <si>
    <t>TOTALL PROFIT -128500/-</t>
  </si>
  <si>
    <t>PROFIT CALLS-14</t>
  </si>
  <si>
    <t>SL -1</t>
  </si>
  <si>
    <t>COST TO COST-0</t>
  </si>
  <si>
    <t>WEEKLY CASH-PROFIT SUMMARY-</t>
  </si>
  <si>
    <t>DAILY CASH-PROFIT SUMMARY</t>
  </si>
  <si>
    <t>TOTALL PROFIT -13600</t>
  </si>
  <si>
    <t>TOTAL CALLS-4</t>
  </si>
  <si>
    <t>PROFIT CALLS-03</t>
  </si>
  <si>
    <t>SL -01</t>
  </si>
  <si>
    <t>COST-0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</si>
  <si>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</si>
  <si>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</si>
  <si>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</si>
  <si>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</si>
  <si>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</si>
  <si>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</si>
  <si>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</si>
  <si>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</si>
  <si>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</si>
  <si>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</si>
  <si>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</si>
  <si>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</si>
  <si>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</si>
  <si>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</si>
  <si>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</si>
  <si>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</si>
  <si>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</si>
  <si>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</si>
  <si>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</si>
  <si>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</si>
  <si>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</si>
  <si>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</si>
  <si>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</si>
  <si>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</si>
  <si>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</si>
  <si>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</si>
  <si>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</si>
  <si>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</si>
  <si>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</si>
  <si>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</si>
  <si>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</si>
  <si>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</si>
  <si>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</si>
  <si>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</si>
  <si>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</si>
  <si>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</si>
  <si>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</si>
  <si>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</si>
  <si>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</si>
  <si>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</si>
  <si>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</si>
  <si>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</si>
  <si>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</si>
  <si>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</si>
  <si>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</si>
  <si>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</si>
  <si>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</si>
  <si>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</si>
  <si>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</si>
  <si>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</si>
  <si>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</si>
  <si>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</si>
  <si>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</si>
  <si>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</si>
  <si>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</si>
  <si>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</si>
  <si>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</si>
  <si>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</si>
  <si>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</si>
  <si>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</si>
  <si>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</si>
  <si>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</si>
  <si>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</si>
  <si>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</si>
  <si>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</si>
  <si>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</si>
  <si>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</si>
  <si>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</si>
  <si>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</si>
  <si>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</si>
  <si>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</si>
  <si>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</si>
  <si>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</si>
  <si>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</si>
  <si>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</si>
  <si>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</si>
  <si>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</si>
  <si>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</si>
  <si>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</si>
  <si>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</si>
  <si>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</si>
  <si>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</si>
  <si>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</si>
  <si>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</si>
  <si>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</si>
  <si>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</si>
  <si>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</si>
  <si>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</si>
  <si>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</si>
  <si>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</si>
  <si>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</si>
  <si>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</si>
  <si>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</si>
  <si>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</si>
  <si>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</si>
  <si>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</si>
  <si>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</si>
  <si>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</si>
  <si>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</si>
  <si>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</si>
  <si>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</si>
  <si>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</si>
  <si>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</si>
  <si>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</si>
  <si>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</si>
  <si>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</si>
  <si>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</si>
  <si>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</si>
  <si>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</si>
  <si>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</si>
  <si>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</si>
  <si>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</si>
  <si>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</si>
  <si>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</si>
  <si>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</si>
  <si>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</si>
  <si>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</si>
  <si>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</si>
  <si>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</si>
  <si>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</si>
  <si>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</si>
  <si>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</si>
  <si>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</si>
  <si>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</si>
  <si>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</si>
  <si>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</si>
  <si>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</si>
  <si>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</si>
  <si>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</si>
  <si>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</si>
  <si>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</si>
  <si>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</si>
  <si>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</si>
  <si>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</si>
  <si>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</si>
  <si>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</si>
  <si>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</si>
  <si>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</si>
  <si>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</si>
  <si>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</si>
  <si>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</si>
  <si>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</si>
  <si>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</si>
  <si>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</si>
  <si>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</si>
  <si>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</si>
  <si>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</si>
  <si>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</si>
  <si>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</si>
  <si>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</si>
  <si>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</si>
  <si>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</si>
  <si>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</si>
  <si>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</si>
  <si>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</si>
  <si>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</si>
  <si>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</si>
  <si>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</si>
  <si>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</si>
  <si>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</si>
  <si>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</si>
  <si>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</si>
  <si>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</si>
  <si>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</si>
  <si>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</si>
  <si>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</si>
  <si>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</si>
  <si>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</si>
  <si>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</si>
  <si>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</si>
  <si>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</si>
  <si>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</si>
  <si>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</si>
  <si>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</si>
  <si>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</si>
  <si>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</si>
  <si>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</si>
  <si>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</si>
  <si>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</si>
  <si>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</si>
  <si>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</si>
  <si>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</si>
  <si>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</si>
  <si>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</si>
  <si>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</si>
  <si>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</si>
  <si>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</si>
  <si>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</si>
  <si>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</si>
  <si>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</si>
  <si>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</si>
  <si>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</si>
  <si>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</si>
  <si>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</si>
  <si>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</si>
  <si>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</si>
  <si>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</si>
  <si>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</si>
  <si>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</si>
  <si>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</si>
  <si>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</si>
  <si>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</si>
  <si>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</si>
  <si>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</si>
  <si>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</si>
  <si>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</si>
  <si>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</si>
  <si>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</si>
  <si>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</si>
  <si>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</si>
  <si>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</si>
  <si>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</si>
  <si>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</si>
  <si>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</si>
  <si>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</si>
  <si>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</si>
  <si>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</si>
  <si>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</si>
  <si>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</si>
  <si>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</si>
  <si>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</si>
  <si>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</si>
  <si>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</si>
  <si>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</si>
  <si>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</si>
  <si>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</si>
  <si>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</si>
  <si>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</si>
  <si>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</si>
  <si>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</si>
  <si>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</si>
  <si>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</si>
  <si>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</si>
  <si>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</si>
  <si>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</si>
  <si>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</si>
  <si>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</si>
  <si>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</si>
  <si>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</si>
  <si>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</si>
  <si>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</si>
  <si>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</si>
  <si>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</si>
  <si>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</si>
  <si>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</si>
  <si>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</si>
  <si>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</si>
  <si>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</si>
  <si>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</si>
  <si>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</si>
  <si>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</si>
  <si>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</si>
  <si>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</si>
  <si>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</si>
  <si>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</si>
  <si>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</si>
  <si>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</si>
  <si>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</si>
  <si>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</si>
  <si>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</si>
  <si>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</si>
  <si>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</si>
  <si>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</si>
  <si>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</si>
  <si>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</si>
  <si>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</si>
  <si>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</si>
  <si>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</si>
  <si>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</si>
  <si>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</si>
  <si>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</si>
  <si>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</si>
  <si>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</si>
  <si>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</si>
  <si>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</si>
  <si>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</si>
  <si>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</si>
  <si>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</si>
  <si>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</si>
  <si>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</si>
  <si>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</si>
  <si>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</si>
  <si>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</si>
  <si>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</si>
  <si>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</si>
  <si>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</si>
  <si>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</si>
  <si>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</si>
  <si>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</si>
  <si>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</si>
  <si>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</si>
  <si>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</si>
  <si>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</si>
  <si>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</si>
  <si>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</si>
  <si>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</si>
  <si>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</si>
  <si>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</si>
  <si>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PRODUCT : STOCK FUTURE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</si>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</sst>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26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9" fillId="8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164" fontId="21" fillId="9" borderId="13" xfId="0" applyNumberFormat="1" applyFont="1" applyFill="1" applyBorder="1" applyAlignment="1">
      <alignment horizontal="center"/>
    </xf>
    <xf numFmtId="0" fontId="21" fillId="9" borderId="13" xfId="0" applyFont="1" applyFill="1" applyBorder="1" applyAlignment="1">
      <alignment horizontal="center"/>
    </xf>
    <xf numFmtId="168" fontId="22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5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1" fillId="11" borderId="13" xfId="0" applyNumberFormat="1" applyFont="1" applyFill="1" applyBorder="1" applyAlignment="1">
      <alignment horizontal="center"/>
    </xf>
    <xf numFmtId="0" fontId="21" fillId="11" borderId="13" xfId="0" applyFont="1" applyFill="1" applyBorder="1" applyAlignment="1">
      <alignment horizontal="center"/>
    </xf>
    <xf numFmtId="167" fontId="21" fillId="11" borderId="14" xfId="0" applyNumberFormat="1" applyFont="1" applyFill="1" applyBorder="1" applyAlignment="1">
      <alignment horizontal="center"/>
    </xf>
    <xf numFmtId="167" fontId="21" fillId="11" borderId="15" xfId="0" applyNumberFormat="1" applyFont="1" applyFill="1" applyBorder="1" applyAlignment="1">
      <alignment horizontal="center"/>
    </xf>
    <xf numFmtId="167" fontId="21" fillId="11" borderId="16" xfId="0" applyNumberFormat="1" applyFont="1" applyFill="1" applyBorder="1" applyAlignment="1">
      <alignment horizontal="center"/>
    </xf>
    <xf numFmtId="168" fontId="22" fillId="11" borderId="13" xfId="0" applyNumberFormat="1" applyFont="1" applyFill="1" applyBorder="1" applyAlignment="1">
      <alignment horizontal="center"/>
    </xf>
    <xf numFmtId="167" fontId="21" fillId="9" borderId="14" xfId="0" applyNumberFormat="1" applyFont="1" applyFill="1" applyBorder="1" applyAlignment="1">
      <alignment horizontal="center"/>
    </xf>
    <xf numFmtId="167" fontId="21" fillId="9" borderId="15" xfId="0" applyNumberFormat="1" applyFont="1" applyFill="1" applyBorder="1" applyAlignment="1">
      <alignment horizontal="center"/>
    </xf>
    <xf numFmtId="167" fontId="21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6" fillId="8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workbookViewId="0">
      <selection activeCell="M5" sqref="M5:M7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83" t="s">
        <v>363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1">
      <c r="A2" s="84" t="s">
        <v>370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6" t="s">
        <v>355</v>
      </c>
      <c r="B3" s="87"/>
      <c r="C3" s="88">
        <v>50000</v>
      </c>
      <c r="D3" s="89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356</v>
      </c>
      <c r="C4" s="55" t="s">
        <v>357</v>
      </c>
      <c r="D4" s="55" t="s">
        <v>358</v>
      </c>
      <c r="E4" s="55" t="s">
        <v>335</v>
      </c>
      <c r="F4" s="55" t="s">
        <v>359</v>
      </c>
      <c r="G4" s="55" t="s">
        <v>8</v>
      </c>
      <c r="H4" s="55" t="s">
        <v>9</v>
      </c>
      <c r="I4" s="80" t="s">
        <v>360</v>
      </c>
      <c r="J4" s="81"/>
      <c r="K4" s="82"/>
      <c r="L4" s="56" t="s">
        <v>361</v>
      </c>
      <c r="M4" s="55" t="s">
        <v>362</v>
      </c>
    </row>
    <row r="5" spans="1:13" s="32" customFormat="1">
      <c r="A5" s="70">
        <v>43236</v>
      </c>
      <c r="B5" s="71" t="s">
        <v>389</v>
      </c>
      <c r="C5" s="72">
        <v>4500</v>
      </c>
      <c r="D5" s="71" t="s">
        <v>14</v>
      </c>
      <c r="E5" s="71">
        <v>104.9</v>
      </c>
      <c r="F5" s="71">
        <v>105.55</v>
      </c>
      <c r="G5" s="66">
        <v>106.35</v>
      </c>
      <c r="H5" s="66">
        <v>107.15</v>
      </c>
      <c r="I5" s="68">
        <f t="shared" ref="I5:I7" si="0">(IF(D5="SHORT",E5-F5,IF(D5="LONG",F5-E5)))*C5</f>
        <v>2924.9999999999618</v>
      </c>
      <c r="J5" s="67">
        <f t="shared" ref="J5:J7" si="1">(IF(D5="SHORT",IF(G5="",0,F5-G5),IF(D5="LONG",IF(G5="",0,G5-F5))))*C5</f>
        <v>3599.9999999999873</v>
      </c>
      <c r="K5" s="67">
        <f t="shared" ref="K5:K7" si="2">(IF(D5="SHORT",IF(H5="",0,G5-H5),IF(D5="LONG",IF(H5="",0,(H5-G5)))))*C5</f>
        <v>3600.0000000000509</v>
      </c>
      <c r="L5" s="67">
        <f t="shared" ref="L5:L7" si="3">(J5+I5+K5)/C5</f>
        <v>2.25</v>
      </c>
      <c r="M5" s="69">
        <f t="shared" ref="M5:M7" si="4">L5*C5</f>
        <v>10125</v>
      </c>
    </row>
    <row r="6" spans="1:13" s="63" customFormat="1">
      <c r="A6" s="57">
        <v>43236</v>
      </c>
      <c r="B6" s="58" t="s">
        <v>187</v>
      </c>
      <c r="C6" s="59">
        <v>4950</v>
      </c>
      <c r="D6" s="58" t="s">
        <v>14</v>
      </c>
      <c r="E6" s="58">
        <v>121.85</v>
      </c>
      <c r="F6" s="58">
        <v>122.6</v>
      </c>
      <c r="G6" s="73"/>
      <c r="H6" s="73"/>
      <c r="I6" s="60">
        <f t="shared" si="0"/>
        <v>3712.5</v>
      </c>
      <c r="J6" s="61"/>
      <c r="K6" s="61"/>
      <c r="L6" s="61">
        <f t="shared" si="3"/>
        <v>0.75</v>
      </c>
      <c r="M6" s="62">
        <f t="shared" si="4"/>
        <v>3712.5</v>
      </c>
    </row>
    <row r="7" spans="1:13" s="63" customFormat="1">
      <c r="A7" s="57">
        <v>43236</v>
      </c>
      <c r="B7" s="58" t="s">
        <v>442</v>
      </c>
      <c r="C7" s="59">
        <v>4000</v>
      </c>
      <c r="D7" s="58" t="s">
        <v>15</v>
      </c>
      <c r="E7" s="58">
        <v>213.25</v>
      </c>
      <c r="F7" s="58">
        <v>212</v>
      </c>
      <c r="G7" s="73"/>
      <c r="H7" s="73"/>
      <c r="I7" s="60">
        <f t="shared" si="0"/>
        <v>5000</v>
      </c>
      <c r="J7" s="61"/>
      <c r="K7" s="61"/>
      <c r="L7" s="61">
        <f t="shared" si="3"/>
        <v>1.25</v>
      </c>
      <c r="M7" s="62">
        <f t="shared" si="4"/>
        <v>5000</v>
      </c>
    </row>
    <row r="8" spans="1:13" s="63" customFormat="1">
      <c r="A8" s="57">
        <v>43235</v>
      </c>
      <c r="B8" s="58" t="s">
        <v>438</v>
      </c>
      <c r="C8" s="59">
        <v>600</v>
      </c>
      <c r="D8" s="58" t="s">
        <v>14</v>
      </c>
      <c r="E8" s="58">
        <v>1485.85</v>
      </c>
      <c r="F8" s="58">
        <v>1494.75</v>
      </c>
      <c r="G8" s="73"/>
      <c r="H8" s="73"/>
      <c r="I8" s="60">
        <f t="shared" ref="I8:I10" si="5">(IF(D8="SHORT",E8-F8,IF(D8="LONG",F8-E8)))*C8</f>
        <v>5340.0000000000546</v>
      </c>
      <c r="J8" s="61"/>
      <c r="K8" s="61"/>
      <c r="L8" s="61">
        <f t="shared" ref="L8:L10" si="6">(J8+I8+K8)/C8</f>
        <v>8.9000000000000909</v>
      </c>
      <c r="M8" s="62">
        <f t="shared" ref="M8:M10" si="7">L8*C8</f>
        <v>5340.0000000000546</v>
      </c>
    </row>
    <row r="9" spans="1:13" s="63" customFormat="1">
      <c r="A9" s="57">
        <v>43235</v>
      </c>
      <c r="B9" s="58" t="s">
        <v>434</v>
      </c>
      <c r="C9" s="59">
        <v>1800</v>
      </c>
      <c r="D9" s="58" t="s">
        <v>14</v>
      </c>
      <c r="E9" s="58">
        <v>410.5</v>
      </c>
      <c r="F9" s="58">
        <v>412.95</v>
      </c>
      <c r="G9" s="73"/>
      <c r="H9" s="73"/>
      <c r="I9" s="60">
        <f t="shared" si="5"/>
        <v>4409.99999999998</v>
      </c>
      <c r="J9" s="61"/>
      <c r="K9" s="61"/>
      <c r="L9" s="61">
        <f t="shared" si="6"/>
        <v>2.4499999999999891</v>
      </c>
      <c r="M9" s="62">
        <f t="shared" si="7"/>
        <v>4409.99999999998</v>
      </c>
    </row>
    <row r="10" spans="1:13" s="63" customFormat="1">
      <c r="A10" s="57">
        <v>43235</v>
      </c>
      <c r="B10" s="58" t="s">
        <v>348</v>
      </c>
      <c r="C10" s="59">
        <v>1000</v>
      </c>
      <c r="D10" s="58" t="s">
        <v>14</v>
      </c>
      <c r="E10" s="58">
        <v>577.65</v>
      </c>
      <c r="F10" s="58">
        <v>581.1</v>
      </c>
      <c r="G10" s="73"/>
      <c r="H10" s="73"/>
      <c r="I10" s="60">
        <f t="shared" si="5"/>
        <v>3450.0000000000455</v>
      </c>
      <c r="J10" s="61"/>
      <c r="K10" s="61"/>
      <c r="L10" s="61">
        <f t="shared" si="6"/>
        <v>3.4500000000000455</v>
      </c>
      <c r="M10" s="62">
        <f t="shared" si="7"/>
        <v>3450.0000000000455</v>
      </c>
    </row>
    <row r="11" spans="1:13" s="63" customFormat="1">
      <c r="A11" s="57">
        <v>43234</v>
      </c>
      <c r="B11" s="58" t="s">
        <v>441</v>
      </c>
      <c r="C11" s="59">
        <v>1200</v>
      </c>
      <c r="D11" s="58" t="s">
        <v>15</v>
      </c>
      <c r="E11" s="58">
        <v>551.65</v>
      </c>
      <c r="F11" s="58">
        <v>548.35</v>
      </c>
      <c r="G11" s="73"/>
      <c r="H11" s="73"/>
      <c r="I11" s="60">
        <f t="shared" ref="I11" si="8">(IF(D11="SHORT",E11-F11,IF(D11="LONG",F11-E11)))*C11</f>
        <v>3959.9999999999454</v>
      </c>
      <c r="J11" s="61"/>
      <c r="K11" s="61"/>
      <c r="L11" s="61">
        <f t="shared" ref="L11" si="9">(J11+I11+K11)/C11</f>
        <v>3.2999999999999545</v>
      </c>
      <c r="M11" s="62">
        <f t="shared" ref="M11" si="10">L11*C11</f>
        <v>3959.9999999999454</v>
      </c>
    </row>
    <row r="12" spans="1:13" s="63" customFormat="1">
      <c r="A12" s="57">
        <v>43234</v>
      </c>
      <c r="B12" s="58" t="s">
        <v>387</v>
      </c>
      <c r="C12" s="59">
        <v>1100</v>
      </c>
      <c r="D12" s="58" t="s">
        <v>14</v>
      </c>
      <c r="E12" s="58">
        <v>484.15</v>
      </c>
      <c r="F12" s="58">
        <v>487.05</v>
      </c>
      <c r="G12" s="73"/>
      <c r="H12" s="73"/>
      <c r="I12" s="60">
        <f t="shared" ref="I12:I14" si="11">(IF(D12="SHORT",E12-F12,IF(D12="LONG",F12-E12)))*C12</f>
        <v>3190.0000000000373</v>
      </c>
      <c r="J12" s="61"/>
      <c r="K12" s="61"/>
      <c r="L12" s="61">
        <f t="shared" ref="L12:L14" si="12">(J12+I12+K12)/C12</f>
        <v>2.9000000000000341</v>
      </c>
      <c r="M12" s="62">
        <f t="shared" ref="M12:M14" si="13">L12*C12</f>
        <v>3190.0000000000373</v>
      </c>
    </row>
    <row r="13" spans="1:13" s="63" customFormat="1">
      <c r="A13" s="57">
        <v>43234</v>
      </c>
      <c r="B13" s="58" t="s">
        <v>426</v>
      </c>
      <c r="C13" s="59">
        <v>500</v>
      </c>
      <c r="D13" s="58" t="s">
        <v>14</v>
      </c>
      <c r="E13" s="58">
        <v>836.8</v>
      </c>
      <c r="F13" s="58">
        <v>829.25</v>
      </c>
      <c r="G13" s="73"/>
      <c r="H13" s="73"/>
      <c r="I13" s="60">
        <f t="shared" si="11"/>
        <v>-3774.9999999999773</v>
      </c>
      <c r="J13" s="61"/>
      <c r="K13" s="61"/>
      <c r="L13" s="61">
        <f t="shared" si="12"/>
        <v>-7.5499999999999545</v>
      </c>
      <c r="M13" s="62">
        <f t="shared" si="13"/>
        <v>-3774.9999999999773</v>
      </c>
    </row>
    <row r="14" spans="1:13" s="63" customFormat="1">
      <c r="A14" s="57">
        <v>43234</v>
      </c>
      <c r="B14" s="58" t="s">
        <v>386</v>
      </c>
      <c r="C14" s="59">
        <v>400</v>
      </c>
      <c r="D14" s="58" t="s">
        <v>15</v>
      </c>
      <c r="E14" s="58">
        <v>1219.0999999999999</v>
      </c>
      <c r="F14" s="58">
        <v>1230.7</v>
      </c>
      <c r="G14" s="73"/>
      <c r="H14" s="73"/>
      <c r="I14" s="60">
        <f t="shared" si="11"/>
        <v>-4640.0000000000546</v>
      </c>
      <c r="J14" s="61"/>
      <c r="K14" s="61"/>
      <c r="L14" s="61">
        <f t="shared" si="12"/>
        <v>-11.600000000000136</v>
      </c>
      <c r="M14" s="62">
        <f t="shared" si="13"/>
        <v>-4640.0000000000546</v>
      </c>
    </row>
    <row r="15" spans="1:13" s="63" customFormat="1">
      <c r="A15" s="57">
        <v>43231</v>
      </c>
      <c r="B15" s="58" t="s">
        <v>440</v>
      </c>
      <c r="C15" s="59">
        <v>2400</v>
      </c>
      <c r="D15" s="58" t="s">
        <v>14</v>
      </c>
      <c r="E15" s="58">
        <v>278.2</v>
      </c>
      <c r="F15" s="58">
        <v>279.89999999999998</v>
      </c>
      <c r="G15" s="73"/>
      <c r="H15" s="73"/>
      <c r="I15" s="60">
        <f t="shared" ref="I15:I17" si="14">(IF(D15="SHORT",E15-F15,IF(D15="LONG",F15-E15)))*C15</f>
        <v>4079.9999999999727</v>
      </c>
      <c r="J15" s="61"/>
      <c r="K15" s="61"/>
      <c r="L15" s="61">
        <f t="shared" ref="L15:L17" si="15">(J15+I15+K15)/C15</f>
        <v>1.6999999999999886</v>
      </c>
      <c r="M15" s="62">
        <f t="shared" ref="M15:M17" si="16">L15*C15</f>
        <v>4079.9999999999727</v>
      </c>
    </row>
    <row r="16" spans="1:13" s="63" customFormat="1">
      <c r="A16" s="57">
        <v>43231</v>
      </c>
      <c r="B16" s="58" t="s">
        <v>439</v>
      </c>
      <c r="C16" s="59">
        <v>1000</v>
      </c>
      <c r="D16" s="58" t="s">
        <v>14</v>
      </c>
      <c r="E16" s="58">
        <v>862.5</v>
      </c>
      <c r="F16" s="58">
        <v>867.65</v>
      </c>
      <c r="G16" s="73">
        <v>874.2</v>
      </c>
      <c r="H16" s="73"/>
      <c r="I16" s="60">
        <f t="shared" si="14"/>
        <v>5149.9999999999773</v>
      </c>
      <c r="J16" s="61">
        <f t="shared" ref="J16" si="17">(IF(D16="SHORT",IF(G16="",0,F16-G16),IF(D16="LONG",IF(G16="",0,G16-F16))))*C16</f>
        <v>6550.0000000000682</v>
      </c>
      <c r="K16" s="61"/>
      <c r="L16" s="61">
        <f t="shared" si="15"/>
        <v>11.700000000000045</v>
      </c>
      <c r="M16" s="62">
        <f t="shared" si="16"/>
        <v>11700.000000000045</v>
      </c>
    </row>
    <row r="17" spans="1:13" s="63" customFormat="1">
      <c r="A17" s="57">
        <v>43231</v>
      </c>
      <c r="B17" s="58" t="s">
        <v>334</v>
      </c>
      <c r="C17" s="59">
        <v>3200</v>
      </c>
      <c r="D17" s="58" t="s">
        <v>14</v>
      </c>
      <c r="E17" s="58">
        <v>298.85000000000002</v>
      </c>
      <c r="F17" s="58">
        <v>300.60000000000002</v>
      </c>
      <c r="G17" s="73"/>
      <c r="H17" s="73"/>
      <c r="I17" s="60">
        <f t="shared" si="14"/>
        <v>5600</v>
      </c>
      <c r="J17" s="61"/>
      <c r="K17" s="61"/>
      <c r="L17" s="61">
        <f t="shared" si="15"/>
        <v>1.75</v>
      </c>
      <c r="M17" s="62">
        <f t="shared" si="16"/>
        <v>5600</v>
      </c>
    </row>
    <row r="18" spans="1:13" s="63" customFormat="1">
      <c r="A18" s="57">
        <v>43230</v>
      </c>
      <c r="B18" s="58" t="s">
        <v>379</v>
      </c>
      <c r="C18" s="59">
        <v>700</v>
      </c>
      <c r="D18" s="58" t="s">
        <v>15</v>
      </c>
      <c r="E18" s="58">
        <v>930.35</v>
      </c>
      <c r="F18" s="58">
        <v>932.8</v>
      </c>
      <c r="G18" s="73"/>
      <c r="H18" s="73"/>
      <c r="I18" s="60">
        <f t="shared" ref="I18:I20" si="18">(IF(D18="SHORT",E18-F18,IF(D18="LONG",F18-E18)))*C18</f>
        <v>-1714.9999999999523</v>
      </c>
      <c r="J18" s="61"/>
      <c r="K18" s="61"/>
      <c r="L18" s="61">
        <f t="shared" ref="L18:L20" si="19">(J18+I18+K18)/C18</f>
        <v>-2.4499999999999318</v>
      </c>
      <c r="M18" s="62">
        <f t="shared" ref="M18:M20" si="20">L18*C18</f>
        <v>-1714.9999999999523</v>
      </c>
    </row>
    <row r="19" spans="1:13" s="32" customFormat="1">
      <c r="A19" s="70">
        <v>43230</v>
      </c>
      <c r="B19" s="71" t="s">
        <v>438</v>
      </c>
      <c r="C19" s="72">
        <v>600</v>
      </c>
      <c r="D19" s="71" t="s">
        <v>15</v>
      </c>
      <c r="E19" s="71">
        <v>1545</v>
      </c>
      <c r="F19" s="71">
        <v>1535.75</v>
      </c>
      <c r="G19" s="66">
        <v>1524.2</v>
      </c>
      <c r="H19" s="66">
        <v>1512.8</v>
      </c>
      <c r="I19" s="68">
        <f t="shared" si="18"/>
        <v>5550</v>
      </c>
      <c r="J19" s="67">
        <f t="shared" ref="J19:J20" si="21">(IF(D19="SHORT",IF(G19="",0,F19-G19),IF(D19="LONG",IF(G19="",0,G19-F19))))*C19</f>
        <v>6929.9999999999727</v>
      </c>
      <c r="K19" s="67">
        <f t="shared" ref="K19:K20" si="22">(IF(D19="SHORT",IF(H19="",0,G19-H19),IF(D19="LONG",IF(H19="",0,(H19-G19)))))*C19</f>
        <v>6840.0000000000546</v>
      </c>
      <c r="L19" s="67">
        <f t="shared" si="19"/>
        <v>32.200000000000045</v>
      </c>
      <c r="M19" s="69">
        <f t="shared" si="20"/>
        <v>19320.000000000029</v>
      </c>
    </row>
    <row r="20" spans="1:13" s="32" customFormat="1">
      <c r="A20" s="70">
        <v>43230</v>
      </c>
      <c r="B20" s="71" t="s">
        <v>437</v>
      </c>
      <c r="C20" s="72">
        <v>500</v>
      </c>
      <c r="D20" s="71" t="s">
        <v>14</v>
      </c>
      <c r="E20" s="71">
        <v>1147.9000000000001</v>
      </c>
      <c r="F20" s="71">
        <v>1154.75</v>
      </c>
      <c r="G20" s="66">
        <v>1165.75</v>
      </c>
      <c r="H20" s="66">
        <v>1175.0999999999999</v>
      </c>
      <c r="I20" s="68">
        <f t="shared" si="18"/>
        <v>3424.9999999999545</v>
      </c>
      <c r="J20" s="67">
        <f t="shared" si="21"/>
        <v>5500</v>
      </c>
      <c r="K20" s="67">
        <f t="shared" si="22"/>
        <v>4674.9999999999545</v>
      </c>
      <c r="L20" s="67">
        <f t="shared" si="19"/>
        <v>27.199999999999818</v>
      </c>
      <c r="M20" s="69">
        <f t="shared" si="20"/>
        <v>13599.999999999909</v>
      </c>
    </row>
    <row r="21" spans="1:13" s="63" customFormat="1">
      <c r="A21" s="57">
        <v>43229</v>
      </c>
      <c r="B21" s="58" t="s">
        <v>419</v>
      </c>
      <c r="C21" s="59">
        <v>1000</v>
      </c>
      <c r="D21" s="58" t="s">
        <v>14</v>
      </c>
      <c r="E21" s="58">
        <v>970.25</v>
      </c>
      <c r="F21" s="58">
        <v>976.05</v>
      </c>
      <c r="G21" s="73">
        <v>983.4</v>
      </c>
      <c r="H21" s="73"/>
      <c r="I21" s="60">
        <f t="shared" ref="I21:I22" si="23">(IF(D21="SHORT",E21-F21,IF(D21="LONG",F21-E21)))*C21</f>
        <v>5799.9999999999545</v>
      </c>
      <c r="J21" s="61">
        <f t="shared" ref="J21" si="24">(IF(D21="SHORT",IF(G21="",0,F21-G21),IF(D21="LONG",IF(G21="",0,G21-F21))))*C21</f>
        <v>7350.0000000000227</v>
      </c>
      <c r="K21" s="61"/>
      <c r="L21" s="61">
        <f t="shared" ref="L21:L22" si="25">(J21+I21+K21)/C21</f>
        <v>13.149999999999979</v>
      </c>
      <c r="M21" s="62">
        <f t="shared" ref="M21:M22" si="26">L21*C21</f>
        <v>13149.999999999978</v>
      </c>
    </row>
    <row r="22" spans="1:13" s="63" customFormat="1">
      <c r="A22" s="57">
        <v>43229</v>
      </c>
      <c r="B22" s="58" t="s">
        <v>436</v>
      </c>
      <c r="C22" s="59">
        <v>500</v>
      </c>
      <c r="D22" s="58" t="s">
        <v>14</v>
      </c>
      <c r="E22" s="58">
        <v>1147</v>
      </c>
      <c r="F22" s="58">
        <v>1153.9000000000001</v>
      </c>
      <c r="G22" s="73"/>
      <c r="H22" s="73"/>
      <c r="I22" s="60">
        <f t="shared" si="23"/>
        <v>3450.0000000000455</v>
      </c>
      <c r="J22" s="61"/>
      <c r="K22" s="61"/>
      <c r="L22" s="61">
        <f t="shared" si="25"/>
        <v>6.9000000000000909</v>
      </c>
      <c r="M22" s="62">
        <f t="shared" si="26"/>
        <v>3450.0000000000455</v>
      </c>
    </row>
    <row r="23" spans="1:13" s="63" customFormat="1">
      <c r="A23" s="57">
        <v>43228</v>
      </c>
      <c r="B23" s="58" t="s">
        <v>378</v>
      </c>
      <c r="C23" s="59">
        <v>1500</v>
      </c>
      <c r="D23" s="58" t="s">
        <v>14</v>
      </c>
      <c r="E23" s="58">
        <v>422.85</v>
      </c>
      <c r="F23" s="58">
        <v>425.53500000000003</v>
      </c>
      <c r="G23" s="73">
        <v>428.6</v>
      </c>
      <c r="H23" s="73"/>
      <c r="I23" s="60">
        <f t="shared" ref="I23:I25" si="27">(IF(D23="SHORT",E23-F23,IF(D23="LONG",F23-E23)))*C23</f>
        <v>4027.5000000000036</v>
      </c>
      <c r="J23" s="61">
        <f t="shared" ref="J23:J25" si="28">(IF(D23="SHORT",IF(G23="",0,F23-G23),IF(D23="LONG",IF(G23="",0,G23-F23))))*C23</f>
        <v>4597.4999999999964</v>
      </c>
      <c r="K23" s="61"/>
      <c r="L23" s="61">
        <f t="shared" ref="L23:L25" si="29">(J23+I23+K23)/C23</f>
        <v>5.75</v>
      </c>
      <c r="M23" s="62">
        <f t="shared" ref="M23:M25" si="30">L23*C23</f>
        <v>8625</v>
      </c>
    </row>
    <row r="24" spans="1:13" s="63" customFormat="1">
      <c r="A24" s="57">
        <v>43228</v>
      </c>
      <c r="B24" s="58" t="s">
        <v>435</v>
      </c>
      <c r="C24" s="59">
        <v>1750</v>
      </c>
      <c r="D24" s="58" t="s">
        <v>14</v>
      </c>
      <c r="E24" s="58">
        <v>287.35000000000002</v>
      </c>
      <c r="F24" s="58">
        <v>284.60000000000002</v>
      </c>
      <c r="G24" s="73"/>
      <c r="H24" s="73"/>
      <c r="I24" s="60">
        <f t="shared" si="27"/>
        <v>-4812.5</v>
      </c>
      <c r="J24" s="61"/>
      <c r="K24" s="61"/>
      <c r="L24" s="61">
        <f t="shared" si="29"/>
        <v>-2.75</v>
      </c>
      <c r="M24" s="62">
        <f t="shared" si="30"/>
        <v>-4812.5</v>
      </c>
    </row>
    <row r="25" spans="1:13" s="32" customFormat="1">
      <c r="A25" s="70">
        <v>43228</v>
      </c>
      <c r="B25" s="71" t="s">
        <v>434</v>
      </c>
      <c r="C25" s="72">
        <v>1800</v>
      </c>
      <c r="D25" s="71" t="s">
        <v>14</v>
      </c>
      <c r="E25" s="71">
        <v>385.1</v>
      </c>
      <c r="F25" s="71">
        <v>387.4</v>
      </c>
      <c r="G25" s="66">
        <v>390.35</v>
      </c>
      <c r="H25" s="66">
        <v>393.25</v>
      </c>
      <c r="I25" s="68">
        <f t="shared" si="27"/>
        <v>4139.9999999999181</v>
      </c>
      <c r="J25" s="67">
        <f t="shared" si="28"/>
        <v>5310.0000000000819</v>
      </c>
      <c r="K25" s="67">
        <f t="shared" ref="K25" si="31">(IF(D25="SHORT",IF(H25="",0,G25-H25),IF(D25="LONG",IF(H25="",0,(H25-G25)))))*C25</f>
        <v>5219.9999999999591</v>
      </c>
      <c r="L25" s="67">
        <f t="shared" si="29"/>
        <v>8.1499999999999773</v>
      </c>
      <c r="M25" s="69">
        <f t="shared" si="30"/>
        <v>14669.99999999996</v>
      </c>
    </row>
    <row r="26" spans="1:13" s="32" customFormat="1">
      <c r="A26" s="70">
        <v>43227</v>
      </c>
      <c r="B26" s="71" t="s">
        <v>431</v>
      </c>
      <c r="C26" s="72">
        <v>900</v>
      </c>
      <c r="D26" s="71" t="s">
        <v>14</v>
      </c>
      <c r="E26" s="71">
        <v>738.8</v>
      </c>
      <c r="F26" s="71">
        <v>743.25</v>
      </c>
      <c r="G26" s="66">
        <v>748.8</v>
      </c>
      <c r="H26" s="66">
        <v>754.45</v>
      </c>
      <c r="I26" s="68">
        <f t="shared" ref="I26:I29" si="32">(IF(D26="SHORT",E26-F26,IF(D26="LONG",F26-E26)))*C26</f>
        <v>4005.0000000000409</v>
      </c>
      <c r="J26" s="67">
        <f t="shared" ref="J26" si="33">(IF(D26="SHORT",IF(G26="",0,F26-G26),IF(D26="LONG",IF(G26="",0,G26-F26))))*C26</f>
        <v>4994.9999999999591</v>
      </c>
      <c r="K26" s="67">
        <f t="shared" ref="K26" si="34">(IF(D26="SHORT",IF(H26="",0,G26-H26),IF(D26="LONG",IF(H26="",0,(H26-G26)))))*C26</f>
        <v>5085.0000000000819</v>
      </c>
      <c r="L26" s="67">
        <f t="shared" ref="L26:L29" si="35">(J26+I26+K26)/C26</f>
        <v>15.650000000000091</v>
      </c>
      <c r="M26" s="69">
        <f t="shared" ref="M26:M29" si="36">L26*C26</f>
        <v>14085.000000000082</v>
      </c>
    </row>
    <row r="27" spans="1:13" s="63" customFormat="1">
      <c r="A27" s="57">
        <v>43227</v>
      </c>
      <c r="B27" s="58" t="s">
        <v>433</v>
      </c>
      <c r="C27" s="59">
        <v>750</v>
      </c>
      <c r="D27" s="58" t="s">
        <v>14</v>
      </c>
      <c r="E27" s="58">
        <v>1042.5</v>
      </c>
      <c r="F27" s="58">
        <v>1048.75</v>
      </c>
      <c r="G27" s="73"/>
      <c r="H27" s="73"/>
      <c r="I27" s="60">
        <f t="shared" si="32"/>
        <v>4687.5</v>
      </c>
      <c r="J27" s="61"/>
      <c r="K27" s="61"/>
      <c r="L27" s="61">
        <f t="shared" si="35"/>
        <v>6.25</v>
      </c>
      <c r="M27" s="62">
        <f t="shared" si="36"/>
        <v>4687.5</v>
      </c>
    </row>
    <row r="28" spans="1:13" s="63" customFormat="1">
      <c r="A28" s="57">
        <v>43227</v>
      </c>
      <c r="B28" s="58" t="s">
        <v>421</v>
      </c>
      <c r="C28" s="59">
        <v>500</v>
      </c>
      <c r="D28" s="58" t="s">
        <v>14</v>
      </c>
      <c r="E28" s="58">
        <v>1984.6</v>
      </c>
      <c r="F28" s="58">
        <v>1979.75</v>
      </c>
      <c r="G28" s="73"/>
      <c r="H28" s="73"/>
      <c r="I28" s="60">
        <f t="shared" si="32"/>
        <v>-2424.9999999999545</v>
      </c>
      <c r="J28" s="61"/>
      <c r="K28" s="61"/>
      <c r="L28" s="61">
        <f t="shared" si="35"/>
        <v>-4.8499999999999091</v>
      </c>
      <c r="M28" s="62">
        <f t="shared" si="36"/>
        <v>-2424.9999999999545</v>
      </c>
    </row>
    <row r="29" spans="1:13" s="32" customFormat="1">
      <c r="A29" s="70">
        <v>43224</v>
      </c>
      <c r="B29" s="71" t="s">
        <v>432</v>
      </c>
      <c r="C29" s="72">
        <v>550</v>
      </c>
      <c r="D29" s="71" t="s">
        <v>14</v>
      </c>
      <c r="E29" s="71">
        <v>1041.25</v>
      </c>
      <c r="F29" s="71">
        <v>1047.5</v>
      </c>
      <c r="G29" s="66">
        <v>1055.3499999999999</v>
      </c>
      <c r="H29" s="66">
        <v>1063.3</v>
      </c>
      <c r="I29" s="68">
        <f t="shared" si="32"/>
        <v>3437.5</v>
      </c>
      <c r="J29" s="67">
        <f t="shared" ref="J29" si="37">(IF(D29="SHORT",IF(G29="",0,F29-G29),IF(D29="LONG",IF(G29="",0,G29-F29))))*C29</f>
        <v>4317.49999999995</v>
      </c>
      <c r="K29" s="67">
        <f t="shared" ref="K29" si="38">(IF(D29="SHORT",IF(H29="",0,G29-H29),IF(D29="LONG",IF(H29="",0,(H29-G29)))))*C29</f>
        <v>4372.5000000000255</v>
      </c>
      <c r="L29" s="67">
        <f t="shared" si="35"/>
        <v>22.049999999999955</v>
      </c>
      <c r="M29" s="69">
        <f t="shared" si="36"/>
        <v>12127.499999999975</v>
      </c>
    </row>
    <row r="30" spans="1:13" s="63" customFormat="1">
      <c r="A30" s="57">
        <v>43224</v>
      </c>
      <c r="B30" s="58" t="s">
        <v>422</v>
      </c>
      <c r="C30" s="59">
        <v>500</v>
      </c>
      <c r="D30" s="58" t="s">
        <v>15</v>
      </c>
      <c r="E30" s="58">
        <v>1039.5</v>
      </c>
      <c r="F30" s="58">
        <v>1033.25</v>
      </c>
      <c r="G30" s="73">
        <v>1025.5</v>
      </c>
      <c r="H30" s="73"/>
      <c r="I30" s="60">
        <f t="shared" ref="I30:I31" si="39">(IF(D30="SHORT",E30-F30,IF(D30="LONG",F30-E30)))*C30</f>
        <v>3125</v>
      </c>
      <c r="J30" s="61">
        <f t="shared" ref="J30" si="40">(IF(D30="SHORT",IF(G30="",0,F30-G30),IF(D30="LONG",IF(G30="",0,G30-F30))))*C30</f>
        <v>3875</v>
      </c>
      <c r="K30" s="61"/>
      <c r="L30" s="61">
        <f t="shared" ref="L30:L31" si="41">(J30+I30+K30)/C30</f>
        <v>14</v>
      </c>
      <c r="M30" s="62">
        <f t="shared" ref="M30:M31" si="42">L30*C30</f>
        <v>7000</v>
      </c>
    </row>
    <row r="31" spans="1:13" s="63" customFormat="1">
      <c r="A31" s="57">
        <v>43224</v>
      </c>
      <c r="B31" s="58" t="s">
        <v>431</v>
      </c>
      <c r="C31" s="59">
        <v>900</v>
      </c>
      <c r="D31" s="58" t="s">
        <v>15</v>
      </c>
      <c r="E31" s="58">
        <v>807</v>
      </c>
      <c r="F31" s="58">
        <v>802.15</v>
      </c>
      <c r="G31" s="73"/>
      <c r="H31" s="73"/>
      <c r="I31" s="60">
        <f t="shared" si="39"/>
        <v>4365.00000000002</v>
      </c>
      <c r="J31" s="61"/>
      <c r="K31" s="61"/>
      <c r="L31" s="61">
        <f t="shared" si="41"/>
        <v>4.8500000000000218</v>
      </c>
      <c r="M31" s="62">
        <f t="shared" si="42"/>
        <v>4365.00000000002</v>
      </c>
    </row>
    <row r="32" spans="1:13" s="63" customFormat="1">
      <c r="A32" s="57">
        <v>43223</v>
      </c>
      <c r="B32" s="58" t="s">
        <v>409</v>
      </c>
      <c r="C32" s="59">
        <v>1300</v>
      </c>
      <c r="D32" s="58" t="s">
        <v>15</v>
      </c>
      <c r="E32" s="58">
        <v>602</v>
      </c>
      <c r="F32" s="58">
        <v>598.4</v>
      </c>
      <c r="G32" s="73">
        <v>593.9</v>
      </c>
      <c r="H32" s="73"/>
      <c r="I32" s="60">
        <f t="shared" ref="I32:I34" si="43">(IF(D32="SHORT",E32-F32,IF(D32="LONG",F32-E32)))*C32</f>
        <v>4680.0000000000291</v>
      </c>
      <c r="J32" s="61">
        <f t="shared" ref="J32" si="44">(IF(D32="SHORT",IF(G32="",0,F32-G32),IF(D32="LONG",IF(G32="",0,G32-F32))))*C32</f>
        <v>5850</v>
      </c>
      <c r="K32" s="61"/>
      <c r="L32" s="61">
        <f t="shared" ref="L32:L34" si="45">(J32+I32+K32)/C32</f>
        <v>8.1000000000000227</v>
      </c>
      <c r="M32" s="62">
        <f t="shared" ref="M32:M34" si="46">L32*C32</f>
        <v>10530.000000000029</v>
      </c>
    </row>
    <row r="33" spans="1:13" s="63" customFormat="1">
      <c r="A33" s="57">
        <v>43223</v>
      </c>
      <c r="B33" s="58" t="s">
        <v>410</v>
      </c>
      <c r="C33" s="59">
        <v>1000</v>
      </c>
      <c r="D33" s="58" t="s">
        <v>14</v>
      </c>
      <c r="E33" s="58">
        <v>534.35</v>
      </c>
      <c r="F33" s="58">
        <v>537.54999999999995</v>
      </c>
      <c r="G33" s="73"/>
      <c r="H33" s="73"/>
      <c r="I33" s="60">
        <f t="shared" si="43"/>
        <v>3199.9999999999318</v>
      </c>
      <c r="J33" s="61"/>
      <c r="K33" s="61"/>
      <c r="L33" s="61">
        <f t="shared" si="45"/>
        <v>3.1999999999999318</v>
      </c>
      <c r="M33" s="62">
        <f t="shared" si="46"/>
        <v>3199.9999999999318</v>
      </c>
    </row>
    <row r="34" spans="1:13" s="63" customFormat="1">
      <c r="A34" s="57">
        <v>43223</v>
      </c>
      <c r="B34" s="58" t="s">
        <v>430</v>
      </c>
      <c r="C34" s="59">
        <v>2500</v>
      </c>
      <c r="D34" s="58" t="s">
        <v>15</v>
      </c>
      <c r="E34" s="58">
        <v>186.55</v>
      </c>
      <c r="F34" s="58">
        <v>187.9</v>
      </c>
      <c r="G34" s="73"/>
      <c r="H34" s="73"/>
      <c r="I34" s="60">
        <f t="shared" si="43"/>
        <v>-3374.9999999999859</v>
      </c>
      <c r="J34" s="61"/>
      <c r="K34" s="61"/>
      <c r="L34" s="61">
        <f t="shared" si="45"/>
        <v>-1.3499999999999943</v>
      </c>
      <c r="M34" s="62">
        <f t="shared" si="46"/>
        <v>-3374.9999999999859</v>
      </c>
    </row>
    <row r="35" spans="1:13" s="32" customFormat="1">
      <c r="A35" s="70">
        <v>43222</v>
      </c>
      <c r="B35" s="71" t="s">
        <v>424</v>
      </c>
      <c r="C35" s="72">
        <v>3200</v>
      </c>
      <c r="D35" s="71" t="s">
        <v>14</v>
      </c>
      <c r="E35" s="71">
        <v>162</v>
      </c>
      <c r="F35" s="71">
        <v>162.94999999999999</v>
      </c>
      <c r="G35" s="66">
        <v>164.2</v>
      </c>
      <c r="H35" s="66">
        <v>165.45</v>
      </c>
      <c r="I35" s="68">
        <f t="shared" ref="I35:I36" si="47">(IF(D35="SHORT",E35-F35,IF(D35="LONG",F35-E35)))*C35</f>
        <v>3039.9999999999636</v>
      </c>
      <c r="J35" s="67">
        <f t="shared" ref="J35:J36" si="48">(IF(D35="SHORT",IF(G35="",0,F35-G35),IF(D35="LONG",IF(G35="",0,G35-F35))))*C35</f>
        <v>4000</v>
      </c>
      <c r="K35" s="67">
        <f t="shared" ref="K35:K36" si="49">(IF(D35="SHORT",IF(H35="",0,G35-H35),IF(D35="LONG",IF(H35="",0,(H35-G35)))))*C35</f>
        <v>4000</v>
      </c>
      <c r="L35" s="67">
        <f t="shared" ref="L35:L36" si="50">(J35+I35+K35)/C35</f>
        <v>3.4499999999999886</v>
      </c>
      <c r="M35" s="69">
        <f t="shared" ref="M35:M36" si="51">L35*C35</f>
        <v>11039.999999999964</v>
      </c>
    </row>
    <row r="36" spans="1:13" s="32" customFormat="1">
      <c r="A36" s="70">
        <v>43222</v>
      </c>
      <c r="B36" s="71" t="s">
        <v>429</v>
      </c>
      <c r="C36" s="72">
        <v>3000</v>
      </c>
      <c r="D36" s="71" t="s">
        <v>15</v>
      </c>
      <c r="E36" s="71">
        <v>119</v>
      </c>
      <c r="F36" s="71">
        <v>118.1</v>
      </c>
      <c r="G36" s="66">
        <v>116.95</v>
      </c>
      <c r="H36" s="66">
        <v>115.85</v>
      </c>
      <c r="I36" s="68">
        <f t="shared" si="47"/>
        <v>2700.0000000000173</v>
      </c>
      <c r="J36" s="67">
        <f t="shared" si="48"/>
        <v>3449.9999999999745</v>
      </c>
      <c r="K36" s="67">
        <f t="shared" si="49"/>
        <v>3300.0000000000255</v>
      </c>
      <c r="L36" s="67">
        <f t="shared" si="50"/>
        <v>3.1500000000000061</v>
      </c>
      <c r="M36" s="69">
        <f t="shared" si="51"/>
        <v>9450.0000000000182</v>
      </c>
    </row>
    <row r="37" spans="1:13" ht="15.75">
      <c r="A37" s="74"/>
      <c r="B37" s="75"/>
      <c r="C37" s="75"/>
      <c r="D37" s="75"/>
      <c r="E37" s="75"/>
      <c r="F37" s="75"/>
      <c r="G37" s="75"/>
      <c r="H37" s="75"/>
      <c r="I37" s="76"/>
      <c r="J37" s="77"/>
      <c r="K37" s="78"/>
      <c r="L37" s="79"/>
      <c r="M37" s="75"/>
    </row>
    <row r="38" spans="1:13" s="63" customFormat="1">
      <c r="A38" s="57">
        <v>43220</v>
      </c>
      <c r="B38" s="58" t="s">
        <v>428</v>
      </c>
      <c r="C38" s="59">
        <v>3399</v>
      </c>
      <c r="D38" s="58" t="s">
        <v>14</v>
      </c>
      <c r="E38" s="58">
        <v>231.85</v>
      </c>
      <c r="F38" s="58">
        <v>233.25</v>
      </c>
      <c r="G38" s="73"/>
      <c r="H38" s="73"/>
      <c r="I38" s="60">
        <f t="shared" ref="I38:I40" si="52">(IF(D38="SHORT",E38-F38,IF(D38="LONG",F38-E38)))*C38</f>
        <v>4758.6000000000195</v>
      </c>
      <c r="J38" s="61"/>
      <c r="K38" s="61"/>
      <c r="L38" s="61">
        <f t="shared" ref="L38:L40" si="53">(J38+I38+K38)/C38</f>
        <v>1.4000000000000057</v>
      </c>
      <c r="M38" s="62">
        <f t="shared" ref="M38:M40" si="54">L38*C38</f>
        <v>4758.6000000000195</v>
      </c>
    </row>
    <row r="39" spans="1:13" s="63" customFormat="1">
      <c r="A39" s="57">
        <v>43220</v>
      </c>
      <c r="B39" s="58" t="s">
        <v>389</v>
      </c>
      <c r="C39" s="59">
        <v>4500</v>
      </c>
      <c r="D39" s="58" t="s">
        <v>14</v>
      </c>
      <c r="E39" s="58">
        <v>107.9</v>
      </c>
      <c r="F39" s="58">
        <v>108.4</v>
      </c>
      <c r="G39" s="73"/>
      <c r="H39" s="73"/>
      <c r="I39" s="60">
        <f t="shared" si="52"/>
        <v>2250</v>
      </c>
      <c r="J39" s="61"/>
      <c r="K39" s="61"/>
      <c r="L39" s="61">
        <f t="shared" si="53"/>
        <v>0.5</v>
      </c>
      <c r="M39" s="62">
        <f t="shared" si="54"/>
        <v>2250</v>
      </c>
    </row>
    <row r="40" spans="1:13" s="32" customFormat="1">
      <c r="A40" s="70">
        <v>43220</v>
      </c>
      <c r="B40" s="71" t="s">
        <v>427</v>
      </c>
      <c r="C40" s="72">
        <v>1750</v>
      </c>
      <c r="D40" s="71" t="s">
        <v>14</v>
      </c>
      <c r="E40" s="71">
        <v>356.25</v>
      </c>
      <c r="F40" s="71">
        <v>358.35</v>
      </c>
      <c r="G40" s="66">
        <v>361.1</v>
      </c>
      <c r="H40" s="66">
        <v>363.8</v>
      </c>
      <c r="I40" s="68">
        <f t="shared" si="52"/>
        <v>3675.00000000004</v>
      </c>
      <c r="J40" s="67">
        <f t="shared" ref="J40" si="55">(IF(D40="SHORT",IF(G40="",0,F40-G40),IF(D40="LONG",IF(G40="",0,G40-F40))))*C40</f>
        <v>4812.5</v>
      </c>
      <c r="K40" s="67">
        <f t="shared" ref="K40" si="56">(IF(D40="SHORT",IF(H40="",0,G40-H40),IF(D40="LONG",IF(H40="",0,(H40-G40)))))*C40</f>
        <v>4724.99999999998</v>
      </c>
      <c r="L40" s="67">
        <f t="shared" si="53"/>
        <v>7.5500000000000114</v>
      </c>
      <c r="M40" s="69">
        <f t="shared" si="54"/>
        <v>13212.50000000002</v>
      </c>
    </row>
    <row r="41" spans="1:13" s="63" customFormat="1">
      <c r="A41" s="57">
        <v>43217</v>
      </c>
      <c r="B41" s="58" t="s">
        <v>426</v>
      </c>
      <c r="C41" s="59">
        <v>500</v>
      </c>
      <c r="D41" s="58" t="s">
        <v>14</v>
      </c>
      <c r="E41" s="58">
        <v>878.6</v>
      </c>
      <c r="F41" s="58">
        <v>883.85</v>
      </c>
      <c r="G41" s="73"/>
      <c r="H41" s="73"/>
      <c r="I41" s="60">
        <f t="shared" ref="I41" si="57">(IF(D41="SHORT",E41-F41,IF(D41="LONG",F41-E41)))*C41</f>
        <v>2625</v>
      </c>
      <c r="J41" s="61"/>
      <c r="K41" s="61"/>
      <c r="L41" s="61">
        <f t="shared" ref="L41" si="58">(J41+I41+K41)/C41</f>
        <v>5.25</v>
      </c>
      <c r="M41" s="62">
        <f t="shared" ref="M41" si="59">L41*C41</f>
        <v>2625</v>
      </c>
    </row>
    <row r="42" spans="1:13" s="32" customFormat="1">
      <c r="A42" s="70">
        <v>43217</v>
      </c>
      <c r="B42" s="71" t="s">
        <v>334</v>
      </c>
      <c r="C42" s="72">
        <v>3200</v>
      </c>
      <c r="D42" s="71" t="s">
        <v>14</v>
      </c>
      <c r="E42" s="71">
        <v>323.3</v>
      </c>
      <c r="F42" s="71">
        <v>325.25</v>
      </c>
      <c r="G42" s="66">
        <v>327.7</v>
      </c>
      <c r="H42" s="66">
        <v>330.15</v>
      </c>
      <c r="I42" s="68">
        <f t="shared" ref="I42" si="60">(IF(D42="SHORT",E42-F42,IF(D42="LONG",F42-E42)))*C42</f>
        <v>6239.9999999999636</v>
      </c>
      <c r="J42" s="67">
        <f t="shared" ref="J42" si="61">(IF(D42="SHORT",IF(G42="",0,F42-G42),IF(D42="LONG",IF(G42="",0,G42-F42))))*C42</f>
        <v>7839.9999999999636</v>
      </c>
      <c r="K42" s="67">
        <f t="shared" ref="K42" si="62">(IF(D42="SHORT",IF(H42="",0,G42-H42),IF(D42="LONG",IF(H42="",0,(H42-G42)))))*C42</f>
        <v>7839.9999999999636</v>
      </c>
      <c r="L42" s="67">
        <f t="shared" ref="L42" si="63">(J42+I42+K42)/C42</f>
        <v>6.8499999999999659</v>
      </c>
      <c r="M42" s="69">
        <f t="shared" ref="M42" si="64">L42*C42</f>
        <v>21919.999999999891</v>
      </c>
    </row>
    <row r="43" spans="1:13" s="63" customFormat="1">
      <c r="A43" s="57">
        <v>43216</v>
      </c>
      <c r="B43" s="58" t="s">
        <v>423</v>
      </c>
      <c r="C43" s="59">
        <v>8000</v>
      </c>
      <c r="D43" s="58" t="s">
        <v>14</v>
      </c>
      <c r="E43" s="58">
        <v>87.5</v>
      </c>
      <c r="F43" s="58">
        <v>88</v>
      </c>
      <c r="G43" s="73"/>
      <c r="H43" s="73"/>
      <c r="I43" s="60">
        <f t="shared" ref="I43:I45" si="65">(IF(D43="SHORT",E43-F43,IF(D43="LONG",F43-E43)))*C43</f>
        <v>4000</v>
      </c>
      <c r="J43" s="61"/>
      <c r="K43" s="61"/>
      <c r="L43" s="61">
        <f t="shared" ref="L43:L45" si="66">(J43+I43+K43)/C43</f>
        <v>0.5</v>
      </c>
      <c r="M43" s="62">
        <f t="shared" ref="M43:M45" si="67">L43*C43</f>
        <v>4000</v>
      </c>
    </row>
    <row r="44" spans="1:13" s="63" customFormat="1">
      <c r="A44" s="57">
        <v>43216</v>
      </c>
      <c r="B44" s="58" t="s">
        <v>425</v>
      </c>
      <c r="C44" s="59">
        <v>800</v>
      </c>
      <c r="D44" s="58" t="s">
        <v>15</v>
      </c>
      <c r="E44" s="58">
        <v>1095.5</v>
      </c>
      <c r="F44" s="58">
        <v>1105.9000000000001</v>
      </c>
      <c r="G44" s="73"/>
      <c r="H44" s="73"/>
      <c r="I44" s="60">
        <f t="shared" si="65"/>
        <v>-8320.0000000000728</v>
      </c>
      <c r="J44" s="61"/>
      <c r="K44" s="61"/>
      <c r="L44" s="61">
        <f t="shared" si="66"/>
        <v>-10.400000000000091</v>
      </c>
      <c r="M44" s="62">
        <f t="shared" si="67"/>
        <v>-8320.0000000000728</v>
      </c>
    </row>
    <row r="45" spans="1:13" s="32" customFormat="1">
      <c r="A45" s="70">
        <v>43216</v>
      </c>
      <c r="B45" s="71" t="s">
        <v>424</v>
      </c>
      <c r="C45" s="72">
        <v>3200</v>
      </c>
      <c r="D45" s="71" t="s">
        <v>14</v>
      </c>
      <c r="E45" s="71">
        <v>147.30000000000001</v>
      </c>
      <c r="F45" s="71">
        <v>148.19999999999999</v>
      </c>
      <c r="G45" s="66">
        <v>149.30000000000001</v>
      </c>
      <c r="H45" s="66">
        <v>150.44999999999999</v>
      </c>
      <c r="I45" s="68">
        <f t="shared" si="65"/>
        <v>2879.9999999999272</v>
      </c>
      <c r="J45" s="67">
        <f t="shared" ref="J45" si="68">(IF(D45="SHORT",IF(G45="",0,F45-G45),IF(D45="LONG",IF(G45="",0,G45-F45))))*C45</f>
        <v>3520.0000000000728</v>
      </c>
      <c r="K45" s="67">
        <f t="shared" ref="K45" si="69">(IF(D45="SHORT",IF(H45="",0,G45-H45),IF(D45="LONG",IF(H45="",0,(H45-G45)))))*C45</f>
        <v>3679.9999999999272</v>
      </c>
      <c r="L45" s="67">
        <f t="shared" si="66"/>
        <v>3.1499999999999773</v>
      </c>
      <c r="M45" s="69">
        <f t="shared" si="67"/>
        <v>10079.999999999927</v>
      </c>
    </row>
    <row r="46" spans="1:13" s="63" customFormat="1">
      <c r="A46" s="57">
        <v>43215</v>
      </c>
      <c r="B46" s="58" t="s">
        <v>423</v>
      </c>
      <c r="C46" s="59">
        <v>8000</v>
      </c>
      <c r="D46" s="58" t="s">
        <v>14</v>
      </c>
      <c r="E46" s="58">
        <v>89.6</v>
      </c>
      <c r="F46" s="58">
        <v>90.15</v>
      </c>
      <c r="G46" s="73"/>
      <c r="H46" s="73"/>
      <c r="I46" s="60">
        <f t="shared" ref="I46:I49" si="70">(IF(D46="SHORT",E46-F46,IF(D46="LONG",F46-E46)))*C46</f>
        <v>4400.0000000000909</v>
      </c>
      <c r="J46" s="61"/>
      <c r="K46" s="61"/>
      <c r="L46" s="61">
        <f t="shared" ref="L46:L49" si="71">(J46+I46+K46)/C46</f>
        <v>0.55000000000001137</v>
      </c>
      <c r="M46" s="62">
        <f t="shared" ref="M46:M49" si="72">L46*C46</f>
        <v>4400.0000000000909</v>
      </c>
    </row>
    <row r="47" spans="1:13" s="63" customFormat="1">
      <c r="A47" s="57">
        <v>43215</v>
      </c>
      <c r="B47" s="58" t="s">
        <v>422</v>
      </c>
      <c r="C47" s="59">
        <v>500</v>
      </c>
      <c r="D47" s="58" t="s">
        <v>15</v>
      </c>
      <c r="E47" s="58">
        <v>1091.75</v>
      </c>
      <c r="F47" s="58">
        <v>1085.95</v>
      </c>
      <c r="G47" s="73"/>
      <c r="H47" s="73"/>
      <c r="I47" s="60">
        <f t="shared" si="70"/>
        <v>2899.9999999999773</v>
      </c>
      <c r="J47" s="61"/>
      <c r="K47" s="61"/>
      <c r="L47" s="61">
        <f t="shared" si="71"/>
        <v>5.7999999999999545</v>
      </c>
      <c r="M47" s="62">
        <f t="shared" si="72"/>
        <v>2899.9999999999773</v>
      </c>
    </row>
    <row r="48" spans="1:13" s="63" customFormat="1">
      <c r="A48" s="57">
        <v>43215</v>
      </c>
      <c r="B48" s="58" t="s">
        <v>396</v>
      </c>
      <c r="C48" s="59">
        <v>3500</v>
      </c>
      <c r="D48" s="58" t="s">
        <v>15</v>
      </c>
      <c r="E48" s="58">
        <v>154.5</v>
      </c>
      <c r="F48" s="58">
        <v>153.44999999999999</v>
      </c>
      <c r="G48" s="73"/>
      <c r="H48" s="73"/>
      <c r="I48" s="60">
        <f t="shared" si="70"/>
        <v>3675.00000000004</v>
      </c>
      <c r="J48" s="61"/>
      <c r="K48" s="61"/>
      <c r="L48" s="61">
        <f t="shared" si="71"/>
        <v>1.0500000000000114</v>
      </c>
      <c r="M48" s="62">
        <f t="shared" si="72"/>
        <v>3675.00000000004</v>
      </c>
    </row>
    <row r="49" spans="1:13" s="63" customFormat="1">
      <c r="A49" s="57">
        <v>43215</v>
      </c>
      <c r="B49" s="58" t="s">
        <v>373</v>
      </c>
      <c r="C49" s="59">
        <v>1500</v>
      </c>
      <c r="D49" s="58" t="s">
        <v>14</v>
      </c>
      <c r="E49" s="58">
        <v>967.2</v>
      </c>
      <c r="F49" s="58">
        <v>958</v>
      </c>
      <c r="G49" s="73"/>
      <c r="H49" s="73"/>
      <c r="I49" s="60">
        <f t="shared" si="70"/>
        <v>-13800.000000000069</v>
      </c>
      <c r="J49" s="61"/>
      <c r="K49" s="61"/>
      <c r="L49" s="61">
        <f t="shared" si="71"/>
        <v>-9.2000000000000455</v>
      </c>
      <c r="M49" s="62">
        <f t="shared" si="72"/>
        <v>-13800.000000000069</v>
      </c>
    </row>
    <row r="50" spans="1:13" s="63" customFormat="1">
      <c r="A50" s="57">
        <v>43214</v>
      </c>
      <c r="B50" s="58" t="s">
        <v>177</v>
      </c>
      <c r="C50" s="59">
        <v>625</v>
      </c>
      <c r="D50" s="58" t="s">
        <v>15</v>
      </c>
      <c r="E50" s="58">
        <v>1331.6</v>
      </c>
      <c r="F50" s="58">
        <v>1323.6</v>
      </c>
      <c r="G50" s="73">
        <v>1313.65</v>
      </c>
      <c r="H50" s="73"/>
      <c r="I50" s="60">
        <f t="shared" ref="I50" si="73">(IF(D50="SHORT",E50-F50,IF(D50="LONG",F50-E50)))*C50</f>
        <v>5000</v>
      </c>
      <c r="J50" s="61">
        <f t="shared" ref="J50" si="74">(IF(D50="SHORT",IF(G50="",0,F50-G50),IF(D50="LONG",IF(G50="",0,G50-F50))))*C50</f>
        <v>6218.7499999998863</v>
      </c>
      <c r="K50" s="61"/>
      <c r="L50" s="61">
        <f t="shared" ref="L50" si="75">(J50+I50+K50)/C50</f>
        <v>17.949999999999818</v>
      </c>
      <c r="M50" s="62">
        <f t="shared" ref="M50" si="76">L50*C50</f>
        <v>11218.749999999887</v>
      </c>
    </row>
    <row r="51" spans="1:13" s="63" customFormat="1">
      <c r="A51" s="57">
        <v>43214</v>
      </c>
      <c r="B51" s="58" t="s">
        <v>421</v>
      </c>
      <c r="C51" s="59">
        <v>500</v>
      </c>
      <c r="D51" s="58" t="s">
        <v>14</v>
      </c>
      <c r="E51" s="58">
        <v>1930.6</v>
      </c>
      <c r="F51" s="58">
        <v>1931.25</v>
      </c>
      <c r="G51" s="73"/>
      <c r="H51" s="73"/>
      <c r="I51" s="60">
        <f t="shared" ref="I51:I54" si="77">(IF(D51="SHORT",E51-F51,IF(D51="LONG",F51-E51)))*C51</f>
        <v>325.00000000004547</v>
      </c>
      <c r="J51" s="61"/>
      <c r="K51" s="61"/>
      <c r="L51" s="61">
        <f t="shared" ref="L51:L54" si="78">(J51+I51+K51)/C51</f>
        <v>0.65000000000009095</v>
      </c>
      <c r="M51" s="62">
        <f t="shared" ref="M51:M54" si="79">L51*C51</f>
        <v>325.00000000004547</v>
      </c>
    </row>
    <row r="52" spans="1:13" s="63" customFormat="1">
      <c r="A52" s="57">
        <v>43214</v>
      </c>
      <c r="B52" s="58" t="s">
        <v>417</v>
      </c>
      <c r="C52" s="59">
        <v>800</v>
      </c>
      <c r="D52" s="58" t="s">
        <v>14</v>
      </c>
      <c r="E52" s="58">
        <v>1216</v>
      </c>
      <c r="F52" s="58">
        <v>1204.4000000000001</v>
      </c>
      <c r="G52" s="73"/>
      <c r="H52" s="73"/>
      <c r="I52" s="60">
        <f>(IF(D52="SHORT",E52-F52,IF(D52="LONG",F52-E52)))*C52</f>
        <v>-9279.9999999999272</v>
      </c>
      <c r="J52" s="61"/>
      <c r="K52" s="61"/>
      <c r="L52" s="61">
        <f t="shared" si="78"/>
        <v>-11.599999999999909</v>
      </c>
      <c r="M52" s="62">
        <f t="shared" si="79"/>
        <v>-9279.9999999999272</v>
      </c>
    </row>
    <row r="53" spans="1:13" s="63" customFormat="1">
      <c r="A53" s="57">
        <v>43214</v>
      </c>
      <c r="B53" s="58" t="s">
        <v>420</v>
      </c>
      <c r="C53" s="59">
        <v>1600</v>
      </c>
      <c r="D53" s="58" t="s">
        <v>14</v>
      </c>
      <c r="E53" s="58">
        <v>397.3</v>
      </c>
      <c r="F53" s="58">
        <v>400.45</v>
      </c>
      <c r="G53" s="73">
        <v>403.9</v>
      </c>
      <c r="H53" s="73"/>
      <c r="I53" s="60">
        <f t="shared" si="77"/>
        <v>5039.9999999999636</v>
      </c>
      <c r="J53" s="61">
        <f t="shared" ref="J53:J54" si="80">(IF(D53="SHORT",IF(G53="",0,F53-G53),IF(D53="LONG",IF(G53="",0,G53-F53))))*C53</f>
        <v>5519.9999999999818</v>
      </c>
      <c r="K53" s="61"/>
      <c r="L53" s="61">
        <f t="shared" si="78"/>
        <v>6.5999999999999659</v>
      </c>
      <c r="M53" s="62">
        <f t="shared" si="79"/>
        <v>10559.999999999945</v>
      </c>
    </row>
    <row r="54" spans="1:13" s="32" customFormat="1">
      <c r="A54" s="70">
        <v>43214</v>
      </c>
      <c r="B54" s="71" t="s">
        <v>419</v>
      </c>
      <c r="C54" s="72">
        <v>1000</v>
      </c>
      <c r="D54" s="71" t="s">
        <v>14</v>
      </c>
      <c r="E54" s="71">
        <v>943</v>
      </c>
      <c r="F54" s="71">
        <v>949.1</v>
      </c>
      <c r="G54" s="66">
        <v>956.75</v>
      </c>
      <c r="H54" s="66">
        <v>964.4</v>
      </c>
      <c r="I54" s="68">
        <f t="shared" si="77"/>
        <v>6100.0000000000227</v>
      </c>
      <c r="J54" s="67">
        <f t="shared" si="80"/>
        <v>7649.9999999999773</v>
      </c>
      <c r="K54" s="67">
        <f t="shared" ref="K54" si="81">(IF(D54="SHORT",IF(H54="",0,G54-H54),IF(D54="LONG",IF(H54="",0,(H54-G54)))))*C54</f>
        <v>7649.9999999999773</v>
      </c>
      <c r="L54" s="67">
        <f t="shared" si="78"/>
        <v>21.399999999999977</v>
      </c>
      <c r="M54" s="69">
        <f t="shared" si="79"/>
        <v>21399.999999999978</v>
      </c>
    </row>
    <row r="55" spans="1:13" s="32" customFormat="1">
      <c r="A55" s="70">
        <v>43213</v>
      </c>
      <c r="B55" s="71" t="s">
        <v>392</v>
      </c>
      <c r="C55" s="72">
        <v>300</v>
      </c>
      <c r="D55" s="71" t="s">
        <v>14</v>
      </c>
      <c r="E55" s="71">
        <v>1841.6</v>
      </c>
      <c r="F55" s="71">
        <v>1852.65</v>
      </c>
      <c r="G55" s="66">
        <v>1868.4</v>
      </c>
      <c r="H55" s="66">
        <v>1882.4</v>
      </c>
      <c r="I55" s="68">
        <f t="shared" ref="I55" si="82">(IF(D55="SHORT",E55-F55,IF(D55="LONG",F55-E55)))*C55</f>
        <v>3315.0000000000546</v>
      </c>
      <c r="J55" s="67">
        <f t="shared" ref="J55" si="83">(IF(D55="SHORT",IF(G55="",0,F55-G55),IF(D55="LONG",IF(G55="",0,G55-F55))))*C55</f>
        <v>4725</v>
      </c>
      <c r="K55" s="67">
        <f t="shared" ref="K55" si="84">(IF(D55="SHORT",IF(H55="",0,G55-H55),IF(D55="LONG",IF(H55="",0,(H55-G55)))))*C55</f>
        <v>4200</v>
      </c>
      <c r="L55" s="67">
        <f t="shared" ref="L55" si="85">(J55+I55+K55)/C55</f>
        <v>40.800000000000182</v>
      </c>
      <c r="M55" s="69">
        <f t="shared" ref="M55" si="86">L55*C55</f>
        <v>12240.000000000055</v>
      </c>
    </row>
    <row r="56" spans="1:13" s="63" customFormat="1" ht="15.75" customHeight="1">
      <c r="A56" s="57">
        <v>43213</v>
      </c>
      <c r="B56" s="58" t="s">
        <v>418</v>
      </c>
      <c r="C56" s="59">
        <v>1400</v>
      </c>
      <c r="D56" s="58" t="s">
        <v>14</v>
      </c>
      <c r="E56" s="58">
        <v>461.5</v>
      </c>
      <c r="F56" s="58">
        <v>464.3</v>
      </c>
      <c r="G56" s="73"/>
      <c r="H56" s="73"/>
      <c r="I56" s="60">
        <f t="shared" ref="I56" si="87">(IF(D56="SHORT",E56-F56,IF(D56="LONG",F56-E56)))*C56</f>
        <v>3920.0000000000159</v>
      </c>
      <c r="J56" s="61"/>
      <c r="K56" s="61"/>
      <c r="L56" s="61">
        <f t="shared" ref="L56" si="88">(J56+I56+K56)/C56</f>
        <v>2.8000000000000114</v>
      </c>
      <c r="M56" s="62">
        <f t="shared" ref="M56" si="89">L56*C56</f>
        <v>3920.0000000000159</v>
      </c>
    </row>
    <row r="57" spans="1:13" s="63" customFormat="1" ht="15.75" customHeight="1">
      <c r="A57" s="57">
        <v>43210</v>
      </c>
      <c r="B57" s="58" t="s">
        <v>417</v>
      </c>
      <c r="C57" s="59">
        <v>800</v>
      </c>
      <c r="D57" s="58" t="s">
        <v>15</v>
      </c>
      <c r="E57" s="58">
        <v>1122.8499999999999</v>
      </c>
      <c r="F57" s="58">
        <v>1131.55</v>
      </c>
      <c r="G57" s="73"/>
      <c r="H57" s="73"/>
      <c r="I57" s="60">
        <f t="shared" ref="I57:I59" si="90">(IF(D57="SHORT",E57-F57,IF(D57="LONG",F57-E57)))*C57</f>
        <v>-6960.0000000000364</v>
      </c>
      <c r="J57" s="61"/>
      <c r="K57" s="61"/>
      <c r="L57" s="61">
        <f t="shared" ref="L57:L59" si="91">(J57+I57+K57)/C57</f>
        <v>-8.7000000000000455</v>
      </c>
      <c r="M57" s="62">
        <f t="shared" ref="M57:M59" si="92">L57*C57</f>
        <v>-6960.0000000000364</v>
      </c>
    </row>
    <row r="58" spans="1:13" s="63" customFormat="1" ht="15.75" customHeight="1">
      <c r="A58" s="57">
        <v>43210</v>
      </c>
      <c r="B58" s="58" t="s">
        <v>416</v>
      </c>
      <c r="C58" s="59">
        <v>7000</v>
      </c>
      <c r="D58" s="58" t="s">
        <v>15</v>
      </c>
      <c r="E58" s="58">
        <v>77.599999999999994</v>
      </c>
      <c r="F58" s="58">
        <v>77.099999999999994</v>
      </c>
      <c r="G58" s="73"/>
      <c r="H58" s="73"/>
      <c r="I58" s="60">
        <f t="shared" si="90"/>
        <v>3500</v>
      </c>
      <c r="J58" s="61"/>
      <c r="K58" s="61"/>
      <c r="L58" s="61">
        <f t="shared" si="91"/>
        <v>0.5</v>
      </c>
      <c r="M58" s="62">
        <f t="shared" si="92"/>
        <v>3500</v>
      </c>
    </row>
    <row r="59" spans="1:13" s="63" customFormat="1" ht="15.75" customHeight="1">
      <c r="A59" s="57">
        <v>43210</v>
      </c>
      <c r="B59" s="58" t="s">
        <v>415</v>
      </c>
      <c r="C59" s="59">
        <v>3500</v>
      </c>
      <c r="D59" s="58" t="s">
        <v>14</v>
      </c>
      <c r="E59" s="58">
        <v>68.099999999999994</v>
      </c>
      <c r="F59" s="58">
        <v>68.55</v>
      </c>
      <c r="G59" s="73"/>
      <c r="H59" s="73"/>
      <c r="I59" s="60">
        <f t="shared" si="90"/>
        <v>1575.00000000001</v>
      </c>
      <c r="J59" s="61"/>
      <c r="K59" s="61"/>
      <c r="L59" s="61">
        <f t="shared" si="91"/>
        <v>0.45000000000000284</v>
      </c>
      <c r="M59" s="62">
        <f t="shared" si="92"/>
        <v>1575.00000000001</v>
      </c>
    </row>
    <row r="60" spans="1:13" s="63" customFormat="1" ht="15.75" customHeight="1">
      <c r="A60" s="57">
        <v>43209</v>
      </c>
      <c r="B60" s="58" t="s">
        <v>412</v>
      </c>
      <c r="C60" s="59">
        <v>2500</v>
      </c>
      <c r="D60" s="58" t="s">
        <v>15</v>
      </c>
      <c r="E60" s="58">
        <v>269.89999999999998</v>
      </c>
      <c r="F60" s="58">
        <v>265.60000000000002</v>
      </c>
      <c r="G60" s="73"/>
      <c r="H60" s="73"/>
      <c r="I60" s="60">
        <f t="shared" ref="I60" si="93">(IF(D60="SHORT",E60-F60,IF(D60="LONG",F60-E60)))*C60</f>
        <v>10749.999999999887</v>
      </c>
      <c r="J60" s="61"/>
      <c r="K60" s="61"/>
      <c r="L60" s="61">
        <f t="shared" ref="L60" si="94">(J60+I60+K60)/C60</f>
        <v>4.2999999999999545</v>
      </c>
      <c r="M60" s="62">
        <f t="shared" ref="M60" si="95">L60*C60</f>
        <v>10749.999999999887</v>
      </c>
    </row>
    <row r="61" spans="1:13" s="32" customFormat="1">
      <c r="A61" s="70">
        <v>43209</v>
      </c>
      <c r="B61" s="71" t="s">
        <v>397</v>
      </c>
      <c r="C61" s="72">
        <v>4500</v>
      </c>
      <c r="D61" s="71" t="s">
        <v>14</v>
      </c>
      <c r="E61" s="71">
        <v>127.5</v>
      </c>
      <c r="F61" s="71">
        <v>128.25</v>
      </c>
      <c r="G61" s="66">
        <v>129.25</v>
      </c>
      <c r="H61" s="66">
        <v>130.19999999999999</v>
      </c>
      <c r="I61" s="68">
        <f t="shared" ref="I61:I63" si="96">(IF(D61="SHORT",E61-F61,IF(D61="LONG",F61-E61)))*C61</f>
        <v>3375</v>
      </c>
      <c r="J61" s="67">
        <f t="shared" ref="J61" si="97">(IF(D61="SHORT",IF(G61="",0,F61-G61),IF(D61="LONG",IF(G61="",0,G61-F61))))*C61</f>
        <v>4500</v>
      </c>
      <c r="K61" s="67">
        <f t="shared" ref="K61" si="98">(IF(D61="SHORT",IF(H61="",0,G61-H61),IF(D61="LONG",IF(H61="",0,(H61-G61)))))*C61</f>
        <v>4274.9999999999491</v>
      </c>
      <c r="L61" s="67">
        <f t="shared" ref="L61:L63" si="99">(J61+I61+K61)/C61</f>
        <v>2.6999999999999886</v>
      </c>
      <c r="M61" s="69">
        <f t="shared" ref="M61:M63" si="100">L61*C61</f>
        <v>12149.999999999949</v>
      </c>
    </row>
    <row r="62" spans="1:13" s="63" customFormat="1" ht="15.75" customHeight="1">
      <c r="A62" s="57">
        <v>43208</v>
      </c>
      <c r="B62" s="58" t="s">
        <v>413</v>
      </c>
      <c r="C62" s="59">
        <v>600</v>
      </c>
      <c r="D62" s="58" t="s">
        <v>14</v>
      </c>
      <c r="E62" s="58">
        <v>901.8</v>
      </c>
      <c r="F62" s="58">
        <v>907.25</v>
      </c>
      <c r="G62" s="73"/>
      <c r="H62" s="73"/>
      <c r="I62" s="60">
        <f t="shared" si="96"/>
        <v>3270.0000000000273</v>
      </c>
      <c r="J62" s="61"/>
      <c r="K62" s="61"/>
      <c r="L62" s="61">
        <f t="shared" si="99"/>
        <v>5.4500000000000455</v>
      </c>
      <c r="M62" s="62">
        <f t="shared" si="100"/>
        <v>3270.0000000000273</v>
      </c>
    </row>
    <row r="63" spans="1:13" s="63" customFormat="1" ht="15.75" customHeight="1">
      <c r="A63" s="57">
        <v>43208</v>
      </c>
      <c r="B63" s="58" t="s">
        <v>414</v>
      </c>
      <c r="C63" s="59">
        <v>250</v>
      </c>
      <c r="D63" s="58" t="s">
        <v>15</v>
      </c>
      <c r="E63" s="58">
        <v>2160.6</v>
      </c>
      <c r="F63" s="58">
        <v>2181.15</v>
      </c>
      <c r="G63" s="73"/>
      <c r="H63" s="73"/>
      <c r="I63" s="60">
        <f t="shared" si="96"/>
        <v>-5137.5000000000455</v>
      </c>
      <c r="J63" s="61"/>
      <c r="K63" s="61"/>
      <c r="L63" s="61">
        <f t="shared" si="99"/>
        <v>-20.550000000000182</v>
      </c>
      <c r="M63" s="62">
        <f t="shared" si="100"/>
        <v>-5137.5000000000455</v>
      </c>
    </row>
    <row r="64" spans="1:13" s="63" customFormat="1" ht="15.75" customHeight="1">
      <c r="A64" s="57">
        <v>43208</v>
      </c>
      <c r="B64" s="58" t="s">
        <v>411</v>
      </c>
      <c r="C64" s="59">
        <v>1700</v>
      </c>
      <c r="D64" s="58" t="s">
        <v>14</v>
      </c>
      <c r="E64" s="58">
        <v>385.95</v>
      </c>
      <c r="F64" s="58">
        <v>388.3</v>
      </c>
      <c r="G64" s="73">
        <v>391.2</v>
      </c>
      <c r="H64" s="73"/>
      <c r="I64" s="60">
        <f t="shared" ref="I64" si="101">(IF(D64="SHORT",E64-F64,IF(D64="LONG",F64-E64)))*C64</f>
        <v>3995.0000000000387</v>
      </c>
      <c r="J64" s="61">
        <f t="shared" ref="J64" si="102">(IF(D64="SHORT",IF(G64="",0,F64-G64),IF(D64="LONG",IF(G64="",0,G64-F64))))*C64</f>
        <v>4929.9999999999618</v>
      </c>
      <c r="K64" s="61"/>
      <c r="L64" s="61">
        <f t="shared" ref="L64" si="103">(J64+I64+K64)/C64</f>
        <v>5.25</v>
      </c>
      <c r="M64" s="62">
        <f t="shared" ref="M64" si="104">L64*C64</f>
        <v>8925</v>
      </c>
    </row>
    <row r="65" spans="1:13" s="63" customFormat="1" ht="15.75" customHeight="1">
      <c r="A65" s="57">
        <v>43207</v>
      </c>
      <c r="B65" s="58" t="s">
        <v>397</v>
      </c>
      <c r="C65" s="59">
        <v>4500</v>
      </c>
      <c r="D65" s="58" t="s">
        <v>15</v>
      </c>
      <c r="E65" s="58">
        <v>128.80000000000001</v>
      </c>
      <c r="F65" s="58">
        <v>128.1</v>
      </c>
      <c r="G65" s="73"/>
      <c r="H65" s="73"/>
      <c r="I65" s="60">
        <f t="shared" ref="I65:I66" si="105">(IF(D65="SHORT",E65-F65,IF(D65="LONG",F65-E65)))*C65</f>
        <v>3150.0000000000769</v>
      </c>
      <c r="J65" s="61"/>
      <c r="K65" s="61"/>
      <c r="L65" s="61">
        <f t="shared" ref="L65:L66" si="106">(J65+I65+K65)/C65</f>
        <v>0.70000000000001705</v>
      </c>
      <c r="M65" s="62">
        <f t="shared" ref="M65:M66" si="107">L65*C65</f>
        <v>3150.0000000000769</v>
      </c>
    </row>
    <row r="66" spans="1:13" s="63" customFormat="1" ht="15.75" customHeight="1">
      <c r="A66" s="57">
        <v>43207</v>
      </c>
      <c r="B66" s="58" t="s">
        <v>410</v>
      </c>
      <c r="C66" s="59">
        <v>2000</v>
      </c>
      <c r="D66" s="58" t="s">
        <v>15</v>
      </c>
      <c r="E66" s="58">
        <v>547.70000000000005</v>
      </c>
      <c r="F66" s="58">
        <v>552.9</v>
      </c>
      <c r="G66" s="73"/>
      <c r="H66" s="73"/>
      <c r="I66" s="60">
        <f t="shared" si="105"/>
        <v>-10399.999999999864</v>
      </c>
      <c r="J66" s="61"/>
      <c r="K66" s="61"/>
      <c r="L66" s="61">
        <f t="shared" si="106"/>
        <v>-5.1999999999999318</v>
      </c>
      <c r="M66" s="62">
        <f t="shared" si="107"/>
        <v>-10399.999999999864</v>
      </c>
    </row>
    <row r="67" spans="1:13" s="63" customFormat="1" ht="15.75" customHeight="1">
      <c r="A67" s="57">
        <v>43206</v>
      </c>
      <c r="B67" s="58" t="s">
        <v>408</v>
      </c>
      <c r="C67" s="59">
        <v>3000</v>
      </c>
      <c r="D67" s="58" t="s">
        <v>14</v>
      </c>
      <c r="E67" s="58">
        <v>296.89999999999998</v>
      </c>
      <c r="F67" s="58">
        <v>298.75</v>
      </c>
      <c r="G67" s="73"/>
      <c r="H67" s="73"/>
      <c r="I67" s="60">
        <f t="shared" ref="I67:I68" si="108">(IF(D67="SHORT",E67-F67,IF(D67="LONG",F67-E67)))*C67</f>
        <v>5550.0000000000682</v>
      </c>
      <c r="J67" s="61"/>
      <c r="K67" s="61"/>
      <c r="L67" s="61">
        <f t="shared" ref="L67:L68" si="109">(J67+I67+K67)/C67</f>
        <v>1.8500000000000227</v>
      </c>
      <c r="M67" s="62">
        <f t="shared" ref="M67:M68" si="110">L67*C67</f>
        <v>5550.0000000000682</v>
      </c>
    </row>
    <row r="68" spans="1:13" s="63" customFormat="1" ht="15.75" customHeight="1">
      <c r="A68" s="57">
        <v>43206</v>
      </c>
      <c r="B68" s="58" t="s">
        <v>397</v>
      </c>
      <c r="C68" s="59">
        <v>4500</v>
      </c>
      <c r="D68" s="58" t="s">
        <v>14</v>
      </c>
      <c r="E68" s="58">
        <v>129</v>
      </c>
      <c r="F68" s="58">
        <v>129.25</v>
      </c>
      <c r="G68" s="73"/>
      <c r="H68" s="73"/>
      <c r="I68" s="60">
        <f t="shared" si="108"/>
        <v>1125</v>
      </c>
      <c r="J68" s="61"/>
      <c r="K68" s="61"/>
      <c r="L68" s="61">
        <f t="shared" si="109"/>
        <v>0.25</v>
      </c>
      <c r="M68" s="62">
        <f t="shared" si="110"/>
        <v>1125</v>
      </c>
    </row>
    <row r="69" spans="1:13" s="32" customFormat="1">
      <c r="A69" s="70">
        <v>43206</v>
      </c>
      <c r="B69" s="71" t="s">
        <v>407</v>
      </c>
      <c r="C69" s="72">
        <v>1000</v>
      </c>
      <c r="D69" s="71" t="s">
        <v>14</v>
      </c>
      <c r="E69" s="71">
        <v>662</v>
      </c>
      <c r="F69" s="71">
        <v>665.9</v>
      </c>
      <c r="G69" s="66">
        <v>671</v>
      </c>
      <c r="H69" s="66">
        <v>676</v>
      </c>
      <c r="I69" s="68">
        <f t="shared" ref="I69:I70" si="111">(IF(D69="SHORT",E69-F69,IF(D69="LONG",F69-E69)))*C69</f>
        <v>3899.9999999999773</v>
      </c>
      <c r="J69" s="67">
        <f t="shared" ref="J69" si="112">(IF(D69="SHORT",IF(G69="",0,F69-G69),IF(D69="LONG",IF(G69="",0,G69-F69))))*C69</f>
        <v>5100.0000000000227</v>
      </c>
      <c r="K69" s="67">
        <f t="shared" ref="K69" si="113">(IF(D69="SHORT",IF(H69="",0,G69-H69),IF(D69="LONG",IF(H69="",0,(H69-G69)))))*C69</f>
        <v>5000</v>
      </c>
      <c r="L69" s="67">
        <f t="shared" ref="L69:L70" si="114">(J69+I69+K69)/C69</f>
        <v>14</v>
      </c>
      <c r="M69" s="69">
        <f t="shared" ref="M69:M70" si="115">L69*C69</f>
        <v>14000</v>
      </c>
    </row>
    <row r="70" spans="1:13" s="63" customFormat="1" ht="15.75" customHeight="1">
      <c r="A70" s="57">
        <v>43203</v>
      </c>
      <c r="B70" s="58" t="s">
        <v>409</v>
      </c>
      <c r="C70" s="59">
        <v>1300</v>
      </c>
      <c r="D70" s="58" t="s">
        <v>14</v>
      </c>
      <c r="E70" s="58">
        <v>576.5</v>
      </c>
      <c r="F70" s="58">
        <v>579.95000000000005</v>
      </c>
      <c r="G70" s="73"/>
      <c r="H70" s="73"/>
      <c r="I70" s="60">
        <f t="shared" si="111"/>
        <v>4485.0000000000591</v>
      </c>
      <c r="J70" s="61"/>
      <c r="K70" s="61"/>
      <c r="L70" s="61">
        <f t="shared" si="114"/>
        <v>3.4500000000000455</v>
      </c>
      <c r="M70" s="62">
        <f t="shared" si="115"/>
        <v>4485.0000000000591</v>
      </c>
    </row>
    <row r="71" spans="1:13" s="63" customFormat="1" ht="15.75" customHeight="1">
      <c r="A71" s="57">
        <v>43203</v>
      </c>
      <c r="B71" s="58" t="s">
        <v>371</v>
      </c>
      <c r="C71" s="59">
        <v>600</v>
      </c>
      <c r="D71" s="58" t="s">
        <v>15</v>
      </c>
      <c r="E71" s="58">
        <v>1140</v>
      </c>
      <c r="F71" s="58">
        <v>1137</v>
      </c>
      <c r="G71" s="73"/>
      <c r="H71" s="73"/>
      <c r="I71" s="60">
        <f t="shared" ref="I71:I73" si="116">(IF(D71="SHORT",E71-F71,IF(D71="LONG",F71-E71)))*C71</f>
        <v>1800</v>
      </c>
      <c r="J71" s="61"/>
      <c r="K71" s="61"/>
      <c r="L71" s="61">
        <f t="shared" ref="L71:L73" si="117">(J71+I71+K71)/C71</f>
        <v>3</v>
      </c>
      <c r="M71" s="62">
        <f t="shared" ref="M71:M73" si="118">L71*C71</f>
        <v>1800</v>
      </c>
    </row>
    <row r="72" spans="1:13" s="63" customFormat="1" ht="15.75" customHeight="1">
      <c r="A72" s="57">
        <v>43203</v>
      </c>
      <c r="B72" s="58" t="s">
        <v>115</v>
      </c>
      <c r="C72" s="59">
        <v>5000</v>
      </c>
      <c r="D72" s="58" t="s">
        <v>14</v>
      </c>
      <c r="E72" s="58">
        <v>211.3</v>
      </c>
      <c r="F72" s="58">
        <v>209.25</v>
      </c>
      <c r="G72" s="73"/>
      <c r="H72" s="73"/>
      <c r="I72" s="60">
        <f t="shared" si="116"/>
        <v>-10250.000000000056</v>
      </c>
      <c r="J72" s="61"/>
      <c r="K72" s="61"/>
      <c r="L72" s="61">
        <f t="shared" si="117"/>
        <v>-2.0500000000000114</v>
      </c>
      <c r="M72" s="62">
        <f t="shared" si="118"/>
        <v>-10250.000000000056</v>
      </c>
    </row>
    <row r="73" spans="1:13" s="63" customFormat="1" ht="15.75" customHeight="1">
      <c r="A73" s="57">
        <v>43203</v>
      </c>
      <c r="B73" s="58" t="s">
        <v>406</v>
      </c>
      <c r="C73" s="59">
        <v>4000</v>
      </c>
      <c r="D73" s="58" t="s">
        <v>14</v>
      </c>
      <c r="E73" s="58">
        <v>100.05</v>
      </c>
      <c r="F73" s="58">
        <v>100.7</v>
      </c>
      <c r="G73" s="73"/>
      <c r="H73" s="73"/>
      <c r="I73" s="60">
        <f t="shared" si="116"/>
        <v>2600.0000000000227</v>
      </c>
      <c r="J73" s="61"/>
      <c r="K73" s="61"/>
      <c r="L73" s="61">
        <f t="shared" si="117"/>
        <v>0.65000000000000568</v>
      </c>
      <c r="M73" s="62">
        <f t="shared" si="118"/>
        <v>2600.0000000000227</v>
      </c>
    </row>
    <row r="74" spans="1:13" s="63" customFormat="1" ht="15.75" customHeight="1">
      <c r="A74" s="57">
        <v>43202</v>
      </c>
      <c r="B74" s="58" t="s">
        <v>391</v>
      </c>
      <c r="C74" s="59">
        <v>3750</v>
      </c>
      <c r="D74" s="58" t="s">
        <v>15</v>
      </c>
      <c r="E74" s="58">
        <v>181.85</v>
      </c>
      <c r="F74" s="58">
        <v>182.9</v>
      </c>
      <c r="G74" s="73"/>
      <c r="H74" s="73"/>
      <c r="I74" s="60">
        <f t="shared" ref="I74:I76" si="119">(IF(D74="SHORT",E74-F74,IF(D74="LONG",F74-E74)))*C74</f>
        <v>-3937.5000000000427</v>
      </c>
      <c r="J74" s="61"/>
      <c r="K74" s="61"/>
      <c r="L74" s="61">
        <f t="shared" ref="L74:L76" si="120">(J74+I74+K74)/C74</f>
        <v>-1.0500000000000114</v>
      </c>
      <c r="M74" s="62">
        <f t="shared" ref="M74:M76" si="121">L74*C74</f>
        <v>-3937.5000000000427</v>
      </c>
    </row>
    <row r="75" spans="1:13" s="63" customFormat="1" ht="15.75" customHeight="1">
      <c r="A75" s="57">
        <v>43202</v>
      </c>
      <c r="B75" s="58" t="s">
        <v>374</v>
      </c>
      <c r="C75" s="59">
        <v>1200</v>
      </c>
      <c r="D75" s="58" t="s">
        <v>14</v>
      </c>
      <c r="E75" s="58">
        <v>623.79999999999995</v>
      </c>
      <c r="F75" s="58">
        <v>627.5</v>
      </c>
      <c r="G75" s="73">
        <v>632.25</v>
      </c>
      <c r="H75" s="73"/>
      <c r="I75" s="60">
        <f t="shared" si="119"/>
        <v>4440.0000000000546</v>
      </c>
      <c r="J75" s="61">
        <f t="shared" ref="J75" si="122">(IF(D75="SHORT",IF(G75="",0,F75-G75),IF(D75="LONG",IF(G75="",0,G75-F75))))*C75</f>
        <v>5700</v>
      </c>
      <c r="K75" s="61"/>
      <c r="L75" s="61">
        <f t="shared" si="120"/>
        <v>8.4500000000000455</v>
      </c>
      <c r="M75" s="62">
        <f t="shared" si="121"/>
        <v>10140.000000000055</v>
      </c>
    </row>
    <row r="76" spans="1:13" s="63" customFormat="1" ht="15.75" customHeight="1">
      <c r="A76" s="57">
        <v>43202</v>
      </c>
      <c r="B76" s="58" t="s">
        <v>405</v>
      </c>
      <c r="C76" s="59">
        <v>6000</v>
      </c>
      <c r="D76" s="58" t="s">
        <v>14</v>
      </c>
      <c r="E76" s="58">
        <v>121.7</v>
      </c>
      <c r="F76" s="58">
        <v>122.45</v>
      </c>
      <c r="G76" s="73"/>
      <c r="H76" s="73"/>
      <c r="I76" s="60">
        <f t="shared" si="119"/>
        <v>4500</v>
      </c>
      <c r="J76" s="61"/>
      <c r="K76" s="61"/>
      <c r="L76" s="61">
        <f t="shared" si="120"/>
        <v>0.75</v>
      </c>
      <c r="M76" s="62">
        <f t="shared" si="121"/>
        <v>4500</v>
      </c>
    </row>
    <row r="77" spans="1:13" s="63" customFormat="1">
      <c r="A77" s="57">
        <v>43201</v>
      </c>
      <c r="B77" s="58" t="s">
        <v>404</v>
      </c>
      <c r="C77" s="59">
        <v>500</v>
      </c>
      <c r="D77" s="58" t="s">
        <v>15</v>
      </c>
      <c r="E77" s="58">
        <v>1385.5</v>
      </c>
      <c r="F77" s="58">
        <v>1379</v>
      </c>
      <c r="G77" s="73"/>
      <c r="H77" s="73"/>
      <c r="I77" s="60">
        <f t="shared" ref="I77:I79" si="123">(IF(D77="SHORT",E77-F77,IF(D77="LONG",F77-E77)))*C77</f>
        <v>3250</v>
      </c>
      <c r="J77" s="61"/>
      <c r="K77" s="61"/>
      <c r="L77" s="61">
        <f t="shared" ref="L77:L79" si="124">(J77+I77+K77)/C77</f>
        <v>6.5</v>
      </c>
      <c r="M77" s="62">
        <f t="shared" ref="M77:M79" si="125">L77*C77</f>
        <v>3250</v>
      </c>
    </row>
    <row r="78" spans="1:13" s="63" customFormat="1" ht="15.75" customHeight="1">
      <c r="A78" s="57">
        <v>43201</v>
      </c>
      <c r="B78" s="58" t="s">
        <v>403</v>
      </c>
      <c r="C78" s="59">
        <v>2500</v>
      </c>
      <c r="D78" s="58" t="s">
        <v>14</v>
      </c>
      <c r="E78" s="58">
        <v>340.45</v>
      </c>
      <c r="F78" s="58">
        <v>342.5</v>
      </c>
      <c r="G78" s="73">
        <v>345.1</v>
      </c>
      <c r="H78" s="73"/>
      <c r="I78" s="60">
        <f t="shared" si="123"/>
        <v>5125.0000000000282</v>
      </c>
      <c r="J78" s="61">
        <f t="shared" ref="J78:J79" si="126">(IF(D78="SHORT",IF(G78="",0,F78-G78),IF(D78="LONG",IF(G78="",0,G78-F78))))*C78</f>
        <v>6500.0000000000564</v>
      </c>
      <c r="K78" s="61"/>
      <c r="L78" s="61">
        <f t="shared" si="124"/>
        <v>4.6500000000000332</v>
      </c>
      <c r="M78" s="62">
        <f t="shared" si="125"/>
        <v>11625.000000000084</v>
      </c>
    </row>
    <row r="79" spans="1:13" s="63" customFormat="1">
      <c r="A79" s="57">
        <v>43200</v>
      </c>
      <c r="B79" s="58" t="s">
        <v>373</v>
      </c>
      <c r="C79" s="59">
        <v>1500</v>
      </c>
      <c r="D79" s="58" t="s">
        <v>14</v>
      </c>
      <c r="E79" s="58">
        <v>964.6</v>
      </c>
      <c r="F79" s="58">
        <v>971.35</v>
      </c>
      <c r="G79" s="73">
        <v>980.6</v>
      </c>
      <c r="H79" s="73"/>
      <c r="I79" s="60">
        <f t="shared" si="123"/>
        <v>10125</v>
      </c>
      <c r="J79" s="61">
        <f t="shared" si="126"/>
        <v>13875</v>
      </c>
      <c r="K79" s="61"/>
      <c r="L79" s="61">
        <f t="shared" si="124"/>
        <v>16</v>
      </c>
      <c r="M79" s="62">
        <f t="shared" si="125"/>
        <v>24000</v>
      </c>
    </row>
    <row r="80" spans="1:13" s="63" customFormat="1">
      <c r="A80" s="57">
        <v>43200</v>
      </c>
      <c r="B80" s="58" t="s">
        <v>402</v>
      </c>
      <c r="C80" s="59">
        <v>12000</v>
      </c>
      <c r="D80" s="58" t="s">
        <v>15</v>
      </c>
      <c r="E80" s="58">
        <v>81</v>
      </c>
      <c r="F80" s="58">
        <v>81.8</v>
      </c>
      <c r="G80" s="73"/>
      <c r="H80" s="73"/>
      <c r="I80" s="60">
        <f t="shared" ref="I80:I81" si="127">(IF(D80="SHORT",E80-F80,IF(D80="LONG",F80-E80)))*C80</f>
        <v>-9599.9999999999654</v>
      </c>
      <c r="J80" s="61"/>
      <c r="K80" s="61"/>
      <c r="L80" s="61">
        <f t="shared" ref="L80:L81" si="128">(J80+I80+K80)/C80</f>
        <v>-0.79999999999999716</v>
      </c>
      <c r="M80" s="62">
        <f t="shared" ref="M80:M81" si="129">L80*C80</f>
        <v>-9599.9999999999654</v>
      </c>
    </row>
    <row r="81" spans="1:13" s="63" customFormat="1">
      <c r="A81" s="57">
        <v>43200</v>
      </c>
      <c r="B81" s="58" t="s">
        <v>373</v>
      </c>
      <c r="C81" s="59">
        <v>1500</v>
      </c>
      <c r="D81" s="58" t="s">
        <v>14</v>
      </c>
      <c r="E81" s="58">
        <v>966</v>
      </c>
      <c r="F81" s="58">
        <v>958.6</v>
      </c>
      <c r="G81" s="73"/>
      <c r="H81" s="73"/>
      <c r="I81" s="60">
        <f t="shared" si="127"/>
        <v>-11099.999999999965</v>
      </c>
      <c r="J81" s="61"/>
      <c r="K81" s="61"/>
      <c r="L81" s="61">
        <f t="shared" si="128"/>
        <v>-7.3999999999999773</v>
      </c>
      <c r="M81" s="62">
        <f t="shared" si="129"/>
        <v>-11099.999999999965</v>
      </c>
    </row>
    <row r="82" spans="1:13" s="63" customFormat="1">
      <c r="A82" s="57">
        <v>43199</v>
      </c>
      <c r="B82" s="58" t="s">
        <v>379</v>
      </c>
      <c r="C82" s="59">
        <v>700</v>
      </c>
      <c r="D82" s="58" t="s">
        <v>14</v>
      </c>
      <c r="E82" s="58">
        <v>958.2</v>
      </c>
      <c r="F82" s="58">
        <v>957</v>
      </c>
      <c r="G82" s="73"/>
      <c r="H82" s="73"/>
      <c r="I82" s="60">
        <f t="shared" ref="I82:I85" si="130">(IF(D82="SHORT",E82-F82,IF(D82="LONG",F82-E82)))*C82</f>
        <v>-840.00000000003183</v>
      </c>
      <c r="J82" s="61"/>
      <c r="K82" s="61"/>
      <c r="L82" s="61">
        <f t="shared" ref="L82:L85" si="131">(J82+I82+K82)/C82</f>
        <v>-1.2000000000000455</v>
      </c>
      <c r="M82" s="62">
        <f t="shared" ref="M82:M85" si="132">L82*C82</f>
        <v>-840.00000000003183</v>
      </c>
    </row>
    <row r="83" spans="1:13" s="63" customFormat="1">
      <c r="A83" s="57">
        <v>43199</v>
      </c>
      <c r="B83" s="58" t="s">
        <v>401</v>
      </c>
      <c r="C83" s="59">
        <v>7000</v>
      </c>
      <c r="D83" s="58" t="s">
        <v>15</v>
      </c>
      <c r="E83" s="58">
        <v>146.80000000000001</v>
      </c>
      <c r="F83" s="58">
        <v>146.69999999999999</v>
      </c>
      <c r="G83" s="73"/>
      <c r="H83" s="73"/>
      <c r="I83" s="60">
        <f t="shared" si="130"/>
        <v>700.00000000015916</v>
      </c>
      <c r="J83" s="61"/>
      <c r="K83" s="61"/>
      <c r="L83" s="61">
        <f t="shared" si="131"/>
        <v>0.10000000000002274</v>
      </c>
      <c r="M83" s="62">
        <f t="shared" si="132"/>
        <v>700.00000000015916</v>
      </c>
    </row>
    <row r="84" spans="1:13" s="63" customFormat="1">
      <c r="A84" s="57">
        <v>43199</v>
      </c>
      <c r="B84" s="58" t="s">
        <v>400</v>
      </c>
      <c r="C84" s="59">
        <v>1250</v>
      </c>
      <c r="D84" s="58" t="s">
        <v>15</v>
      </c>
      <c r="E84" s="58">
        <v>455</v>
      </c>
      <c r="F84" s="58">
        <v>452.3</v>
      </c>
      <c r="G84" s="73">
        <v>448.85</v>
      </c>
      <c r="H84" s="73"/>
      <c r="I84" s="60">
        <f t="shared" si="130"/>
        <v>3374.9999999999859</v>
      </c>
      <c r="J84" s="61">
        <f t="shared" ref="J84" si="133">(IF(D84="SHORT",IF(G84="",0,F84-G84),IF(D84="LONG",IF(G84="",0,G84-F84))))*C84</f>
        <v>4312.4999999999854</v>
      </c>
      <c r="K84" s="61"/>
      <c r="L84" s="61">
        <f t="shared" si="131"/>
        <v>6.1499999999999764</v>
      </c>
      <c r="M84" s="62">
        <f t="shared" si="132"/>
        <v>7687.4999999999709</v>
      </c>
    </row>
    <row r="85" spans="1:13" s="63" customFormat="1">
      <c r="A85" s="57">
        <v>43199</v>
      </c>
      <c r="B85" s="58" t="s">
        <v>393</v>
      </c>
      <c r="C85" s="59">
        <v>250</v>
      </c>
      <c r="D85" s="58" t="s">
        <v>14</v>
      </c>
      <c r="E85" s="58">
        <v>2810.25</v>
      </c>
      <c r="F85" s="58">
        <v>2783.55</v>
      </c>
      <c r="G85" s="73"/>
      <c r="H85" s="73"/>
      <c r="I85" s="60">
        <f t="shared" si="130"/>
        <v>-6674.9999999999545</v>
      </c>
      <c r="J85" s="61"/>
      <c r="K85" s="61"/>
      <c r="L85" s="61">
        <f t="shared" si="131"/>
        <v>-26.699999999999818</v>
      </c>
      <c r="M85" s="62">
        <f t="shared" si="132"/>
        <v>-6674.9999999999545</v>
      </c>
    </row>
    <row r="86" spans="1:13" s="63" customFormat="1">
      <c r="A86" s="57">
        <v>43195</v>
      </c>
      <c r="B86" s="58" t="s">
        <v>376</v>
      </c>
      <c r="C86" s="59">
        <v>3000</v>
      </c>
      <c r="D86" s="58" t="s">
        <v>14</v>
      </c>
      <c r="E86" s="58">
        <v>306.39999999999998</v>
      </c>
      <c r="F86" s="58">
        <v>308.2</v>
      </c>
      <c r="G86" s="73">
        <v>310.55</v>
      </c>
      <c r="H86" s="73"/>
      <c r="I86" s="60">
        <f t="shared" ref="I86" si="134">(IF(D86="SHORT",E86-F86,IF(D86="LONG",F86-E86)))*C86</f>
        <v>5400.0000000000346</v>
      </c>
      <c r="J86" s="61">
        <f t="shared" ref="J86" si="135">(IF(D86="SHORT",IF(G86="",0,F86-G86),IF(D86="LONG",IF(G86="",0,G86-F86))))*C86</f>
        <v>7050.0000000000682</v>
      </c>
      <c r="K86" s="61"/>
      <c r="L86" s="61">
        <f t="shared" ref="L86" si="136">(J86+I86+K86)/C86</f>
        <v>4.1500000000000341</v>
      </c>
      <c r="M86" s="62">
        <f t="shared" ref="M86" si="137">L86*C86</f>
        <v>12450.000000000102</v>
      </c>
    </row>
    <row r="87" spans="1:13" s="32" customFormat="1">
      <c r="A87" s="70">
        <v>43195</v>
      </c>
      <c r="B87" s="71" t="s">
        <v>399</v>
      </c>
      <c r="C87" s="72">
        <v>1250</v>
      </c>
      <c r="D87" s="71" t="s">
        <v>14</v>
      </c>
      <c r="E87" s="71">
        <v>480.5</v>
      </c>
      <c r="F87" s="71">
        <v>483.35</v>
      </c>
      <c r="G87" s="66">
        <v>487</v>
      </c>
      <c r="H87" s="66">
        <v>490.7</v>
      </c>
      <c r="I87" s="68">
        <f t="shared" ref="I87" si="138">(IF(D87="SHORT",E87-F87,IF(D87="LONG",F87-E87)))*C87</f>
        <v>3562.5000000000282</v>
      </c>
      <c r="J87" s="67">
        <f t="shared" ref="J87" si="139">(IF(D87="SHORT",IF(G87="",0,F87-G87),IF(D87="LONG",IF(G87="",0,G87-F87))))*C87</f>
        <v>4562.4999999999718</v>
      </c>
      <c r="K87" s="67">
        <f t="shared" ref="K87" si="140">(IF(D87="SHORT",IF(H87="",0,G87-H87),IF(D87="LONG",IF(H87="",0,(H87-G87)))))*C87</f>
        <v>4624.9999999999854</v>
      </c>
      <c r="L87" s="67">
        <f t="shared" ref="L87" si="141">(J87+I87+K87)/C87</f>
        <v>10.199999999999989</v>
      </c>
      <c r="M87" s="69">
        <f t="shared" ref="M87" si="142">L87*C87</f>
        <v>12749.999999999985</v>
      </c>
    </row>
    <row r="88" spans="1:13" s="63" customFormat="1">
      <c r="A88" s="57">
        <v>43194</v>
      </c>
      <c r="B88" s="58" t="s">
        <v>398</v>
      </c>
      <c r="C88" s="59">
        <v>2000</v>
      </c>
      <c r="D88" s="58" t="s">
        <v>14</v>
      </c>
      <c r="E88" s="58">
        <v>313.55</v>
      </c>
      <c r="F88" s="58">
        <v>310.60000000000002</v>
      </c>
      <c r="G88" s="73"/>
      <c r="H88" s="73"/>
      <c r="I88" s="60">
        <f t="shared" ref="I88" si="143">(IF(D88="SHORT",E88-F88,IF(D88="LONG",F88-E88)))*C88</f>
        <v>-5899.9999999999773</v>
      </c>
      <c r="J88" s="61"/>
      <c r="K88" s="61"/>
      <c r="L88" s="61">
        <f t="shared" ref="L88" si="144">(J88+I88+K88)/C88</f>
        <v>-2.9499999999999886</v>
      </c>
      <c r="M88" s="62">
        <f t="shared" ref="M88" si="145">L88*C88</f>
        <v>-5899.9999999999773</v>
      </c>
    </row>
    <row r="89" spans="1:13" s="32" customFormat="1">
      <c r="A89" s="70">
        <v>43194</v>
      </c>
      <c r="B89" s="71" t="s">
        <v>371</v>
      </c>
      <c r="C89" s="72">
        <v>600</v>
      </c>
      <c r="D89" s="71" t="s">
        <v>15</v>
      </c>
      <c r="E89" s="71">
        <v>1129.0999999999999</v>
      </c>
      <c r="F89" s="71">
        <v>1122.9000000000001</v>
      </c>
      <c r="G89" s="66">
        <v>1114.45</v>
      </c>
      <c r="H89" s="66">
        <v>1106.0999999999999</v>
      </c>
      <c r="I89" s="68">
        <f t="shared" ref="I89" si="146">(IF(D89="SHORT",E89-F89,IF(D89="LONG",F89-E89)))*C89</f>
        <v>3719.9999999998909</v>
      </c>
      <c r="J89" s="67">
        <f t="shared" ref="J89" si="147">(IF(D89="SHORT",IF(G89="",0,F89-G89),IF(D89="LONG",IF(G89="",0,G89-F89))))*C89</f>
        <v>5070.0000000000273</v>
      </c>
      <c r="K89" s="67">
        <f t="shared" ref="K89" si="148">(IF(D89="SHORT",IF(H89="",0,G89-H89),IF(D89="LONG",IF(H89="",0,(H89-G89)))))*C89</f>
        <v>5010.0000000000819</v>
      </c>
      <c r="L89" s="67">
        <f t="shared" ref="L89" si="149">(J89+I89+K89)/C89</f>
        <v>23</v>
      </c>
      <c r="M89" s="69">
        <f t="shared" ref="M89" si="150">L89*C89</f>
        <v>13800</v>
      </c>
    </row>
    <row r="90" spans="1:13" s="32" customFormat="1">
      <c r="A90" s="70">
        <v>43194</v>
      </c>
      <c r="B90" s="71" t="s">
        <v>397</v>
      </c>
      <c r="C90" s="72">
        <v>4500</v>
      </c>
      <c r="D90" s="71" t="s">
        <v>15</v>
      </c>
      <c r="E90" s="71">
        <v>124.6</v>
      </c>
      <c r="F90" s="71">
        <v>123.85</v>
      </c>
      <c r="G90" s="66">
        <v>122.9</v>
      </c>
      <c r="H90" s="66">
        <v>121.95</v>
      </c>
      <c r="I90" s="68">
        <f t="shared" ref="I90" si="151">(IF(D90="SHORT",E90-F90,IF(D90="LONG",F90-E90)))*C90</f>
        <v>3375</v>
      </c>
      <c r="J90" s="67">
        <f t="shared" ref="J90" si="152">(IF(D90="SHORT",IF(G90="",0,F90-G90),IF(D90="LONG",IF(G90="",0,G90-F90))))*C90</f>
        <v>4274.9999999999491</v>
      </c>
      <c r="K90" s="67">
        <f t="shared" ref="K90" si="153">(IF(D90="SHORT",IF(H90="",0,G90-H90),IF(D90="LONG",IF(H90="",0,(H90-G90)))))*C90</f>
        <v>4275.0000000000127</v>
      </c>
      <c r="L90" s="67">
        <f t="shared" ref="L90" si="154">(J90+I90+K90)/C90</f>
        <v>2.6499999999999915</v>
      </c>
      <c r="M90" s="69">
        <f t="shared" ref="M90" si="155">L90*C90</f>
        <v>11924.999999999962</v>
      </c>
    </row>
    <row r="91" spans="1:13" s="63" customFormat="1">
      <c r="A91" s="57">
        <v>43193</v>
      </c>
      <c r="B91" s="58" t="s">
        <v>396</v>
      </c>
      <c r="C91" s="59">
        <v>3500</v>
      </c>
      <c r="D91" s="58" t="s">
        <v>14</v>
      </c>
      <c r="E91" s="58">
        <v>162.65</v>
      </c>
      <c r="F91" s="58">
        <v>163.6</v>
      </c>
      <c r="G91" s="73">
        <v>164.85</v>
      </c>
      <c r="H91" s="73"/>
      <c r="I91" s="60">
        <f t="shared" ref="I91" si="156">(IF(D91="SHORT",E91-F91,IF(D91="LONG",F91-E91)))*C91</f>
        <v>3324.99999999996</v>
      </c>
      <c r="J91" s="61">
        <f t="shared" ref="J91" si="157">(IF(D91="SHORT",IF(G91="",0,F91-G91),IF(D91="LONG",IF(G91="",0,G91-F91))))*C91</f>
        <v>4375</v>
      </c>
      <c r="K91" s="61"/>
      <c r="L91" s="61">
        <f t="shared" ref="L91" si="158">(J91+I91+K91)/C91</f>
        <v>2.1999999999999886</v>
      </c>
      <c r="M91" s="62">
        <f t="shared" ref="M91" si="159">L91*C91</f>
        <v>7699.99999999996</v>
      </c>
    </row>
    <row r="92" spans="1:13" s="32" customFormat="1">
      <c r="A92" s="70">
        <v>43193</v>
      </c>
      <c r="B92" s="71" t="s">
        <v>395</v>
      </c>
      <c r="C92" s="72">
        <v>5000</v>
      </c>
      <c r="D92" s="71" t="s">
        <v>14</v>
      </c>
      <c r="E92" s="71">
        <v>76.900000000000006</v>
      </c>
      <c r="F92" s="71">
        <v>77.349999999999994</v>
      </c>
      <c r="G92" s="66">
        <v>77.95</v>
      </c>
      <c r="H92" s="66">
        <v>78.55</v>
      </c>
      <c r="I92" s="68">
        <f t="shared" ref="I92" si="160">(IF(D92="SHORT",E92-F92,IF(D92="LONG",F92-E92)))*C92</f>
        <v>2249.9999999999432</v>
      </c>
      <c r="J92" s="67">
        <f t="shared" ref="J92" si="161">(IF(D92="SHORT",IF(G92="",0,F92-G92),IF(D92="LONG",IF(G92="",0,G92-F92))))*C92</f>
        <v>3000.0000000000427</v>
      </c>
      <c r="K92" s="67">
        <f t="shared" ref="K92" si="162">(IF(D92="SHORT",IF(H92="",0,G92-H92),IF(D92="LONG",IF(H92="",0,(H92-G92)))))*C92</f>
        <v>2999.9999999999718</v>
      </c>
      <c r="L92" s="67">
        <f t="shared" ref="L92" si="163">(J92+I92+K92)/C92</f>
        <v>1.6499999999999913</v>
      </c>
      <c r="M92" s="69">
        <f t="shared" ref="M92" si="164">L92*C92</f>
        <v>8249.9999999999563</v>
      </c>
    </row>
    <row r="93" spans="1:13" ht="15.75">
      <c r="A93" s="74"/>
      <c r="B93" s="75"/>
      <c r="C93" s="75"/>
      <c r="D93" s="75"/>
      <c r="E93" s="75"/>
      <c r="F93" s="75"/>
      <c r="G93" s="75"/>
      <c r="H93" s="75"/>
      <c r="I93" s="76"/>
      <c r="J93" s="77"/>
      <c r="K93" s="78"/>
      <c r="L93" s="79"/>
      <c r="M93" s="75"/>
    </row>
    <row r="94" spans="1:13" s="32" customFormat="1">
      <c r="A94" s="70">
        <v>43187</v>
      </c>
      <c r="B94" s="71" t="s">
        <v>386</v>
      </c>
      <c r="C94" s="72">
        <v>400</v>
      </c>
      <c r="D94" s="71" t="s">
        <v>15</v>
      </c>
      <c r="E94" s="71">
        <v>1251</v>
      </c>
      <c r="F94" s="71">
        <v>1244.75</v>
      </c>
      <c r="G94" s="66">
        <v>1235.4000000000001</v>
      </c>
      <c r="H94" s="66">
        <v>1226.0999999999999</v>
      </c>
      <c r="I94" s="68">
        <f t="shared" ref="I94:I96" si="165">(IF(D94="SHORT",E94-F94,IF(D94="LONG",F94-E94)))*C94</f>
        <v>2500</v>
      </c>
      <c r="J94" s="67">
        <f t="shared" ref="J94" si="166">(IF(D94="SHORT",IF(G94="",0,F94-G94),IF(D94="LONG",IF(G94="",0,G94-F94))))*C94</f>
        <v>3739.9999999999636</v>
      </c>
      <c r="K94" s="67">
        <f t="shared" ref="K94" si="167">(IF(D94="SHORT",IF(H94="",0,G94-H94),IF(D94="LONG",IF(H94="",0,(H94-G94)))))*C94</f>
        <v>3720.0000000000728</v>
      </c>
      <c r="L94" s="67">
        <f t="shared" ref="L94:L96" si="168">(J94+I94+K94)/C94</f>
        <v>24.900000000000091</v>
      </c>
      <c r="M94" s="69">
        <f t="shared" ref="M94:M96" si="169">L94*C94</f>
        <v>9960.0000000000364</v>
      </c>
    </row>
    <row r="95" spans="1:13" s="63" customFormat="1">
      <c r="A95" s="57">
        <v>43187</v>
      </c>
      <c r="B95" s="58" t="s">
        <v>394</v>
      </c>
      <c r="C95" s="59">
        <v>1600</v>
      </c>
      <c r="D95" s="58" t="s">
        <v>15</v>
      </c>
      <c r="E95" s="58">
        <v>266.5</v>
      </c>
      <c r="F95" s="58">
        <v>269.05</v>
      </c>
      <c r="G95" s="58"/>
      <c r="H95" s="58"/>
      <c r="I95" s="60">
        <f t="shared" si="165"/>
        <v>-4080.0000000000182</v>
      </c>
      <c r="J95" s="61"/>
      <c r="K95" s="61"/>
      <c r="L95" s="61">
        <f t="shared" si="168"/>
        <v>-2.5500000000000114</v>
      </c>
      <c r="M95" s="62">
        <f t="shared" si="169"/>
        <v>-4080.0000000000182</v>
      </c>
    </row>
    <row r="96" spans="1:13" s="63" customFormat="1">
      <c r="A96" s="57">
        <v>43187</v>
      </c>
      <c r="B96" s="58" t="s">
        <v>393</v>
      </c>
      <c r="C96" s="59">
        <v>250</v>
      </c>
      <c r="D96" s="58" t="s">
        <v>14</v>
      </c>
      <c r="E96" s="58">
        <v>2787.05</v>
      </c>
      <c r="F96" s="58">
        <v>2760.55</v>
      </c>
      <c r="G96" s="58"/>
      <c r="H96" s="58"/>
      <c r="I96" s="60">
        <f t="shared" si="165"/>
        <v>-6625</v>
      </c>
      <c r="J96" s="61"/>
      <c r="K96" s="61"/>
      <c r="L96" s="61">
        <f t="shared" si="168"/>
        <v>-26.5</v>
      </c>
      <c r="M96" s="62">
        <f t="shared" si="169"/>
        <v>-6625</v>
      </c>
    </row>
    <row r="97" spans="1:13" s="63" customFormat="1">
      <c r="A97" s="57">
        <v>43186</v>
      </c>
      <c r="B97" s="58" t="s">
        <v>392</v>
      </c>
      <c r="C97" s="59">
        <v>300</v>
      </c>
      <c r="D97" s="58" t="s">
        <v>14</v>
      </c>
      <c r="E97" s="58">
        <v>1773.5</v>
      </c>
      <c r="F97" s="58">
        <v>1783.25</v>
      </c>
      <c r="G97" s="58"/>
      <c r="H97" s="58"/>
      <c r="I97" s="60">
        <f t="shared" ref="I97:I99" si="170">(IF(D97="SHORT",E97-F97,IF(D97="LONG",F97-E97)))*C97</f>
        <v>2925</v>
      </c>
      <c r="J97" s="61"/>
      <c r="K97" s="61"/>
      <c r="L97" s="61">
        <f t="shared" ref="L97:L99" si="171">(J97+I97+K97)/C97</f>
        <v>9.75</v>
      </c>
      <c r="M97" s="62">
        <f t="shared" ref="M97:M99" si="172">L97*C97</f>
        <v>2925</v>
      </c>
    </row>
    <row r="98" spans="1:13" s="63" customFormat="1">
      <c r="A98" s="57">
        <v>43186</v>
      </c>
      <c r="B98" s="58" t="s">
        <v>391</v>
      </c>
      <c r="C98" s="59">
        <v>3750</v>
      </c>
      <c r="D98" s="58" t="s">
        <v>15</v>
      </c>
      <c r="E98" s="58">
        <v>178.5</v>
      </c>
      <c r="F98" s="58">
        <v>177.4</v>
      </c>
      <c r="G98" s="58"/>
      <c r="H98" s="58"/>
      <c r="I98" s="60">
        <f t="shared" si="170"/>
        <v>4124.9999999999791</v>
      </c>
      <c r="J98" s="61"/>
      <c r="K98" s="61"/>
      <c r="L98" s="61">
        <f t="shared" si="171"/>
        <v>1.0999999999999943</v>
      </c>
      <c r="M98" s="62">
        <f t="shared" si="172"/>
        <v>4124.9999999999791</v>
      </c>
    </row>
    <row r="99" spans="1:13" s="63" customFormat="1">
      <c r="A99" s="57">
        <v>43186</v>
      </c>
      <c r="B99" s="58" t="s">
        <v>187</v>
      </c>
      <c r="C99" s="59">
        <v>4950</v>
      </c>
      <c r="D99" s="58" t="s">
        <v>14</v>
      </c>
      <c r="E99" s="58">
        <v>143.44999999999999</v>
      </c>
      <c r="F99" s="58">
        <v>143.80000000000001</v>
      </c>
      <c r="G99" s="58"/>
      <c r="H99" s="58"/>
      <c r="I99" s="60">
        <f t="shared" si="170"/>
        <v>1732.5000000001125</v>
      </c>
      <c r="J99" s="61"/>
      <c r="K99" s="61"/>
      <c r="L99" s="61">
        <f t="shared" si="171"/>
        <v>0.35000000000002274</v>
      </c>
      <c r="M99" s="62">
        <f t="shared" si="172"/>
        <v>1732.5000000001125</v>
      </c>
    </row>
    <row r="100" spans="1:13" s="63" customFormat="1">
      <c r="A100" s="57">
        <v>43185</v>
      </c>
      <c r="B100" s="58" t="s">
        <v>390</v>
      </c>
      <c r="C100" s="59">
        <v>400</v>
      </c>
      <c r="D100" s="58" t="s">
        <v>15</v>
      </c>
      <c r="E100" s="58">
        <v>1204.3</v>
      </c>
      <c r="F100" s="58">
        <v>1219</v>
      </c>
      <c r="G100" s="58"/>
      <c r="H100" s="58"/>
      <c r="I100" s="60">
        <f t="shared" ref="I100" si="173">(IF(D100="SHORT",E100-F100,IF(D100="LONG",F100-E100)))*C100</f>
        <v>-5880.0000000000182</v>
      </c>
      <c r="J100" s="61"/>
      <c r="K100" s="61"/>
      <c r="L100" s="61">
        <f t="shared" ref="L100" si="174">(J100+I100+K100)/C100</f>
        <v>-14.700000000000045</v>
      </c>
      <c r="M100" s="62">
        <f t="shared" ref="M100" si="175">L100*C100</f>
        <v>-5880.0000000000182</v>
      </c>
    </row>
    <row r="101" spans="1:13" s="63" customFormat="1">
      <c r="A101" s="57">
        <v>43185</v>
      </c>
      <c r="B101" s="58" t="s">
        <v>380</v>
      </c>
      <c r="C101" s="59">
        <v>1200</v>
      </c>
      <c r="D101" s="58" t="s">
        <v>14</v>
      </c>
      <c r="E101" s="58">
        <v>624.4</v>
      </c>
      <c r="F101" s="58">
        <v>628.1</v>
      </c>
      <c r="G101" s="58"/>
      <c r="H101" s="58"/>
      <c r="I101" s="60">
        <f t="shared" ref="I101" si="176">(IF(D101="SHORT",E101-F101,IF(D101="LONG",F101-E101)))*C101</f>
        <v>4440.0000000000546</v>
      </c>
      <c r="J101" s="61"/>
      <c r="K101" s="61"/>
      <c r="L101" s="61">
        <f t="shared" ref="L101" si="177">(J101+I101+K101)/C101</f>
        <v>3.7000000000000455</v>
      </c>
      <c r="M101" s="62">
        <f t="shared" ref="M101" si="178">L101*C101</f>
        <v>4440.0000000000546</v>
      </c>
    </row>
    <row r="102" spans="1:13" s="32" customFormat="1">
      <c r="A102" s="70">
        <v>43185</v>
      </c>
      <c r="B102" s="71" t="s">
        <v>373</v>
      </c>
      <c r="C102" s="72">
        <v>1500</v>
      </c>
      <c r="D102" s="71" t="s">
        <v>14</v>
      </c>
      <c r="E102" s="71">
        <v>913.45</v>
      </c>
      <c r="F102" s="71">
        <v>918.45</v>
      </c>
      <c r="G102" s="66">
        <v>925.4</v>
      </c>
      <c r="H102" s="66">
        <v>932.3</v>
      </c>
      <c r="I102" s="68">
        <f t="shared" ref="I102" si="179">(IF(D102="SHORT",E102-F102,IF(D102="LONG",F102-E102)))*C102</f>
        <v>7500</v>
      </c>
      <c r="J102" s="67">
        <f t="shared" ref="J102" si="180">(IF(D102="SHORT",IF(G102="",0,F102-G102),IF(D102="LONG",IF(G102="",0,G102-F102))))*C102</f>
        <v>10424.999999999898</v>
      </c>
      <c r="K102" s="67">
        <f t="shared" ref="K102" si="181">(IF(D102="SHORT",IF(H102="",0,G102-H102),IF(D102="LONG",IF(H102="",0,(H102-G102)))))*C102</f>
        <v>10349.999999999965</v>
      </c>
      <c r="L102" s="67">
        <f t="shared" ref="L102" si="182">(J102+I102+K102)/C102</f>
        <v>18.849999999999909</v>
      </c>
      <c r="M102" s="69">
        <f t="shared" ref="M102" si="183">L102*C102</f>
        <v>28274.999999999862</v>
      </c>
    </row>
    <row r="103" spans="1:13" s="63" customFormat="1">
      <c r="A103" s="57">
        <v>43182</v>
      </c>
      <c r="B103" s="58" t="s">
        <v>380</v>
      </c>
      <c r="C103" s="59">
        <v>1200</v>
      </c>
      <c r="D103" s="58" t="s">
        <v>15</v>
      </c>
      <c r="E103" s="58">
        <v>619.15</v>
      </c>
      <c r="F103" s="58">
        <v>615.75</v>
      </c>
      <c r="G103" s="58"/>
      <c r="H103" s="58"/>
      <c r="I103" s="60">
        <f t="shared" ref="I103" si="184">(IF(D103="SHORT",E103-F103,IF(D103="LONG",F103-E103)))*C103</f>
        <v>4079.9999999999727</v>
      </c>
      <c r="J103" s="61"/>
      <c r="K103" s="61"/>
      <c r="L103" s="61">
        <f t="shared" ref="L103" si="185">(J103+I103+K103)/C103</f>
        <v>3.3999999999999773</v>
      </c>
      <c r="M103" s="62">
        <f t="shared" ref="M103" si="186">L103*C103</f>
        <v>4079.9999999999727</v>
      </c>
    </row>
    <row r="104" spans="1:13" s="32" customFormat="1">
      <c r="A104" s="70">
        <v>43182</v>
      </c>
      <c r="B104" s="71" t="s">
        <v>379</v>
      </c>
      <c r="C104" s="72">
        <v>700</v>
      </c>
      <c r="D104" s="71" t="s">
        <v>14</v>
      </c>
      <c r="E104" s="71">
        <v>937.1</v>
      </c>
      <c r="F104" s="71">
        <v>942.2</v>
      </c>
      <c r="G104" s="66">
        <v>948.8</v>
      </c>
      <c r="H104" s="66">
        <v>955.45</v>
      </c>
      <c r="I104" s="68">
        <f t="shared" ref="I104" si="187">(IF(D104="SHORT",E104-F104,IF(D104="LONG",F104-E104)))*C104</f>
        <v>3570.0000000000159</v>
      </c>
      <c r="J104" s="67">
        <f t="shared" ref="J104" si="188">(IF(D104="SHORT",IF(G104="",0,F104-G104),IF(D104="LONG",IF(G104="",0,G104-F104))))*C104</f>
        <v>4619.9999999999363</v>
      </c>
      <c r="K104" s="67">
        <f t="shared" ref="K104" si="189">(IF(D104="SHORT",IF(H104="",0,G104-H104),IF(D104="LONG",IF(H104="",0,(H104-G104)))))*C104</f>
        <v>4655.0000000000637</v>
      </c>
      <c r="L104" s="67">
        <f t="shared" ref="L104" si="190">(J104+I104+K104)/C104</f>
        <v>18.350000000000023</v>
      </c>
      <c r="M104" s="69">
        <f t="shared" ref="M104" si="191">L104*C104</f>
        <v>12845.000000000016</v>
      </c>
    </row>
    <row r="105" spans="1:13" s="32" customFormat="1">
      <c r="A105" s="70">
        <v>43181</v>
      </c>
      <c r="B105" s="71" t="s">
        <v>378</v>
      </c>
      <c r="C105" s="72">
        <v>750</v>
      </c>
      <c r="D105" s="71" t="s">
        <v>15</v>
      </c>
      <c r="E105" s="71">
        <v>428.35</v>
      </c>
      <c r="F105" s="71">
        <v>426</v>
      </c>
      <c r="G105" s="66">
        <v>423.05</v>
      </c>
      <c r="H105" s="66">
        <v>420.05</v>
      </c>
      <c r="I105" s="68">
        <f t="shared" ref="I105" si="192">(IF(D105="SHORT",E105-F105,IF(D105="LONG",F105-E105)))*C105</f>
        <v>1762.5000000000171</v>
      </c>
      <c r="J105" s="67">
        <f t="shared" ref="J105" si="193">(IF(D105="SHORT",IF(G105="",0,F105-G105),IF(D105="LONG",IF(G105="",0,G105-F105))))*C105</f>
        <v>2212.4999999999914</v>
      </c>
      <c r="K105" s="67">
        <f t="shared" ref="K105" si="194">(IF(D105="SHORT",IF(H105="",0,G105-H105),IF(D105="LONG",IF(H105="",0,(H105-G105)))))*C105</f>
        <v>2250</v>
      </c>
      <c r="L105" s="67">
        <f t="shared" ref="L105" si="195">(J105+I105+K105)/C105</f>
        <v>8.3000000000000114</v>
      </c>
      <c r="M105" s="69">
        <f t="shared" ref="M105" si="196">L105*C105</f>
        <v>6225.0000000000082</v>
      </c>
    </row>
    <row r="106" spans="1:13" s="63" customFormat="1">
      <c r="A106" s="57">
        <v>43181</v>
      </c>
      <c r="B106" s="58" t="s">
        <v>377</v>
      </c>
      <c r="C106" s="59">
        <v>800</v>
      </c>
      <c r="D106" s="58" t="s">
        <v>14</v>
      </c>
      <c r="E106" s="58">
        <v>1055.5999999999999</v>
      </c>
      <c r="F106" s="58">
        <v>1061.4000000000001</v>
      </c>
      <c r="G106" s="58"/>
      <c r="H106" s="58"/>
      <c r="I106" s="60">
        <f t="shared" ref="I106" si="197">(IF(D106="SHORT",E106-F106,IF(D106="LONG",F106-E106)))*C106</f>
        <v>4640.0000000001455</v>
      </c>
      <c r="J106" s="61"/>
      <c r="K106" s="61"/>
      <c r="L106" s="61">
        <f t="shared" ref="L106" si="198">(J106+I106+K106)/C106</f>
        <v>5.8000000000001819</v>
      </c>
      <c r="M106" s="62">
        <f t="shared" ref="M106" si="199">L106*C106</f>
        <v>4640.0000000001455</v>
      </c>
    </row>
    <row r="107" spans="1:13" s="63" customFormat="1">
      <c r="A107" s="57">
        <v>43180</v>
      </c>
      <c r="B107" s="58" t="s">
        <v>389</v>
      </c>
      <c r="C107" s="59">
        <v>4500</v>
      </c>
      <c r="D107" s="58" t="s">
        <v>14</v>
      </c>
      <c r="E107" s="58">
        <v>113.4</v>
      </c>
      <c r="F107" s="58">
        <v>114.05</v>
      </c>
      <c r="G107" s="73">
        <v>114.9</v>
      </c>
      <c r="H107" s="73"/>
      <c r="I107" s="60">
        <f t="shared" ref="I107:I108" si="200">(IF(D107="SHORT",E107-F107,IF(D107="LONG",F107-E107)))*C107</f>
        <v>2924.9999999999618</v>
      </c>
      <c r="J107" s="61">
        <f t="shared" ref="J107" si="201">(IF(D107="SHORT",IF(G107="",0,F107-G107),IF(D107="LONG",IF(G107="",0,G107-F107))))*C107</f>
        <v>3825.0000000000382</v>
      </c>
      <c r="K107" s="61"/>
      <c r="L107" s="61">
        <f t="shared" ref="L107:L108" si="202">(J107+I107+K107)/C107</f>
        <v>1.5</v>
      </c>
      <c r="M107" s="62">
        <f t="shared" ref="M107:M108" si="203">L107*C107</f>
        <v>6750</v>
      </c>
    </row>
    <row r="108" spans="1:13" s="63" customFormat="1">
      <c r="A108" s="57">
        <v>43180</v>
      </c>
      <c r="B108" s="58" t="s">
        <v>388</v>
      </c>
      <c r="C108" s="59">
        <v>3000</v>
      </c>
      <c r="D108" s="58" t="s">
        <v>14</v>
      </c>
      <c r="E108" s="58">
        <v>250.6</v>
      </c>
      <c r="F108" s="58">
        <v>251.95</v>
      </c>
      <c r="G108" s="73"/>
      <c r="H108" s="73"/>
      <c r="I108" s="60">
        <f t="shared" si="200"/>
        <v>4049.9999999999827</v>
      </c>
      <c r="J108" s="61"/>
      <c r="K108" s="61"/>
      <c r="L108" s="61">
        <f t="shared" si="202"/>
        <v>1.3499999999999943</v>
      </c>
      <c r="M108" s="62">
        <f t="shared" si="203"/>
        <v>4049.9999999999827</v>
      </c>
    </row>
    <row r="109" spans="1:13" s="63" customFormat="1">
      <c r="A109" s="57">
        <v>43178</v>
      </c>
      <c r="B109" s="58" t="s">
        <v>387</v>
      </c>
      <c r="C109" s="59">
        <v>1100</v>
      </c>
      <c r="D109" s="58" t="s">
        <v>15</v>
      </c>
      <c r="E109" s="58">
        <v>499.5</v>
      </c>
      <c r="F109" s="58">
        <v>497.25</v>
      </c>
      <c r="G109" s="73"/>
      <c r="H109" s="73"/>
      <c r="I109" s="60">
        <f t="shared" ref="I109" si="204">(IF(D109="SHORT",E109-F109,IF(D109="LONG",F109-E109)))*C109</f>
        <v>2475</v>
      </c>
      <c r="J109" s="61"/>
      <c r="K109" s="61"/>
      <c r="L109" s="61">
        <f t="shared" ref="L109" si="205">(J109+I109+K109)/C109</f>
        <v>2.25</v>
      </c>
      <c r="M109" s="62">
        <f t="shared" ref="M109" si="206">L109*C109</f>
        <v>2475</v>
      </c>
    </row>
    <row r="110" spans="1:13" s="63" customFormat="1">
      <c r="A110" s="57">
        <v>43175</v>
      </c>
      <c r="B110" s="58" t="s">
        <v>386</v>
      </c>
      <c r="C110" s="59">
        <v>400</v>
      </c>
      <c r="D110" s="58" t="s">
        <v>15</v>
      </c>
      <c r="E110" s="58">
        <v>1228.4000000000001</v>
      </c>
      <c r="F110" s="58">
        <v>1222.25</v>
      </c>
      <c r="G110" s="73">
        <v>1213.7</v>
      </c>
      <c r="H110" s="73"/>
      <c r="I110" s="60">
        <f t="shared" ref="I110" si="207">(IF(D110="SHORT",E110-F110,IF(D110="LONG",F110-E110)))*C110</f>
        <v>2460.0000000000364</v>
      </c>
      <c r="J110" s="61">
        <f t="shared" ref="J110" si="208">(IF(D110="SHORT",IF(G110="",0,F110-G110),IF(D110="LONG",IF(G110="",0,G110-F110))))*C110</f>
        <v>3419.9999999999818</v>
      </c>
      <c r="K110" s="61"/>
      <c r="L110" s="61">
        <f t="shared" ref="L110" si="209">(J110+I110+K110)/C110</f>
        <v>14.700000000000045</v>
      </c>
      <c r="M110" s="62">
        <f t="shared" ref="M110" si="210">L110*C110</f>
        <v>5880.0000000000182</v>
      </c>
    </row>
    <row r="111" spans="1:13" s="63" customFormat="1">
      <c r="A111" s="57">
        <v>43174</v>
      </c>
      <c r="B111" s="58" t="s">
        <v>384</v>
      </c>
      <c r="C111" s="59">
        <v>700</v>
      </c>
      <c r="D111" s="58" t="s">
        <v>14</v>
      </c>
      <c r="E111" s="58">
        <v>1025</v>
      </c>
      <c r="F111" s="58">
        <v>1031</v>
      </c>
      <c r="G111" s="73">
        <v>1037.3499999999999</v>
      </c>
      <c r="H111" s="73"/>
      <c r="I111" s="60">
        <f t="shared" ref="I111" si="211">(IF(D111="SHORT",E111-F111,IF(D111="LONG",F111-E111)))*C111</f>
        <v>4200</v>
      </c>
      <c r="J111" s="61">
        <f t="shared" ref="J111" si="212">(IF(D111="SHORT",IF(G111="",0,F111-G111),IF(D111="LONG",IF(G111="",0,G111-F111))))*C111</f>
        <v>4444.9999999999363</v>
      </c>
      <c r="K111" s="61"/>
      <c r="L111" s="61">
        <f t="shared" ref="L111" si="213">(J111+I111+K111)/C111</f>
        <v>12.349999999999909</v>
      </c>
      <c r="M111" s="62">
        <f t="shared" ref="M111" si="214">L111*C111</f>
        <v>8644.9999999999363</v>
      </c>
    </row>
    <row r="112" spans="1:13" s="63" customFormat="1">
      <c r="A112" s="57">
        <v>43174</v>
      </c>
      <c r="B112" s="58" t="s">
        <v>385</v>
      </c>
      <c r="C112" s="59">
        <v>1500</v>
      </c>
      <c r="D112" s="58" t="s">
        <v>15</v>
      </c>
      <c r="E112" s="58">
        <v>355.1</v>
      </c>
      <c r="F112" s="58">
        <v>353.85</v>
      </c>
      <c r="G112" s="58"/>
      <c r="H112" s="58"/>
      <c r="I112" s="60">
        <f t="shared" ref="I112" si="215">(IF(D112="SHORT",E112-F112,IF(D112="LONG",F112-E112)))*C112</f>
        <v>1875</v>
      </c>
      <c r="J112" s="61"/>
      <c r="K112" s="61"/>
      <c r="L112" s="61">
        <f t="shared" ref="L112" si="216">(J112+I112+K112)/C112</f>
        <v>1.25</v>
      </c>
      <c r="M112" s="62">
        <f t="shared" ref="M112" si="217">L112*C112</f>
        <v>1875</v>
      </c>
    </row>
    <row r="113" spans="1:13" s="63" customFormat="1">
      <c r="A113" s="57">
        <v>43173</v>
      </c>
      <c r="B113" s="58" t="s">
        <v>383</v>
      </c>
      <c r="C113" s="59">
        <v>800</v>
      </c>
      <c r="D113" s="58" t="s">
        <v>15</v>
      </c>
      <c r="E113" s="58">
        <v>651.79999999999995</v>
      </c>
      <c r="F113" s="58">
        <v>648.54999999999995</v>
      </c>
      <c r="G113" s="58"/>
      <c r="H113" s="58"/>
      <c r="I113" s="60">
        <f t="shared" ref="I113" si="218">(IF(D113="SHORT",E113-F113,IF(D113="LONG",F113-E113)))*C113</f>
        <v>2600</v>
      </c>
      <c r="J113" s="61"/>
      <c r="K113" s="61"/>
      <c r="L113" s="61">
        <f t="shared" ref="L113" si="219">(J113+I113+K113)/C113</f>
        <v>3.25</v>
      </c>
      <c r="M113" s="62">
        <f t="shared" ref="M113" si="220">L113*C113</f>
        <v>2600</v>
      </c>
    </row>
    <row r="114" spans="1:13" s="32" customFormat="1">
      <c r="A114" s="70">
        <v>43172</v>
      </c>
      <c r="B114" s="71" t="s">
        <v>382</v>
      </c>
      <c r="C114" s="72">
        <v>1800</v>
      </c>
      <c r="D114" s="71" t="s">
        <v>14</v>
      </c>
      <c r="E114" s="71">
        <v>599.15</v>
      </c>
      <c r="F114" s="71">
        <v>602.25</v>
      </c>
      <c r="G114" s="66">
        <v>606</v>
      </c>
      <c r="H114" s="66">
        <v>609.95000000000005</v>
      </c>
      <c r="I114" s="68">
        <f t="shared" ref="I114" si="221">(IF(D114="SHORT",E114-F114,IF(D114="LONG",F114-E114)))*C114</f>
        <v>5580.0000000000409</v>
      </c>
      <c r="J114" s="67">
        <f t="shared" ref="J114" si="222">(IF(D114="SHORT",IF(G114="",0,F114-G114),IF(D114="LONG",IF(G114="",0,G114-F114))))*C114</f>
        <v>6750</v>
      </c>
      <c r="K114" s="67">
        <f t="shared" ref="K114" si="223">(IF(D114="SHORT",IF(H114="",0,G114-H114),IF(D114="LONG",IF(H114="",0,(H114-G114)))))*C114</f>
        <v>7110.0000000000819</v>
      </c>
      <c r="L114" s="67">
        <f t="shared" ref="L114" si="224">(J114+I114+K114)/C114</f>
        <v>10.800000000000068</v>
      </c>
      <c r="M114" s="69">
        <f t="shared" ref="M114" si="225">L114*C114</f>
        <v>19440.000000000124</v>
      </c>
    </row>
    <row r="115" spans="1:13" s="63" customFormat="1">
      <c r="A115" s="57">
        <v>43172</v>
      </c>
      <c r="B115" s="58" t="s">
        <v>381</v>
      </c>
      <c r="C115" s="59">
        <v>8000</v>
      </c>
      <c r="D115" s="58" t="s">
        <v>14</v>
      </c>
      <c r="E115" s="58">
        <v>64</v>
      </c>
      <c r="F115" s="58">
        <v>64.400000000000006</v>
      </c>
      <c r="G115" s="58"/>
      <c r="H115" s="58"/>
      <c r="I115" s="60">
        <f t="shared" ref="I115" si="226">(IF(D115="SHORT",E115-F115,IF(D115="LONG",F115-E115)))*C115</f>
        <v>3200.0000000000455</v>
      </c>
      <c r="J115" s="61"/>
      <c r="K115" s="61"/>
      <c r="L115" s="61">
        <f t="shared" ref="L115" si="227">(J115+I115+K115)/C115</f>
        <v>0.40000000000000568</v>
      </c>
      <c r="M115" s="62">
        <f t="shared" ref="M115" si="228">L115*C115</f>
        <v>3200.0000000000455</v>
      </c>
    </row>
    <row r="116" spans="1:13" s="63" customFormat="1">
      <c r="A116" s="57">
        <v>43168</v>
      </c>
      <c r="B116" s="58" t="s">
        <v>376</v>
      </c>
      <c r="C116" s="59">
        <v>3000</v>
      </c>
      <c r="D116" s="58" t="s">
        <v>14</v>
      </c>
      <c r="E116" s="58">
        <v>292.8</v>
      </c>
      <c r="F116" s="58">
        <v>290.2</v>
      </c>
      <c r="G116" s="58"/>
      <c r="H116" s="58"/>
      <c r="I116" s="60">
        <f t="shared" ref="I116:I118" si="229">(IF(D116="SHORT",E116-F116,IF(D116="LONG",F116-E116)))*C116</f>
        <v>-7800.0000000000682</v>
      </c>
      <c r="J116" s="61"/>
      <c r="K116" s="61"/>
      <c r="L116" s="61">
        <f t="shared" ref="L116:L118" si="230">(J116+I116+K116)/C116</f>
        <v>-2.6000000000000227</v>
      </c>
      <c r="M116" s="62">
        <f t="shared" ref="M116:M118" si="231">L116*C116</f>
        <v>-7800.0000000000682</v>
      </c>
    </row>
    <row r="117" spans="1:13" s="63" customFormat="1">
      <c r="A117" s="57">
        <v>43168</v>
      </c>
      <c r="B117" s="58" t="s">
        <v>375</v>
      </c>
      <c r="C117" s="59">
        <v>600</v>
      </c>
      <c r="D117" s="58" t="s">
        <v>15</v>
      </c>
      <c r="E117" s="58">
        <v>1293.9000000000001</v>
      </c>
      <c r="F117" s="58">
        <v>1297.2</v>
      </c>
      <c r="G117" s="58"/>
      <c r="H117" s="58"/>
      <c r="I117" s="60">
        <f t="shared" si="229"/>
        <v>-1979.9999999999727</v>
      </c>
      <c r="J117" s="61"/>
      <c r="K117" s="61"/>
      <c r="L117" s="61">
        <f t="shared" si="230"/>
        <v>-3.2999999999999545</v>
      </c>
      <c r="M117" s="62">
        <f t="shared" si="231"/>
        <v>-1979.9999999999727</v>
      </c>
    </row>
    <row r="118" spans="1:13" s="63" customFormat="1">
      <c r="A118" s="57">
        <v>43168</v>
      </c>
      <c r="B118" s="58" t="s">
        <v>374</v>
      </c>
      <c r="C118" s="59">
        <v>1200</v>
      </c>
      <c r="D118" s="58" t="s">
        <v>14</v>
      </c>
      <c r="E118" s="58">
        <v>707.3</v>
      </c>
      <c r="F118" s="58">
        <v>700.9</v>
      </c>
      <c r="G118" s="58"/>
      <c r="H118" s="58"/>
      <c r="I118" s="60">
        <f t="shared" si="229"/>
        <v>-7679.9999999999727</v>
      </c>
      <c r="J118" s="61"/>
      <c r="K118" s="61"/>
      <c r="L118" s="61">
        <f t="shared" si="230"/>
        <v>-6.3999999999999773</v>
      </c>
      <c r="M118" s="62">
        <f t="shared" si="231"/>
        <v>-7679.9999999999727</v>
      </c>
    </row>
    <row r="119" spans="1:13" s="63" customFormat="1">
      <c r="A119" s="57">
        <v>43167</v>
      </c>
      <c r="B119" s="58" t="s">
        <v>373</v>
      </c>
      <c r="C119" s="59">
        <v>1500</v>
      </c>
      <c r="D119" s="58" t="s">
        <v>14</v>
      </c>
      <c r="E119" s="58">
        <v>819.25</v>
      </c>
      <c r="F119" s="58">
        <v>829.25</v>
      </c>
      <c r="G119" s="58"/>
      <c r="H119" s="58"/>
      <c r="I119" s="60">
        <f t="shared" ref="I119:I121" si="232">(IF(D119="SHORT",E119-F119,IF(D119="LONG",F119-E119)))*C119</f>
        <v>15000</v>
      </c>
      <c r="J119" s="61"/>
      <c r="K119" s="61"/>
      <c r="L119" s="61">
        <f t="shared" ref="L119:L121" si="233">(J119+I119+K119)/C119</f>
        <v>10</v>
      </c>
      <c r="M119" s="62">
        <f t="shared" ref="M119:M121" si="234">L119*C119</f>
        <v>15000</v>
      </c>
    </row>
    <row r="120" spans="1:13" s="63" customFormat="1">
      <c r="A120" s="57">
        <v>43167</v>
      </c>
      <c r="B120" s="58" t="s">
        <v>372</v>
      </c>
      <c r="C120" s="59">
        <v>800</v>
      </c>
      <c r="D120" s="58" t="s">
        <v>15</v>
      </c>
      <c r="E120" s="58">
        <v>614.35</v>
      </c>
      <c r="F120" s="58">
        <v>619.85</v>
      </c>
      <c r="G120" s="58"/>
      <c r="H120" s="58"/>
      <c r="I120" s="60">
        <f t="shared" si="232"/>
        <v>-4400</v>
      </c>
      <c r="J120" s="61"/>
      <c r="K120" s="61"/>
      <c r="L120" s="61">
        <f t="shared" si="233"/>
        <v>-5.5</v>
      </c>
      <c r="M120" s="62">
        <f t="shared" si="234"/>
        <v>-4400</v>
      </c>
    </row>
    <row r="121" spans="1:13" s="63" customFormat="1">
      <c r="A121" s="57">
        <v>43167</v>
      </c>
      <c r="B121" s="58" t="s">
        <v>369</v>
      </c>
      <c r="C121" s="59">
        <v>3500</v>
      </c>
      <c r="D121" s="58" t="s">
        <v>14</v>
      </c>
      <c r="E121" s="58">
        <v>151.4</v>
      </c>
      <c r="F121" s="58">
        <v>150.15</v>
      </c>
      <c r="G121" s="58"/>
      <c r="H121" s="58"/>
      <c r="I121" s="60">
        <f t="shared" si="232"/>
        <v>-4375</v>
      </c>
      <c r="J121" s="61"/>
      <c r="K121" s="61"/>
      <c r="L121" s="61">
        <f t="shared" si="233"/>
        <v>-1.25</v>
      </c>
      <c r="M121" s="62">
        <f t="shared" si="234"/>
        <v>-4375</v>
      </c>
    </row>
    <row r="122" spans="1:13" s="32" customFormat="1">
      <c r="A122" s="64">
        <v>43139</v>
      </c>
      <c r="B122" s="65" t="s">
        <v>371</v>
      </c>
      <c r="C122" s="65">
        <v>300</v>
      </c>
      <c r="D122" s="65" t="s">
        <v>15</v>
      </c>
      <c r="E122" s="66">
        <v>1203.75</v>
      </c>
      <c r="F122" s="66">
        <v>1193.8</v>
      </c>
      <c r="G122" s="66">
        <v>1183.05</v>
      </c>
      <c r="H122" s="66">
        <v>1172</v>
      </c>
      <c r="I122" s="68">
        <f t="shared" ref="I122" si="235">(IF(D122="SHORT",E122-F122,IF(D122="LONG",F122-E122)))*C122</f>
        <v>2985.0000000000136</v>
      </c>
      <c r="J122" s="67">
        <f t="shared" ref="J122" si="236">(IF(D122="SHORT",IF(G122="",0,F122-G122),IF(D122="LONG",IF(G122="",0,G122-F122))))*C122</f>
        <v>3225</v>
      </c>
      <c r="K122" s="67">
        <f t="shared" ref="K122" si="237">(IF(D122="SHORT",IF(H122="",0,G122-H122),IF(D122="LONG",IF(H122="",0,(H122-G122)))))*C122</f>
        <v>3314.9999999999864</v>
      </c>
      <c r="L122" s="67">
        <f t="shared" ref="L122" si="238">(J122+I122+K122)/C122</f>
        <v>31.75</v>
      </c>
      <c r="M122" s="69">
        <f t="shared" ref="M122" si="239">L122*C122</f>
        <v>9525</v>
      </c>
    </row>
    <row r="123" spans="1:13" s="32" customFormat="1">
      <c r="A123" s="64">
        <v>43138</v>
      </c>
      <c r="B123" s="65" t="s">
        <v>369</v>
      </c>
      <c r="C123" s="65">
        <v>3500</v>
      </c>
      <c r="D123" s="65" t="s">
        <v>15</v>
      </c>
      <c r="E123" s="66">
        <v>158.35</v>
      </c>
      <c r="F123" s="66">
        <v>156.94999999999999</v>
      </c>
      <c r="G123" s="66">
        <v>155.25</v>
      </c>
      <c r="H123" s="66">
        <v>153.55000000000001</v>
      </c>
      <c r="I123" s="68">
        <f t="shared" ref="I123" si="240">(IF(D123="SHORT",E123-F123,IF(D123="LONG",F123-E123)))*C123</f>
        <v>4900.00000000002</v>
      </c>
      <c r="J123" s="67">
        <f t="shared" ref="J123" si="241">(IF(D123="SHORT",IF(G123="",0,F123-G123),IF(D123="LONG",IF(G123="",0,G123-F123))))*C123</f>
        <v>5949.99999999996</v>
      </c>
      <c r="K123" s="67">
        <f t="shared" ref="K123" si="242">(IF(D123="SHORT",IF(H123="",0,G123-H123),IF(D123="LONG",IF(H123="",0,(H123-G123)))))*C123</f>
        <v>5949.99999999996</v>
      </c>
      <c r="L123" s="67">
        <f t="shared" ref="L123" si="243">(J123+I123+K123)/C123</f>
        <v>4.7999999999999829</v>
      </c>
      <c r="M123" s="69">
        <f t="shared" ref="M123" si="244">L123*C123</f>
        <v>16799.999999999942</v>
      </c>
    </row>
    <row r="124" spans="1:13" s="63" customFormat="1">
      <c r="A124" s="57">
        <v>43165</v>
      </c>
      <c r="B124" s="58" t="s">
        <v>367</v>
      </c>
      <c r="C124" s="59">
        <v>1200</v>
      </c>
      <c r="D124" s="58" t="s">
        <v>15</v>
      </c>
      <c r="E124" s="58">
        <v>840.15</v>
      </c>
      <c r="F124" s="58">
        <v>833.3</v>
      </c>
      <c r="G124" s="58">
        <v>825.5</v>
      </c>
      <c r="H124" s="58"/>
      <c r="I124" s="60">
        <f t="shared" ref="I124:I125" si="245">(IF(D124="SHORT",E124-F124,IF(D124="LONG",F124-E124)))*C124</f>
        <v>8220.0000000000273</v>
      </c>
      <c r="J124" s="61">
        <f t="shared" ref="J124" si="246">(IF(D124="SHORT",IF(G124="",0,F124-G124),IF(D124="LONG",IF(G124="",0,G124-F124))))*C124</f>
        <v>9359.9999999999454</v>
      </c>
      <c r="K124" s="61"/>
      <c r="L124" s="61">
        <f t="shared" ref="L124:L125" si="247">(J124+I124+K124)/C124</f>
        <v>14.649999999999975</v>
      </c>
      <c r="M124" s="62">
        <f t="shared" ref="M124:M125" si="248">L124*C124</f>
        <v>17579.999999999971</v>
      </c>
    </row>
    <row r="125" spans="1:13" s="63" customFormat="1">
      <c r="A125" s="57">
        <v>43164</v>
      </c>
      <c r="B125" s="58" t="s">
        <v>368</v>
      </c>
      <c r="C125" s="59">
        <v>500</v>
      </c>
      <c r="D125" s="58" t="s">
        <v>14</v>
      </c>
      <c r="E125" s="58">
        <v>2004.4</v>
      </c>
      <c r="F125" s="58">
        <v>2022.5</v>
      </c>
      <c r="G125" s="58"/>
      <c r="H125" s="58"/>
      <c r="I125" s="60">
        <f t="shared" si="245"/>
        <v>9049.9999999999545</v>
      </c>
      <c r="J125" s="61"/>
      <c r="K125" s="61"/>
      <c r="L125" s="61">
        <f t="shared" si="247"/>
        <v>18.099999999999909</v>
      </c>
      <c r="M125" s="62">
        <f t="shared" si="248"/>
        <v>9049.9999999999545</v>
      </c>
    </row>
    <row r="126" spans="1:13" s="63" customFormat="1">
      <c r="A126" s="57">
        <v>43164</v>
      </c>
      <c r="B126" s="58" t="s">
        <v>366</v>
      </c>
      <c r="C126" s="59">
        <v>4000</v>
      </c>
      <c r="D126" s="58" t="s">
        <v>15</v>
      </c>
      <c r="E126" s="58">
        <v>200.75</v>
      </c>
      <c r="F126" s="58">
        <v>198.75</v>
      </c>
      <c r="G126" s="58"/>
      <c r="H126" s="58"/>
      <c r="I126" s="60">
        <f t="shared" ref="I126:I127" si="249">(IF(D126="SHORT",E126-F126,IF(D126="LONG",F126-E126)))*C126</f>
        <v>8000</v>
      </c>
      <c r="J126" s="61"/>
      <c r="K126" s="61"/>
      <c r="L126" s="61">
        <f t="shared" ref="L126:L127" si="250">(J126+I126+K126)/C126</f>
        <v>2</v>
      </c>
      <c r="M126" s="62">
        <f t="shared" ref="M126:M127" si="251">L126*C126</f>
        <v>8000</v>
      </c>
    </row>
    <row r="127" spans="1:13" s="63" customFormat="1">
      <c r="A127" s="57">
        <v>43164</v>
      </c>
      <c r="B127" s="58" t="s">
        <v>365</v>
      </c>
      <c r="C127" s="59">
        <v>1800</v>
      </c>
      <c r="D127" s="58" t="s">
        <v>15</v>
      </c>
      <c r="E127" s="58">
        <v>374.8</v>
      </c>
      <c r="F127" s="58">
        <v>378.05</v>
      </c>
      <c r="G127" s="58"/>
      <c r="H127" s="58"/>
      <c r="I127" s="60">
        <f t="shared" si="249"/>
        <v>-5850</v>
      </c>
      <c r="J127" s="61"/>
      <c r="K127" s="61"/>
      <c r="L127" s="61">
        <f t="shared" si="250"/>
        <v>-3.25</v>
      </c>
      <c r="M127" s="62">
        <f t="shared" si="251"/>
        <v>-5850</v>
      </c>
    </row>
    <row r="128" spans="1:13" s="63" customFormat="1">
      <c r="A128" s="57">
        <v>43164</v>
      </c>
      <c r="B128" s="58" t="s">
        <v>364</v>
      </c>
      <c r="C128" s="59">
        <v>500</v>
      </c>
      <c r="D128" s="58" t="s">
        <v>14</v>
      </c>
      <c r="E128" s="58">
        <v>1458</v>
      </c>
      <c r="F128" s="58">
        <v>1445.5</v>
      </c>
      <c r="G128" s="58"/>
      <c r="H128" s="58"/>
      <c r="I128" s="60">
        <f t="shared" ref="I128:I129" si="252">(IF(D128="SHORT",E128-F128,IF(D128="LONG",F128-E128)))*C128</f>
        <v>-6250</v>
      </c>
      <c r="J128" s="61"/>
      <c r="K128" s="61"/>
      <c r="L128" s="61">
        <f t="shared" ref="L128:L129" si="253">(J128+I128+K128)/C128</f>
        <v>-12.5</v>
      </c>
      <c r="M128" s="62">
        <f t="shared" ref="M128:M129" si="254">L128*C128</f>
        <v>-6250</v>
      </c>
    </row>
    <row r="129" spans="1:13" s="63" customFormat="1">
      <c r="A129" s="57">
        <v>43160</v>
      </c>
      <c r="B129" s="58" t="s">
        <v>354</v>
      </c>
      <c r="C129" s="59">
        <v>200</v>
      </c>
      <c r="D129" s="58" t="s">
        <v>15</v>
      </c>
      <c r="E129" s="58">
        <v>4164</v>
      </c>
      <c r="F129" s="58">
        <v>4127</v>
      </c>
      <c r="G129" s="58">
        <v>4082</v>
      </c>
      <c r="H129" s="58"/>
      <c r="I129" s="60">
        <f t="shared" si="252"/>
        <v>7400</v>
      </c>
      <c r="J129" s="61">
        <f t="shared" ref="J129" si="255">(IF(D129="SHORT",IF(G129="",0,F129-G129),IF(D129="LONG",IF(G129="",0,G129-F129))))*C129</f>
        <v>9000</v>
      </c>
      <c r="K129" s="61"/>
      <c r="L129" s="61">
        <f t="shared" si="253"/>
        <v>82</v>
      </c>
      <c r="M129" s="62">
        <f t="shared" si="254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77"/>
  <sheetViews>
    <sheetView workbookViewId="0">
      <selection activeCell="A6" sqref="A6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65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 s="1" customFormat="1">
      <c r="A3" s="96" t="s">
        <v>1</v>
      </c>
      <c r="B3" s="98" t="s">
        <v>2</v>
      </c>
      <c r="C3" s="98" t="s">
        <v>336</v>
      </c>
      <c r="D3" s="100" t="s">
        <v>3</v>
      </c>
      <c r="E3" s="100" t="s">
        <v>335</v>
      </c>
      <c r="F3" s="102" t="s">
        <v>4</v>
      </c>
      <c r="G3" s="102"/>
      <c r="H3" s="102"/>
      <c r="I3" s="102" t="s">
        <v>5</v>
      </c>
      <c r="J3" s="102"/>
      <c r="K3" s="102"/>
      <c r="L3" s="33" t="s">
        <v>6</v>
      </c>
    </row>
    <row r="4" spans="1:12" s="1" customFormat="1" ht="15.75" thickBot="1">
      <c r="A4" s="97"/>
      <c r="B4" s="99"/>
      <c r="C4" s="99"/>
      <c r="D4" s="101"/>
      <c r="E4" s="101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352</v>
      </c>
      <c r="B6" s="3" t="s">
        <v>354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349</v>
      </c>
      <c r="B7" s="3" t="s">
        <v>353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349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349</v>
      </c>
      <c r="B9" s="3" t="s">
        <v>351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349</v>
      </c>
      <c r="B10" s="3" t="s">
        <v>350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347</v>
      </c>
      <c r="B11" s="3" t="s">
        <v>74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347</v>
      </c>
      <c r="B12" s="3" t="s">
        <v>348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344</v>
      </c>
      <c r="B13" s="3" t="s">
        <v>346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344</v>
      </c>
      <c r="B14" s="3" t="s">
        <v>345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343</v>
      </c>
      <c r="B15" s="3" t="s">
        <v>80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342</v>
      </c>
      <c r="B16" s="3" t="s">
        <v>289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342</v>
      </c>
      <c r="B17" s="3" t="s">
        <v>162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342</v>
      </c>
      <c r="B18" s="3" t="s">
        <v>173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341</v>
      </c>
      <c r="B19" s="3" t="s">
        <v>340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341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339</v>
      </c>
      <c r="B21" s="3" t="s">
        <v>197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339</v>
      </c>
      <c r="B22" s="3" t="s">
        <v>340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333</v>
      </c>
      <c r="B23" s="3" t="s">
        <v>108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333</v>
      </c>
      <c r="B24" s="3" t="s">
        <v>137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333</v>
      </c>
      <c r="B25" s="3" t="s">
        <v>173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333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333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333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332</v>
      </c>
      <c r="B29" s="3" t="s">
        <v>338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332</v>
      </c>
      <c r="B30" s="3" t="s">
        <v>150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332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332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331</v>
      </c>
      <c r="B33" s="3" t="s">
        <v>337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331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331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329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329</v>
      </c>
      <c r="B37" s="3" t="s">
        <v>330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329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329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329</v>
      </c>
      <c r="B40" s="3" t="s">
        <v>82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329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327</v>
      </c>
      <c r="B42" s="3" t="s">
        <v>284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327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327</v>
      </c>
      <c r="B44" s="3" t="s">
        <v>328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327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326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326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326</v>
      </c>
      <c r="B48" s="3" t="s">
        <v>322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326</v>
      </c>
      <c r="B49" s="3" t="s">
        <v>334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326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325</v>
      </c>
      <c r="B51" s="3" t="s">
        <v>322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325</v>
      </c>
      <c r="B52" s="3" t="s">
        <v>107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325</v>
      </c>
      <c r="B53" s="3" t="s">
        <v>322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325</v>
      </c>
      <c r="B54" s="3" t="s">
        <v>92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324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324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324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324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324</v>
      </c>
      <c r="B59" s="3" t="s">
        <v>84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324</v>
      </c>
      <c r="B60" s="3" t="s">
        <v>322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324</v>
      </c>
      <c r="B61" s="3" t="s">
        <v>84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323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323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323</v>
      </c>
      <c r="B64" s="3" t="s">
        <v>107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323</v>
      </c>
      <c r="B65" s="3" t="s">
        <v>84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323</v>
      </c>
      <c r="B66" s="3" t="s">
        <v>322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320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320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320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320</v>
      </c>
      <c r="B70" s="3" t="s">
        <v>321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319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319</v>
      </c>
      <c r="B72" s="3" t="s">
        <v>121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319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319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299</v>
      </c>
      <c r="B77" s="3" t="s">
        <v>94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299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299</v>
      </c>
      <c r="B79" s="3" t="s">
        <v>270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299</v>
      </c>
      <c r="B80" s="3" t="s">
        <v>142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300</v>
      </c>
      <c r="B81" s="3" t="s">
        <v>107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300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300</v>
      </c>
      <c r="B83" s="3" t="s">
        <v>130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300</v>
      </c>
      <c r="B84" s="3" t="s">
        <v>107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301</v>
      </c>
      <c r="B85" s="3" t="s">
        <v>99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301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301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302</v>
      </c>
      <c r="B88" s="3" t="s">
        <v>94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302</v>
      </c>
      <c r="B89" s="3" t="s">
        <v>297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302</v>
      </c>
      <c r="B90" s="3" t="s">
        <v>298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302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303</v>
      </c>
      <c r="B92" s="3" t="s">
        <v>107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303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303</v>
      </c>
      <c r="B94" s="3" t="s">
        <v>296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303</v>
      </c>
      <c r="B95" s="3" t="s">
        <v>140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303</v>
      </c>
      <c r="B96" s="3" t="s">
        <v>297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304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304</v>
      </c>
      <c r="B98" s="3" t="s">
        <v>121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304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304</v>
      </c>
      <c r="B100" s="3" t="s">
        <v>290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304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304</v>
      </c>
      <c r="B102" s="3" t="s">
        <v>295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305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305</v>
      </c>
      <c r="B104" s="3" t="s">
        <v>294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306</v>
      </c>
      <c r="B105" s="3" t="s">
        <v>284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306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306</v>
      </c>
      <c r="B107" s="3" t="s">
        <v>293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306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307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307</v>
      </c>
      <c r="B110" s="3" t="s">
        <v>292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307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307</v>
      </c>
      <c r="B112" s="3" t="s">
        <v>150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307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307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308</v>
      </c>
      <c r="B115" s="3" t="s">
        <v>107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308</v>
      </c>
      <c r="B116" s="3" t="s">
        <v>291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308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308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308</v>
      </c>
      <c r="B119" s="3" t="s">
        <v>84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309</v>
      </c>
      <c r="B120" s="3" t="s">
        <v>289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309</v>
      </c>
      <c r="B121" s="3" t="s">
        <v>290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309</v>
      </c>
      <c r="B122" s="3" t="s">
        <v>150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310</v>
      </c>
      <c r="B123" s="3" t="s">
        <v>84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310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310</v>
      </c>
      <c r="B125" s="3" t="s">
        <v>162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310</v>
      </c>
      <c r="B126" s="3" t="s">
        <v>150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311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311</v>
      </c>
      <c r="B128" s="3" t="s">
        <v>281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311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312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313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313</v>
      </c>
      <c r="B132" s="3" t="s">
        <v>249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314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314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315</v>
      </c>
      <c r="B135" s="3" t="s">
        <v>284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315</v>
      </c>
      <c r="B136" s="3" t="s">
        <v>123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315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315</v>
      </c>
      <c r="B138" s="3" t="s">
        <v>77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315</v>
      </c>
      <c r="B139" s="3" t="s">
        <v>73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315</v>
      </c>
      <c r="B140" s="3" t="s">
        <v>259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316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316</v>
      </c>
      <c r="B142" s="3" t="s">
        <v>284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316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316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316</v>
      </c>
      <c r="B145" s="3" t="s">
        <v>80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316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317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317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318</v>
      </c>
      <c r="B149" s="3" t="s">
        <v>288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318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318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287</v>
      </c>
      <c r="B152" s="3" t="s">
        <v>73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287</v>
      </c>
      <c r="B153" s="3" t="s">
        <v>107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286</v>
      </c>
      <c r="B154" s="3" t="s">
        <v>259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286</v>
      </c>
      <c r="B155" s="3" t="s">
        <v>284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286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286</v>
      </c>
      <c r="B157" s="3" t="s">
        <v>150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285</v>
      </c>
      <c r="B158" s="3" t="s">
        <v>108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285</v>
      </c>
      <c r="B159" s="3" t="s">
        <v>137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285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285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285</v>
      </c>
      <c r="B162" s="3" t="s">
        <v>249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285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283</v>
      </c>
      <c r="B164" s="3" t="s">
        <v>150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283</v>
      </c>
      <c r="B165" s="3" t="s">
        <v>142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283</v>
      </c>
      <c r="B166" s="3" t="s">
        <v>284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283</v>
      </c>
      <c r="B167" s="3" t="s">
        <v>134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280</v>
      </c>
      <c r="B168" s="3" t="s">
        <v>281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280</v>
      </c>
      <c r="B169" s="3" t="s">
        <v>282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279</v>
      </c>
      <c r="B170" s="3" t="s">
        <v>150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279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277</v>
      </c>
      <c r="B172" s="3" t="s">
        <v>278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277</v>
      </c>
      <c r="B173" s="3" t="s">
        <v>85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277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276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276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276</v>
      </c>
      <c r="B177" s="3" t="s">
        <v>84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276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275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275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275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275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275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275</v>
      </c>
      <c r="B184" s="3" t="s">
        <v>89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275</v>
      </c>
      <c r="B185" s="3" t="s">
        <v>75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275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274</v>
      </c>
      <c r="B187" s="3" t="s">
        <v>173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274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274</v>
      </c>
      <c r="B189" s="3" t="s">
        <v>89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274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274</v>
      </c>
      <c r="B191" s="3" t="s">
        <v>78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273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273</v>
      </c>
      <c r="B193" s="3" t="s">
        <v>260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273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272</v>
      </c>
      <c r="B195" s="3" t="s">
        <v>162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272</v>
      </c>
      <c r="B196" s="3" t="s">
        <v>80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272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272</v>
      </c>
      <c r="B198" s="3" t="s">
        <v>142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271</v>
      </c>
      <c r="B199" s="3" t="s">
        <v>270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271</v>
      </c>
      <c r="B200" s="3" t="s">
        <v>78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271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269</v>
      </c>
      <c r="B202" s="3" t="s">
        <v>270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269</v>
      </c>
      <c r="B203" s="3" t="s">
        <v>107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269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269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269</v>
      </c>
      <c r="B206" s="3" t="s">
        <v>262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267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267</v>
      </c>
      <c r="B208" s="3" t="s">
        <v>260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267</v>
      </c>
      <c r="B209" s="3" t="s">
        <v>78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267</v>
      </c>
      <c r="B210" s="3" t="s">
        <v>268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267</v>
      </c>
      <c r="B211" s="3" t="s">
        <v>82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267</v>
      </c>
      <c r="B212" s="3" t="s">
        <v>89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266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266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266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266</v>
      </c>
      <c r="B216" s="3" t="s">
        <v>89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266</v>
      </c>
      <c r="B217" s="3" t="s">
        <v>92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266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265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265</v>
      </c>
      <c r="B220" s="3" t="s">
        <v>259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264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264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263</v>
      </c>
      <c r="B223" s="3" t="s">
        <v>259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263</v>
      </c>
      <c r="B224" s="3" t="s">
        <v>123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261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261</v>
      </c>
      <c r="B226" s="3" t="s">
        <v>262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258</v>
      </c>
      <c r="B227" s="3" t="s">
        <v>260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258</v>
      </c>
      <c r="B228" s="3" t="s">
        <v>259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258</v>
      </c>
      <c r="B229" s="3" t="s">
        <v>78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256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256</v>
      </c>
      <c r="B231" s="3" t="s">
        <v>257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256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254</v>
      </c>
      <c r="B233" s="3" t="s">
        <v>255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254</v>
      </c>
      <c r="B234" s="3" t="s">
        <v>89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253</v>
      </c>
      <c r="B235" s="3" t="s">
        <v>173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253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253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253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250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250</v>
      </c>
      <c r="B240" s="3" t="s">
        <v>251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250</v>
      </c>
      <c r="B241" s="3" t="s">
        <v>150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250</v>
      </c>
      <c r="B242" s="3" t="s">
        <v>252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248</v>
      </c>
      <c r="B243" s="3" t="s">
        <v>249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248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247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247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247</v>
      </c>
      <c r="B247" s="3" t="s">
        <v>142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246</v>
      </c>
      <c r="B248" s="3" t="s">
        <v>87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246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245</v>
      </c>
      <c r="B250" s="3" t="s">
        <v>136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245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244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244</v>
      </c>
      <c r="B253" s="3" t="s">
        <v>137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243</v>
      </c>
      <c r="B254" s="3" t="s">
        <v>84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243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243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243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242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242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241</v>
      </c>
      <c r="B260" s="3" t="s">
        <v>84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241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241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239</v>
      </c>
      <c r="B263" s="3" t="s">
        <v>240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239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239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237</v>
      </c>
      <c r="B266" s="3" t="s">
        <v>80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237</v>
      </c>
      <c r="B267" s="3" t="s">
        <v>238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237</v>
      </c>
      <c r="B268" s="3" t="s">
        <v>90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237</v>
      </c>
      <c r="B269" s="3" t="s">
        <v>80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235</v>
      </c>
      <c r="B270" s="3" t="s">
        <v>236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235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235</v>
      </c>
      <c r="B272" s="3" t="s">
        <v>107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234</v>
      </c>
      <c r="B273" s="3" t="s">
        <v>107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234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234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234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233</v>
      </c>
      <c r="B277" s="3" t="s">
        <v>150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233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233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232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232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231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231</v>
      </c>
      <c r="B283" s="3" t="s">
        <v>140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231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231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231</v>
      </c>
      <c r="B286" s="3" t="s">
        <v>142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231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229</v>
      </c>
      <c r="B288" s="3" t="s">
        <v>140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229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229</v>
      </c>
      <c r="B290" s="3" t="s">
        <v>230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228</v>
      </c>
      <c r="B291" s="3" t="s">
        <v>108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228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228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228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228</v>
      </c>
      <c r="B295" s="3" t="s">
        <v>150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228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227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227</v>
      </c>
      <c r="B298" s="3" t="s">
        <v>162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227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226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226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226</v>
      </c>
      <c r="B302" s="3" t="s">
        <v>85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226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225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225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225</v>
      </c>
      <c r="B306" s="3" t="s">
        <v>80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225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224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224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224</v>
      </c>
      <c r="B310" s="3" t="s">
        <v>93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224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221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221</v>
      </c>
      <c r="B313" s="3" t="s">
        <v>92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221</v>
      </c>
      <c r="B314" s="3" t="s">
        <v>99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221</v>
      </c>
      <c r="B315" s="3" t="s">
        <v>222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221</v>
      </c>
      <c r="B316" s="3" t="s">
        <v>223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220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220</v>
      </c>
      <c r="B318" s="3" t="s">
        <v>146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220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220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218</v>
      </c>
      <c r="B321" s="3" t="s">
        <v>185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218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218</v>
      </c>
      <c r="B323" s="3" t="s">
        <v>219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218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217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217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216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216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216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216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215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215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215</v>
      </c>
      <c r="B333" s="3" t="s">
        <v>142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215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214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214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214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214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213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213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212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212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212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212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211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211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211</v>
      </c>
      <c r="B347" s="3" t="s">
        <v>121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210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210</v>
      </c>
      <c r="B349" s="3" t="s">
        <v>197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210</v>
      </c>
      <c r="B350" s="3" t="s">
        <v>80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209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209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209</v>
      </c>
      <c r="B353" s="3" t="s">
        <v>150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209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208</v>
      </c>
      <c r="B355" s="3" t="s">
        <v>85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208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208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207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207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207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206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206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206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206</v>
      </c>
      <c r="B364" s="3" t="s">
        <v>85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206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205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205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205</v>
      </c>
      <c r="B368" s="3" t="s">
        <v>80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204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204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204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203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203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203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203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202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202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201</v>
      </c>
      <c r="B378" s="3" t="s">
        <v>136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201</v>
      </c>
      <c r="B379" s="3" t="s">
        <v>108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201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201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200</v>
      </c>
      <c r="B382" s="3" t="s">
        <v>87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200</v>
      </c>
      <c r="B383" s="3" t="s">
        <v>80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200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199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199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199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199</v>
      </c>
      <c r="B388" s="3" t="s">
        <v>197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198</v>
      </c>
      <c r="B389" s="3" t="s">
        <v>81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198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198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196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196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196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196</v>
      </c>
      <c r="B395" s="3" t="s">
        <v>121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196</v>
      </c>
      <c r="B396" s="3" t="s">
        <v>197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195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195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195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194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194</v>
      </c>
      <c r="B401" s="3" t="s">
        <v>85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194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193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193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192</v>
      </c>
      <c r="B405" s="3" t="s">
        <v>150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192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191</v>
      </c>
      <c r="B407" s="3" t="s">
        <v>80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191</v>
      </c>
      <c r="B408" s="3" t="s">
        <v>82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191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191</v>
      </c>
      <c r="B410" s="3" t="s">
        <v>139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190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190</v>
      </c>
      <c r="B412" s="3" t="s">
        <v>150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190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189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189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189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189</v>
      </c>
      <c r="B417" s="3" t="s">
        <v>89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189</v>
      </c>
      <c r="B418" s="3" t="s">
        <v>80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189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188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188</v>
      </c>
      <c r="B421" s="3" t="s">
        <v>187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188</v>
      </c>
      <c r="B422" s="3" t="s">
        <v>80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188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188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186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186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186</v>
      </c>
      <c r="B427" s="3" t="s">
        <v>89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184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184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184</v>
      </c>
      <c r="B430" s="3" t="s">
        <v>185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184</v>
      </c>
      <c r="B431" s="3" t="s">
        <v>139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183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183</v>
      </c>
      <c r="B433" s="3" t="s">
        <v>89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183</v>
      </c>
      <c r="B434" s="3" t="s">
        <v>150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183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182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182</v>
      </c>
      <c r="B437" s="3" t="s">
        <v>134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182</v>
      </c>
      <c r="B438" s="3" t="s">
        <v>137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181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181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181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181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181</v>
      </c>
      <c r="B443" s="3" t="s">
        <v>123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181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180</v>
      </c>
      <c r="B445" s="3" t="s">
        <v>139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180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179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179</v>
      </c>
      <c r="B448" s="3" t="s">
        <v>89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179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179</v>
      </c>
      <c r="B450" s="3" t="s">
        <v>83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178</v>
      </c>
      <c r="B451" s="3" t="s">
        <v>162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178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178</v>
      </c>
      <c r="B453" s="3" t="s">
        <v>83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178</v>
      </c>
      <c r="B454" s="3" t="s">
        <v>91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178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176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176</v>
      </c>
      <c r="B457" s="3" t="s">
        <v>177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176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175</v>
      </c>
      <c r="B459" s="3" t="s">
        <v>80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175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175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175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174</v>
      </c>
      <c r="B463" s="3" t="s">
        <v>173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174</v>
      </c>
      <c r="B464" s="3" t="s">
        <v>92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174</v>
      </c>
      <c r="B465" s="3" t="s">
        <v>139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174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172</v>
      </c>
      <c r="B467" s="3" t="s">
        <v>139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172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171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171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170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170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170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169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169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169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169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169</v>
      </c>
      <c r="B478" s="3" t="s">
        <v>84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168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168</v>
      </c>
      <c r="B480" s="3" t="s">
        <v>92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168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167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167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167</v>
      </c>
      <c r="B484" s="3" t="s">
        <v>77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167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167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165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165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165</v>
      </c>
      <c r="B489" s="3" t="s">
        <v>166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165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165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164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164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164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164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164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163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163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163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163</v>
      </c>
      <c r="B500" s="3" t="s">
        <v>162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161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161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161</v>
      </c>
      <c r="B503" s="3" t="s">
        <v>77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161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160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160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160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160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160</v>
      </c>
      <c r="B509" s="3" t="s">
        <v>85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160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159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159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158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158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158</v>
      </c>
      <c r="B515" s="3" t="s">
        <v>139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157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157</v>
      </c>
      <c r="B517" s="3" t="s">
        <v>92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157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156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156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156</v>
      </c>
      <c r="B521" s="3" t="s">
        <v>85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156</v>
      </c>
      <c r="B522" s="3" t="s">
        <v>95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156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155</v>
      </c>
      <c r="B524" s="3" t="s">
        <v>79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153</v>
      </c>
      <c r="B525" s="3" t="s">
        <v>121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153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153</v>
      </c>
      <c r="B527" s="3" t="s">
        <v>123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153</v>
      </c>
      <c r="B528" s="3" t="s">
        <v>154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153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151</v>
      </c>
      <c r="B530" s="3" t="s">
        <v>152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151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149</v>
      </c>
      <c r="B532" s="3" t="s">
        <v>150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149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149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148</v>
      </c>
      <c r="B535" s="3" t="s">
        <v>140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148</v>
      </c>
      <c r="B536" s="3" t="s">
        <v>95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145</v>
      </c>
      <c r="B537" s="3" t="s">
        <v>85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145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145</v>
      </c>
      <c r="B539" s="3" t="s">
        <v>146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145</v>
      </c>
      <c r="B540" s="3" t="s">
        <v>142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145</v>
      </c>
      <c r="B541" s="3" t="s">
        <v>147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143</v>
      </c>
      <c r="B542" s="3" t="s">
        <v>144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143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143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143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143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141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141</v>
      </c>
      <c r="B548" s="3" t="s">
        <v>79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141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141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141</v>
      </c>
      <c r="B551" s="3" t="s">
        <v>142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138</v>
      </c>
      <c r="B552" s="3" t="s">
        <v>140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138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138</v>
      </c>
      <c r="B554" s="3" t="s">
        <v>139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138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135</v>
      </c>
      <c r="B556" s="3" t="s">
        <v>136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135</v>
      </c>
      <c r="B557" s="3" t="s">
        <v>137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135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135</v>
      </c>
      <c r="B559" s="3" t="s">
        <v>73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135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132</v>
      </c>
      <c r="B561" s="3" t="s">
        <v>134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132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132</v>
      </c>
      <c r="B563" s="3" t="s">
        <v>85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132</v>
      </c>
      <c r="B564" s="3" t="s">
        <v>95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132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132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133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133</v>
      </c>
      <c r="B568" s="3" t="s">
        <v>134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133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131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131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131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129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129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129</v>
      </c>
      <c r="B575" s="3" t="s">
        <v>130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129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128</v>
      </c>
      <c r="B577" s="3" t="s">
        <v>78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128</v>
      </c>
      <c r="B578" s="3" t="s">
        <v>123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128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128</v>
      </c>
      <c r="B580" s="3" t="s">
        <v>85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128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128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128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127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127</v>
      </c>
      <c r="B585" s="3" t="s">
        <v>81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127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126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126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126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125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125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125</v>
      </c>
      <c r="B592" s="3" t="s">
        <v>88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125</v>
      </c>
      <c r="B593" s="3" t="s">
        <v>75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125</v>
      </c>
      <c r="B594" s="3" t="s">
        <v>123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124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124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124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124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122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122</v>
      </c>
      <c r="B600" s="3" t="s">
        <v>123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120</v>
      </c>
      <c r="B601" s="3" t="s">
        <v>121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120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120</v>
      </c>
      <c r="B603" s="3" t="s">
        <v>94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120</v>
      </c>
      <c r="B604" s="3" t="s">
        <v>76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119</v>
      </c>
      <c r="B605" s="3" t="s">
        <v>89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119</v>
      </c>
      <c r="B606" s="3" t="s">
        <v>80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119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119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118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118</v>
      </c>
      <c r="B610" s="3" t="s">
        <v>82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118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117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117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117</v>
      </c>
      <c r="B614" s="3" t="s">
        <v>86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117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117</v>
      </c>
      <c r="B616" s="3" t="s">
        <v>74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116</v>
      </c>
      <c r="B617" s="3" t="s">
        <v>72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116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116</v>
      </c>
      <c r="B619" s="3" t="s">
        <v>111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116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114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114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114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113</v>
      </c>
      <c r="B624" s="3" t="s">
        <v>115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113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113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113</v>
      </c>
      <c r="B627" s="3" t="s">
        <v>89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113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113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112</v>
      </c>
      <c r="B630" s="3" t="s">
        <v>108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112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112</v>
      </c>
      <c r="B632" s="3" t="s">
        <v>81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112</v>
      </c>
      <c r="B633" s="3" t="s">
        <v>111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110</v>
      </c>
      <c r="B634" s="3" t="s">
        <v>111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110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109</v>
      </c>
      <c r="B636" s="3" t="s">
        <v>84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109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106</v>
      </c>
      <c r="B638" s="3" t="s">
        <v>107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106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106</v>
      </c>
      <c r="B640" s="3" t="s">
        <v>94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106</v>
      </c>
      <c r="B641" s="3" t="s">
        <v>108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105</v>
      </c>
      <c r="B642" s="3" t="s">
        <v>89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105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105</v>
      </c>
      <c r="B644" s="3" t="s">
        <v>95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105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105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105</v>
      </c>
      <c r="B647" s="3" t="s">
        <v>95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103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103</v>
      </c>
      <c r="B649" s="3" t="s">
        <v>104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103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102</v>
      </c>
      <c r="B651" s="3" t="s">
        <v>90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102</v>
      </c>
      <c r="B652" s="3" t="s">
        <v>81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102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102</v>
      </c>
      <c r="B654" s="3" t="s">
        <v>89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102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101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101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101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100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100</v>
      </c>
      <c r="B660" s="3" t="s">
        <v>75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98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98</v>
      </c>
      <c r="B662" s="3" t="s">
        <v>85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98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98</v>
      </c>
      <c r="B664" s="3" t="s">
        <v>87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98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98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98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98</v>
      </c>
      <c r="B668" s="3" t="s">
        <v>99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97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97</v>
      </c>
      <c r="B670" s="3" t="s">
        <v>96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97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03"/>
      <c r="B4277" s="103"/>
      <c r="C4277" s="103"/>
      <c r="D4277" s="103"/>
      <c r="E4277" s="103"/>
      <c r="F4277" s="103"/>
      <c r="G4277" s="103"/>
      <c r="H4277" s="103"/>
      <c r="I4277" s="103"/>
      <c r="J4277" s="103"/>
      <c r="K4277" s="29"/>
      <c r="L4277" s="30"/>
    </row>
  </sheetData>
  <mergeCells count="13">
    <mergeCell ref="A4277:B4277"/>
    <mergeCell ref="C4277:D4277"/>
    <mergeCell ref="E4277:F4277"/>
    <mergeCell ref="G4277:H4277"/>
    <mergeCell ref="I4277:J4277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278:L67854 L2402:L4276 L3:L4">
    <cfRule type="cellIs" dxfId="0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topLeftCell="A4" workbookViewId="0">
      <selection activeCell="C3" sqref="C3"/>
    </sheetView>
  </sheetViews>
  <sheetFormatPr defaultRowHeight="15"/>
  <cols>
    <col min="9" max="9" width="11" bestFit="1" customWidth="1"/>
  </cols>
  <sheetData>
    <row r="1" spans="1:1">
      <c r="A1" s="32" t="s">
        <v>53</v>
      </c>
    </row>
    <row r="3" spans="1:1">
      <c r="A3" t="s">
        <v>65</v>
      </c>
    </row>
    <row r="5" spans="1:1">
      <c r="A5" t="s">
        <v>61</v>
      </c>
    </row>
    <row r="7" spans="1:1">
      <c r="A7" t="s">
        <v>60</v>
      </c>
    </row>
    <row r="9" spans="1:1">
      <c r="A9" t="s">
        <v>62</v>
      </c>
    </row>
    <row r="11" spans="1:1">
      <c r="A11" t="s">
        <v>63</v>
      </c>
    </row>
    <row r="13" spans="1:1">
      <c r="A13" t="s">
        <v>64</v>
      </c>
    </row>
    <row r="16" spans="1:1">
      <c r="A16" t="s">
        <v>59</v>
      </c>
    </row>
    <row r="18" spans="1:1">
      <c r="A18" t="s">
        <v>58</v>
      </c>
    </row>
    <row r="20" spans="1:1">
      <c r="A20" t="s">
        <v>54</v>
      </c>
    </row>
    <row r="22" spans="1:1">
      <c r="A22" t="s">
        <v>55</v>
      </c>
    </row>
    <row r="24" spans="1:1">
      <c r="A24" t="s">
        <v>56</v>
      </c>
    </row>
    <row r="26" spans="1:1">
      <c r="A26" t="s">
        <v>57</v>
      </c>
    </row>
    <row r="29" spans="1:1">
      <c r="A29" s="32" t="s">
        <v>66</v>
      </c>
    </row>
    <row r="31" spans="1:1">
      <c r="A31" t="s">
        <v>67</v>
      </c>
    </row>
    <row r="33" spans="1:1">
      <c r="A33" t="s">
        <v>68</v>
      </c>
    </row>
    <row r="35" spans="1:1">
      <c r="A35" t="s">
        <v>69</v>
      </c>
    </row>
    <row r="37" spans="1:1">
      <c r="A37" t="s">
        <v>70</v>
      </c>
    </row>
    <row r="39" spans="1:1">
      <c r="A39" t="s">
        <v>71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STOCK FUTURES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2015-07-11T09:11:26Z</dcterms:created>
  <dcterms:modified xsi:type="dcterms:W3CDTF">2018-05-16T10:36:58Z</dcterms:modified>
</cp:coreProperties>
</file>