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2018" sheetId="3" r:id="rId2"/>
    <sheet name="Till Feb-18" sheetId="1" r:id="rId3"/>
    <sheet name="ROI Statement" sheetId="2" r:id="rId4"/>
  </sheets>
  <definedNames>
    <definedName name="_xlnm._FilterDatabase" localSheetId="2" hidden="1">'Till Feb-18'!$A$5:$M$4264</definedName>
  </definedNames>
  <calcPr calcId="124519"/>
</workbook>
</file>

<file path=xl/calcChain.xml><?xml version="1.0" encoding="utf-8"?>
<calcChain xmlns="http://schemas.openxmlformats.org/spreadsheetml/2006/main">
  <c r="D4" i="2"/>
  <c r="K13" i="5" l="1"/>
  <c r="I13"/>
  <c r="K12"/>
  <c r="J12"/>
  <c r="I12"/>
  <c r="K11"/>
  <c r="J11"/>
  <c r="I11"/>
  <c r="K10"/>
  <c r="J10"/>
  <c r="I10"/>
  <c r="L13" l="1"/>
  <c r="L12"/>
  <c r="L11"/>
  <c r="L10"/>
  <c r="I16" l="1"/>
  <c r="J14"/>
  <c r="I14"/>
  <c r="K15"/>
  <c r="I15"/>
  <c r="L15" s="1"/>
  <c r="L16" l="1"/>
  <c r="L14"/>
  <c r="K19" l="1"/>
  <c r="I19"/>
  <c r="K17"/>
  <c r="I17"/>
  <c r="K18"/>
  <c r="I18"/>
  <c r="I20"/>
  <c r="J20"/>
  <c r="K20"/>
  <c r="I21"/>
  <c r="K21"/>
  <c r="I22"/>
  <c r="K22"/>
  <c r="I23"/>
  <c r="K23"/>
  <c r="L23" l="1"/>
  <c r="L22"/>
  <c r="L17"/>
  <c r="L19"/>
  <c r="L20"/>
  <c r="L21"/>
  <c r="L18"/>
  <c r="K24"/>
  <c r="I24"/>
  <c r="L24" l="1"/>
  <c r="D40" i="2" l="1"/>
  <c r="D39"/>
  <c r="D38"/>
  <c r="K26" i="5"/>
  <c r="J26"/>
  <c r="I26"/>
  <c r="I25"/>
  <c r="J25"/>
  <c r="K25"/>
  <c r="L26" l="1"/>
  <c r="L25"/>
  <c r="J27" l="1"/>
  <c r="I27"/>
  <c r="K28"/>
  <c r="J28"/>
  <c r="I28"/>
  <c r="K29"/>
  <c r="J29"/>
  <c r="I29"/>
  <c r="I33"/>
  <c r="L33" s="1"/>
  <c r="I31"/>
  <c r="L31" s="1"/>
  <c r="I32"/>
  <c r="J30"/>
  <c r="I30"/>
  <c r="L28" l="1"/>
  <c r="L27"/>
  <c r="L29"/>
  <c r="L32"/>
  <c r="L30"/>
  <c r="K36" l="1"/>
  <c r="I36"/>
  <c r="J34"/>
  <c r="K34"/>
  <c r="I34"/>
  <c r="K35"/>
  <c r="I35"/>
  <c r="L36" l="1"/>
  <c r="L34"/>
  <c r="L35"/>
  <c r="D14" i="2" l="1"/>
  <c r="D13"/>
  <c r="D12"/>
  <c r="I40" i="5"/>
  <c r="J39"/>
  <c r="I39"/>
  <c r="L39" s="1"/>
  <c r="K38"/>
  <c r="J38"/>
  <c r="I38"/>
  <c r="K37"/>
  <c r="J37"/>
  <c r="I37"/>
  <c r="K46"/>
  <c r="J46"/>
  <c r="I46"/>
  <c r="K47"/>
  <c r="J47"/>
  <c r="I47"/>
  <c r="K49"/>
  <c r="J49"/>
  <c r="I49"/>
  <c r="J50"/>
  <c r="I50"/>
  <c r="K48"/>
  <c r="J48"/>
  <c r="I48"/>
  <c r="I42" l="1"/>
  <c r="L37"/>
  <c r="L40"/>
  <c r="L42" s="1"/>
  <c r="L38"/>
  <c r="L48"/>
  <c r="L46"/>
  <c r="L47"/>
  <c r="L49"/>
  <c r="L50"/>
  <c r="K52" l="1"/>
  <c r="I52"/>
  <c r="K51"/>
  <c r="J51"/>
  <c r="I51"/>
  <c r="I56"/>
  <c r="L56" s="1"/>
  <c r="L52" l="1"/>
  <c r="L51"/>
  <c r="I57" l="1"/>
  <c r="L57" s="1"/>
  <c r="J54"/>
  <c r="I54"/>
  <c r="K53"/>
  <c r="J53"/>
  <c r="I53"/>
  <c r="J55"/>
  <c r="I55"/>
  <c r="I58"/>
  <c r="I60"/>
  <c r="J59"/>
  <c r="I59"/>
  <c r="K61"/>
  <c r="I61"/>
  <c r="I66"/>
  <c r="L66" s="1"/>
  <c r="I65"/>
  <c r="K62"/>
  <c r="J62"/>
  <c r="I62"/>
  <c r="J63"/>
  <c r="I63"/>
  <c r="I64"/>
  <c r="K71"/>
  <c r="I71"/>
  <c r="K70"/>
  <c r="J70"/>
  <c r="I70"/>
  <c r="K69"/>
  <c r="J69"/>
  <c r="I69"/>
  <c r="K68"/>
  <c r="J68"/>
  <c r="I68"/>
  <c r="K67"/>
  <c r="J67"/>
  <c r="I67"/>
  <c r="K75"/>
  <c r="I75"/>
  <c r="K74"/>
  <c r="J74"/>
  <c r="I74"/>
  <c r="K73"/>
  <c r="J73"/>
  <c r="I73"/>
  <c r="I72"/>
  <c r="I79"/>
  <c r="L79" s="1"/>
  <c r="J77"/>
  <c r="I77"/>
  <c r="I78"/>
  <c r="J76"/>
  <c r="I76"/>
  <c r="K83"/>
  <c r="I83"/>
  <c r="K82"/>
  <c r="I82"/>
  <c r="K81"/>
  <c r="I81"/>
  <c r="J80"/>
  <c r="K80"/>
  <c r="I80"/>
  <c r="K86"/>
  <c r="I86"/>
  <c r="K87"/>
  <c r="I87"/>
  <c r="K84"/>
  <c r="I84"/>
  <c r="K85"/>
  <c r="J85"/>
  <c r="I85"/>
  <c r="L54" l="1"/>
  <c r="L53"/>
  <c r="L55"/>
  <c r="L58"/>
  <c r="L60"/>
  <c r="L59"/>
  <c r="L61"/>
  <c r="L68"/>
  <c r="L70"/>
  <c r="L65"/>
  <c r="L62"/>
  <c r="L63"/>
  <c r="L64"/>
  <c r="L69"/>
  <c r="L71"/>
  <c r="L67"/>
  <c r="L75"/>
  <c r="L74"/>
  <c r="L73"/>
  <c r="L72"/>
  <c r="L77"/>
  <c r="L78"/>
  <c r="L76"/>
  <c r="L82"/>
  <c r="L83"/>
  <c r="L81"/>
  <c r="L80"/>
  <c r="L84"/>
  <c r="L86"/>
  <c r="L87"/>
  <c r="L85"/>
  <c r="I88" l="1"/>
  <c r="J88"/>
  <c r="K88"/>
  <c r="I91"/>
  <c r="L91" s="1"/>
  <c r="L88" l="1"/>
  <c r="I95" l="1"/>
  <c r="L95" s="1"/>
  <c r="I94"/>
  <c r="L94" s="1"/>
  <c r="I93"/>
  <c r="L93" s="1"/>
  <c r="I92"/>
  <c r="L92" s="1"/>
  <c r="I96"/>
  <c r="J96"/>
  <c r="K96"/>
  <c r="K90"/>
  <c r="J90"/>
  <c r="I90"/>
  <c r="K89"/>
  <c r="J89"/>
  <c r="I89"/>
  <c r="K98"/>
  <c r="I98"/>
  <c r="K97"/>
  <c r="I97"/>
  <c r="L96" l="1"/>
  <c r="L89"/>
  <c r="L97"/>
  <c r="L98"/>
  <c r="L90"/>
  <c r="K104" l="1"/>
  <c r="I104"/>
  <c r="K103"/>
  <c r="I103"/>
  <c r="K102"/>
  <c r="I102"/>
  <c r="I101"/>
  <c r="K101"/>
  <c r="K99"/>
  <c r="J99"/>
  <c r="I99"/>
  <c r="J100"/>
  <c r="K100"/>
  <c r="I100"/>
  <c r="K107"/>
  <c r="I107"/>
  <c r="K106"/>
  <c r="I106"/>
  <c r="K105"/>
  <c r="I105"/>
  <c r="K113"/>
  <c r="I113"/>
  <c r="K112"/>
  <c r="I112"/>
  <c r="K110"/>
  <c r="I110"/>
  <c r="K111"/>
  <c r="I111"/>
  <c r="K108"/>
  <c r="J108"/>
  <c r="I108"/>
  <c r="K109"/>
  <c r="J109"/>
  <c r="I109"/>
  <c r="J191"/>
  <c r="J175"/>
  <c r="J171"/>
  <c r="J162"/>
  <c r="J161"/>
  <c r="I185"/>
  <c r="L185" s="1"/>
  <c r="I184"/>
  <c r="L184" s="1"/>
  <c r="I181"/>
  <c r="L181" s="1"/>
  <c r="I173"/>
  <c r="L173" s="1"/>
  <c r="I176"/>
  <c r="L176" s="1"/>
  <c r="I175"/>
  <c r="L175" s="1"/>
  <c r="I174"/>
  <c r="L174" s="1"/>
  <c r="I172"/>
  <c r="L172" s="1"/>
  <c r="I171"/>
  <c r="I167"/>
  <c r="I166"/>
  <c r="I163"/>
  <c r="I162"/>
  <c r="I161"/>
  <c r="I160"/>
  <c r="K156"/>
  <c r="J156"/>
  <c r="I156"/>
  <c r="L160"/>
  <c r="L161"/>
  <c r="L162"/>
  <c r="L163"/>
  <c r="L166"/>
  <c r="L167"/>
  <c r="K199"/>
  <c r="K196"/>
  <c r="K189"/>
  <c r="K180"/>
  <c r="K170"/>
  <c r="K169"/>
  <c r="K165"/>
  <c r="K164"/>
  <c r="K158"/>
  <c r="J199"/>
  <c r="J198"/>
  <c r="J197"/>
  <c r="J196"/>
  <c r="J193"/>
  <c r="J189"/>
  <c r="J180"/>
  <c r="J179"/>
  <c r="J178"/>
  <c r="J170"/>
  <c r="J169"/>
  <c r="J165"/>
  <c r="J164"/>
  <c r="J158"/>
  <c r="I157"/>
  <c r="L157" s="1"/>
  <c r="I158"/>
  <c r="L158" s="1"/>
  <c r="I159"/>
  <c r="L159" s="1"/>
  <c r="I164"/>
  <c r="I165"/>
  <c r="I168"/>
  <c r="L168" s="1"/>
  <c r="I169"/>
  <c r="L169" s="1"/>
  <c r="I170"/>
  <c r="L170" s="1"/>
  <c r="I177"/>
  <c r="L177" s="1"/>
  <c r="I178"/>
  <c r="I179"/>
  <c r="I180"/>
  <c r="I182"/>
  <c r="L182" s="1"/>
  <c r="I183"/>
  <c r="L183" s="1"/>
  <c r="I186"/>
  <c r="L186" s="1"/>
  <c r="I187"/>
  <c r="L187" s="1"/>
  <c r="I188"/>
  <c r="L188" s="1"/>
  <c r="I189"/>
  <c r="L189" s="1"/>
  <c r="I190"/>
  <c r="L190" s="1"/>
  <c r="I191"/>
  <c r="I192"/>
  <c r="L192" s="1"/>
  <c r="I193"/>
  <c r="I194"/>
  <c r="L194" s="1"/>
  <c r="I195"/>
  <c r="L195" s="1"/>
  <c r="I196"/>
  <c r="I197"/>
  <c r="I198"/>
  <c r="I199"/>
  <c r="I200"/>
  <c r="L200" s="1"/>
  <c r="I205"/>
  <c r="J205"/>
  <c r="I206"/>
  <c r="L206" s="1"/>
  <c r="M206" s="1"/>
  <c r="I207"/>
  <c r="L207" s="1"/>
  <c r="M207" s="1"/>
  <c r="I208"/>
  <c r="L208" s="1"/>
  <c r="M208" s="1"/>
  <c r="I209"/>
  <c r="L209" s="1"/>
  <c r="M209" s="1"/>
  <c r="I210"/>
  <c r="L210" s="1"/>
  <c r="M210" s="1"/>
  <c r="I211"/>
  <c r="L211" s="1"/>
  <c r="M211" s="1"/>
  <c r="I212"/>
  <c r="L212" s="1"/>
  <c r="M212" s="1"/>
  <c r="I213"/>
  <c r="L213" s="1"/>
  <c r="M213" s="1"/>
  <c r="I214"/>
  <c r="L214" s="1"/>
  <c r="M214" s="1"/>
  <c r="I215"/>
  <c r="L215" s="1"/>
  <c r="M215" s="1"/>
  <c r="I216"/>
  <c r="J216"/>
  <c r="K216"/>
  <c r="I217"/>
  <c r="L217" s="1"/>
  <c r="M217" s="1"/>
  <c r="I218"/>
  <c r="L218" s="1"/>
  <c r="M218" s="1"/>
  <c r="I219"/>
  <c r="J219"/>
  <c r="I220"/>
  <c r="L220" s="1"/>
  <c r="M220" s="1"/>
  <c r="I221"/>
  <c r="L221" s="1"/>
  <c r="M221" s="1"/>
  <c r="I222"/>
  <c r="L222" s="1"/>
  <c r="M222" s="1"/>
  <c r="I223"/>
  <c r="L223" s="1"/>
  <c r="M223" s="1"/>
  <c r="I224"/>
  <c r="L224" s="1"/>
  <c r="M224" s="1"/>
  <c r="I225"/>
  <c r="L225" s="1"/>
  <c r="M225" s="1"/>
  <c r="I226"/>
  <c r="J226"/>
  <c r="I227"/>
  <c r="L227" s="1"/>
  <c r="M227" s="1"/>
  <c r="I228"/>
  <c r="J228"/>
  <c r="I229"/>
  <c r="L229" s="1"/>
  <c r="M229" s="1"/>
  <c r="I230"/>
  <c r="L230" s="1"/>
  <c r="M230" s="1"/>
  <c r="I231"/>
  <c r="J231"/>
  <c r="I232"/>
  <c r="L232" s="1"/>
  <c r="M232" s="1"/>
  <c r="I233"/>
  <c r="L233" s="1"/>
  <c r="M233" s="1"/>
  <c r="I234"/>
  <c r="J234"/>
  <c r="I235"/>
  <c r="L235" s="1"/>
  <c r="M235" s="1"/>
  <c r="I236"/>
  <c r="L236" s="1"/>
  <c r="M236" s="1"/>
  <c r="I237"/>
  <c r="L237" s="1"/>
  <c r="M237" s="1"/>
  <c r="I238"/>
  <c r="L238" s="1"/>
  <c r="M238" s="1"/>
  <c r="I239"/>
  <c r="L239" s="1"/>
  <c r="M239" s="1"/>
  <c r="I240"/>
  <c r="L240" s="1"/>
  <c r="M240" s="1"/>
  <c r="I241"/>
  <c r="L241" s="1"/>
  <c r="M241" s="1"/>
  <c r="I242"/>
  <c r="L242" s="1"/>
  <c r="M242" s="1"/>
  <c r="I243"/>
  <c r="L243" s="1"/>
  <c r="M243" s="1"/>
  <c r="I244"/>
  <c r="L244" s="1"/>
  <c r="M244" s="1"/>
  <c r="I245"/>
  <c r="L245" s="1"/>
  <c r="M245" s="1"/>
  <c r="I246"/>
  <c r="L246" s="1"/>
  <c r="M246" s="1"/>
  <c r="I247"/>
  <c r="L247" s="1"/>
  <c r="M247" s="1"/>
  <c r="I248"/>
  <c r="L248" s="1"/>
  <c r="M248" s="1"/>
  <c r="I249"/>
  <c r="L249" s="1"/>
  <c r="M249" s="1"/>
  <c r="I250"/>
  <c r="L250" s="1"/>
  <c r="M250" s="1"/>
  <c r="I251"/>
  <c r="L251" s="1"/>
  <c r="M251" s="1"/>
  <c r="I252"/>
  <c r="L252" s="1"/>
  <c r="M252" s="1"/>
  <c r="I253"/>
  <c r="L253" s="1"/>
  <c r="M253" s="1"/>
  <c r="I254"/>
  <c r="L254" s="1"/>
  <c r="M254" s="1"/>
  <c r="I255"/>
  <c r="L255" s="1"/>
  <c r="M255" s="1"/>
  <c r="I256"/>
  <c r="L256" s="1"/>
  <c r="M256" s="1"/>
  <c r="I257"/>
  <c r="L257" s="1"/>
  <c r="M257" s="1"/>
  <c r="I258"/>
  <c r="J258"/>
  <c r="K258"/>
  <c r="I259"/>
  <c r="J259"/>
  <c r="I260"/>
  <c r="J260"/>
  <c r="I261"/>
  <c r="J261"/>
  <c r="I262"/>
  <c r="L262" s="1"/>
  <c r="M262" s="1"/>
  <c r="I263"/>
  <c r="J263"/>
  <c r="K263"/>
  <c r="I264"/>
  <c r="L264" s="1"/>
  <c r="M264" s="1"/>
  <c r="I265"/>
  <c r="L265" s="1"/>
  <c r="M265" s="1"/>
  <c r="I266"/>
  <c r="L266" s="1"/>
  <c r="M266" s="1"/>
  <c r="I267"/>
  <c r="L267" s="1"/>
  <c r="M267" s="1"/>
  <c r="I268"/>
  <c r="L268" s="1"/>
  <c r="M268" s="1"/>
  <c r="I269"/>
  <c r="L269" s="1"/>
  <c r="M269" s="1"/>
  <c r="K117"/>
  <c r="J117"/>
  <c r="I117"/>
  <c r="K116"/>
  <c r="J116"/>
  <c r="I116"/>
  <c r="J115"/>
  <c r="I115"/>
  <c r="K114"/>
  <c r="J114"/>
  <c r="I114"/>
  <c r="K126"/>
  <c r="I126"/>
  <c r="I125"/>
  <c r="K125"/>
  <c r="I124"/>
  <c r="K124"/>
  <c r="K141"/>
  <c r="K149"/>
  <c r="K144"/>
  <c r="K137"/>
  <c r="K134"/>
  <c r="K130"/>
  <c r="K123"/>
  <c r="K127"/>
  <c r="K122"/>
  <c r="J123"/>
  <c r="J127"/>
  <c r="J128"/>
  <c r="J129"/>
  <c r="J130"/>
  <c r="J131"/>
  <c r="J134"/>
  <c r="J137"/>
  <c r="J138"/>
  <c r="J141"/>
  <c r="J144"/>
  <c r="J149"/>
  <c r="J150"/>
  <c r="J151"/>
  <c r="J122"/>
  <c r="I123"/>
  <c r="I127"/>
  <c r="I128"/>
  <c r="I129"/>
  <c r="I130"/>
  <c r="I131"/>
  <c r="I132"/>
  <c r="L132" s="1"/>
  <c r="I133"/>
  <c r="L133" s="1"/>
  <c r="I134"/>
  <c r="I135"/>
  <c r="L135" s="1"/>
  <c r="I136"/>
  <c r="L136" s="1"/>
  <c r="I137"/>
  <c r="I138"/>
  <c r="I139"/>
  <c r="L139" s="1"/>
  <c r="I140"/>
  <c r="L140" s="1"/>
  <c r="I141"/>
  <c r="I142"/>
  <c r="L142" s="1"/>
  <c r="I143"/>
  <c r="L143" s="1"/>
  <c r="I144"/>
  <c r="I145"/>
  <c r="L145" s="1"/>
  <c r="I146"/>
  <c r="L146" s="1"/>
  <c r="I147"/>
  <c r="L147" s="1"/>
  <c r="I148"/>
  <c r="L148" s="1"/>
  <c r="I149"/>
  <c r="I150"/>
  <c r="I151"/>
  <c r="I152"/>
  <c r="L152" s="1"/>
  <c r="I153"/>
  <c r="L153" s="1"/>
  <c r="I154"/>
  <c r="L154" s="1"/>
  <c r="I155"/>
  <c r="L155" s="1"/>
  <c r="I122"/>
  <c r="I201" l="1"/>
  <c r="I270"/>
  <c r="I118"/>
  <c r="L150"/>
  <c r="L144"/>
  <c r="L138"/>
  <c r="L134"/>
  <c r="L130"/>
  <c r="L128"/>
  <c r="L123"/>
  <c r="L198"/>
  <c r="L196"/>
  <c r="L179"/>
  <c r="L165"/>
  <c r="L99"/>
  <c r="L151"/>
  <c r="L149"/>
  <c r="L141"/>
  <c r="L137"/>
  <c r="L131"/>
  <c r="L129"/>
  <c r="L127"/>
  <c r="L126"/>
  <c r="L199"/>
  <c r="L197"/>
  <c r="L193"/>
  <c r="L191"/>
  <c r="L180"/>
  <c r="L178"/>
  <c r="L164"/>
  <c r="L111"/>
  <c r="L110"/>
  <c r="L112"/>
  <c r="L113"/>
  <c r="L106"/>
  <c r="L107"/>
  <c r="L103"/>
  <c r="L104"/>
  <c r="L102"/>
  <c r="L101"/>
  <c r="L100"/>
  <c r="L105"/>
  <c r="L108"/>
  <c r="L124"/>
  <c r="L234"/>
  <c r="M234" s="1"/>
  <c r="L231"/>
  <c r="M231" s="1"/>
  <c r="L228"/>
  <c r="M228" s="1"/>
  <c r="L109"/>
  <c r="L125"/>
  <c r="L171"/>
  <c r="L156"/>
  <c r="L219"/>
  <c r="M219" s="1"/>
  <c r="L260"/>
  <c r="M260" s="1"/>
  <c r="L259"/>
  <c r="M259" s="1"/>
  <c r="L205"/>
  <c r="M205" s="1"/>
  <c r="L263"/>
  <c r="M263" s="1"/>
  <c r="L258"/>
  <c r="M258" s="1"/>
  <c r="L261"/>
  <c r="M261" s="1"/>
  <c r="L226"/>
  <c r="M226" s="1"/>
  <c r="L216"/>
  <c r="M216" s="1"/>
  <c r="L114"/>
  <c r="L117"/>
  <c r="L116"/>
  <c r="L115"/>
  <c r="L122"/>
  <c r="L201" s="1"/>
  <c r="L118" l="1"/>
  <c r="M270"/>
  <c r="D10" i="2"/>
  <c r="I8" i="3"/>
  <c r="L8" s="1"/>
  <c r="M8" s="1"/>
  <c r="L7"/>
  <c r="M7" s="1"/>
  <c r="J7"/>
  <c r="I7"/>
  <c r="I6"/>
  <c r="L6" s="1"/>
  <c r="M6" s="1"/>
  <c r="I5"/>
  <c r="L5" s="1"/>
  <c r="M5" s="1"/>
  <c r="M10"/>
  <c r="L10"/>
  <c r="J10"/>
  <c r="I10"/>
  <c r="I9"/>
  <c r="L9" s="1"/>
  <c r="M9" s="1"/>
  <c r="L12"/>
  <c r="M12" s="1"/>
  <c r="J12"/>
  <c r="I12"/>
  <c r="I11"/>
  <c r="L16"/>
  <c r="M16" s="1"/>
  <c r="I16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L19" s="1"/>
  <c r="M19" s="1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1" l="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<sst xmlns="http://schemas.openxmlformats.org/spreadsheetml/2006/main" count="3940" uniqueCount="599">
  <si>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</si>
  <si>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</si>
  <si>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</si>
  <si>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</si>
  <si>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</si>
  <si>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</si>
  <si>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</si>
  <si>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</si>
  <si>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</si>
  <si>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</si>
  <si>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</si>
  <si>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</si>
  <si>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</si>
  <si>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</si>
  <si>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</si>
  <si>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</si>
  <si>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</si>
  <si>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</si>
  <si>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</si>
  <si>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</si>
  <si>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</si>
  <si>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</si>
  <si>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</si>
  <si>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</si>
  <si>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</si>
  <si>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</si>
  <si>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</si>
  <si>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</si>
  <si>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</si>
  <si>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</si>
  <si>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</si>
  <si>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</si>
  <si>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</si>
  <si>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</si>
  <si>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</si>
  <si>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</si>
  <si>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</si>
  <si>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</si>
  <si>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</si>
  <si>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</si>
  <si>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</si>
  <si>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</si>
  <si>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</si>
  <si>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</si>
  <si>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</si>
  <si>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</si>
  <si>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</si>
  <si>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</si>
  <si>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</si>
  <si>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</si>
  <si>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</si>
  <si>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</si>
  <si>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</si>
  <si>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</si>
  <si>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</si>
  <si>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</si>
  <si>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</si>
  <si>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</si>
  <si>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</si>
  <si>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</si>
  <si>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</si>
  <si>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</si>
  <si>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</si>
  <si>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</si>
  <si>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</si>
  <si>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</si>
  <si>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</si>
  <si>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</si>
  <si>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</si>
  <si>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</si>
  <si>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</si>
  <si>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</si>
  <si>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</si>
  <si>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</si>
  <si>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</si>
  <si>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</si>
  <si>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</si>
  <si>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</si>
  <si>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</si>
  <si>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</si>
  <si>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</si>
  <si>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</si>
  <si>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</si>
  <si>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</si>
  <si>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</si>
  <si>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</si>
  <si>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</si>
  <si>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</si>
  <si>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</si>
  <si>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</si>
  <si>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</si>
  <si>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</si>
  <si>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</si>
  <si>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</si>
  <si>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</si>
  <si>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</si>
  <si>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</si>
  <si>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</si>
  <si>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</si>
  <si>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</si>
  <si>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</si>
  <si>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</si>
  <si>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</si>
  <si>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</si>
  <si>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</si>
  <si>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</si>
  <si>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</si>
  <si>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</si>
  <si>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</si>
  <si>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</si>
  <si>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</si>
  <si>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</si>
  <si>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</si>
  <si>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</si>
  <si>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</si>
  <si>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</si>
  <si>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</si>
  <si>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</si>
  <si>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</si>
  <si>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</si>
  <si>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</si>
  <si>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</si>
  <si>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</si>
  <si>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</si>
  <si>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</si>
  <si>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</si>
  <si>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</si>
  <si>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</si>
  <si>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</si>
  <si>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</si>
  <si>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</si>
  <si>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</si>
  <si>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</si>
  <si>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</si>
  <si>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</si>
  <si>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</si>
  <si>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</si>
  <si>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</si>
  <si>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</si>
  <si>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</si>
  <si>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</si>
  <si>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</si>
  <si>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</si>
  <si>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</si>
  <si>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</si>
  <si>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</si>
  <si>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</si>
  <si>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</si>
  <si>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</si>
  <si>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</si>
  <si>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</si>
  <si>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</si>
  <si>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</si>
  <si>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</si>
  <si>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</si>
  <si>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</si>
  <si>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</si>
  <si>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</si>
  <si>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</si>
  <si>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</si>
  <si>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</si>
  <si>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</si>
  <si>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</si>
  <si>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</si>
  <si>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</si>
  <si>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</si>
  <si>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</si>
  <si>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</si>
  <si>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</si>
  <si>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</si>
  <si>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</si>
  <si>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</si>
  <si>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</si>
  <si>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</si>
  <si>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</si>
  <si>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</si>
  <si>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</si>
  <si>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</si>
  <si>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</si>
  <si>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</si>
  <si>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</si>
  <si>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</si>
  <si>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</si>
  <si>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</si>
  <si>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</si>
  <si>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</si>
  <si>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</si>
  <si>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</si>
  <si>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</si>
  <si>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</si>
  <si>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</si>
  <si>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</si>
  <si>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</si>
  <si>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</si>
  <si>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</si>
  <si>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</si>
  <si>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</si>
  <si>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</si>
  <si>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</si>
  <si>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</si>
  <si>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</si>
  <si>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</si>
  <si>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</si>
  <si>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</si>
  <si>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</si>
  <si>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</si>
  <si>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</si>
  <si>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</si>
  <si>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</si>
  <si>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</si>
  <si>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</si>
  <si>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</si>
  <si>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</si>
  <si>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</si>
  <si>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</si>
  <si>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</si>
  <si>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</si>
  <si>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</si>
  <si>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</si>
  <si>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</si>
  <si>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</si>
  <si>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</si>
  <si>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</si>
  <si>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</si>
  <si>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</si>
  <si>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</si>
  <si>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</si>
  <si>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</si>
  <si>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</si>
  <si>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</si>
  <si>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</si>
  <si>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</si>
  <si>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</si>
  <si>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</si>
  <si>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</si>
  <si>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</si>
  <si>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</si>
  <si>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</si>
  <si>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</si>
  <si>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</si>
  <si>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</si>
  <si>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</si>
  <si>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</si>
  <si>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</si>
  <si>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</si>
  <si>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</si>
  <si>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</si>
  <si>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</si>
  <si>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</si>
  <si>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</si>
  <si>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</si>
  <si>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</si>
  <si>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</si>
  <si>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</si>
  <si>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</si>
  <si>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</si>
  <si>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</si>
  <si>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</si>
  <si>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</si>
  <si>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</si>
  <si>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</si>
  <si>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</si>
  <si>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</si>
  <si>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</si>
  <si>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</si>
  <si>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</si>
  <si>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</si>
  <si>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</si>
  <si>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</si>
  <si>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</si>
  <si>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</si>
  <si>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</si>
  <si>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</si>
  <si>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</si>
  <si>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</si>
  <si>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</si>
  <si>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</si>
  <si>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</si>
  <si>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</si>
  <si>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</si>
  <si>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</si>
  <si>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</si>
  <si>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</si>
  <si>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</si>
  <si>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</si>
  <si>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</si>
  <si>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</si>
  <si>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</si>
  <si>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</si>
  <si>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</si>
  <si>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</si>
  <si>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</si>
  <si>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</si>
  <si>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</si>
  <si>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</si>
  <si>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</si>
  <si>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</si>
  <si>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</si>
  <si>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</si>
  <si>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</si>
  <si>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</si>
  <si>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</si>
  <si>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</si>
  <si>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</si>
  <si>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</si>
  <si>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</si>
  <si>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</si>
  <si>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</si>
  <si>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</si>
  <si>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</si>
  <si>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</si>
  <si>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</si>
  <si>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</si>
  <si>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</si>
  <si>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</si>
  <si>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</si>
  <si>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</si>
  <si>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</si>
  <si>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</si>
  <si>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</si>
  <si>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</si>
  <si>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</si>
  <si>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</si>
  <si>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</si>
  <si>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</si>
  <si>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</si>
  <si>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</si>
  <si>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</si>
  <si>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</si>
  <si>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</si>
  <si>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</si>
  <si>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</si>
  <si>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</si>
  <si>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</si>
  <si>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</si>
  <si>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</si>
  <si>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</si>
  <si>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</si>
  <si>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</si>
  <si>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</si>
  <si>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</si>
  <si>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</si>
  <si>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</si>
  <si>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</si>
  <si>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</si>
  <si>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</si>
  <si>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</si>
  <si>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</si>
  <si>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</si>
  <si>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</si>
  <si>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</si>
  <si>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</si>
  <si>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</si>
  <si>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</si>
  <si>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</si>
  <si>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</si>
  <si>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</si>
  <si>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</si>
  <si>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</si>
  <si>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</si>
  <si>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</si>
  <si>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</si>
  <si>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</si>
  <si>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</si>
  <si>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</si>
  <si>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</si>
  <si>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</si>
  <si>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</si>
  <si>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</si>
  <si>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</si>
  <si>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</si>
  <si>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</si>
  <si>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</si>
  <si>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</si>
  <si>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</si>
  <si>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</si>
  <si>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</si>
  <si>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</si>
  <si>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</si>
  <si>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</si>
  <si>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</si>
  <si>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</si>
  <si>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</si>
  <si>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</si>
  <si>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</si>
  <si>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</si>
  <si>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</si>
  <si>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</si>
  <si>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</si>
  <si>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</si>
  <si>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</si>
  <si>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</si>
  <si>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</si>
  <si>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</si>
  <si>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</si>
  <si>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</si>
  <si>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</si>
  <si>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</si>
  <si>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</si>
  <si>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</si>
  <si>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</si>
  <si>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</si>
  <si>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</si>
  <si>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</si>
  <si>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</si>
  <si>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</si>
  <si>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</si>
  <si>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</si>
  <si>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</si>
  <si>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</si>
  <si>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</si>
  <si>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</si>
  <si>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</si>
  <si>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</si>
  <si>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</si>
  <si>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</si>
  <si>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</si>
  <si>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</si>
  <si>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</si>
  <si>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</si>
  <si>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</si>
  <si>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</si>
  <si>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</si>
  <si>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</si>
  <si>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</si>
  <si>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</si>
  <si>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</si>
  <si>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</si>
  <si>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</si>
  <si>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</si>
  <si>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</si>
  <si>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</si>
  <si>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</si>
  <si>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</si>
  <si>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</si>
  <si>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</si>
  <si>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</si>
  <si>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</si>
  <si>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</si>
  <si>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</si>
  <si>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</si>
  <si>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</si>
  <si>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</si>
  <si>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</si>
  <si>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</si>
  <si>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</si>
  <si>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</si>
  <si>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</si>
  <si>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</si>
  <si>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</si>
  <si>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</si>
  <si>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</si>
  <si>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</si>
  <si>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</si>
  <si>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</si>
  <si>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</si>
  <si>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</si>
  <si>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</si>
  <si>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</si>
  <si>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</si>
  <si>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</si>
  <si>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</si>
  <si>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</si>
  <si>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</si>
  <si>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</si>
  <si>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</si>
  <si>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</si>
  <si>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</si>
  <si>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</si>
  <si>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</si>
  <si>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</si>
  <si>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</si>
  <si>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</si>
  <si>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</si>
  <si>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</si>
  <si>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</si>
  <si>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</si>
  <si>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</si>
  <si>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</si>
  <si>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</si>
  <si>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</si>
  <si>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</si>
  <si>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</si>
  <si>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</si>
  <si>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</si>
  <si>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</si>
  <si>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</si>
  <si>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</si>
  <si>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</si>
  <si>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</si>
  <si>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</si>
  <si>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</si>
  <si>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</si>
  <si>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</si>
  <si>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</si>
  <si>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</si>
  <si>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</si>
  <si>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</si>
  <si>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</si>
  <si>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</si>
  <si>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</si>
  <si>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</si>
  <si>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</si>
  <si>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</si>
  <si>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</si>
  <si>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</si>
  <si>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</si>
  <si>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</si>
  <si>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</si>
  <si>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</si>
  <si>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</si>
  <si>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</si>
  <si>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</si>
  <si>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</si>
  <si>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</si>
  <si>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</si>
  <si>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</si>
  <si>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</si>
  <si>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</si>
  <si>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</si>
  <si>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</si>
  <si>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</si>
  <si>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</si>
  <si>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</si>
  <si>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</si>
  <si>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</si>
  <si>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</si>
  <si>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</si>
  <si>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</si>
  <si>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</si>
  <si>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</si>
  <si>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</si>
  <si>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</si>
  <si>
    <t>OBC</t>
  </si>
  <si>
    <t>CENTURYTEX</t>
  </si>
  <si>
    <t>UJIVAN</t>
  </si>
  <si>
    <t>POSITION</t>
  </si>
  <si>
    <t>RECOMMENDED RATE</t>
  </si>
  <si>
    <t>Shares quatity as per 2 lots which availables on Futures &amp; Option</t>
  </si>
  <si>
    <t>27 FEB 2019</t>
  </si>
  <si>
    <t>26 FEB 2019</t>
  </si>
  <si>
    <t xml:space="preserve">IDFCFIRSTB </t>
  </si>
  <si>
    <t>25 FEB 2019</t>
  </si>
  <si>
    <t>22 FEB 2019</t>
  </si>
  <si>
    <t>21FEB 2019</t>
  </si>
  <si>
    <t>20 FEB 2019</t>
  </si>
  <si>
    <t>19 FEB 2019</t>
  </si>
  <si>
    <t>18 FEB 2019</t>
  </si>
  <si>
    <t>1ST TGT PROFIT</t>
  </si>
  <si>
    <t>TOTAL PROFIT</t>
  </si>
  <si>
    <t>Investment</t>
  </si>
  <si>
    <t>up to100000+Limit</t>
  </si>
  <si>
    <t>28 FEB 2019</t>
  </si>
  <si>
    <r>
      <t xml:space="preserve">                                      </t>
    </r>
    <r>
      <rPr>
        <b/>
        <sz val="24"/>
        <color theme="3" tint="-0.249977111117893"/>
        <rFont val="Times New Roman"/>
        <family val="1"/>
      </rPr>
      <t xml:space="preserve"> STOCK FUTURES TRACKSHEET</t>
    </r>
  </si>
  <si>
    <t>1 MAR 2019</t>
  </si>
  <si>
    <t>5 MAR 2019</t>
  </si>
  <si>
    <t>6 MAR 2019</t>
  </si>
  <si>
    <t>7 MAR 2019</t>
  </si>
  <si>
    <t>8 MAR 2019</t>
  </si>
  <si>
    <t xml:space="preserve">L&amp;TFH </t>
  </si>
  <si>
    <t>11 MAR 2019</t>
  </si>
  <si>
    <t xml:space="preserve">ADANIPOWER </t>
  </si>
  <si>
    <t>12 MAR 2019</t>
  </si>
  <si>
    <t xml:space="preserve">SUNPHARMA </t>
  </si>
  <si>
    <t>13 MAR 2019</t>
  </si>
  <si>
    <t xml:space="preserve">NCC </t>
  </si>
  <si>
    <t>14 MAR 2019</t>
  </si>
  <si>
    <t xml:space="preserve">NBCC </t>
  </si>
  <si>
    <t>15 MAR 2019</t>
  </si>
  <si>
    <t>18 MAR 2019</t>
  </si>
  <si>
    <t xml:space="preserve">TORNTPOWER </t>
  </si>
  <si>
    <t>19 MAR 2019</t>
  </si>
  <si>
    <t xml:space="preserve">AUROPHARMA </t>
  </si>
  <si>
    <t>20 MAR 2019</t>
  </si>
  <si>
    <t>25 MAR 2019</t>
  </si>
  <si>
    <t>22 MAR 2019</t>
  </si>
  <si>
    <t>26 MAR 2019</t>
  </si>
  <si>
    <t xml:space="preserve">IDFC </t>
  </si>
  <si>
    <t>27 MAR 2019</t>
  </si>
  <si>
    <t>28 MAR 2019</t>
  </si>
  <si>
    <t>IBULHSGFIN</t>
  </si>
  <si>
    <t>29 MAR 2019</t>
  </si>
  <si>
    <t>1 APR 2019</t>
  </si>
  <si>
    <t xml:space="preserve">January </t>
  </si>
  <si>
    <t>March</t>
  </si>
  <si>
    <t>February</t>
  </si>
  <si>
    <t>2 APR 2019</t>
  </si>
  <si>
    <t>3 APR 2019</t>
  </si>
  <si>
    <t xml:space="preserve">AMARAJABAT </t>
  </si>
  <si>
    <t>4 APR 2019</t>
  </si>
  <si>
    <t>5 APR 2019</t>
  </si>
  <si>
    <t>ACCURACY</t>
  </si>
  <si>
    <t>8 APR 2019</t>
  </si>
  <si>
    <t>9 APR 2019</t>
  </si>
  <si>
    <t>10 APR 2019</t>
  </si>
  <si>
    <t>11 APR 2019</t>
  </si>
  <si>
    <t>12 APR 2019</t>
  </si>
  <si>
    <t xml:space="preserve">BHEL </t>
  </si>
  <si>
    <t xml:space="preserve">RETURN ON INVESTMENT ON 1st TGT 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</si>
</sst>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34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0" fillId="13" borderId="0" xfId="0" applyFill="1" applyBorder="1" applyAlignment="1">
      <alignment horizontal="center"/>
    </xf>
    <xf numFmtId="17" fontId="28" fillId="13" borderId="0" xfId="0" applyNumberFormat="1" applyFont="1" applyFill="1" applyBorder="1" applyAlignment="1">
      <alignment horizontal="center"/>
    </xf>
    <xf numFmtId="49" fontId="28" fillId="13" borderId="0" xfId="0" applyNumberFormat="1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horizontal="center"/>
    </xf>
    <xf numFmtId="2" fontId="28" fillId="13" borderId="0" xfId="0" applyNumberFormat="1" applyFont="1" applyFill="1" applyBorder="1" applyAlignment="1">
      <alignment horizontal="center"/>
    </xf>
    <xf numFmtId="0" fontId="28" fillId="13" borderId="0" xfId="0" applyNumberFormat="1" applyFont="1" applyFill="1" applyBorder="1" applyAlignment="1">
      <alignment horizontal="center"/>
    </xf>
    <xf numFmtId="0" fontId="27" fillId="13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2" fontId="30" fillId="13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8" xfId="0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8" fontId="9" fillId="1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24" fillId="0" borderId="0" xfId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0" fillId="1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23" fillId="0" borderId="0" xfId="1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15" fillId="13" borderId="13" xfId="0" applyNumberFormat="1" applyFont="1" applyFill="1" applyBorder="1" applyAlignment="1">
      <alignment horizontal="center"/>
    </xf>
    <xf numFmtId="0" fontId="15" fillId="13" borderId="13" xfId="0" applyFont="1" applyFill="1" applyBorder="1" applyAlignment="1">
      <alignment horizontal="center"/>
    </xf>
    <xf numFmtId="168" fontId="31" fillId="13" borderId="13" xfId="0" applyNumberFormat="1" applyFont="1" applyFill="1" applyBorder="1" applyAlignment="1">
      <alignment horizontal="center"/>
    </xf>
    <xf numFmtId="2" fontId="32" fillId="1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9" fontId="32" fillId="13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167" fontId="15" fillId="13" borderId="14" xfId="0" applyNumberFormat="1" applyFont="1" applyFill="1" applyBorder="1" applyAlignment="1">
      <alignment horizontal="center"/>
    </xf>
    <xf numFmtId="167" fontId="15" fillId="13" borderId="15" xfId="0" applyNumberFormat="1" applyFont="1" applyFill="1" applyBorder="1" applyAlignment="1">
      <alignment horizontal="center"/>
    </xf>
    <xf numFmtId="167" fontId="15" fillId="13" borderId="16" xfId="0" applyNumberFormat="1" applyFont="1" applyFill="1" applyBorder="1" applyAlignment="1">
      <alignment horizontal="center"/>
    </xf>
    <xf numFmtId="2" fontId="12" fillId="6" borderId="13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" xfId="1"/>
    <cellStyle name="Normal" xfId="0" builtinId="0"/>
    <cellStyle name="Percent" xfId="2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440966184725959"/>
          <c:y val="0.22351954467814988"/>
          <c:w val="0.66613188976379534"/>
          <c:h val="0.5127822567995888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Statement'!$A$4:$A$14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Statement'!$B$4:$B$14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Statement'!$A$4:$A$14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Statement'!$C$4:$C$14</c:f>
              <c:numCache>
                <c:formatCode>General</c:formatCode>
                <c:ptCount val="11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</c:numCache>
            </c:numRef>
          </c:val>
        </c:ser>
        <c:axId val="130298240"/>
        <c:axId val="130299776"/>
      </c:barChart>
      <c:catAx>
        <c:axId val="130298240"/>
        <c:scaling>
          <c:orientation val="minMax"/>
        </c:scaling>
        <c:axPos val="b"/>
        <c:majorTickMark val="none"/>
        <c:tickLblPos val="nextTo"/>
        <c:crossAx val="130299776"/>
        <c:crosses val="autoZero"/>
        <c:auto val="1"/>
        <c:lblAlgn val="ctr"/>
        <c:lblOffset val="100"/>
      </c:catAx>
      <c:valAx>
        <c:axId val="1302997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302982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</c:title>
    <c:plotArea>
      <c:layout>
        <c:manualLayout>
          <c:layoutTarget val="inner"/>
          <c:xMode val="edge"/>
          <c:yMode val="edge"/>
          <c:x val="4.681359102678239E-2"/>
          <c:y val="0.23814983005463194"/>
          <c:w val="0.95214791466642346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3494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377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showVal val="1"/>
          </c:dLbls>
          <c:cat>
            <c:strRef>
              <c:f>'ROI Statement'!$A$4:$A$14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Statement'!$D$4:$D$14</c:f>
              <c:numCache>
                <c:formatCode>0%</c:formatCode>
                <c:ptCount val="11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</c:numCache>
            </c:numRef>
          </c:val>
        </c:ser>
        <c:dLbls>
          <c:showVal val="1"/>
        </c:dLbls>
        <c:marker val="1"/>
        <c:axId val="130316160"/>
        <c:axId val="130317696"/>
      </c:lineChart>
      <c:catAx>
        <c:axId val="130316160"/>
        <c:scaling>
          <c:orientation val="minMax"/>
        </c:scaling>
        <c:axPos val="b"/>
        <c:majorTickMark val="none"/>
        <c:tickLblPos val="nextTo"/>
        <c:crossAx val="130317696"/>
        <c:crosses val="autoZero"/>
        <c:auto val="1"/>
        <c:lblAlgn val="ctr"/>
        <c:lblOffset val="100"/>
      </c:catAx>
      <c:valAx>
        <c:axId val="13031769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3031616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Statement'!$E$4:$E$6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Statement'!$F$4:$F$6</c:f>
              <c:numCache>
                <c:formatCode>0%</c:formatCode>
                <c:ptCount val="3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</c:numCache>
            </c:numRef>
          </c:val>
        </c:ser>
        <c:axId val="137251456"/>
        <c:axId val="137269632"/>
      </c:barChart>
      <c:catAx>
        <c:axId val="137251456"/>
        <c:scaling>
          <c:orientation val="minMax"/>
        </c:scaling>
        <c:axPos val="b"/>
        <c:tickLblPos val="nextTo"/>
        <c:crossAx val="137269632"/>
        <c:crosses val="autoZero"/>
        <c:auto val="1"/>
        <c:lblAlgn val="ctr"/>
        <c:lblOffset val="100"/>
      </c:catAx>
      <c:valAx>
        <c:axId val="137269632"/>
        <c:scaling>
          <c:orientation val="minMax"/>
        </c:scaling>
        <c:axPos val="l"/>
        <c:majorGridlines/>
        <c:numFmt formatCode="0%" sourceLinked="1"/>
        <c:tickLblPos val="nextTo"/>
        <c:crossAx val="13725145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INVESTMENT</c:v>
          </c:tx>
          <c:cat>
            <c:strRef>
              <c:f>'ROI Statement'!$A$38:$A$40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Statement'!$B$38:$B$40</c:f>
              <c:numCache>
                <c:formatCode>#,##0</c:formatCode>
                <c:ptCount val="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</c:numCache>
            </c:numRef>
          </c:val>
        </c:ser>
        <c:ser>
          <c:idx val="1"/>
          <c:order val="1"/>
          <c:tx>
            <c:v>PROFIT</c:v>
          </c:tx>
          <c:cat>
            <c:strRef>
              <c:f>'ROI Statement'!$A$38:$A$40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Statement'!$C$38:$C$40</c:f>
              <c:numCache>
                <c:formatCode>General</c:formatCode>
                <c:ptCount val="3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</c:numCache>
            </c:numRef>
          </c:val>
        </c:ser>
        <c:shape val="cylinder"/>
        <c:axId val="137442048"/>
        <c:axId val="137443584"/>
        <c:axId val="0"/>
      </c:bar3DChart>
      <c:catAx>
        <c:axId val="137442048"/>
        <c:scaling>
          <c:orientation val="minMax"/>
        </c:scaling>
        <c:axPos val="b"/>
        <c:tickLblPos val="nextTo"/>
        <c:crossAx val="137443584"/>
        <c:crosses val="autoZero"/>
        <c:auto val="1"/>
        <c:lblAlgn val="ctr"/>
        <c:lblOffset val="100"/>
      </c:catAx>
      <c:valAx>
        <c:axId val="137443584"/>
        <c:scaling>
          <c:orientation val="minMax"/>
        </c:scaling>
        <c:axPos val="l"/>
        <c:majorGridlines/>
        <c:numFmt formatCode="#,##0" sourceLinked="1"/>
        <c:tickLblPos val="nextTo"/>
        <c:crossAx val="137442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layout/>
    </c:title>
    <c:plotArea>
      <c:layout>
        <c:manualLayout>
          <c:layoutTarget val="inner"/>
          <c:xMode val="edge"/>
          <c:yMode val="edge"/>
          <c:x val="3.6111111111111163E-2"/>
          <c:y val="0.17262136694366018"/>
          <c:w val="0.93888888888888977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showVal val="1"/>
          </c:dLbls>
          <c:cat>
            <c:strRef>
              <c:f>'ROI Statement'!$A$38:$A$40</c:f>
              <c:strCache>
                <c:ptCount val="3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Statement'!$D$38:$D$40</c:f>
              <c:numCache>
                <c:formatCode>0%</c:formatCode>
                <c:ptCount val="3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</c:numCache>
            </c:numRef>
          </c:val>
        </c:ser>
        <c:dLbls>
          <c:showVal val="1"/>
        </c:dLbls>
        <c:marker val="1"/>
        <c:axId val="137484544"/>
        <c:axId val="137494528"/>
      </c:lineChart>
      <c:catAx>
        <c:axId val="137484544"/>
        <c:scaling>
          <c:orientation val="minMax"/>
        </c:scaling>
        <c:axPos val="b"/>
        <c:majorTickMark val="none"/>
        <c:tickLblPos val="nextTo"/>
        <c:crossAx val="137494528"/>
        <c:crosses val="autoZero"/>
        <c:auto val="1"/>
        <c:lblAlgn val="ctr"/>
        <c:lblOffset val="100"/>
      </c:catAx>
      <c:valAx>
        <c:axId val="13749452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37484544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62442</xdr:colOff>
      <xdr:row>0</xdr:row>
      <xdr:rowOff>39160</xdr:rowOff>
    </xdr:from>
    <xdr:to>
      <xdr:col>4</xdr:col>
      <xdr:colOff>307976</xdr:colOff>
      <xdr:row>1</xdr:row>
      <xdr:rowOff>635000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42" y="39160"/>
          <a:ext cx="3875617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10584</xdr:colOff>
      <xdr:row>7</xdr:row>
      <xdr:rowOff>63498</xdr:rowOff>
    </xdr:from>
    <xdr:to>
      <xdr:col>5</xdr:col>
      <xdr:colOff>1799166</xdr:colOff>
      <xdr:row>15</xdr:row>
      <xdr:rowOff>21165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zoomScale="90" zoomScaleNormal="90" workbookViewId="0">
      <selection activeCell="A9" sqref="A9"/>
    </sheetView>
  </sheetViews>
  <sheetFormatPr defaultRowHeight="15"/>
  <cols>
    <col min="1" max="1" width="12.7109375" bestFit="1" customWidth="1"/>
    <col min="2" max="2" width="19.7109375" bestFit="1" customWidth="1"/>
    <col min="3" max="3" width="11.85546875" bestFit="1" customWidth="1"/>
    <col min="4" max="4" width="10.140625" bestFit="1" customWidth="1"/>
    <col min="5" max="5" width="20.42578125" bestFit="1" customWidth="1"/>
    <col min="6" max="6" width="10.28515625" bestFit="1" customWidth="1"/>
    <col min="7" max="7" width="19.140625" bestFit="1" customWidth="1"/>
    <col min="9" max="9" width="13.5703125" bestFit="1" customWidth="1"/>
    <col min="10" max="10" width="22.28515625" bestFit="1" customWidth="1"/>
    <col min="11" max="11" width="11.140625" bestFit="1" customWidth="1"/>
    <col min="12" max="12" width="15" bestFit="1" customWidth="1"/>
    <col min="13" max="13" width="10.7109375" bestFit="1" customWidth="1"/>
  </cols>
  <sheetData>
    <row r="1" spans="1:12">
      <c r="A1" s="137" t="s">
        <v>553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2" ht="57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>
      <c r="A3" s="141" t="s">
        <v>1</v>
      </c>
      <c r="B3" s="141" t="s">
        <v>2</v>
      </c>
      <c r="C3" s="141" t="s">
        <v>536</v>
      </c>
      <c r="D3" s="142" t="s">
        <v>3</v>
      </c>
      <c r="E3" s="142" t="s">
        <v>537</v>
      </c>
      <c r="F3" s="143" t="s">
        <v>4</v>
      </c>
      <c r="G3" s="143"/>
      <c r="H3" s="143"/>
      <c r="I3" s="143" t="s">
        <v>5</v>
      </c>
      <c r="J3" s="143"/>
      <c r="K3" s="143"/>
      <c r="L3" s="103" t="s">
        <v>6</v>
      </c>
    </row>
    <row r="4" spans="1:12">
      <c r="A4" s="141"/>
      <c r="B4" s="141"/>
      <c r="C4" s="141"/>
      <c r="D4" s="142"/>
      <c r="E4" s="142"/>
      <c r="F4" s="103" t="s">
        <v>7</v>
      </c>
      <c r="G4" s="103" t="s">
        <v>8</v>
      </c>
      <c r="H4" s="103" t="s">
        <v>9</v>
      </c>
      <c r="I4" s="103" t="s">
        <v>10</v>
      </c>
      <c r="J4" s="103" t="s">
        <v>11</v>
      </c>
      <c r="K4" s="103" t="s">
        <v>12</v>
      </c>
      <c r="L4" s="103" t="s">
        <v>13</v>
      </c>
    </row>
    <row r="5" spans="1:12" ht="15.75">
      <c r="A5" s="136" t="s">
        <v>538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.75">
      <c r="A6" s="100" t="s">
        <v>550</v>
      </c>
      <c r="B6" s="100" t="s">
        <v>551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8" spans="1:12" ht="18.75">
      <c r="A8" s="99"/>
      <c r="B8" s="93"/>
      <c r="C8" s="93"/>
      <c r="D8" s="93"/>
      <c r="E8" s="93"/>
      <c r="F8" s="94">
        <v>43556</v>
      </c>
      <c r="G8" s="93"/>
      <c r="H8" s="93"/>
      <c r="I8" s="93"/>
      <c r="J8" s="126"/>
      <c r="K8" s="126"/>
      <c r="L8" s="93"/>
    </row>
    <row r="10" spans="1:12">
      <c r="A10" s="40" t="s">
        <v>596</v>
      </c>
      <c r="B10" s="125" t="s">
        <v>597</v>
      </c>
      <c r="C10" s="4" t="s">
        <v>14</v>
      </c>
      <c r="D10" s="38">
        <v>15000</v>
      </c>
      <c r="E10" s="38">
        <v>75.5</v>
      </c>
      <c r="F10" s="37">
        <v>75.900000000000006</v>
      </c>
      <c r="G10" s="37">
        <v>76.5</v>
      </c>
      <c r="H10" s="37">
        <v>77</v>
      </c>
      <c r="I10" s="6">
        <f t="shared" ref="I10" si="0">SUM(F10-E10)*D10</f>
        <v>6000.0000000000855</v>
      </c>
      <c r="J10" s="37">
        <f>SUM(G10-F10)*D10</f>
        <v>8999.9999999999145</v>
      </c>
      <c r="K10" s="37">
        <f t="shared" ref="K10" si="1">SUM(H10-G10)*D10</f>
        <v>7500</v>
      </c>
      <c r="L10" s="6">
        <f t="shared" ref="L10" si="2">SUM(I10:K10)</f>
        <v>22500</v>
      </c>
    </row>
    <row r="11" spans="1:12">
      <c r="A11" s="40" t="s">
        <v>596</v>
      </c>
      <c r="B11" s="125" t="s">
        <v>24</v>
      </c>
      <c r="C11" s="4" t="s">
        <v>14</v>
      </c>
      <c r="D11" s="38">
        <v>2000</v>
      </c>
      <c r="E11" s="38">
        <v>492.5</v>
      </c>
      <c r="F11" s="37">
        <v>494.5</v>
      </c>
      <c r="G11" s="37">
        <v>496.5</v>
      </c>
      <c r="H11" s="37">
        <v>499.5</v>
      </c>
      <c r="I11" s="6">
        <f t="shared" ref="I11" si="3">SUM(F11-E11)*D11</f>
        <v>4000</v>
      </c>
      <c r="J11" s="37">
        <f>SUM(G11-F11)*D11</f>
        <v>4000</v>
      </c>
      <c r="K11" s="37">
        <f t="shared" ref="K11" si="4">SUM(H11-G11)*D11</f>
        <v>6000</v>
      </c>
      <c r="L11" s="6">
        <f t="shared" ref="L11" si="5">SUM(I11:K11)</f>
        <v>14000</v>
      </c>
    </row>
    <row r="12" spans="1:12">
      <c r="A12" s="40" t="s">
        <v>596</v>
      </c>
      <c r="B12" s="125" t="s">
        <v>41</v>
      </c>
      <c r="C12" s="4" t="s">
        <v>14</v>
      </c>
      <c r="D12" s="38">
        <v>5000</v>
      </c>
      <c r="E12" s="38">
        <v>387</v>
      </c>
      <c r="F12" s="37">
        <v>388</v>
      </c>
      <c r="G12" s="37">
        <v>389</v>
      </c>
      <c r="H12" s="37">
        <v>390</v>
      </c>
      <c r="I12" s="6">
        <f t="shared" ref="I12" si="6">SUM(F12-E12)*D12</f>
        <v>5000</v>
      </c>
      <c r="J12" s="37">
        <f>SUM(G12-F12)*D12</f>
        <v>5000</v>
      </c>
      <c r="K12" s="37">
        <f t="shared" ref="K12" si="7">SUM(H12-G12)*D12</f>
        <v>5000</v>
      </c>
      <c r="L12" s="6">
        <f t="shared" ref="L12" si="8">SUM(I12:K12)</f>
        <v>15000</v>
      </c>
    </row>
    <row r="13" spans="1:12">
      <c r="A13" s="40" t="s">
        <v>596</v>
      </c>
      <c r="B13" s="125" t="s">
        <v>102</v>
      </c>
      <c r="C13" s="4" t="s">
        <v>14</v>
      </c>
      <c r="D13" s="38">
        <v>3000</v>
      </c>
      <c r="E13" s="38">
        <v>620</v>
      </c>
      <c r="F13" s="37">
        <v>617</v>
      </c>
      <c r="G13" s="37">
        <v>0</v>
      </c>
      <c r="H13" s="37">
        <v>0</v>
      </c>
      <c r="I13" s="6">
        <f t="shared" ref="I13" si="9">SUM(F13-E13)*D13</f>
        <v>-9000</v>
      </c>
      <c r="J13" s="37">
        <v>0</v>
      </c>
      <c r="K13" s="37">
        <f t="shared" ref="K13" si="10">SUM(H13-G13)*D13</f>
        <v>0</v>
      </c>
      <c r="L13" s="6">
        <f t="shared" ref="L13" si="11">SUM(I13:K13)</f>
        <v>-9000</v>
      </c>
    </row>
    <row r="14" spans="1:12">
      <c r="A14" s="40" t="s">
        <v>595</v>
      </c>
      <c r="B14" s="125" t="s">
        <v>115</v>
      </c>
      <c r="C14" s="4" t="s">
        <v>14</v>
      </c>
      <c r="D14" s="38">
        <v>4400</v>
      </c>
      <c r="E14" s="38">
        <v>213</v>
      </c>
      <c r="F14" s="37">
        <v>214</v>
      </c>
      <c r="G14" s="37">
        <v>215</v>
      </c>
      <c r="H14" s="37">
        <v>0</v>
      </c>
      <c r="I14" s="6">
        <f t="shared" ref="I14:I20" si="12">SUM(F14-E14)*D14</f>
        <v>4400</v>
      </c>
      <c r="J14" s="37">
        <f>SUM(G14-F14)*D14</f>
        <v>4400</v>
      </c>
      <c r="K14" s="37">
        <v>0</v>
      </c>
      <c r="L14" s="6">
        <f t="shared" ref="L14:L20" si="13">SUM(I14:K14)</f>
        <v>8800</v>
      </c>
    </row>
    <row r="15" spans="1:12">
      <c r="A15" s="40" t="s">
        <v>595</v>
      </c>
      <c r="B15" s="125" t="s">
        <v>36</v>
      </c>
      <c r="C15" s="4" t="s">
        <v>14</v>
      </c>
      <c r="D15" s="38">
        <v>8000</v>
      </c>
      <c r="E15" s="38">
        <v>104.3</v>
      </c>
      <c r="F15" s="37">
        <v>104.9</v>
      </c>
      <c r="G15" s="37">
        <v>0</v>
      </c>
      <c r="H15" s="37">
        <v>0</v>
      </c>
      <c r="I15" s="6">
        <f t="shared" si="12"/>
        <v>4800.0000000000682</v>
      </c>
      <c r="J15" s="37">
        <v>0</v>
      </c>
      <c r="K15" s="37">
        <f t="shared" ref="K15" si="14">SUM(H15-G15)*D15</f>
        <v>0</v>
      </c>
      <c r="L15" s="6">
        <f t="shared" si="13"/>
        <v>4800.0000000000682</v>
      </c>
    </row>
    <row r="16" spans="1:12">
      <c r="A16" s="40" t="s">
        <v>595</v>
      </c>
      <c r="B16" s="125" t="s">
        <v>303</v>
      </c>
      <c r="C16" s="4" t="s">
        <v>14</v>
      </c>
      <c r="D16" s="38">
        <v>8000</v>
      </c>
      <c r="E16" s="38">
        <v>94</v>
      </c>
      <c r="F16" s="37">
        <v>93.25</v>
      </c>
      <c r="G16" s="37">
        <v>0</v>
      </c>
      <c r="H16" s="37">
        <v>0</v>
      </c>
      <c r="I16" s="6">
        <f t="shared" si="12"/>
        <v>-6000</v>
      </c>
      <c r="J16" s="37">
        <v>0</v>
      </c>
      <c r="K16" s="37">
        <v>0</v>
      </c>
      <c r="L16" s="6">
        <f t="shared" si="13"/>
        <v>-6000</v>
      </c>
    </row>
    <row r="17" spans="1:12">
      <c r="A17" s="40" t="s">
        <v>594</v>
      </c>
      <c r="B17" s="125" t="s">
        <v>41</v>
      </c>
      <c r="C17" s="4" t="s">
        <v>14</v>
      </c>
      <c r="D17" s="38">
        <v>5000</v>
      </c>
      <c r="E17" s="38">
        <v>383.5</v>
      </c>
      <c r="F17" s="37">
        <v>384.5</v>
      </c>
      <c r="G17" s="37">
        <v>0</v>
      </c>
      <c r="H17" s="37">
        <v>0</v>
      </c>
      <c r="I17" s="6">
        <f t="shared" si="12"/>
        <v>5000</v>
      </c>
      <c r="J17" s="37">
        <v>0</v>
      </c>
      <c r="K17" s="37">
        <f t="shared" ref="K17" si="15">SUM(H17-G17)*D17</f>
        <v>0</v>
      </c>
      <c r="L17" s="6">
        <f t="shared" si="13"/>
        <v>5000</v>
      </c>
    </row>
    <row r="18" spans="1:12">
      <c r="A18" s="40" t="s">
        <v>594</v>
      </c>
      <c r="B18" s="125" t="s">
        <v>48</v>
      </c>
      <c r="C18" s="4" t="s">
        <v>14</v>
      </c>
      <c r="D18" s="38">
        <v>2400</v>
      </c>
      <c r="E18" s="38">
        <v>508.2</v>
      </c>
      <c r="F18" s="37">
        <v>510.5</v>
      </c>
      <c r="G18" s="37">
        <v>0</v>
      </c>
      <c r="H18" s="37">
        <v>0</v>
      </c>
      <c r="I18" s="6">
        <f t="shared" si="12"/>
        <v>5520.0000000000273</v>
      </c>
      <c r="J18" s="37">
        <v>0</v>
      </c>
      <c r="K18" s="37">
        <f t="shared" ref="K18" si="16">SUM(H18-G18)*D18</f>
        <v>0</v>
      </c>
      <c r="L18" s="6">
        <f t="shared" si="13"/>
        <v>5520.0000000000273</v>
      </c>
    </row>
    <row r="19" spans="1:12">
      <c r="A19" s="40" t="s">
        <v>594</v>
      </c>
      <c r="B19" s="125" t="s">
        <v>74</v>
      </c>
      <c r="C19" s="4" t="s">
        <v>14</v>
      </c>
      <c r="D19" s="38">
        <v>8000</v>
      </c>
      <c r="E19" s="38">
        <v>95.5</v>
      </c>
      <c r="F19" s="37">
        <v>94.9</v>
      </c>
      <c r="G19" s="37">
        <v>0</v>
      </c>
      <c r="H19" s="37">
        <v>0</v>
      </c>
      <c r="I19" s="6">
        <f t="shared" si="12"/>
        <v>-4799.9999999999545</v>
      </c>
      <c r="J19" s="37">
        <v>0</v>
      </c>
      <c r="K19" s="37">
        <f t="shared" ref="K19" si="17">SUM(H19-G19)*D19</f>
        <v>0</v>
      </c>
      <c r="L19" s="6">
        <f t="shared" si="13"/>
        <v>-4799.9999999999545</v>
      </c>
    </row>
    <row r="20" spans="1:12">
      <c r="A20" s="40" t="s">
        <v>593</v>
      </c>
      <c r="B20" s="125" t="s">
        <v>303</v>
      </c>
      <c r="C20" s="4" t="s">
        <v>14</v>
      </c>
      <c r="D20" s="38">
        <v>8000</v>
      </c>
      <c r="E20" s="38">
        <v>89.5</v>
      </c>
      <c r="F20" s="37">
        <v>90</v>
      </c>
      <c r="G20" s="37">
        <v>90.5</v>
      </c>
      <c r="H20" s="37">
        <v>91</v>
      </c>
      <c r="I20" s="6">
        <f t="shared" si="12"/>
        <v>4000</v>
      </c>
      <c r="J20" s="37">
        <f>SUM(G20-F20)*D20</f>
        <v>4000</v>
      </c>
      <c r="K20" s="37">
        <f t="shared" ref="K20:K26" si="18">SUM(H20-G20)*D20</f>
        <v>4000</v>
      </c>
      <c r="L20" s="6">
        <f t="shared" si="13"/>
        <v>12000</v>
      </c>
    </row>
    <row r="21" spans="1:12">
      <c r="A21" s="40" t="s">
        <v>593</v>
      </c>
      <c r="B21" s="125" t="s">
        <v>131</v>
      </c>
      <c r="C21" s="4" t="s">
        <v>14</v>
      </c>
      <c r="D21" s="38">
        <v>12000</v>
      </c>
      <c r="E21" s="38">
        <v>117.7</v>
      </c>
      <c r="F21" s="37">
        <v>119</v>
      </c>
      <c r="G21" s="37">
        <v>0</v>
      </c>
      <c r="H21" s="37">
        <v>0</v>
      </c>
      <c r="I21" s="6">
        <f>SUM(E21-F21)*D21</f>
        <v>-15599.999999999965</v>
      </c>
      <c r="J21" s="37">
        <v>0</v>
      </c>
      <c r="K21" s="37">
        <f t="shared" si="18"/>
        <v>0</v>
      </c>
      <c r="L21" s="6">
        <f t="shared" ref="L21" si="19">SUM(I21:K21)</f>
        <v>-15599.999999999965</v>
      </c>
    </row>
    <row r="22" spans="1:12">
      <c r="A22" s="40" t="s">
        <v>593</v>
      </c>
      <c r="B22" s="125" t="s">
        <v>55</v>
      </c>
      <c r="C22" s="4" t="s">
        <v>14</v>
      </c>
      <c r="D22" s="38">
        <v>3500</v>
      </c>
      <c r="E22" s="38">
        <v>270</v>
      </c>
      <c r="F22" s="37">
        <v>268.5</v>
      </c>
      <c r="G22" s="37">
        <v>0</v>
      </c>
      <c r="H22" s="37">
        <v>0</v>
      </c>
      <c r="I22" s="6">
        <f t="shared" ref="I22:I24" si="20">SUM(F22-E22)*D22</f>
        <v>-5250</v>
      </c>
      <c r="J22" s="37">
        <v>0</v>
      </c>
      <c r="K22" s="37">
        <f t="shared" si="18"/>
        <v>0</v>
      </c>
      <c r="L22" s="6">
        <f t="shared" ref="L22" si="21">SUM(I22:K22)</f>
        <v>-5250</v>
      </c>
    </row>
    <row r="23" spans="1:12">
      <c r="A23" s="40" t="s">
        <v>593</v>
      </c>
      <c r="B23" s="125" t="s">
        <v>41</v>
      </c>
      <c r="C23" s="4" t="s">
        <v>15</v>
      </c>
      <c r="D23" s="38">
        <v>5000</v>
      </c>
      <c r="E23" s="38">
        <v>377</v>
      </c>
      <c r="F23" s="37">
        <v>378.5</v>
      </c>
      <c r="G23" s="37">
        <v>0</v>
      </c>
      <c r="H23" s="37">
        <v>0</v>
      </c>
      <c r="I23" s="6">
        <f>SUM(E23-F23)*D23</f>
        <v>-7500</v>
      </c>
      <c r="J23" s="37">
        <v>0</v>
      </c>
      <c r="K23" s="37">
        <f t="shared" si="18"/>
        <v>0</v>
      </c>
      <c r="L23" s="6">
        <f t="shared" ref="L23" si="22">SUM(I23:K23)</f>
        <v>-7500</v>
      </c>
    </row>
    <row r="24" spans="1:12">
      <c r="A24" s="40" t="s">
        <v>592</v>
      </c>
      <c r="B24" s="125" t="s">
        <v>58</v>
      </c>
      <c r="C24" s="37" t="s">
        <v>14</v>
      </c>
      <c r="D24" s="38">
        <v>7000</v>
      </c>
      <c r="E24" s="38">
        <v>218</v>
      </c>
      <c r="F24" s="37">
        <v>218.75</v>
      </c>
      <c r="G24" s="37">
        <v>0</v>
      </c>
      <c r="H24" s="37">
        <v>0</v>
      </c>
      <c r="I24" s="6">
        <f t="shared" si="20"/>
        <v>5250</v>
      </c>
      <c r="J24" s="37">
        <v>0</v>
      </c>
      <c r="K24" s="37">
        <f t="shared" si="18"/>
        <v>0</v>
      </c>
      <c r="L24" s="6">
        <f t="shared" ref="L24" si="23">SUM(I24:K24)</f>
        <v>5250</v>
      </c>
    </row>
    <row r="25" spans="1:12">
      <c r="A25" s="40" t="s">
        <v>590</v>
      </c>
      <c r="B25" s="125" t="s">
        <v>33</v>
      </c>
      <c r="C25" s="37" t="s">
        <v>14</v>
      </c>
      <c r="D25" s="38">
        <v>3000</v>
      </c>
      <c r="E25" s="38">
        <v>155.25</v>
      </c>
      <c r="F25" s="37">
        <v>156.5</v>
      </c>
      <c r="G25" s="37">
        <v>158</v>
      </c>
      <c r="H25" s="37">
        <v>160</v>
      </c>
      <c r="I25" s="6">
        <f t="shared" ref="I25" si="24">SUM(F25-E25)*D25</f>
        <v>3750</v>
      </c>
      <c r="J25" s="37">
        <f>SUM(G25-F25)*D25</f>
        <v>4500</v>
      </c>
      <c r="K25" s="37">
        <f t="shared" si="18"/>
        <v>6000</v>
      </c>
      <c r="L25" s="6">
        <f t="shared" ref="L25" si="25">SUM(I25:K25)</f>
        <v>14250</v>
      </c>
    </row>
    <row r="26" spans="1:12">
      <c r="A26" s="40" t="s">
        <v>590</v>
      </c>
      <c r="B26" s="125" t="s">
        <v>41</v>
      </c>
      <c r="C26" s="37" t="s">
        <v>14</v>
      </c>
      <c r="D26" s="38">
        <v>5000</v>
      </c>
      <c r="E26" s="38">
        <v>384</v>
      </c>
      <c r="F26" s="37">
        <v>385</v>
      </c>
      <c r="G26" s="37">
        <v>386</v>
      </c>
      <c r="H26" s="37">
        <v>389</v>
      </c>
      <c r="I26" s="6">
        <f t="shared" ref="I26" si="26">SUM(F26-E26)*D26</f>
        <v>5000</v>
      </c>
      <c r="J26" s="37">
        <f>SUM(G26-F26)*D26</f>
        <v>5000</v>
      </c>
      <c r="K26" s="37">
        <f t="shared" si="18"/>
        <v>15000</v>
      </c>
      <c r="L26" s="6">
        <f t="shared" ref="L26" si="27">SUM(I26:K26)</f>
        <v>25000</v>
      </c>
    </row>
    <row r="27" spans="1:12">
      <c r="A27" s="40" t="s">
        <v>589</v>
      </c>
      <c r="B27" s="125" t="s">
        <v>41</v>
      </c>
      <c r="C27" s="4" t="s">
        <v>15</v>
      </c>
      <c r="D27" s="38">
        <v>5000</v>
      </c>
      <c r="E27" s="38">
        <v>379.4</v>
      </c>
      <c r="F27" s="37">
        <v>378.5</v>
      </c>
      <c r="G27" s="37">
        <v>377.5</v>
      </c>
      <c r="H27" s="37">
        <v>0</v>
      </c>
      <c r="I27" s="6">
        <f>SUM(E27-F27)*D27</f>
        <v>4499.9999999998863</v>
      </c>
      <c r="J27" s="37">
        <f>SUM(F27-G27)*D27</f>
        <v>5000</v>
      </c>
      <c r="K27" s="37">
        <v>0</v>
      </c>
      <c r="L27" s="6">
        <f t="shared" ref="L27" si="28">SUM(I27:K27)</f>
        <v>9499.9999999998872</v>
      </c>
    </row>
    <row r="28" spans="1:12">
      <c r="A28" s="40" t="s">
        <v>589</v>
      </c>
      <c r="B28" s="125" t="s">
        <v>236</v>
      </c>
      <c r="C28" s="37" t="s">
        <v>14</v>
      </c>
      <c r="D28" s="38">
        <v>1000</v>
      </c>
      <c r="E28" s="38">
        <v>2455</v>
      </c>
      <c r="F28" s="37">
        <v>2460</v>
      </c>
      <c r="G28" s="37">
        <v>2465</v>
      </c>
      <c r="H28" s="37">
        <v>2470</v>
      </c>
      <c r="I28" s="6">
        <f t="shared" ref="I28" si="29">SUM(F28-E28)*D28</f>
        <v>5000</v>
      </c>
      <c r="J28" s="37">
        <f>SUM(G28-F28)*D28</f>
        <v>5000</v>
      </c>
      <c r="K28" s="37">
        <f>SUM(H28-G28)*D28</f>
        <v>5000</v>
      </c>
      <c r="L28" s="6">
        <f t="shared" ref="L28" si="30">SUM(I28:K28)</f>
        <v>15000</v>
      </c>
    </row>
    <row r="29" spans="1:12">
      <c r="A29" s="40" t="s">
        <v>589</v>
      </c>
      <c r="B29" s="125" t="s">
        <v>48</v>
      </c>
      <c r="C29" s="37" t="s">
        <v>14</v>
      </c>
      <c r="D29" s="38">
        <v>2200</v>
      </c>
      <c r="E29" s="38">
        <v>488</v>
      </c>
      <c r="F29" s="37">
        <v>490</v>
      </c>
      <c r="G29" s="37">
        <v>492</v>
      </c>
      <c r="H29" s="37">
        <v>494</v>
      </c>
      <c r="I29" s="6">
        <f t="shared" ref="I29" si="31">SUM(F29-E29)*D29</f>
        <v>4400</v>
      </c>
      <c r="J29" s="37">
        <f>SUM(G29-F29)*D29</f>
        <v>4400</v>
      </c>
      <c r="K29" s="37">
        <f>SUM(H29-G29)*D29</f>
        <v>4400</v>
      </c>
      <c r="L29" s="6">
        <f t="shared" ref="L29" si="32">SUM(I29:K29)</f>
        <v>13200</v>
      </c>
    </row>
    <row r="30" spans="1:12">
      <c r="A30" s="40" t="s">
        <v>587</v>
      </c>
      <c r="B30" s="125" t="s">
        <v>588</v>
      </c>
      <c r="C30" s="37" t="s">
        <v>14</v>
      </c>
      <c r="D30" s="38">
        <v>1500</v>
      </c>
      <c r="E30" s="38">
        <v>739</v>
      </c>
      <c r="F30" s="37">
        <v>742</v>
      </c>
      <c r="G30" s="37">
        <v>745</v>
      </c>
      <c r="H30" s="37">
        <v>0</v>
      </c>
      <c r="I30" s="6">
        <f t="shared" ref="I30" si="33">SUM(F30-E30)*D30</f>
        <v>4500</v>
      </c>
      <c r="J30" s="37">
        <f>SUM(G30-F30)*D30</f>
        <v>4500</v>
      </c>
      <c r="K30" s="37">
        <v>0</v>
      </c>
      <c r="L30" s="6">
        <f t="shared" ref="L30" si="34">SUM(I30:K30)</f>
        <v>9000</v>
      </c>
    </row>
    <row r="31" spans="1:12">
      <c r="A31" s="40" t="s">
        <v>587</v>
      </c>
      <c r="B31" s="125" t="s">
        <v>271</v>
      </c>
      <c r="C31" s="37" t="s">
        <v>14</v>
      </c>
      <c r="D31" s="38">
        <v>16000</v>
      </c>
      <c r="E31" s="38">
        <v>57</v>
      </c>
      <c r="F31" s="37">
        <v>57</v>
      </c>
      <c r="G31" s="37">
        <v>0</v>
      </c>
      <c r="H31" s="37">
        <v>0</v>
      </c>
      <c r="I31" s="6">
        <f t="shared" ref="I31" si="35">SUM(F31-E31)*D31</f>
        <v>0</v>
      </c>
      <c r="J31" s="37">
        <v>0</v>
      </c>
      <c r="K31" s="37">
        <v>0</v>
      </c>
      <c r="L31" s="6">
        <f t="shared" ref="L31" si="36">SUM(I31:K31)</f>
        <v>0</v>
      </c>
    </row>
    <row r="32" spans="1:12">
      <c r="A32" s="40" t="s">
        <v>587</v>
      </c>
      <c r="B32" s="125" t="s">
        <v>559</v>
      </c>
      <c r="C32" s="37" t="s">
        <v>14</v>
      </c>
      <c r="D32" s="38">
        <v>9000</v>
      </c>
      <c r="E32" s="38">
        <v>156</v>
      </c>
      <c r="F32" s="37">
        <v>155.25</v>
      </c>
      <c r="G32" s="37">
        <v>0</v>
      </c>
      <c r="H32" s="37">
        <v>0</v>
      </c>
      <c r="I32" s="6">
        <f t="shared" ref="I32" si="37">SUM(F32-E32)*D32</f>
        <v>-6750</v>
      </c>
      <c r="J32" s="37">
        <v>0</v>
      </c>
      <c r="K32" s="37">
        <v>0</v>
      </c>
      <c r="L32" s="6">
        <f t="shared" ref="L32" si="38">SUM(I32:K32)</f>
        <v>-6750</v>
      </c>
    </row>
    <row r="33" spans="1:12">
      <c r="A33" s="40" t="s">
        <v>587</v>
      </c>
      <c r="B33" s="125" t="s">
        <v>463</v>
      </c>
      <c r="C33" s="37" t="s">
        <v>14</v>
      </c>
      <c r="D33" s="38">
        <v>12000</v>
      </c>
      <c r="E33" s="38">
        <v>123</v>
      </c>
      <c r="F33" s="37">
        <v>122.25</v>
      </c>
      <c r="G33" s="37">
        <v>0</v>
      </c>
      <c r="H33" s="37">
        <v>0</v>
      </c>
      <c r="I33" s="6">
        <f t="shared" ref="I33" si="39">SUM(F33-E33)*D33</f>
        <v>-9000</v>
      </c>
      <c r="J33" s="37">
        <v>0</v>
      </c>
      <c r="K33" s="37">
        <v>0</v>
      </c>
      <c r="L33" s="6">
        <f t="shared" ref="L33" si="40">SUM(I33:K33)</f>
        <v>-9000</v>
      </c>
    </row>
    <row r="34" spans="1:12">
      <c r="A34" s="40" t="s">
        <v>586</v>
      </c>
      <c r="B34" s="125" t="s">
        <v>211</v>
      </c>
      <c r="C34" s="37" t="s">
        <v>14</v>
      </c>
      <c r="D34" s="38">
        <v>3400</v>
      </c>
      <c r="E34" s="38">
        <v>348</v>
      </c>
      <c r="F34" s="37">
        <v>350</v>
      </c>
      <c r="G34" s="37">
        <v>352</v>
      </c>
      <c r="H34" s="37">
        <v>354</v>
      </c>
      <c r="I34" s="6">
        <f t="shared" ref="I34" si="41">SUM(F34-E34)*D34</f>
        <v>6800</v>
      </c>
      <c r="J34" s="37">
        <f t="shared" ref="J34:J37" si="42">SUM(G34-F34)*D34</f>
        <v>6800</v>
      </c>
      <c r="K34" s="37">
        <f>SUM(H34-G34)*D34</f>
        <v>6800</v>
      </c>
      <c r="L34" s="6">
        <f t="shared" ref="L34" si="43">SUM(I34:K34)</f>
        <v>20400</v>
      </c>
    </row>
    <row r="35" spans="1:12">
      <c r="A35" s="40" t="s">
        <v>586</v>
      </c>
      <c r="B35" s="101" t="s">
        <v>55</v>
      </c>
      <c r="C35" s="37" t="s">
        <v>14</v>
      </c>
      <c r="D35" s="38">
        <v>2000</v>
      </c>
      <c r="E35" s="38">
        <v>280</v>
      </c>
      <c r="F35" s="37">
        <v>281</v>
      </c>
      <c r="G35" s="37">
        <v>0</v>
      </c>
      <c r="H35" s="37">
        <v>0</v>
      </c>
      <c r="I35" s="6">
        <f t="shared" ref="I35" si="44">SUM(F35-E35)*D35</f>
        <v>2000</v>
      </c>
      <c r="J35" s="37">
        <v>0</v>
      </c>
      <c r="K35" s="37">
        <f>SUM(H35-G35)*D35</f>
        <v>0</v>
      </c>
      <c r="L35" s="6">
        <f t="shared" ref="L35" si="45">SUM(I35:K35)</f>
        <v>2000</v>
      </c>
    </row>
    <row r="36" spans="1:12">
      <c r="A36" s="40" t="s">
        <v>586</v>
      </c>
      <c r="B36" s="125" t="s">
        <v>465</v>
      </c>
      <c r="C36" s="37" t="s">
        <v>14</v>
      </c>
      <c r="D36" s="38">
        <v>8000</v>
      </c>
      <c r="E36" s="38">
        <v>136</v>
      </c>
      <c r="F36" s="37">
        <v>135.25</v>
      </c>
      <c r="G36" s="37">
        <v>0</v>
      </c>
      <c r="H36" s="37">
        <v>0</v>
      </c>
      <c r="I36" s="6">
        <f t="shared" ref="I36" si="46">SUM(F36-E36)*D36</f>
        <v>-6000</v>
      </c>
      <c r="J36" s="37">
        <v>0</v>
      </c>
      <c r="K36" s="37">
        <f>SUM(H36-G36)*D36</f>
        <v>0</v>
      </c>
      <c r="L36" s="6">
        <f t="shared" ref="L36" si="47">SUM(I36:K36)</f>
        <v>-6000</v>
      </c>
    </row>
    <row r="37" spans="1:12">
      <c r="A37" s="40" t="s">
        <v>582</v>
      </c>
      <c r="B37" s="101" t="s">
        <v>121</v>
      </c>
      <c r="C37" s="37" t="s">
        <v>14</v>
      </c>
      <c r="D37" s="38">
        <v>4000</v>
      </c>
      <c r="E37" s="38">
        <v>282.5</v>
      </c>
      <c r="F37" s="37">
        <v>283.5</v>
      </c>
      <c r="G37" s="37">
        <v>284.5</v>
      </c>
      <c r="H37" s="37">
        <v>285.5</v>
      </c>
      <c r="I37" s="6">
        <f t="shared" ref="I37" si="48">SUM(F37-E37)*D37</f>
        <v>4000</v>
      </c>
      <c r="J37" s="37">
        <f t="shared" si="42"/>
        <v>4000</v>
      </c>
      <c r="K37" s="37">
        <f>SUM(H37-G37)*D37</f>
        <v>4000</v>
      </c>
      <c r="L37" s="6">
        <f t="shared" ref="L37" si="49">SUM(I37:K37)</f>
        <v>12000</v>
      </c>
    </row>
    <row r="38" spans="1:12">
      <c r="A38" s="40" t="s">
        <v>582</v>
      </c>
      <c r="B38" s="101" t="s">
        <v>41</v>
      </c>
      <c r="C38" s="37" t="s">
        <v>14</v>
      </c>
      <c r="D38" s="38">
        <v>5000</v>
      </c>
      <c r="E38" s="38">
        <v>386</v>
      </c>
      <c r="F38" s="37">
        <v>387</v>
      </c>
      <c r="G38" s="37">
        <v>388</v>
      </c>
      <c r="H38" s="37">
        <v>389</v>
      </c>
      <c r="I38" s="6">
        <f t="shared" ref="I38" si="50">SUM(F38-E38)*D38</f>
        <v>5000</v>
      </c>
      <c r="J38" s="37">
        <f t="shared" ref="J38" si="51">SUM(G38-F38)*D38</f>
        <v>5000</v>
      </c>
      <c r="K38" s="37">
        <f>SUM(H38-G38)*D38</f>
        <v>5000</v>
      </c>
      <c r="L38" s="6">
        <f t="shared" ref="L38" si="52">SUM(I38:K38)</f>
        <v>15000</v>
      </c>
    </row>
    <row r="39" spans="1:12">
      <c r="A39" s="40" t="s">
        <v>582</v>
      </c>
      <c r="B39" s="101" t="s">
        <v>251</v>
      </c>
      <c r="C39" s="37" t="s">
        <v>14</v>
      </c>
      <c r="D39" s="38">
        <v>8000</v>
      </c>
      <c r="E39" s="38">
        <v>120.8</v>
      </c>
      <c r="F39" s="37">
        <v>121.5</v>
      </c>
      <c r="G39" s="37">
        <v>122.5</v>
      </c>
      <c r="H39" s="37">
        <v>0</v>
      </c>
      <c r="I39" s="6">
        <f t="shared" ref="I39" si="53">SUM(F39-E39)*D39</f>
        <v>5600.0000000000227</v>
      </c>
      <c r="J39" s="37">
        <f t="shared" ref="J39" si="54">SUM(G39-F39)*D39</f>
        <v>8000</v>
      </c>
      <c r="K39" s="37">
        <v>0</v>
      </c>
      <c r="L39" s="6">
        <f t="shared" ref="L39" si="55">SUM(I39:K39)</f>
        <v>13600.000000000022</v>
      </c>
    </row>
    <row r="40" spans="1:12">
      <c r="A40" s="40" t="s">
        <v>582</v>
      </c>
      <c r="B40" s="101" t="s">
        <v>128</v>
      </c>
      <c r="C40" s="37" t="s">
        <v>14</v>
      </c>
      <c r="D40" s="38">
        <v>6000</v>
      </c>
      <c r="E40" s="38">
        <v>264.5</v>
      </c>
      <c r="F40" s="37">
        <v>265.5</v>
      </c>
      <c r="G40" s="37">
        <v>0</v>
      </c>
      <c r="H40" s="37">
        <v>0</v>
      </c>
      <c r="I40" s="6">
        <f t="shared" ref="I40" si="56">SUM(F40-E40)*D40</f>
        <v>6000</v>
      </c>
      <c r="J40" s="37">
        <v>0</v>
      </c>
      <c r="K40" s="37">
        <v>0</v>
      </c>
      <c r="L40" s="6">
        <f t="shared" ref="L40" si="57">SUM(I40:K40)</f>
        <v>6000</v>
      </c>
    </row>
    <row r="41" spans="1:12">
      <c r="A41" s="40"/>
      <c r="B41" s="101"/>
      <c r="C41" s="37"/>
      <c r="D41" s="38"/>
      <c r="E41" s="38"/>
      <c r="F41" s="37"/>
      <c r="G41" s="37"/>
      <c r="H41" s="37"/>
      <c r="I41" s="6"/>
      <c r="J41" s="37"/>
      <c r="K41" s="37"/>
      <c r="L41" s="6"/>
    </row>
    <row r="42" spans="1:12" ht="18.75">
      <c r="A42" s="95"/>
      <c r="B42" s="96"/>
      <c r="C42" s="97"/>
      <c r="D42" s="98"/>
      <c r="E42" s="98"/>
      <c r="F42" s="97"/>
      <c r="G42" s="104" t="s">
        <v>548</v>
      </c>
      <c r="H42" s="104"/>
      <c r="I42" s="124">
        <f>SUM(I10:I40)</f>
        <v>30620.000000000167</v>
      </c>
      <c r="J42" s="104" t="s">
        <v>549</v>
      </c>
      <c r="K42" s="104"/>
      <c r="L42" s="124">
        <f>SUM(L10:L40)</f>
        <v>177920.00000000009</v>
      </c>
    </row>
    <row r="43" spans="1:12">
      <c r="A43" s="40"/>
      <c r="B43" s="101"/>
      <c r="C43" s="37"/>
      <c r="D43" s="38"/>
      <c r="E43" s="38"/>
      <c r="F43" s="37"/>
      <c r="G43" s="37"/>
      <c r="H43" s="37"/>
      <c r="I43" s="6"/>
      <c r="J43" s="37"/>
      <c r="K43" s="37"/>
      <c r="L43" s="6"/>
    </row>
    <row r="44" spans="1:12" ht="18.75">
      <c r="A44" s="99"/>
      <c r="B44" s="93"/>
      <c r="C44" s="93"/>
      <c r="D44" s="93"/>
      <c r="E44" s="93"/>
      <c r="F44" s="94">
        <v>43525</v>
      </c>
      <c r="G44" s="93"/>
      <c r="H44" s="93"/>
      <c r="I44" s="93"/>
      <c r="J44" s="93"/>
      <c r="K44" s="93"/>
      <c r="L44" s="93"/>
    </row>
    <row r="45" spans="1:12" ht="15.75">
      <c r="A45" s="40"/>
      <c r="B45" s="101"/>
      <c r="C45" s="37"/>
      <c r="D45" s="38"/>
      <c r="E45" s="38"/>
      <c r="F45" s="37"/>
      <c r="G45" s="37"/>
      <c r="H45" s="37"/>
      <c r="I45" s="6"/>
      <c r="J45" s="104" t="s">
        <v>591</v>
      </c>
      <c r="K45" s="102"/>
      <c r="L45" s="127">
        <v>0.78</v>
      </c>
    </row>
    <row r="46" spans="1:12">
      <c r="A46" s="40" t="s">
        <v>581</v>
      </c>
      <c r="B46" s="101" t="s">
        <v>49</v>
      </c>
      <c r="C46" s="37" t="s">
        <v>14</v>
      </c>
      <c r="D46" s="38">
        <v>2000</v>
      </c>
      <c r="E46" s="38">
        <v>776</v>
      </c>
      <c r="F46" s="37">
        <v>778</v>
      </c>
      <c r="G46" s="37">
        <v>780</v>
      </c>
      <c r="H46" s="37">
        <v>782</v>
      </c>
      <c r="I46" s="6">
        <f t="shared" ref="I46" si="58">SUM(F46-E46)*D46</f>
        <v>4000</v>
      </c>
      <c r="J46" s="37">
        <f t="shared" ref="J46:J51" si="59">SUM(G46-F46)*D46</f>
        <v>4000</v>
      </c>
      <c r="K46" s="37">
        <f>SUM(H46-G46)*D46</f>
        <v>4000</v>
      </c>
      <c r="L46" s="6">
        <f t="shared" ref="L46" si="60">SUM(I46:K46)</f>
        <v>12000</v>
      </c>
    </row>
    <row r="47" spans="1:12">
      <c r="A47" s="40" t="s">
        <v>581</v>
      </c>
      <c r="B47" s="101" t="s">
        <v>69</v>
      </c>
      <c r="C47" s="37" t="s">
        <v>14</v>
      </c>
      <c r="D47" s="38">
        <v>1500</v>
      </c>
      <c r="E47" s="38">
        <v>846</v>
      </c>
      <c r="F47" s="37">
        <v>849</v>
      </c>
      <c r="G47" s="37">
        <v>852</v>
      </c>
      <c r="H47" s="37">
        <v>855</v>
      </c>
      <c r="I47" s="6">
        <f t="shared" ref="I47" si="61">SUM(F47-E47)*D47</f>
        <v>4500</v>
      </c>
      <c r="J47" s="37">
        <f t="shared" si="59"/>
        <v>4500</v>
      </c>
      <c r="K47" s="37">
        <f>SUM(H47-G47)*D47</f>
        <v>4500</v>
      </c>
      <c r="L47" s="6">
        <f t="shared" ref="L47" si="62">SUM(I47:K47)</f>
        <v>13500</v>
      </c>
    </row>
    <row r="48" spans="1:12">
      <c r="A48" s="40" t="s">
        <v>579</v>
      </c>
      <c r="B48" s="101" t="s">
        <v>33</v>
      </c>
      <c r="C48" s="37" t="s">
        <v>14</v>
      </c>
      <c r="D48" s="38">
        <v>3000</v>
      </c>
      <c r="E48" s="38">
        <v>141</v>
      </c>
      <c r="F48" s="37">
        <v>142.5</v>
      </c>
      <c r="G48" s="37">
        <v>144</v>
      </c>
      <c r="H48" s="37">
        <v>146</v>
      </c>
      <c r="I48" s="6">
        <f t="shared" ref="I48" si="63">SUM(F48-E48)*D48</f>
        <v>4500</v>
      </c>
      <c r="J48" s="37">
        <f t="shared" si="59"/>
        <v>4500</v>
      </c>
      <c r="K48" s="37">
        <f>SUM(H48-G48)*D48</f>
        <v>6000</v>
      </c>
      <c r="L48" s="6">
        <f t="shared" ref="L48" si="64">SUM(I48:K48)</f>
        <v>15000</v>
      </c>
    </row>
    <row r="49" spans="1:12">
      <c r="A49" s="40" t="s">
        <v>579</v>
      </c>
      <c r="B49" s="101" t="s">
        <v>580</v>
      </c>
      <c r="C49" s="37" t="s">
        <v>14</v>
      </c>
      <c r="D49" s="38">
        <v>1000</v>
      </c>
      <c r="E49" s="38">
        <v>771.5</v>
      </c>
      <c r="F49" s="37">
        <v>775</v>
      </c>
      <c r="G49" s="37">
        <v>780</v>
      </c>
      <c r="H49" s="37">
        <v>786</v>
      </c>
      <c r="I49" s="6">
        <f t="shared" ref="I49" si="65">SUM(F49-E49)*D49</f>
        <v>3500</v>
      </c>
      <c r="J49" s="37">
        <f t="shared" si="59"/>
        <v>5000</v>
      </c>
      <c r="K49" s="37">
        <f>SUM(H49-G49)*D49</f>
        <v>6000</v>
      </c>
      <c r="L49" s="6">
        <f t="shared" ref="L49" si="66">SUM(I49:K49)</f>
        <v>14500</v>
      </c>
    </row>
    <row r="50" spans="1:12">
      <c r="A50" s="40" t="s">
        <v>579</v>
      </c>
      <c r="B50" s="101" t="s">
        <v>102</v>
      </c>
      <c r="C50" s="37" t="s">
        <v>14</v>
      </c>
      <c r="D50" s="38">
        <v>3000</v>
      </c>
      <c r="E50" s="38">
        <v>609</v>
      </c>
      <c r="F50" s="37">
        <v>611</v>
      </c>
      <c r="G50" s="37">
        <v>613</v>
      </c>
      <c r="H50" s="37">
        <v>0</v>
      </c>
      <c r="I50" s="6">
        <f t="shared" ref="I50" si="67">SUM(F50-E50)*D50</f>
        <v>6000</v>
      </c>
      <c r="J50" s="37">
        <f t="shared" si="59"/>
        <v>6000</v>
      </c>
      <c r="K50" s="37">
        <v>0</v>
      </c>
      <c r="L50" s="6">
        <f t="shared" ref="L50" si="68">SUM(I50:K50)</f>
        <v>12000</v>
      </c>
    </row>
    <row r="51" spans="1:12">
      <c r="A51" s="40" t="s">
        <v>578</v>
      </c>
      <c r="B51" s="101" t="s">
        <v>46</v>
      </c>
      <c r="C51" s="37" t="s">
        <v>14</v>
      </c>
      <c r="D51" s="38">
        <v>2000</v>
      </c>
      <c r="E51" s="38">
        <v>592</v>
      </c>
      <c r="F51" s="37">
        <v>594</v>
      </c>
      <c r="G51" s="37">
        <v>596</v>
      </c>
      <c r="H51" s="37">
        <v>598</v>
      </c>
      <c r="I51" s="6">
        <f t="shared" ref="I51" si="69">SUM(F51-E51)*D51</f>
        <v>4000</v>
      </c>
      <c r="J51" s="37">
        <f t="shared" si="59"/>
        <v>4000</v>
      </c>
      <c r="K51" s="37">
        <f>SUM(H51-G51)*D51</f>
        <v>4000</v>
      </c>
      <c r="L51" s="6">
        <f t="shared" ref="L51" si="70">SUM(I51:K51)</f>
        <v>12000</v>
      </c>
    </row>
    <row r="52" spans="1:12">
      <c r="A52" s="40" t="s">
        <v>578</v>
      </c>
      <c r="B52" s="101" t="s">
        <v>565</v>
      </c>
      <c r="C52" s="37" t="s">
        <v>14</v>
      </c>
      <c r="D52" s="38">
        <v>16000</v>
      </c>
      <c r="E52" s="38">
        <v>113.2</v>
      </c>
      <c r="F52" s="37">
        <v>112.75</v>
      </c>
      <c r="G52" s="37">
        <v>0</v>
      </c>
      <c r="H52" s="37">
        <v>0</v>
      </c>
      <c r="I52" s="6">
        <f t="shared" ref="I52" si="71">SUM(F52-E52)*D52</f>
        <v>-7200.0000000000455</v>
      </c>
      <c r="J52" s="37">
        <v>0</v>
      </c>
      <c r="K52" s="37">
        <f>SUM(H52-G52)*D52</f>
        <v>0</v>
      </c>
      <c r="L52" s="6">
        <f t="shared" ref="L52" si="72">SUM(I52:K52)</f>
        <v>-7200.0000000000455</v>
      </c>
    </row>
    <row r="53" spans="1:12">
      <c r="A53" s="40" t="s">
        <v>576</v>
      </c>
      <c r="B53" s="101" t="s">
        <v>41</v>
      </c>
      <c r="C53" s="37" t="s">
        <v>14</v>
      </c>
      <c r="D53" s="38">
        <v>5000</v>
      </c>
      <c r="E53" s="38">
        <v>366</v>
      </c>
      <c r="F53" s="37">
        <v>367</v>
      </c>
      <c r="G53" s="37">
        <v>368</v>
      </c>
      <c r="H53" s="37">
        <v>369</v>
      </c>
      <c r="I53" s="6">
        <f t="shared" ref="I53" si="73">SUM(F53-E53)*D53</f>
        <v>5000</v>
      </c>
      <c r="J53" s="37">
        <f>SUM(G53-F53)*D53</f>
        <v>5000</v>
      </c>
      <c r="K53" s="37">
        <f>SUM(H53-G53)*D53</f>
        <v>5000</v>
      </c>
      <c r="L53" s="6">
        <f t="shared" ref="L53" si="74">SUM(I53:K53)</f>
        <v>15000</v>
      </c>
    </row>
    <row r="54" spans="1:12">
      <c r="A54" s="40" t="s">
        <v>576</v>
      </c>
      <c r="B54" s="101" t="s">
        <v>42</v>
      </c>
      <c r="C54" s="37" t="s">
        <v>14</v>
      </c>
      <c r="D54" s="38">
        <v>5000</v>
      </c>
      <c r="E54" s="38">
        <v>203.75</v>
      </c>
      <c r="F54" s="37">
        <v>204.75</v>
      </c>
      <c r="G54" s="37">
        <v>205.75</v>
      </c>
      <c r="H54" s="37">
        <v>0</v>
      </c>
      <c r="I54" s="6">
        <f t="shared" ref="I54" si="75">SUM(F54-E54)*D54</f>
        <v>5000</v>
      </c>
      <c r="J54" s="37">
        <f>SUM(G54-F54)*D54</f>
        <v>5000</v>
      </c>
      <c r="K54" s="37">
        <v>0</v>
      </c>
      <c r="L54" s="6">
        <f t="shared" ref="L54" si="76">SUM(I54:K54)</f>
        <v>10000</v>
      </c>
    </row>
    <row r="55" spans="1:12">
      <c r="A55" s="40" t="s">
        <v>576</v>
      </c>
      <c r="B55" s="101" t="s">
        <v>265</v>
      </c>
      <c r="C55" s="37" t="s">
        <v>14</v>
      </c>
      <c r="D55" s="38">
        <v>9000</v>
      </c>
      <c r="E55" s="38">
        <v>98</v>
      </c>
      <c r="F55" s="37">
        <v>98.7</v>
      </c>
      <c r="G55" s="37">
        <v>99.5</v>
      </c>
      <c r="H55" s="37">
        <v>0</v>
      </c>
      <c r="I55" s="6">
        <f t="shared" ref="I55:I56" si="77">SUM(F55-E55)*D55</f>
        <v>6300.0000000000255</v>
      </c>
      <c r="J55" s="37">
        <f>SUM(G55-F55)*D55</f>
        <v>7199.9999999999745</v>
      </c>
      <c r="K55" s="37">
        <v>0</v>
      </c>
      <c r="L55" s="6">
        <f t="shared" ref="L55:L56" si="78">SUM(I55:K55)</f>
        <v>13500</v>
      </c>
    </row>
    <row r="56" spans="1:12">
      <c r="A56" s="40" t="s">
        <v>576</v>
      </c>
      <c r="B56" s="101" t="s">
        <v>577</v>
      </c>
      <c r="C56" s="37" t="s">
        <v>14</v>
      </c>
      <c r="D56" s="38">
        <v>26000</v>
      </c>
      <c r="E56" s="38">
        <v>45</v>
      </c>
      <c r="F56" s="37">
        <v>45</v>
      </c>
      <c r="G56" s="37">
        <v>0</v>
      </c>
      <c r="H56" s="37">
        <v>0</v>
      </c>
      <c r="I56" s="6">
        <f t="shared" si="77"/>
        <v>0</v>
      </c>
      <c r="J56" s="37">
        <v>0</v>
      </c>
      <c r="K56" s="37">
        <v>0</v>
      </c>
      <c r="L56" s="6">
        <f t="shared" si="78"/>
        <v>0</v>
      </c>
    </row>
    <row r="57" spans="1:12">
      <c r="A57" s="40" t="s">
        <v>576</v>
      </c>
      <c r="B57" s="101" t="s">
        <v>233</v>
      </c>
      <c r="C57" s="37" t="s">
        <v>14</v>
      </c>
      <c r="D57" s="38">
        <v>12000</v>
      </c>
      <c r="E57" s="38">
        <v>154</v>
      </c>
      <c r="F57" s="37">
        <v>153.25</v>
      </c>
      <c r="G57" s="37">
        <v>99.5</v>
      </c>
      <c r="H57" s="37">
        <v>0</v>
      </c>
      <c r="I57" s="6">
        <f t="shared" ref="I57" si="79">SUM(F57-E57)*D57</f>
        <v>-9000</v>
      </c>
      <c r="J57" s="37">
        <v>0</v>
      </c>
      <c r="K57" s="37">
        <v>0</v>
      </c>
      <c r="L57" s="6">
        <f t="shared" ref="L57" si="80">SUM(I57:K57)</f>
        <v>-9000</v>
      </c>
    </row>
    <row r="58" spans="1:12">
      <c r="A58" s="40" t="s">
        <v>574</v>
      </c>
      <c r="B58" s="101" t="s">
        <v>565</v>
      </c>
      <c r="C58" s="37" t="s">
        <v>14</v>
      </c>
      <c r="D58" s="38">
        <v>16000</v>
      </c>
      <c r="E58" s="38">
        <v>110.85</v>
      </c>
      <c r="F58" s="37">
        <v>111.15</v>
      </c>
      <c r="G58" s="37">
        <v>0</v>
      </c>
      <c r="H58" s="37">
        <v>0</v>
      </c>
      <c r="I58" s="6">
        <f t="shared" ref="I58" si="81">SUM(F58-E58)*D58</f>
        <v>4800.0000000001819</v>
      </c>
      <c r="J58" s="37">
        <v>0</v>
      </c>
      <c r="K58" s="37">
        <v>0</v>
      </c>
      <c r="L58" s="6">
        <f t="shared" ref="L58" si="82">SUM(I58:K58)</f>
        <v>4800.0000000001819</v>
      </c>
    </row>
    <row r="59" spans="1:12">
      <c r="A59" s="40" t="s">
        <v>575</v>
      </c>
      <c r="B59" s="101" t="s">
        <v>127</v>
      </c>
      <c r="C59" s="37" t="s">
        <v>14</v>
      </c>
      <c r="D59" s="38">
        <v>9000</v>
      </c>
      <c r="E59" s="38">
        <v>147.5</v>
      </c>
      <c r="F59" s="37">
        <v>148</v>
      </c>
      <c r="G59" s="37">
        <v>148.5</v>
      </c>
      <c r="H59" s="37">
        <v>0</v>
      </c>
      <c r="I59" s="6">
        <f t="shared" ref="I59" si="83">SUM(F59-E59)*D59</f>
        <v>4500</v>
      </c>
      <c r="J59" s="37">
        <f>SUM(G59-F59)*D59</f>
        <v>4500</v>
      </c>
      <c r="K59" s="37">
        <v>0</v>
      </c>
      <c r="L59" s="6">
        <f t="shared" ref="L59" si="84">SUM(I59:K59)</f>
        <v>9000</v>
      </c>
    </row>
    <row r="60" spans="1:12">
      <c r="A60" s="40" t="s">
        <v>575</v>
      </c>
      <c r="B60" s="101" t="s">
        <v>55</v>
      </c>
      <c r="C60" s="37" t="s">
        <v>14</v>
      </c>
      <c r="D60" s="38">
        <v>3500</v>
      </c>
      <c r="E60" s="38">
        <v>258</v>
      </c>
      <c r="F60" s="37">
        <v>256</v>
      </c>
      <c r="G60" s="37">
        <v>0</v>
      </c>
      <c r="H60" s="37">
        <v>0</v>
      </c>
      <c r="I60" s="6">
        <f t="shared" ref="I60" si="85">SUM(F60-E60)*D60</f>
        <v>-7000</v>
      </c>
      <c r="J60" s="37">
        <v>0</v>
      </c>
      <c r="K60" s="37">
        <v>0</v>
      </c>
      <c r="L60" s="6">
        <f t="shared" ref="L60" si="86">SUM(I60:K60)</f>
        <v>-7000</v>
      </c>
    </row>
    <row r="61" spans="1:12">
      <c r="A61" s="40" t="s">
        <v>573</v>
      </c>
      <c r="B61" s="101" t="s">
        <v>123</v>
      </c>
      <c r="C61" s="37" t="s">
        <v>14</v>
      </c>
      <c r="D61" s="38">
        <v>1600</v>
      </c>
      <c r="E61" s="38">
        <v>835</v>
      </c>
      <c r="F61" s="37">
        <v>839</v>
      </c>
      <c r="G61" s="37">
        <v>0</v>
      </c>
      <c r="H61" s="37">
        <v>0</v>
      </c>
      <c r="I61" s="6">
        <f t="shared" ref="I61" si="87">SUM(F61-E61)*D61</f>
        <v>6400</v>
      </c>
      <c r="J61" s="37">
        <v>0</v>
      </c>
      <c r="K61" s="37">
        <f>SUM(H61-G61)*D61</f>
        <v>0</v>
      </c>
      <c r="L61" s="6">
        <f t="shared" ref="L61" si="88">SUM(I61:K61)</f>
        <v>6400</v>
      </c>
    </row>
    <row r="62" spans="1:12">
      <c r="A62" s="40" t="s">
        <v>571</v>
      </c>
      <c r="B62" s="101" t="s">
        <v>233</v>
      </c>
      <c r="C62" s="37" t="s">
        <v>14</v>
      </c>
      <c r="D62" s="38">
        <v>12000</v>
      </c>
      <c r="E62" s="38">
        <v>147.19999999999999</v>
      </c>
      <c r="F62" s="37">
        <v>147.69999999999999</v>
      </c>
      <c r="G62" s="37">
        <v>148.25</v>
      </c>
      <c r="H62" s="37">
        <v>149</v>
      </c>
      <c r="I62" s="6">
        <f t="shared" ref="I62" si="89">SUM(F62-E62)*D62</f>
        <v>6000</v>
      </c>
      <c r="J62" s="37">
        <f>SUM(G62-F62)*D62</f>
        <v>6600.0000000001364</v>
      </c>
      <c r="K62" s="37">
        <f>SUM(H62-G62)*D62</f>
        <v>9000</v>
      </c>
      <c r="L62" s="6">
        <f t="shared" ref="L62" si="90">SUM(I62:K62)</f>
        <v>21600.000000000138</v>
      </c>
    </row>
    <row r="63" spans="1:12">
      <c r="A63" s="40" t="s">
        <v>571</v>
      </c>
      <c r="B63" s="101" t="s">
        <v>40</v>
      </c>
      <c r="C63" s="37" t="s">
        <v>14</v>
      </c>
      <c r="D63" s="38">
        <v>8000</v>
      </c>
      <c r="E63" s="38">
        <v>125.5</v>
      </c>
      <c r="F63" s="37">
        <v>126</v>
      </c>
      <c r="G63" s="37">
        <v>126.5</v>
      </c>
      <c r="H63" s="37">
        <v>0</v>
      </c>
      <c r="I63" s="6">
        <f t="shared" ref="I63" si="91">SUM(F63-E63)*D63</f>
        <v>4000</v>
      </c>
      <c r="J63" s="37">
        <f>SUM(G63-F63)*D63</f>
        <v>4000</v>
      </c>
      <c r="K63" s="37">
        <v>0</v>
      </c>
      <c r="L63" s="6">
        <f t="shared" ref="L63" si="92">SUM(I63:K63)</f>
        <v>8000</v>
      </c>
    </row>
    <row r="64" spans="1:12">
      <c r="A64" s="40" t="s">
        <v>571</v>
      </c>
      <c r="B64" s="101" t="s">
        <v>121</v>
      </c>
      <c r="C64" s="37" t="s">
        <v>14</v>
      </c>
      <c r="D64" s="38">
        <v>4000</v>
      </c>
      <c r="E64" s="38">
        <v>272</v>
      </c>
      <c r="F64" s="37">
        <v>273</v>
      </c>
      <c r="G64" s="37">
        <v>0</v>
      </c>
      <c r="H64" s="37">
        <v>27</v>
      </c>
      <c r="I64" s="6">
        <f t="shared" ref="I64" si="93">SUM(F64-E64)*D64</f>
        <v>4000</v>
      </c>
      <c r="J64" s="37">
        <v>0</v>
      </c>
      <c r="K64" s="37">
        <v>0</v>
      </c>
      <c r="L64" s="6">
        <f t="shared" ref="L64" si="94">SUM(I64:K64)</f>
        <v>4000</v>
      </c>
    </row>
    <row r="65" spans="1:12">
      <c r="A65" s="40" t="s">
        <v>571</v>
      </c>
      <c r="B65" s="101" t="s">
        <v>572</v>
      </c>
      <c r="C65" s="37" t="s">
        <v>14</v>
      </c>
      <c r="D65" s="38">
        <v>2000</v>
      </c>
      <c r="E65" s="38">
        <v>790</v>
      </c>
      <c r="F65" s="37">
        <v>793</v>
      </c>
      <c r="G65" s="37">
        <v>0</v>
      </c>
      <c r="H65" s="37">
        <v>0</v>
      </c>
      <c r="I65" s="6">
        <f t="shared" ref="I65" si="95">SUM(F65-E65)*D65</f>
        <v>6000</v>
      </c>
      <c r="J65" s="37">
        <v>0</v>
      </c>
      <c r="K65" s="37">
        <v>0</v>
      </c>
      <c r="L65" s="6">
        <f t="shared" ref="L65" si="96">SUM(I65:K65)</f>
        <v>6000</v>
      </c>
    </row>
    <row r="66" spans="1:12">
      <c r="A66" s="40" t="s">
        <v>571</v>
      </c>
      <c r="B66" s="101" t="s">
        <v>64</v>
      </c>
      <c r="C66" s="37" t="s">
        <v>14</v>
      </c>
      <c r="D66" s="38">
        <v>14000</v>
      </c>
      <c r="E66" s="38">
        <v>93.5</v>
      </c>
      <c r="F66" s="37">
        <v>93.5</v>
      </c>
      <c r="G66" s="37">
        <v>0</v>
      </c>
      <c r="H66" s="37">
        <v>0</v>
      </c>
      <c r="I66" s="6">
        <f t="shared" ref="I66" si="97">SUM(F66-E66)*D66</f>
        <v>0</v>
      </c>
      <c r="J66" s="37">
        <v>0</v>
      </c>
      <c r="K66" s="37">
        <v>0</v>
      </c>
      <c r="L66" s="6">
        <f t="shared" ref="L66" si="98">SUM(I66:K66)</f>
        <v>0</v>
      </c>
    </row>
    <row r="67" spans="1:12">
      <c r="A67" s="40" t="s">
        <v>569</v>
      </c>
      <c r="B67" s="101" t="s">
        <v>72</v>
      </c>
      <c r="C67" s="37" t="s">
        <v>14</v>
      </c>
      <c r="D67" s="38">
        <v>1000</v>
      </c>
      <c r="E67" s="38">
        <v>1377</v>
      </c>
      <c r="F67" s="37">
        <v>1382</v>
      </c>
      <c r="G67" s="37">
        <v>1387</v>
      </c>
      <c r="H67" s="37">
        <v>1395</v>
      </c>
      <c r="I67" s="6">
        <f t="shared" ref="I67" si="99">SUM(F67-E67)*D67</f>
        <v>5000</v>
      </c>
      <c r="J67" s="37">
        <f>SUM(G67-F67)*D67</f>
        <v>5000</v>
      </c>
      <c r="K67" s="37">
        <f t="shared" ref="K67" si="100">SUM(H67-G67)*D67</f>
        <v>8000</v>
      </c>
      <c r="L67" s="6">
        <f t="shared" ref="L67" si="101">SUM(I67:K67)</f>
        <v>18000</v>
      </c>
    </row>
    <row r="68" spans="1:12">
      <c r="A68" s="40" t="s">
        <v>569</v>
      </c>
      <c r="B68" s="101" t="s">
        <v>41</v>
      </c>
      <c r="C68" s="37" t="s">
        <v>14</v>
      </c>
      <c r="D68" s="38">
        <v>5000</v>
      </c>
      <c r="E68" s="38">
        <v>371</v>
      </c>
      <c r="F68" s="37">
        <v>372</v>
      </c>
      <c r="G68" s="37">
        <v>373</v>
      </c>
      <c r="H68" s="37">
        <v>374</v>
      </c>
      <c r="I68" s="6">
        <f t="shared" ref="I68" si="102">SUM(F68-E68)*D68</f>
        <v>5000</v>
      </c>
      <c r="J68" s="37">
        <f>SUM(G68-F68)*D68</f>
        <v>5000</v>
      </c>
      <c r="K68" s="37">
        <f t="shared" ref="K68" si="103">SUM(H68-G68)*D68</f>
        <v>5000</v>
      </c>
      <c r="L68" s="6">
        <f t="shared" ref="L68" si="104">SUM(I68:K68)</f>
        <v>15000</v>
      </c>
    </row>
    <row r="69" spans="1:12">
      <c r="A69" s="40" t="s">
        <v>569</v>
      </c>
      <c r="B69" s="101" t="s">
        <v>570</v>
      </c>
      <c r="C69" s="37" t="s">
        <v>14</v>
      </c>
      <c r="D69" s="38">
        <v>6000</v>
      </c>
      <c r="E69" s="38">
        <v>261</v>
      </c>
      <c r="F69" s="37">
        <v>262</v>
      </c>
      <c r="G69" s="37">
        <v>263</v>
      </c>
      <c r="H69" s="37">
        <v>264</v>
      </c>
      <c r="I69" s="6">
        <f t="shared" ref="I69" si="105">SUM(F69-E69)*D69</f>
        <v>6000</v>
      </c>
      <c r="J69" s="37">
        <f>SUM(G69-F69)*D69</f>
        <v>6000</v>
      </c>
      <c r="K69" s="37">
        <f t="shared" ref="K69" si="106">SUM(H69-G69)*D69</f>
        <v>6000</v>
      </c>
      <c r="L69" s="6">
        <f t="shared" ref="L69" si="107">SUM(I69:K69)</f>
        <v>18000</v>
      </c>
    </row>
    <row r="70" spans="1:12">
      <c r="A70" s="40" t="s">
        <v>569</v>
      </c>
      <c r="B70" s="101" t="s">
        <v>40</v>
      </c>
      <c r="C70" s="37" t="s">
        <v>14</v>
      </c>
      <c r="D70" s="38">
        <v>8000</v>
      </c>
      <c r="E70" s="38">
        <v>120.5</v>
      </c>
      <c r="F70" s="37">
        <v>121</v>
      </c>
      <c r="G70" s="37">
        <v>121.5</v>
      </c>
      <c r="H70" s="37">
        <v>122</v>
      </c>
      <c r="I70" s="6">
        <f t="shared" ref="I70" si="108">SUM(F70-E70)*D70</f>
        <v>4000</v>
      </c>
      <c r="J70" s="37">
        <f>SUM(G70-F70)*D70</f>
        <v>4000</v>
      </c>
      <c r="K70" s="37">
        <f t="shared" ref="K70" si="109">SUM(H70-G70)*D70</f>
        <v>4000</v>
      </c>
      <c r="L70" s="6">
        <f t="shared" ref="L70" si="110">SUM(I70:K70)</f>
        <v>12000</v>
      </c>
    </row>
    <row r="71" spans="1:12">
      <c r="A71" s="40" t="s">
        <v>569</v>
      </c>
      <c r="B71" s="101" t="s">
        <v>92</v>
      </c>
      <c r="C71" s="37" t="s">
        <v>14</v>
      </c>
      <c r="D71" s="38">
        <v>1200</v>
      </c>
      <c r="E71" s="38">
        <v>1330</v>
      </c>
      <c r="F71" s="37">
        <v>1324</v>
      </c>
      <c r="G71" s="37">
        <v>0</v>
      </c>
      <c r="H71" s="37">
        <v>0</v>
      </c>
      <c r="I71" s="6">
        <f t="shared" ref="I71" si="111">SUM(F71-E71)*D71</f>
        <v>-7200</v>
      </c>
      <c r="J71" s="37">
        <v>0</v>
      </c>
      <c r="K71" s="37">
        <f t="shared" ref="K71" si="112">SUM(H71-G71)*D71</f>
        <v>0</v>
      </c>
      <c r="L71" s="6">
        <f t="shared" ref="L71" si="113">SUM(I71:K71)</f>
        <v>-7200</v>
      </c>
    </row>
    <row r="72" spans="1:12">
      <c r="A72" s="40" t="s">
        <v>568</v>
      </c>
      <c r="B72" s="101" t="s">
        <v>46</v>
      </c>
      <c r="C72" s="37" t="s">
        <v>14</v>
      </c>
      <c r="D72" s="38">
        <v>2000</v>
      </c>
      <c r="E72" s="38">
        <v>626</v>
      </c>
      <c r="F72" s="37">
        <v>628</v>
      </c>
      <c r="G72" s="37">
        <v>0</v>
      </c>
      <c r="H72" s="37">
        <v>0</v>
      </c>
      <c r="I72" s="6">
        <f t="shared" ref="I72" si="114">SUM(F72-E72)*D72</f>
        <v>4000</v>
      </c>
      <c r="J72" s="37">
        <v>0</v>
      </c>
      <c r="K72" s="37">
        <v>0</v>
      </c>
      <c r="L72" s="6">
        <f t="shared" ref="L72" si="115">SUM(I72:K72)</f>
        <v>4000</v>
      </c>
    </row>
    <row r="73" spans="1:12">
      <c r="A73" s="40" t="s">
        <v>568</v>
      </c>
      <c r="B73" s="101" t="s">
        <v>37</v>
      </c>
      <c r="C73" s="37" t="s">
        <v>14</v>
      </c>
      <c r="D73" s="38">
        <v>12000</v>
      </c>
      <c r="E73" s="38">
        <v>112</v>
      </c>
      <c r="F73" s="37">
        <v>112.5</v>
      </c>
      <c r="G73" s="37">
        <v>113</v>
      </c>
      <c r="H73" s="37">
        <v>113.5</v>
      </c>
      <c r="I73" s="6">
        <f t="shared" ref="I73" si="116">SUM(F73-E73)*D73</f>
        <v>6000</v>
      </c>
      <c r="J73" s="37">
        <f>SUM(G73-F73)*D73</f>
        <v>6000</v>
      </c>
      <c r="K73" s="37">
        <f t="shared" ref="K73" si="117">SUM(H73-G73)*D73</f>
        <v>6000</v>
      </c>
      <c r="L73" s="6">
        <f t="shared" ref="L73" si="118">SUM(I73:K73)</f>
        <v>18000</v>
      </c>
    </row>
    <row r="74" spans="1:12">
      <c r="A74" s="40" t="s">
        <v>568</v>
      </c>
      <c r="B74" s="101" t="s">
        <v>541</v>
      </c>
      <c r="C74" s="37" t="s">
        <v>14</v>
      </c>
      <c r="D74" s="38">
        <v>24000</v>
      </c>
      <c r="E74" s="38">
        <v>51.55</v>
      </c>
      <c r="F74" s="37">
        <v>51.9</v>
      </c>
      <c r="G74" s="37">
        <v>52.25</v>
      </c>
      <c r="H74" s="37">
        <v>53</v>
      </c>
      <c r="I74" s="6">
        <f t="shared" ref="I74" si="119">SUM(F74-E74)*D74</f>
        <v>8400.0000000000346</v>
      </c>
      <c r="J74" s="37">
        <f>SUM(G74-F74)*D74</f>
        <v>8400.0000000000346</v>
      </c>
      <c r="K74" s="37">
        <f t="shared" ref="K74" si="120">SUM(H74-G74)*D74</f>
        <v>18000</v>
      </c>
      <c r="L74" s="6">
        <f t="shared" ref="L74" si="121">SUM(I74:K74)</f>
        <v>34800.000000000073</v>
      </c>
    </row>
    <row r="75" spans="1:12">
      <c r="A75" s="40" t="s">
        <v>568</v>
      </c>
      <c r="B75" s="101" t="s">
        <v>565</v>
      </c>
      <c r="C75" s="37" t="s">
        <v>14</v>
      </c>
      <c r="D75" s="38">
        <v>16000</v>
      </c>
      <c r="E75" s="38">
        <v>107.7</v>
      </c>
      <c r="F75" s="37">
        <v>107</v>
      </c>
      <c r="G75" s="37">
        <v>0</v>
      </c>
      <c r="H75" s="37">
        <v>0</v>
      </c>
      <c r="I75" s="6">
        <f t="shared" ref="I75" si="122">SUM(F75-E75)*D75</f>
        <v>-11200.000000000045</v>
      </c>
      <c r="J75" s="37">
        <v>0</v>
      </c>
      <c r="K75" s="37">
        <f t="shared" ref="K75" si="123">SUM(H75-G75)*D75</f>
        <v>0</v>
      </c>
      <c r="L75" s="6">
        <f t="shared" ref="L75" si="124">SUM(I75:K75)</f>
        <v>-11200.000000000045</v>
      </c>
    </row>
    <row r="76" spans="1:12">
      <c r="A76" s="40" t="s">
        <v>566</v>
      </c>
      <c r="B76" s="101" t="s">
        <v>56</v>
      </c>
      <c r="C76" s="37" t="s">
        <v>14</v>
      </c>
      <c r="D76" s="38">
        <v>2400</v>
      </c>
      <c r="E76" s="38">
        <v>747.5</v>
      </c>
      <c r="F76" s="37">
        <v>749.5</v>
      </c>
      <c r="G76" s="37">
        <v>751.9</v>
      </c>
      <c r="H76" s="37">
        <v>0</v>
      </c>
      <c r="I76" s="6">
        <f t="shared" ref="I76" si="125">SUM(F76-E76)*D76</f>
        <v>4800</v>
      </c>
      <c r="J76" s="37">
        <f>SUM(G76-F76)*D76</f>
        <v>5759.9999999999454</v>
      </c>
      <c r="K76" s="37">
        <v>0</v>
      </c>
      <c r="L76" s="6">
        <f t="shared" ref="L76" si="126">SUM(I76:K76)</f>
        <v>10559.999999999945</v>
      </c>
    </row>
    <row r="77" spans="1:12">
      <c r="A77" s="40" t="s">
        <v>566</v>
      </c>
      <c r="B77" s="101" t="s">
        <v>565</v>
      </c>
      <c r="C77" s="37" t="s">
        <v>14</v>
      </c>
      <c r="D77" s="38">
        <v>16000</v>
      </c>
      <c r="E77" s="38">
        <v>106.5</v>
      </c>
      <c r="F77" s="37">
        <v>107</v>
      </c>
      <c r="G77" s="37">
        <v>107.5</v>
      </c>
      <c r="H77" s="37">
        <v>0</v>
      </c>
      <c r="I77" s="6">
        <f t="shared" ref="I77" si="127">SUM(F77-E77)*D77</f>
        <v>8000</v>
      </c>
      <c r="J77" s="37">
        <f>SUM(G77-F77)*D77</f>
        <v>8000</v>
      </c>
      <c r="K77" s="37">
        <v>0</v>
      </c>
      <c r="L77" s="6">
        <f t="shared" ref="L77" si="128">SUM(I77:K77)</f>
        <v>16000</v>
      </c>
    </row>
    <row r="78" spans="1:12">
      <c r="A78" s="40" t="s">
        <v>566</v>
      </c>
      <c r="B78" s="101" t="s">
        <v>567</v>
      </c>
      <c r="C78" s="37" t="s">
        <v>14</v>
      </c>
      <c r="D78" s="38">
        <v>16000</v>
      </c>
      <c r="E78" s="38">
        <v>62.2</v>
      </c>
      <c r="F78" s="37">
        <v>62.5</v>
      </c>
      <c r="G78" s="37">
        <v>0</v>
      </c>
      <c r="H78" s="37">
        <v>0</v>
      </c>
      <c r="I78" s="6">
        <f t="shared" ref="I78" si="129">SUM(F78-E78)*D78</f>
        <v>4799.9999999999545</v>
      </c>
      <c r="J78" s="37">
        <v>0</v>
      </c>
      <c r="K78" s="37">
        <v>0</v>
      </c>
      <c r="L78" s="6">
        <f t="shared" ref="L78" si="130">SUM(I78:K78)</f>
        <v>4799.9999999999545</v>
      </c>
    </row>
    <row r="79" spans="1:12">
      <c r="A79" s="40" t="s">
        <v>566</v>
      </c>
      <c r="B79" s="101" t="s">
        <v>265</v>
      </c>
      <c r="C79" s="37" t="s">
        <v>14</v>
      </c>
      <c r="D79" s="38">
        <v>9000</v>
      </c>
      <c r="E79" s="38">
        <v>105.5</v>
      </c>
      <c r="F79" s="37">
        <v>104.5</v>
      </c>
      <c r="G79" s="37">
        <v>0</v>
      </c>
      <c r="H79" s="37">
        <v>0</v>
      </c>
      <c r="I79" s="6">
        <f t="shared" ref="I79" si="131">SUM(F79-E79)*D79</f>
        <v>-9000</v>
      </c>
      <c r="J79" s="37">
        <v>0</v>
      </c>
      <c r="K79" s="37">
        <v>0</v>
      </c>
      <c r="L79" s="6">
        <f t="shared" ref="L79" si="132">SUM(I79:K79)</f>
        <v>-9000</v>
      </c>
    </row>
    <row r="80" spans="1:12">
      <c r="A80" s="40" t="s">
        <v>564</v>
      </c>
      <c r="B80" s="101" t="s">
        <v>565</v>
      </c>
      <c r="C80" s="37" t="s">
        <v>14</v>
      </c>
      <c r="D80" s="38">
        <v>16000</v>
      </c>
      <c r="E80" s="38">
        <v>106</v>
      </c>
      <c r="F80" s="37">
        <v>106.5</v>
      </c>
      <c r="G80" s="37">
        <v>107</v>
      </c>
      <c r="H80" s="37">
        <v>108</v>
      </c>
      <c r="I80" s="6">
        <f t="shared" ref="I80" si="133">SUM(F80-E80)*D80</f>
        <v>8000</v>
      </c>
      <c r="J80" s="37">
        <f>SUM(G80-F80)*D80</f>
        <v>8000</v>
      </c>
      <c r="K80" s="37">
        <f t="shared" ref="K80" si="134">SUM(H80-G80)*D80</f>
        <v>16000</v>
      </c>
      <c r="L80" s="6">
        <f t="shared" ref="L80" si="135">SUM(I80:K80)</f>
        <v>32000</v>
      </c>
    </row>
    <row r="81" spans="1:12">
      <c r="A81" s="40" t="s">
        <v>564</v>
      </c>
      <c r="B81" s="101" t="s">
        <v>41</v>
      </c>
      <c r="C81" s="37" t="s">
        <v>14</v>
      </c>
      <c r="D81" s="38">
        <v>5000</v>
      </c>
      <c r="E81" s="38">
        <v>367</v>
      </c>
      <c r="F81" s="37">
        <v>368</v>
      </c>
      <c r="G81" s="37">
        <v>0</v>
      </c>
      <c r="H81" s="37">
        <v>0</v>
      </c>
      <c r="I81" s="6">
        <f t="shared" ref="I81" si="136">SUM(F81-E81)*D81</f>
        <v>5000</v>
      </c>
      <c r="J81" s="37">
        <v>0</v>
      </c>
      <c r="K81" s="37">
        <f t="shared" ref="K81" si="137">SUM(H81-G81)*D81</f>
        <v>0</v>
      </c>
      <c r="L81" s="6">
        <f t="shared" ref="L81" si="138">SUM(I81:K81)</f>
        <v>5000</v>
      </c>
    </row>
    <row r="82" spans="1:12">
      <c r="A82" s="40" t="s">
        <v>564</v>
      </c>
      <c r="B82" s="101" t="s">
        <v>259</v>
      </c>
      <c r="C82" s="37" t="s">
        <v>14</v>
      </c>
      <c r="D82" s="38">
        <v>8000</v>
      </c>
      <c r="E82" s="38">
        <v>137.30000000000001</v>
      </c>
      <c r="F82" s="37">
        <v>138</v>
      </c>
      <c r="G82" s="37">
        <v>0</v>
      </c>
      <c r="H82" s="37">
        <v>0</v>
      </c>
      <c r="I82" s="6">
        <f t="shared" ref="I82" si="139">SUM(F82-E82)*D82</f>
        <v>5599.9999999999091</v>
      </c>
      <c r="J82" s="37">
        <v>0</v>
      </c>
      <c r="K82" s="37">
        <f t="shared" ref="K82" si="140">SUM(H82-G82)*D82</f>
        <v>0</v>
      </c>
      <c r="L82" s="6">
        <f t="shared" ref="L82" si="141">SUM(I82:K82)</f>
        <v>5599.9999999999091</v>
      </c>
    </row>
    <row r="83" spans="1:12">
      <c r="A83" s="40" t="s">
        <v>564</v>
      </c>
      <c r="B83" s="101" t="s">
        <v>24</v>
      </c>
      <c r="C83" s="37" t="s">
        <v>14</v>
      </c>
      <c r="D83" s="38">
        <v>2000</v>
      </c>
      <c r="E83" s="38">
        <v>501.5</v>
      </c>
      <c r="F83" s="4">
        <v>498</v>
      </c>
      <c r="G83" s="37">
        <v>0</v>
      </c>
      <c r="H83" s="37">
        <v>0</v>
      </c>
      <c r="I83" s="6">
        <f t="shared" ref="I83" si="142">SUM(F83-E83)*D83</f>
        <v>-7000</v>
      </c>
      <c r="J83" s="37">
        <v>0</v>
      </c>
      <c r="K83" s="37">
        <f t="shared" ref="K83" si="143">SUM(H83-G83)*D83</f>
        <v>0</v>
      </c>
      <c r="L83" s="6">
        <f t="shared" ref="L83" si="144">SUM(I83:K83)</f>
        <v>-7000</v>
      </c>
    </row>
    <row r="84" spans="1:12">
      <c r="A84" s="40" t="s">
        <v>562</v>
      </c>
      <c r="B84" s="101" t="s">
        <v>56</v>
      </c>
      <c r="C84" s="37" t="s">
        <v>14</v>
      </c>
      <c r="D84" s="38">
        <v>2400</v>
      </c>
      <c r="E84" s="38">
        <v>746.25</v>
      </c>
      <c r="F84" s="37">
        <v>749</v>
      </c>
      <c r="G84" s="37">
        <v>0</v>
      </c>
      <c r="H84" s="37">
        <v>0</v>
      </c>
      <c r="I84" s="6">
        <f t="shared" ref="I84" si="145">SUM(F84-E84)*D84</f>
        <v>6600</v>
      </c>
      <c r="J84" s="37">
        <v>0</v>
      </c>
      <c r="K84" s="37">
        <f t="shared" ref="K84" si="146">SUM(H84-G84)*D84</f>
        <v>0</v>
      </c>
      <c r="L84" s="6">
        <f t="shared" ref="L84" si="147">SUM(I84:K84)</f>
        <v>6600</v>
      </c>
    </row>
    <row r="85" spans="1:12">
      <c r="A85" s="40" t="s">
        <v>562</v>
      </c>
      <c r="B85" s="101" t="s">
        <v>25</v>
      </c>
      <c r="C85" s="37" t="s">
        <v>14</v>
      </c>
      <c r="D85" s="38">
        <v>6000</v>
      </c>
      <c r="E85" s="38">
        <v>223.5</v>
      </c>
      <c r="F85" s="37">
        <v>224.25</v>
      </c>
      <c r="G85" s="37">
        <v>225</v>
      </c>
      <c r="H85" s="37">
        <v>226</v>
      </c>
      <c r="I85" s="6">
        <f t="shared" ref="I85" si="148">SUM(F85-E85)*D85</f>
        <v>4500</v>
      </c>
      <c r="J85" s="37">
        <f>SUM(G85-F85)*D85</f>
        <v>4500</v>
      </c>
      <c r="K85" s="37">
        <f t="shared" ref="K85" si="149">SUM(H85-G85)*D85</f>
        <v>6000</v>
      </c>
      <c r="L85" s="6">
        <f t="shared" ref="L85" si="150">SUM(I85:K85)</f>
        <v>15000</v>
      </c>
    </row>
    <row r="86" spans="1:12">
      <c r="A86" s="40" t="s">
        <v>562</v>
      </c>
      <c r="B86" s="101" t="s">
        <v>563</v>
      </c>
      <c r="C86" s="37" t="s">
        <v>14</v>
      </c>
      <c r="D86" s="38">
        <v>2200</v>
      </c>
      <c r="E86" s="38">
        <v>471.5</v>
      </c>
      <c r="F86" s="37">
        <v>468</v>
      </c>
      <c r="G86" s="37">
        <v>0</v>
      </c>
      <c r="H86" s="37">
        <v>0</v>
      </c>
      <c r="I86" s="6">
        <f t="shared" ref="I86" si="151">SUM(F86-E86)*D86</f>
        <v>-7700</v>
      </c>
      <c r="J86" s="37">
        <v>0</v>
      </c>
      <c r="K86" s="37">
        <f t="shared" ref="K86" si="152">SUM(H86-G86)*D86</f>
        <v>0</v>
      </c>
      <c r="L86" s="6">
        <f t="shared" ref="L86" si="153">SUM(I86:K86)</f>
        <v>-7700</v>
      </c>
    </row>
    <row r="87" spans="1:12">
      <c r="A87" s="40" t="s">
        <v>562</v>
      </c>
      <c r="B87" s="101" t="s">
        <v>104</v>
      </c>
      <c r="C87" s="37" t="s">
        <v>14</v>
      </c>
      <c r="D87" s="38">
        <v>4600</v>
      </c>
      <c r="E87" s="38">
        <v>178.6</v>
      </c>
      <c r="F87" s="37">
        <v>177.1</v>
      </c>
      <c r="G87" s="37">
        <v>0</v>
      </c>
      <c r="H87" s="37">
        <v>0</v>
      </c>
      <c r="I87" s="6">
        <f t="shared" ref="I87" si="154">SUM(F87-E87)*D87</f>
        <v>-6900</v>
      </c>
      <c r="J87" s="37">
        <v>0</v>
      </c>
      <c r="K87" s="37">
        <f t="shared" ref="K87" si="155">SUM(H87-G87)*D87</f>
        <v>0</v>
      </c>
      <c r="L87" s="6">
        <f t="shared" ref="L87" si="156">SUM(I87:K87)</f>
        <v>-6900</v>
      </c>
    </row>
    <row r="88" spans="1:12">
      <c r="A88" s="40" t="s">
        <v>560</v>
      </c>
      <c r="B88" s="101" t="s">
        <v>121</v>
      </c>
      <c r="C88" s="37" t="s">
        <v>14</v>
      </c>
      <c r="D88" s="38">
        <v>2000</v>
      </c>
      <c r="E88" s="38">
        <v>252.5</v>
      </c>
      <c r="F88" s="37">
        <v>253.5</v>
      </c>
      <c r="G88" s="37">
        <v>254.5</v>
      </c>
      <c r="H88" s="37">
        <v>255.5</v>
      </c>
      <c r="I88" s="6">
        <f t="shared" ref="I88" si="157">SUM(F88-E88)*D88</f>
        <v>2000</v>
      </c>
      <c r="J88" s="37">
        <f>SUM(G88-F88)*D88</f>
        <v>2000</v>
      </c>
      <c r="K88" s="37">
        <f t="shared" ref="K88" si="158">SUM(H88-G88)*D88</f>
        <v>2000</v>
      </c>
      <c r="L88" s="6">
        <f t="shared" ref="L88" si="159">SUM(I88:K88)</f>
        <v>6000</v>
      </c>
    </row>
    <row r="89" spans="1:12">
      <c r="A89" s="40" t="s">
        <v>560</v>
      </c>
      <c r="B89" s="101" t="s">
        <v>265</v>
      </c>
      <c r="C89" s="37" t="s">
        <v>14</v>
      </c>
      <c r="D89" s="38">
        <v>9000</v>
      </c>
      <c r="E89" s="38">
        <v>100.7</v>
      </c>
      <c r="F89" s="37">
        <v>101.3</v>
      </c>
      <c r="G89" s="37">
        <v>101.7</v>
      </c>
      <c r="H89" s="37">
        <v>102.5</v>
      </c>
      <c r="I89" s="6">
        <f t="shared" ref="I89" si="160">SUM(F89-E89)*D89</f>
        <v>5399.9999999999491</v>
      </c>
      <c r="J89" s="37">
        <f>SUM(G89-F89)*D89</f>
        <v>3600.0000000000509</v>
      </c>
      <c r="K89" s="37">
        <f t="shared" ref="K89" si="161">SUM(H89-G89)*D89</f>
        <v>7199.9999999999745</v>
      </c>
      <c r="L89" s="6">
        <f t="shared" ref="L89" si="162">SUM(I89:K89)</f>
        <v>16199.999999999975</v>
      </c>
    </row>
    <row r="90" spans="1:12">
      <c r="A90" s="40" t="s">
        <v>560</v>
      </c>
      <c r="B90" s="101" t="s">
        <v>259</v>
      </c>
      <c r="C90" s="37" t="s">
        <v>14</v>
      </c>
      <c r="D90" s="38">
        <v>8000</v>
      </c>
      <c r="E90" s="38">
        <v>130.5</v>
      </c>
      <c r="F90" s="37">
        <v>131.19999999999999</v>
      </c>
      <c r="G90" s="37">
        <v>132</v>
      </c>
      <c r="H90" s="37">
        <v>133</v>
      </c>
      <c r="I90" s="6">
        <f t="shared" ref="I90:I92" si="163">SUM(F90-E90)*D90</f>
        <v>5599.9999999999091</v>
      </c>
      <c r="J90" s="37">
        <f>SUM(G90-F90)*D90</f>
        <v>6400.0000000000909</v>
      </c>
      <c r="K90" s="37">
        <f t="shared" ref="K90" si="164">SUM(H90-G90)*D90</f>
        <v>8000</v>
      </c>
      <c r="L90" s="6">
        <f t="shared" ref="L90:L95" si="165">SUM(I90:K90)</f>
        <v>20000</v>
      </c>
    </row>
    <row r="91" spans="1:12">
      <c r="A91" s="40" t="s">
        <v>560</v>
      </c>
      <c r="B91" s="101" t="s">
        <v>54</v>
      </c>
      <c r="C91" s="37" t="s">
        <v>14</v>
      </c>
      <c r="D91" s="38">
        <v>24000</v>
      </c>
      <c r="E91" s="38">
        <v>33</v>
      </c>
      <c r="F91" s="37">
        <v>33</v>
      </c>
      <c r="G91" s="37">
        <v>0</v>
      </c>
      <c r="H91" s="4">
        <v>0</v>
      </c>
      <c r="I91" s="6">
        <f t="shared" si="163"/>
        <v>0</v>
      </c>
      <c r="J91" s="37">
        <v>0</v>
      </c>
      <c r="K91" s="4">
        <v>0</v>
      </c>
      <c r="L91" s="6">
        <f t="shared" si="165"/>
        <v>0</v>
      </c>
    </row>
    <row r="92" spans="1:12">
      <c r="A92" s="40" t="s">
        <v>560</v>
      </c>
      <c r="B92" s="101" t="s">
        <v>41</v>
      </c>
      <c r="C92" s="37" t="s">
        <v>14</v>
      </c>
      <c r="D92" s="38">
        <v>5000</v>
      </c>
      <c r="E92" s="38">
        <v>351.5</v>
      </c>
      <c r="F92" s="37">
        <v>351.5</v>
      </c>
      <c r="G92" s="37">
        <v>0</v>
      </c>
      <c r="H92" s="4">
        <v>0</v>
      </c>
      <c r="I92" s="6">
        <f t="shared" si="163"/>
        <v>0</v>
      </c>
      <c r="J92" s="37">
        <v>0</v>
      </c>
      <c r="K92" s="4">
        <v>0</v>
      </c>
      <c r="L92" s="6">
        <f t="shared" si="165"/>
        <v>0</v>
      </c>
    </row>
    <row r="93" spans="1:12">
      <c r="A93" s="40" t="s">
        <v>560</v>
      </c>
      <c r="B93" s="101" t="s">
        <v>276</v>
      </c>
      <c r="C93" s="37" t="s">
        <v>14</v>
      </c>
      <c r="D93" s="38">
        <v>1800</v>
      </c>
      <c r="E93" s="38">
        <v>623</v>
      </c>
      <c r="F93" s="37">
        <v>623</v>
      </c>
      <c r="G93" s="37">
        <v>0</v>
      </c>
      <c r="H93" s="4">
        <v>0</v>
      </c>
      <c r="I93" s="6">
        <f t="shared" ref="I93" si="166">SUM(F93-E93)*D93</f>
        <v>0</v>
      </c>
      <c r="J93" s="37">
        <v>0</v>
      </c>
      <c r="K93" s="4">
        <v>0</v>
      </c>
      <c r="L93" s="6">
        <f t="shared" si="165"/>
        <v>0</v>
      </c>
    </row>
    <row r="94" spans="1:12">
      <c r="A94" s="40" t="s">
        <v>560</v>
      </c>
      <c r="B94" s="101" t="s">
        <v>561</v>
      </c>
      <c r="C94" s="37" t="s">
        <v>14</v>
      </c>
      <c r="D94" s="38">
        <v>20000</v>
      </c>
      <c r="E94" s="38">
        <v>52.5</v>
      </c>
      <c r="F94" s="37">
        <v>52</v>
      </c>
      <c r="G94" s="37">
        <v>0</v>
      </c>
      <c r="H94" s="4">
        <v>0</v>
      </c>
      <c r="I94" s="6">
        <f t="shared" ref="I94" si="167">SUM(F94-E94)*D94</f>
        <v>-10000</v>
      </c>
      <c r="J94" s="37">
        <v>0</v>
      </c>
      <c r="K94" s="4">
        <v>0</v>
      </c>
      <c r="L94" s="6">
        <f t="shared" si="165"/>
        <v>-10000</v>
      </c>
    </row>
    <row r="95" spans="1:12">
      <c r="A95" s="40" t="s">
        <v>560</v>
      </c>
      <c r="B95" s="101" t="s">
        <v>40</v>
      </c>
      <c r="C95" s="37" t="s">
        <v>14</v>
      </c>
      <c r="D95" s="38">
        <v>4000</v>
      </c>
      <c r="E95" s="38">
        <v>117.6</v>
      </c>
      <c r="F95" s="37">
        <v>116.8</v>
      </c>
      <c r="G95" s="37">
        <v>0</v>
      </c>
      <c r="H95" s="4">
        <v>0</v>
      </c>
      <c r="I95" s="6">
        <f t="shared" ref="I95" si="168">SUM(F95-E95)*D95</f>
        <v>-3199.9999999999886</v>
      </c>
      <c r="J95" s="37">
        <v>0</v>
      </c>
      <c r="K95" s="4">
        <v>0</v>
      </c>
      <c r="L95" s="6">
        <f t="shared" si="165"/>
        <v>-3199.9999999999886</v>
      </c>
    </row>
    <row r="96" spans="1:12">
      <c r="A96" s="40" t="s">
        <v>558</v>
      </c>
      <c r="B96" s="101" t="s">
        <v>92</v>
      </c>
      <c r="C96" s="37" t="s">
        <v>14</v>
      </c>
      <c r="D96" s="38">
        <v>1200</v>
      </c>
      <c r="E96" s="38">
        <v>1245</v>
      </c>
      <c r="F96" s="37">
        <v>1249</v>
      </c>
      <c r="G96" s="37">
        <v>1254</v>
      </c>
      <c r="H96" s="37">
        <v>1260</v>
      </c>
      <c r="I96" s="6">
        <f t="shared" ref="I96" si="169">SUM(F96-E96)*D96</f>
        <v>4800</v>
      </c>
      <c r="J96" s="37">
        <f>SUM(G96-F96)*D96</f>
        <v>6000</v>
      </c>
      <c r="K96" s="37">
        <f t="shared" ref="K96" si="170">SUM(H96-G96)*D96</f>
        <v>7200</v>
      </c>
      <c r="L96" s="6">
        <f t="shared" ref="L96" si="171">SUM(I96:K96)</f>
        <v>18000</v>
      </c>
    </row>
    <row r="97" spans="1:12">
      <c r="A97" s="40" t="s">
        <v>558</v>
      </c>
      <c r="B97" s="101" t="s">
        <v>559</v>
      </c>
      <c r="C97" s="37" t="s">
        <v>14</v>
      </c>
      <c r="D97" s="38">
        <v>9000</v>
      </c>
      <c r="E97" s="38">
        <v>143</v>
      </c>
      <c r="F97" s="37">
        <v>143.5</v>
      </c>
      <c r="G97" s="37">
        <v>0</v>
      </c>
      <c r="H97" s="37">
        <v>0</v>
      </c>
      <c r="I97" s="6">
        <f t="shared" ref="I97" si="172">SUM(F97-E97)*D97</f>
        <v>4500</v>
      </c>
      <c r="J97" s="37">
        <v>0</v>
      </c>
      <c r="K97" s="37">
        <f t="shared" ref="K97" si="173">SUM(H97-G97)*D97</f>
        <v>0</v>
      </c>
      <c r="L97" s="6">
        <f t="shared" ref="L97" si="174">SUM(I97:K97)</f>
        <v>4500</v>
      </c>
    </row>
    <row r="98" spans="1:12">
      <c r="A98" s="40" t="s">
        <v>558</v>
      </c>
      <c r="B98" s="101" t="s">
        <v>77</v>
      </c>
      <c r="C98" s="37" t="s">
        <v>14</v>
      </c>
      <c r="D98" s="38">
        <v>800</v>
      </c>
      <c r="E98" s="38">
        <v>1576</v>
      </c>
      <c r="F98" s="37">
        <v>1576</v>
      </c>
      <c r="G98" s="37">
        <v>0</v>
      </c>
      <c r="H98" s="37">
        <v>0</v>
      </c>
      <c r="I98" s="6">
        <f t="shared" ref="I98" si="175">SUM(F98-E98)*D98</f>
        <v>0</v>
      </c>
      <c r="J98" s="37">
        <v>0</v>
      </c>
      <c r="K98" s="37">
        <f t="shared" ref="K98" si="176">SUM(H98-G98)*D98</f>
        <v>0</v>
      </c>
      <c r="L98" s="6">
        <f t="shared" ref="L98" si="177">SUM(I98:K98)</f>
        <v>0</v>
      </c>
    </row>
    <row r="99" spans="1:12">
      <c r="A99" s="40" t="s">
        <v>557</v>
      </c>
      <c r="B99" s="101" t="s">
        <v>56</v>
      </c>
      <c r="C99" s="37" t="s">
        <v>14</v>
      </c>
      <c r="D99" s="38">
        <v>2400</v>
      </c>
      <c r="E99" s="38">
        <v>730</v>
      </c>
      <c r="F99" s="37">
        <v>732</v>
      </c>
      <c r="G99" s="37">
        <v>734</v>
      </c>
      <c r="H99" s="37">
        <v>736</v>
      </c>
      <c r="I99" s="6">
        <f t="shared" ref="I99" si="178">SUM(F99-E99)*D99</f>
        <v>4800</v>
      </c>
      <c r="J99" s="37">
        <f>SUM(G99-F99)*D99</f>
        <v>4800</v>
      </c>
      <c r="K99" s="37">
        <f t="shared" ref="K99" si="179">SUM(H99-G99)*D99</f>
        <v>4800</v>
      </c>
      <c r="L99" s="6">
        <f t="shared" ref="L99" si="180">SUM(I99:K99)</f>
        <v>14400</v>
      </c>
    </row>
    <row r="100" spans="1:12">
      <c r="A100" s="40" t="s">
        <v>557</v>
      </c>
      <c r="B100" s="101" t="s">
        <v>40</v>
      </c>
      <c r="C100" s="37" t="s">
        <v>14</v>
      </c>
      <c r="D100" s="38">
        <v>8000</v>
      </c>
      <c r="E100" s="38">
        <v>114.2</v>
      </c>
      <c r="F100" s="37">
        <v>115</v>
      </c>
      <c r="G100" s="37">
        <v>116</v>
      </c>
      <c r="H100" s="37">
        <v>117</v>
      </c>
      <c r="I100" s="6">
        <f t="shared" ref="I100" si="181">SUM(F100-E100)*D100</f>
        <v>6399.9999999999773</v>
      </c>
      <c r="J100" s="37">
        <f>SUM(G100-F100)*D100</f>
        <v>8000</v>
      </c>
      <c r="K100" s="37">
        <f t="shared" ref="K100" si="182">SUM(H100-G100)*D100</f>
        <v>8000</v>
      </c>
      <c r="L100" s="6">
        <f t="shared" ref="L100" si="183">SUM(I100:K100)</f>
        <v>22399.999999999978</v>
      </c>
    </row>
    <row r="101" spans="1:12">
      <c r="A101" s="40" t="s">
        <v>557</v>
      </c>
      <c r="B101" s="101" t="s">
        <v>65</v>
      </c>
      <c r="C101" s="4" t="s">
        <v>15</v>
      </c>
      <c r="D101" s="38">
        <v>18000</v>
      </c>
      <c r="E101" s="38">
        <v>61.5</v>
      </c>
      <c r="F101" s="37">
        <v>61.3</v>
      </c>
      <c r="G101" s="37">
        <v>0</v>
      </c>
      <c r="H101" s="37">
        <v>0</v>
      </c>
      <c r="I101" s="6">
        <f>SUM(E101-F101)*D101</f>
        <v>3600.0000000000509</v>
      </c>
      <c r="J101" s="37">
        <v>0</v>
      </c>
      <c r="K101" s="37">
        <f t="shared" ref="K101:K102" si="184">SUM(H101-G101)*D101</f>
        <v>0</v>
      </c>
      <c r="L101" s="6">
        <f t="shared" ref="L101:L102" si="185">SUM(I101:K101)</f>
        <v>3600.0000000000509</v>
      </c>
    </row>
    <row r="102" spans="1:12">
      <c r="A102" s="40" t="s">
        <v>557</v>
      </c>
      <c r="B102" s="101" t="s">
        <v>121</v>
      </c>
      <c r="C102" s="37" t="s">
        <v>14</v>
      </c>
      <c r="D102" s="38">
        <v>4000</v>
      </c>
      <c r="E102" s="38">
        <v>251</v>
      </c>
      <c r="F102" s="37">
        <v>252</v>
      </c>
      <c r="G102" s="37">
        <v>0</v>
      </c>
      <c r="H102" s="37">
        <v>0</v>
      </c>
      <c r="I102" s="6">
        <f t="shared" ref="I102" si="186">SUM(F102-E102)*D102</f>
        <v>4000</v>
      </c>
      <c r="J102" s="37">
        <v>0</v>
      </c>
      <c r="K102" s="37">
        <f t="shared" si="184"/>
        <v>0</v>
      </c>
      <c r="L102" s="6">
        <f t="shared" si="185"/>
        <v>4000</v>
      </c>
    </row>
    <row r="103" spans="1:12">
      <c r="A103" s="40" t="s">
        <v>557</v>
      </c>
      <c r="B103" s="101" t="s">
        <v>41</v>
      </c>
      <c r="C103" s="37" t="s">
        <v>14</v>
      </c>
      <c r="D103" s="38">
        <v>5000</v>
      </c>
      <c r="E103" s="38">
        <v>341.5</v>
      </c>
      <c r="F103" s="37">
        <v>340</v>
      </c>
      <c r="G103" s="37">
        <v>0</v>
      </c>
      <c r="H103" s="37">
        <v>0</v>
      </c>
      <c r="I103" s="6">
        <f t="shared" ref="I103" si="187">SUM(F103-E103)*D103</f>
        <v>-7500</v>
      </c>
      <c r="J103" s="37">
        <v>0</v>
      </c>
      <c r="K103" s="37">
        <f t="shared" ref="K103" si="188">SUM(H103-G103)*D103</f>
        <v>0</v>
      </c>
      <c r="L103" s="6">
        <f t="shared" ref="L103" si="189">SUM(I103:K103)</f>
        <v>-7500</v>
      </c>
    </row>
    <row r="104" spans="1:12">
      <c r="A104" s="40" t="s">
        <v>557</v>
      </c>
      <c r="B104" s="101" t="s">
        <v>39</v>
      </c>
      <c r="C104" s="37" t="s">
        <v>14</v>
      </c>
      <c r="D104" s="38">
        <v>4000</v>
      </c>
      <c r="E104" s="38">
        <v>258</v>
      </c>
      <c r="F104" s="37">
        <v>256.5</v>
      </c>
      <c r="G104" s="37">
        <v>0</v>
      </c>
      <c r="H104" s="37">
        <v>0</v>
      </c>
      <c r="I104" s="6">
        <f t="shared" ref="I104" si="190">SUM(F104-E104)*D104</f>
        <v>-6000</v>
      </c>
      <c r="J104" s="37">
        <v>0</v>
      </c>
      <c r="K104" s="37">
        <f t="shared" ref="K104" si="191">SUM(H104-G104)*D104</f>
        <v>0</v>
      </c>
      <c r="L104" s="6">
        <f t="shared" ref="L104" si="192">SUM(I104:K104)</f>
        <v>-6000</v>
      </c>
    </row>
    <row r="105" spans="1:12">
      <c r="A105" s="40" t="s">
        <v>556</v>
      </c>
      <c r="B105" s="101" t="s">
        <v>104</v>
      </c>
      <c r="C105" s="37" t="s">
        <v>14</v>
      </c>
      <c r="D105" s="38">
        <v>4600</v>
      </c>
      <c r="E105" s="38">
        <v>178</v>
      </c>
      <c r="F105" s="37">
        <v>179</v>
      </c>
      <c r="G105" s="37">
        <v>0</v>
      </c>
      <c r="H105" s="37">
        <v>0</v>
      </c>
      <c r="I105" s="6">
        <f t="shared" ref="I105" si="193">SUM(F105-E105)*D105</f>
        <v>4600</v>
      </c>
      <c r="J105" s="37">
        <v>0</v>
      </c>
      <c r="K105" s="37">
        <f t="shared" ref="K105" si="194">SUM(H105-G105)*D105</f>
        <v>0</v>
      </c>
      <c r="L105" s="6">
        <f t="shared" ref="L105" si="195">SUM(I105:K105)</f>
        <v>4600</v>
      </c>
    </row>
    <row r="106" spans="1:12">
      <c r="A106" s="40" t="s">
        <v>556</v>
      </c>
      <c r="B106" s="101" t="s">
        <v>58</v>
      </c>
      <c r="C106" s="37" t="s">
        <v>14</v>
      </c>
      <c r="D106" s="38">
        <v>7000</v>
      </c>
      <c r="E106" s="38">
        <v>202.7</v>
      </c>
      <c r="F106" s="37">
        <v>203.5</v>
      </c>
      <c r="G106" s="37">
        <v>0</v>
      </c>
      <c r="H106" s="37">
        <v>0</v>
      </c>
      <c r="I106" s="6">
        <f t="shared" ref="I106" si="196">SUM(F106-E106)*D106</f>
        <v>5600.00000000008</v>
      </c>
      <c r="J106" s="37">
        <v>0</v>
      </c>
      <c r="K106" s="37">
        <f t="shared" ref="K106" si="197">SUM(H106-G106)*D106</f>
        <v>0</v>
      </c>
      <c r="L106" s="6">
        <f t="shared" ref="L106" si="198">SUM(I106:K106)</f>
        <v>5600.00000000008</v>
      </c>
    </row>
    <row r="107" spans="1:12">
      <c r="A107" s="40" t="s">
        <v>556</v>
      </c>
      <c r="B107" s="101" t="s">
        <v>135</v>
      </c>
      <c r="C107" s="37" t="s">
        <v>14</v>
      </c>
      <c r="D107" s="38">
        <v>1000</v>
      </c>
      <c r="E107" s="38">
        <v>1260</v>
      </c>
      <c r="F107" s="37">
        <v>1260</v>
      </c>
      <c r="G107" s="37">
        <v>0</v>
      </c>
      <c r="H107" s="37">
        <v>0</v>
      </c>
      <c r="I107" s="6">
        <f t="shared" ref="I107" si="199">SUM(F107-E107)*D107</f>
        <v>0</v>
      </c>
      <c r="J107" s="37">
        <v>0</v>
      </c>
      <c r="K107" s="37">
        <f t="shared" ref="K107" si="200">SUM(H107-G107)*D107</f>
        <v>0</v>
      </c>
      <c r="L107" s="6">
        <f t="shared" ref="L107" si="201">SUM(I107:K107)</f>
        <v>0</v>
      </c>
    </row>
    <row r="108" spans="1:12">
      <c r="A108" s="40" t="s">
        <v>555</v>
      </c>
      <c r="B108" s="101" t="s">
        <v>75</v>
      </c>
      <c r="C108" s="37" t="s">
        <v>14</v>
      </c>
      <c r="D108" s="38">
        <v>8000</v>
      </c>
      <c r="E108" s="38">
        <v>135.5</v>
      </c>
      <c r="F108" s="37">
        <v>136.25</v>
      </c>
      <c r="G108" s="37">
        <v>137</v>
      </c>
      <c r="H108" s="37">
        <v>138</v>
      </c>
      <c r="I108" s="6">
        <f t="shared" ref="I108:I117" si="202">SUM(F108-E108)*D108</f>
        <v>6000</v>
      </c>
      <c r="J108" s="37">
        <f>SUM(G108-F108)*D108</f>
        <v>6000</v>
      </c>
      <c r="K108" s="37">
        <f t="shared" ref="K108:K114" si="203">SUM(H108-G108)*D108</f>
        <v>8000</v>
      </c>
      <c r="L108" s="6">
        <f t="shared" ref="L108" si="204">SUM(I108:K108)</f>
        <v>20000</v>
      </c>
    </row>
    <row r="109" spans="1:12">
      <c r="A109" s="40" t="s">
        <v>555</v>
      </c>
      <c r="B109" s="101" t="s">
        <v>541</v>
      </c>
      <c r="C109" s="37" t="s">
        <v>14</v>
      </c>
      <c r="D109" s="38">
        <v>24000</v>
      </c>
      <c r="E109" s="38">
        <v>48.5</v>
      </c>
      <c r="F109" s="37">
        <v>48.8</v>
      </c>
      <c r="G109" s="37">
        <v>49.1</v>
      </c>
      <c r="H109" s="37">
        <v>49.5</v>
      </c>
      <c r="I109" s="6">
        <f t="shared" si="202"/>
        <v>7199.9999999999318</v>
      </c>
      <c r="J109" s="37">
        <f>SUM(G109-F109)*D109</f>
        <v>7200.0000000001019</v>
      </c>
      <c r="K109" s="37">
        <f t="shared" si="203"/>
        <v>9599.9999999999654</v>
      </c>
      <c r="L109" s="6">
        <f t="shared" ref="L109" si="205">SUM(I109:K109)</f>
        <v>24000</v>
      </c>
    </row>
    <row r="110" spans="1:12">
      <c r="A110" s="40" t="s">
        <v>555</v>
      </c>
      <c r="B110" s="101" t="s">
        <v>52</v>
      </c>
      <c r="C110" s="37" t="s">
        <v>14</v>
      </c>
      <c r="D110" s="38">
        <v>3000</v>
      </c>
      <c r="E110" s="38">
        <v>290</v>
      </c>
      <c r="F110" s="37">
        <v>291</v>
      </c>
      <c r="G110" s="37">
        <v>0</v>
      </c>
      <c r="H110" s="37">
        <v>0</v>
      </c>
      <c r="I110" s="6">
        <f t="shared" si="202"/>
        <v>3000</v>
      </c>
      <c r="J110" s="37">
        <v>0</v>
      </c>
      <c r="K110" s="37">
        <f t="shared" si="203"/>
        <v>0</v>
      </c>
      <c r="L110" s="6">
        <f t="shared" ref="L110" si="206">SUM(I110:K110)</f>
        <v>3000</v>
      </c>
    </row>
    <row r="111" spans="1:12">
      <c r="A111" s="40" t="s">
        <v>555</v>
      </c>
      <c r="B111" s="101" t="s">
        <v>65</v>
      </c>
      <c r="C111" s="37" t="s">
        <v>14</v>
      </c>
      <c r="D111" s="38">
        <v>18000</v>
      </c>
      <c r="E111" s="38">
        <v>63</v>
      </c>
      <c r="F111" s="37">
        <v>63.3</v>
      </c>
      <c r="G111" s="37">
        <v>0</v>
      </c>
      <c r="H111" s="37">
        <v>0</v>
      </c>
      <c r="I111" s="6">
        <f t="shared" si="202"/>
        <v>5399.9999999999491</v>
      </c>
      <c r="J111" s="37">
        <v>0</v>
      </c>
      <c r="K111" s="37">
        <f t="shared" si="203"/>
        <v>0</v>
      </c>
      <c r="L111" s="6">
        <f t="shared" ref="L111" si="207">SUM(I111:K111)</f>
        <v>5399.9999999999491</v>
      </c>
    </row>
    <row r="112" spans="1:12">
      <c r="A112" s="40" t="s">
        <v>555</v>
      </c>
      <c r="B112" s="101" t="s">
        <v>46</v>
      </c>
      <c r="C112" s="37" t="s">
        <v>14</v>
      </c>
      <c r="D112" s="38">
        <v>4000</v>
      </c>
      <c r="E112" s="38">
        <v>622</v>
      </c>
      <c r="F112" s="37">
        <v>618.5</v>
      </c>
      <c r="G112" s="37">
        <v>0</v>
      </c>
      <c r="H112" s="37">
        <v>0</v>
      </c>
      <c r="I112" s="6">
        <f t="shared" si="202"/>
        <v>-14000</v>
      </c>
      <c r="J112" s="37">
        <v>0</v>
      </c>
      <c r="K112" s="37">
        <f t="shared" si="203"/>
        <v>0</v>
      </c>
      <c r="L112" s="6">
        <f t="shared" ref="L112" si="208">SUM(I112:K112)</f>
        <v>-14000</v>
      </c>
    </row>
    <row r="113" spans="1:12">
      <c r="A113" s="40" t="s">
        <v>555</v>
      </c>
      <c r="B113" s="101" t="s">
        <v>58</v>
      </c>
      <c r="C113" s="37" t="s">
        <v>14</v>
      </c>
      <c r="D113" s="38">
        <v>7000</v>
      </c>
      <c r="E113" s="38">
        <v>200</v>
      </c>
      <c r="F113" s="37">
        <v>199</v>
      </c>
      <c r="G113" s="37">
        <v>0</v>
      </c>
      <c r="H113" s="37">
        <v>0</v>
      </c>
      <c r="I113" s="6">
        <f t="shared" si="202"/>
        <v>-7000</v>
      </c>
      <c r="J113" s="37">
        <v>0</v>
      </c>
      <c r="K113" s="37">
        <f t="shared" si="203"/>
        <v>0</v>
      </c>
      <c r="L113" s="6">
        <f t="shared" ref="L113" si="209">SUM(I113:K113)</f>
        <v>-7000</v>
      </c>
    </row>
    <row r="114" spans="1:12">
      <c r="A114" s="40" t="s">
        <v>554</v>
      </c>
      <c r="B114" s="101" t="s">
        <v>41</v>
      </c>
      <c r="C114" s="37" t="s">
        <v>14</v>
      </c>
      <c r="D114" s="38">
        <v>5000</v>
      </c>
      <c r="E114" s="38">
        <v>333</v>
      </c>
      <c r="F114" s="37">
        <v>334</v>
      </c>
      <c r="G114" s="37">
        <v>335</v>
      </c>
      <c r="H114" s="37">
        <v>336</v>
      </c>
      <c r="I114" s="6">
        <f t="shared" si="202"/>
        <v>5000</v>
      </c>
      <c r="J114" s="37">
        <f>SUM(G114-F114)*D114</f>
        <v>5000</v>
      </c>
      <c r="K114" s="37">
        <f t="shared" si="203"/>
        <v>5000</v>
      </c>
      <c r="L114" s="6">
        <f t="shared" ref="L114:L177" si="210">SUM(I114:K114)</f>
        <v>15000</v>
      </c>
    </row>
    <row r="115" spans="1:12">
      <c r="A115" s="40" t="s">
        <v>554</v>
      </c>
      <c r="B115" s="101" t="s">
        <v>251</v>
      </c>
      <c r="C115" s="37" t="s">
        <v>14</v>
      </c>
      <c r="D115" s="38">
        <v>8000</v>
      </c>
      <c r="E115" s="38">
        <v>109.2</v>
      </c>
      <c r="F115" s="37">
        <v>110</v>
      </c>
      <c r="G115" s="37">
        <v>111</v>
      </c>
      <c r="H115" s="37">
        <v>336</v>
      </c>
      <c r="I115" s="6">
        <f t="shared" si="202"/>
        <v>6399.9999999999773</v>
      </c>
      <c r="J115" s="37">
        <f>SUM(G115-F115)*D115</f>
        <v>8000</v>
      </c>
      <c r="K115" s="37">
        <v>0</v>
      </c>
      <c r="L115" s="6">
        <f t="shared" si="210"/>
        <v>14399.999999999978</v>
      </c>
    </row>
    <row r="116" spans="1:12">
      <c r="A116" s="40" t="s">
        <v>554</v>
      </c>
      <c r="B116" s="101" t="s">
        <v>39</v>
      </c>
      <c r="C116" s="37" t="s">
        <v>14</v>
      </c>
      <c r="D116" s="38">
        <v>4000</v>
      </c>
      <c r="E116" s="38">
        <v>239</v>
      </c>
      <c r="F116" s="37">
        <v>240</v>
      </c>
      <c r="G116" s="37">
        <v>241</v>
      </c>
      <c r="H116" s="37">
        <v>242</v>
      </c>
      <c r="I116" s="6">
        <f t="shared" si="202"/>
        <v>4000</v>
      </c>
      <c r="J116" s="37">
        <f>SUM(G116-F116)*D116</f>
        <v>4000</v>
      </c>
      <c r="K116" s="37">
        <f>SUM(H116-G116)*D116</f>
        <v>4000</v>
      </c>
      <c r="L116" s="6">
        <f t="shared" si="210"/>
        <v>12000</v>
      </c>
    </row>
    <row r="117" spans="1:12">
      <c r="A117" s="40" t="s">
        <v>554</v>
      </c>
      <c r="B117" s="101" t="s">
        <v>65</v>
      </c>
      <c r="C117" s="37" t="s">
        <v>14</v>
      </c>
      <c r="D117" s="38">
        <v>18000</v>
      </c>
      <c r="E117" s="38">
        <v>59</v>
      </c>
      <c r="F117" s="37">
        <v>59.4</v>
      </c>
      <c r="G117" s="37">
        <v>59.8</v>
      </c>
      <c r="H117" s="37">
        <v>61.25</v>
      </c>
      <c r="I117" s="6">
        <f t="shared" si="202"/>
        <v>7199.9999999999745</v>
      </c>
      <c r="J117" s="37">
        <f>SUM(G117-F117)*D117</f>
        <v>7199.9999999999745</v>
      </c>
      <c r="K117" s="37">
        <f>SUM(H117-G117)*D117</f>
        <v>26100.000000000051</v>
      </c>
      <c r="L117" s="6">
        <f t="shared" si="210"/>
        <v>40500</v>
      </c>
    </row>
    <row r="118" spans="1:12" ht="18.75">
      <c r="A118" s="95"/>
      <c r="B118" s="96"/>
      <c r="C118" s="97"/>
      <c r="D118" s="98"/>
      <c r="E118" s="98"/>
      <c r="F118" s="97"/>
      <c r="G118" s="104" t="s">
        <v>548</v>
      </c>
      <c r="H118" s="104"/>
      <c r="I118" s="124">
        <f>SUM(I9:I117)</f>
        <v>201040.00000000012</v>
      </c>
      <c r="J118" s="104" t="s">
        <v>549</v>
      </c>
      <c r="K118" s="104"/>
      <c r="L118" s="124">
        <f>SUM(L9:L117)</f>
        <v>882200.78000000061</v>
      </c>
    </row>
    <row r="119" spans="1:12">
      <c r="A119" s="40"/>
      <c r="B119" s="101"/>
      <c r="C119" s="37"/>
      <c r="D119" s="38"/>
      <c r="E119" s="38"/>
      <c r="F119" s="37"/>
      <c r="G119" s="37"/>
      <c r="H119" s="37"/>
      <c r="I119" s="6"/>
      <c r="J119" s="6"/>
      <c r="K119" s="6"/>
      <c r="L119" s="6"/>
    </row>
    <row r="120" spans="1:12" ht="18.75">
      <c r="A120" s="99"/>
      <c r="B120" s="93"/>
      <c r="C120" s="93"/>
      <c r="D120" s="93"/>
      <c r="E120" s="93"/>
      <c r="F120" s="94">
        <v>43497</v>
      </c>
      <c r="G120" s="93"/>
      <c r="H120" s="93"/>
      <c r="I120" s="93"/>
      <c r="J120" s="93"/>
      <c r="K120" s="93"/>
      <c r="L120" s="93"/>
    </row>
    <row r="121" spans="1:12" ht="15.75">
      <c r="A121" s="40"/>
      <c r="B121" s="101"/>
      <c r="C121" s="37"/>
      <c r="D121" s="38"/>
      <c r="E121" s="38"/>
      <c r="F121" s="37"/>
      <c r="G121" s="37"/>
      <c r="H121" s="37"/>
      <c r="I121" s="6"/>
      <c r="J121" s="104" t="s">
        <v>591</v>
      </c>
      <c r="K121" s="102"/>
      <c r="L121" s="127">
        <v>0.81</v>
      </c>
    </row>
    <row r="122" spans="1:12">
      <c r="A122" s="36" t="s">
        <v>552</v>
      </c>
      <c r="B122" s="101" t="s">
        <v>104</v>
      </c>
      <c r="C122" s="37" t="s">
        <v>14</v>
      </c>
      <c r="D122" s="38">
        <v>4600</v>
      </c>
      <c r="E122" s="38">
        <v>167</v>
      </c>
      <c r="F122" s="37">
        <v>168</v>
      </c>
      <c r="G122" s="37">
        <v>169</v>
      </c>
      <c r="H122" s="37">
        <v>170</v>
      </c>
      <c r="I122" s="6">
        <f>SUM(F122-E122)*D122</f>
        <v>4600</v>
      </c>
      <c r="J122" s="37">
        <f>SUM(G122-F122)*D122</f>
        <v>4600</v>
      </c>
      <c r="K122" s="37">
        <f>SUM(H122-G122)*D122</f>
        <v>4600</v>
      </c>
      <c r="L122" s="6">
        <f t="shared" si="210"/>
        <v>13800</v>
      </c>
    </row>
    <row r="123" spans="1:12">
      <c r="A123" s="36" t="s">
        <v>552</v>
      </c>
      <c r="B123" s="101" t="s">
        <v>46</v>
      </c>
      <c r="C123" s="37" t="s">
        <v>14</v>
      </c>
      <c r="D123" s="38">
        <v>2000</v>
      </c>
      <c r="E123" s="38">
        <v>602</v>
      </c>
      <c r="F123" s="37">
        <v>605</v>
      </c>
      <c r="G123" s="37">
        <v>608</v>
      </c>
      <c r="H123" s="37">
        <v>610</v>
      </c>
      <c r="I123" s="6">
        <f t="shared" ref="I123:I186" si="211">SUM(F123-E123)*D123</f>
        <v>6000</v>
      </c>
      <c r="J123" s="37">
        <f t="shared" ref="J123:J151" si="212">SUM(G123-F123)*D123</f>
        <v>6000</v>
      </c>
      <c r="K123" s="37">
        <f t="shared" ref="K123:K127" si="213">SUM(H123-G123)*D123</f>
        <v>4000</v>
      </c>
      <c r="L123" s="6">
        <f t="shared" si="210"/>
        <v>16000</v>
      </c>
    </row>
    <row r="124" spans="1:12">
      <c r="A124" s="36" t="s">
        <v>552</v>
      </c>
      <c r="B124" s="101" t="s">
        <v>42</v>
      </c>
      <c r="C124" s="37" t="s">
        <v>15</v>
      </c>
      <c r="D124" s="38">
        <v>5200</v>
      </c>
      <c r="E124" s="38">
        <v>162</v>
      </c>
      <c r="F124" s="37">
        <v>163.5</v>
      </c>
      <c r="G124" s="37">
        <v>0</v>
      </c>
      <c r="H124" s="37">
        <v>0</v>
      </c>
      <c r="I124" s="6">
        <f>SUM(E124-F124)*D124</f>
        <v>-7800</v>
      </c>
      <c r="J124" s="37">
        <v>0</v>
      </c>
      <c r="K124" s="37">
        <f t="shared" ref="K124" si="214">SUM(H124-G124)*D124</f>
        <v>0</v>
      </c>
      <c r="L124" s="6">
        <f t="shared" si="210"/>
        <v>-7800</v>
      </c>
    </row>
    <row r="125" spans="1:12">
      <c r="A125" s="36" t="s">
        <v>552</v>
      </c>
      <c r="B125" s="101" t="s">
        <v>72</v>
      </c>
      <c r="C125" s="37" t="s">
        <v>14</v>
      </c>
      <c r="D125" s="38">
        <v>1000</v>
      </c>
      <c r="E125" s="38">
        <v>1295</v>
      </c>
      <c r="F125" s="37">
        <v>1288</v>
      </c>
      <c r="G125" s="37">
        <v>0</v>
      </c>
      <c r="H125" s="37">
        <v>0</v>
      </c>
      <c r="I125" s="6">
        <f t="shared" si="211"/>
        <v>-7000</v>
      </c>
      <c r="J125" s="37">
        <v>0</v>
      </c>
      <c r="K125" s="37">
        <f t="shared" ref="K125" si="215">SUM(H125-G125)*D125</f>
        <v>0</v>
      </c>
      <c r="L125" s="6">
        <f t="shared" si="210"/>
        <v>-7000</v>
      </c>
    </row>
    <row r="126" spans="1:12">
      <c r="A126" s="36" t="s">
        <v>552</v>
      </c>
      <c r="B126" s="101" t="s">
        <v>64</v>
      </c>
      <c r="C126" s="37" t="s">
        <v>14</v>
      </c>
      <c r="D126" s="38">
        <v>14000</v>
      </c>
      <c r="E126" s="38">
        <v>83</v>
      </c>
      <c r="F126" s="37">
        <v>83</v>
      </c>
      <c r="G126" s="37">
        <v>0</v>
      </c>
      <c r="H126" s="37">
        <v>0</v>
      </c>
      <c r="I126" s="6">
        <f t="shared" ref="I126" si="216">SUM(F126-E126)*D126</f>
        <v>0</v>
      </c>
      <c r="J126" s="37">
        <v>0</v>
      </c>
      <c r="K126" s="37">
        <f t="shared" ref="K126" si="217">SUM(H126-G126)*D126</f>
        <v>0</v>
      </c>
      <c r="L126" s="6">
        <f t="shared" si="210"/>
        <v>0</v>
      </c>
    </row>
    <row r="127" spans="1:12">
      <c r="A127" s="36" t="s">
        <v>539</v>
      </c>
      <c r="B127" s="101" t="s">
        <v>62</v>
      </c>
      <c r="C127" s="37" t="s">
        <v>14</v>
      </c>
      <c r="D127" s="38">
        <v>1400</v>
      </c>
      <c r="E127" s="38">
        <v>836</v>
      </c>
      <c r="F127" s="37">
        <v>840</v>
      </c>
      <c r="G127" s="37">
        <v>844</v>
      </c>
      <c r="H127" s="37">
        <v>848</v>
      </c>
      <c r="I127" s="6">
        <f t="shared" si="211"/>
        <v>5600</v>
      </c>
      <c r="J127" s="37">
        <f t="shared" si="212"/>
        <v>5600</v>
      </c>
      <c r="K127" s="37">
        <f t="shared" si="213"/>
        <v>5600</v>
      </c>
      <c r="L127" s="6">
        <f t="shared" si="210"/>
        <v>16800</v>
      </c>
    </row>
    <row r="128" spans="1:12">
      <c r="A128" s="36" t="s">
        <v>539</v>
      </c>
      <c r="B128" s="101" t="s">
        <v>74</v>
      </c>
      <c r="C128" s="37" t="s">
        <v>14</v>
      </c>
      <c r="D128" s="38">
        <v>14000</v>
      </c>
      <c r="E128" s="38">
        <v>73</v>
      </c>
      <c r="F128" s="37">
        <v>73.400000000000006</v>
      </c>
      <c r="G128" s="37">
        <v>73.8</v>
      </c>
      <c r="H128" s="37">
        <v>0</v>
      </c>
      <c r="I128" s="6">
        <f t="shared" si="211"/>
        <v>5600.00000000008</v>
      </c>
      <c r="J128" s="37">
        <f t="shared" si="212"/>
        <v>5599.9999999998809</v>
      </c>
      <c r="K128" s="37">
        <v>0</v>
      </c>
      <c r="L128" s="6">
        <f t="shared" si="210"/>
        <v>11199.99999999996</v>
      </c>
    </row>
    <row r="129" spans="1:12">
      <c r="A129" s="36" t="s">
        <v>540</v>
      </c>
      <c r="B129" s="101" t="s">
        <v>47</v>
      </c>
      <c r="C129" s="37" t="s">
        <v>14</v>
      </c>
      <c r="D129" s="38">
        <v>4000</v>
      </c>
      <c r="E129" s="38">
        <v>177.5</v>
      </c>
      <c r="F129" s="37">
        <v>178.5</v>
      </c>
      <c r="G129" s="37">
        <v>179.5</v>
      </c>
      <c r="H129" s="37">
        <v>180.5</v>
      </c>
      <c r="I129" s="6">
        <f t="shared" si="211"/>
        <v>4000</v>
      </c>
      <c r="J129" s="37">
        <f t="shared" si="212"/>
        <v>4000</v>
      </c>
      <c r="K129" s="37">
        <v>4000</v>
      </c>
      <c r="L129" s="6">
        <f t="shared" si="210"/>
        <v>12000</v>
      </c>
    </row>
    <row r="130" spans="1:12">
      <c r="A130" s="36" t="s">
        <v>540</v>
      </c>
      <c r="B130" s="101" t="s">
        <v>233</v>
      </c>
      <c r="C130" s="37" t="s">
        <v>14</v>
      </c>
      <c r="D130" s="38">
        <v>12000</v>
      </c>
      <c r="E130" s="38">
        <v>133</v>
      </c>
      <c r="F130" s="37">
        <v>133.5</v>
      </c>
      <c r="G130" s="37">
        <v>134</v>
      </c>
      <c r="H130" s="37">
        <v>134.5</v>
      </c>
      <c r="I130" s="6">
        <f t="shared" si="211"/>
        <v>6000</v>
      </c>
      <c r="J130" s="37">
        <f t="shared" si="212"/>
        <v>6000</v>
      </c>
      <c r="K130" s="37">
        <f t="shared" ref="K130" si="218">SUM(H130-G130)*D130</f>
        <v>6000</v>
      </c>
      <c r="L130" s="6">
        <f t="shared" si="210"/>
        <v>18000</v>
      </c>
    </row>
    <row r="131" spans="1:12">
      <c r="A131" s="36" t="s">
        <v>540</v>
      </c>
      <c r="B131" s="101" t="s">
        <v>19</v>
      </c>
      <c r="C131" s="37" t="s">
        <v>14</v>
      </c>
      <c r="D131" s="38">
        <v>2400</v>
      </c>
      <c r="E131" s="38">
        <v>852</v>
      </c>
      <c r="F131" s="37">
        <v>855</v>
      </c>
      <c r="G131" s="37">
        <v>857</v>
      </c>
      <c r="H131" s="37">
        <v>0</v>
      </c>
      <c r="I131" s="6">
        <f t="shared" si="211"/>
        <v>7200</v>
      </c>
      <c r="J131" s="37">
        <f t="shared" si="212"/>
        <v>4800</v>
      </c>
      <c r="K131" s="37">
        <v>0</v>
      </c>
      <c r="L131" s="6">
        <f t="shared" si="210"/>
        <v>12000</v>
      </c>
    </row>
    <row r="132" spans="1:12">
      <c r="A132" s="36" t="s">
        <v>540</v>
      </c>
      <c r="B132" s="101" t="s">
        <v>52</v>
      </c>
      <c r="C132" s="37" t="s">
        <v>14</v>
      </c>
      <c r="D132" s="38">
        <v>3000</v>
      </c>
      <c r="E132" s="38">
        <v>285</v>
      </c>
      <c r="F132" s="37">
        <v>286.5</v>
      </c>
      <c r="G132" s="37">
        <v>0</v>
      </c>
      <c r="H132" s="37">
        <v>0</v>
      </c>
      <c r="I132" s="6">
        <f t="shared" si="211"/>
        <v>4500</v>
      </c>
      <c r="J132" s="37">
        <v>0</v>
      </c>
      <c r="K132" s="37">
        <v>0</v>
      </c>
      <c r="L132" s="6">
        <f t="shared" si="210"/>
        <v>4500</v>
      </c>
    </row>
    <row r="133" spans="1:12">
      <c r="A133" s="36" t="s">
        <v>540</v>
      </c>
      <c r="B133" s="101" t="s">
        <v>541</v>
      </c>
      <c r="C133" s="37" t="s">
        <v>14</v>
      </c>
      <c r="D133" s="38">
        <v>24000</v>
      </c>
      <c r="E133" s="38">
        <v>45.5</v>
      </c>
      <c r="F133" s="37">
        <v>45.8</v>
      </c>
      <c r="G133" s="37">
        <v>0</v>
      </c>
      <c r="H133" s="37">
        <v>0</v>
      </c>
      <c r="I133" s="6">
        <f t="shared" si="211"/>
        <v>7199.9999999999318</v>
      </c>
      <c r="J133" s="37">
        <v>0</v>
      </c>
      <c r="K133" s="37">
        <v>0</v>
      </c>
      <c r="L133" s="6">
        <f t="shared" si="210"/>
        <v>7199.9999999999318</v>
      </c>
    </row>
    <row r="134" spans="1:12">
      <c r="A134" s="36" t="s">
        <v>542</v>
      </c>
      <c r="B134" s="101" t="s">
        <v>302</v>
      </c>
      <c r="C134" s="37" t="s">
        <v>14</v>
      </c>
      <c r="D134" s="38">
        <v>2400</v>
      </c>
      <c r="E134" s="38">
        <v>743.6</v>
      </c>
      <c r="F134" s="37">
        <v>745.5</v>
      </c>
      <c r="G134" s="37">
        <v>747.5</v>
      </c>
      <c r="H134" s="37">
        <v>749.5</v>
      </c>
      <c r="I134" s="6">
        <f t="shared" si="211"/>
        <v>4559.9999999999454</v>
      </c>
      <c r="J134" s="37">
        <f t="shared" si="212"/>
        <v>4800</v>
      </c>
      <c r="K134" s="37">
        <f t="shared" ref="K134" si="219">SUM(H134-G134)*D134</f>
        <v>4800</v>
      </c>
      <c r="L134" s="6">
        <f t="shared" si="210"/>
        <v>14159.999999999945</v>
      </c>
    </row>
    <row r="135" spans="1:12">
      <c r="A135" s="36" t="s">
        <v>542</v>
      </c>
      <c r="B135" s="101" t="s">
        <v>25</v>
      </c>
      <c r="C135" s="37" t="s">
        <v>14</v>
      </c>
      <c r="D135" s="38">
        <v>6000</v>
      </c>
      <c r="E135" s="38">
        <v>213.3</v>
      </c>
      <c r="F135" s="37">
        <v>214</v>
      </c>
      <c r="G135" s="37">
        <v>0</v>
      </c>
      <c r="H135" s="37">
        <v>0</v>
      </c>
      <c r="I135" s="6">
        <f t="shared" si="211"/>
        <v>4199.9999999999318</v>
      </c>
      <c r="J135" s="37">
        <v>0</v>
      </c>
      <c r="K135" s="37">
        <v>0</v>
      </c>
      <c r="L135" s="6">
        <f t="shared" si="210"/>
        <v>4199.9999999999318</v>
      </c>
    </row>
    <row r="136" spans="1:12">
      <c r="A136" s="36" t="s">
        <v>542</v>
      </c>
      <c r="B136" s="101" t="s">
        <v>102</v>
      </c>
      <c r="C136" s="37" t="s">
        <v>14</v>
      </c>
      <c r="D136" s="38">
        <v>3000</v>
      </c>
      <c r="E136" s="38">
        <v>540</v>
      </c>
      <c r="F136" s="37">
        <v>540</v>
      </c>
      <c r="G136" s="37">
        <v>0</v>
      </c>
      <c r="H136" s="37">
        <v>0</v>
      </c>
      <c r="I136" s="6">
        <f t="shared" si="211"/>
        <v>0</v>
      </c>
      <c r="J136" s="37">
        <v>0</v>
      </c>
      <c r="K136" s="37">
        <v>0</v>
      </c>
      <c r="L136" s="6">
        <f t="shared" si="210"/>
        <v>0</v>
      </c>
    </row>
    <row r="137" spans="1:12">
      <c r="A137" s="36" t="s">
        <v>543</v>
      </c>
      <c r="B137" s="101" t="s">
        <v>259</v>
      </c>
      <c r="C137" s="37" t="s">
        <v>14</v>
      </c>
      <c r="D137" s="38">
        <v>8000</v>
      </c>
      <c r="E137" s="38">
        <v>117</v>
      </c>
      <c r="F137" s="37">
        <v>117.7</v>
      </c>
      <c r="G137" s="37">
        <v>118.5</v>
      </c>
      <c r="H137" s="37">
        <v>119</v>
      </c>
      <c r="I137" s="6">
        <f t="shared" si="211"/>
        <v>5600.0000000000227</v>
      </c>
      <c r="J137" s="37">
        <f t="shared" si="212"/>
        <v>6399.9999999999773</v>
      </c>
      <c r="K137" s="37">
        <f t="shared" ref="K137" si="220">SUM(H137-G137)*D137</f>
        <v>4000</v>
      </c>
      <c r="L137" s="6">
        <f t="shared" si="210"/>
        <v>16000</v>
      </c>
    </row>
    <row r="138" spans="1:12">
      <c r="A138" s="36" t="s">
        <v>543</v>
      </c>
      <c r="B138" s="101" t="s">
        <v>42</v>
      </c>
      <c r="C138" s="37" t="s">
        <v>14</v>
      </c>
      <c r="D138" s="38">
        <v>5200</v>
      </c>
      <c r="E138" s="38">
        <v>167</v>
      </c>
      <c r="F138" s="37">
        <v>168</v>
      </c>
      <c r="G138" s="37">
        <v>169</v>
      </c>
      <c r="H138" s="37">
        <v>0</v>
      </c>
      <c r="I138" s="6">
        <f t="shared" si="211"/>
        <v>5200</v>
      </c>
      <c r="J138" s="37">
        <f t="shared" si="212"/>
        <v>5200</v>
      </c>
      <c r="K138" s="37">
        <v>0</v>
      </c>
      <c r="L138" s="6">
        <f t="shared" si="210"/>
        <v>10400</v>
      </c>
    </row>
    <row r="139" spans="1:12">
      <c r="A139" s="36" t="s">
        <v>543</v>
      </c>
      <c r="B139" s="101" t="s">
        <v>37</v>
      </c>
      <c r="C139" s="37" t="s">
        <v>14</v>
      </c>
      <c r="D139" s="38">
        <v>12000</v>
      </c>
      <c r="E139" s="38">
        <v>111</v>
      </c>
      <c r="F139" s="37">
        <v>111</v>
      </c>
      <c r="G139" s="37">
        <v>0</v>
      </c>
      <c r="H139" s="37">
        <v>0</v>
      </c>
      <c r="I139" s="6">
        <f t="shared" si="211"/>
        <v>0</v>
      </c>
      <c r="J139" s="37">
        <v>0</v>
      </c>
      <c r="K139" s="37">
        <v>0</v>
      </c>
      <c r="L139" s="6">
        <f t="shared" si="210"/>
        <v>0</v>
      </c>
    </row>
    <row r="140" spans="1:12">
      <c r="A140" s="36" t="s">
        <v>543</v>
      </c>
      <c r="B140" s="101" t="s">
        <v>58</v>
      </c>
      <c r="C140" s="37" t="s">
        <v>14</v>
      </c>
      <c r="D140" s="38">
        <v>7000</v>
      </c>
      <c r="E140" s="38">
        <v>196.2</v>
      </c>
      <c r="F140" s="37">
        <v>194.7</v>
      </c>
      <c r="G140" s="37">
        <v>0</v>
      </c>
      <c r="H140" s="37">
        <v>0</v>
      </c>
      <c r="I140" s="6">
        <f t="shared" si="211"/>
        <v>-10500</v>
      </c>
      <c r="J140" s="37">
        <v>0</v>
      </c>
      <c r="K140" s="37">
        <v>0</v>
      </c>
      <c r="L140" s="6">
        <f t="shared" si="210"/>
        <v>-10500</v>
      </c>
    </row>
    <row r="141" spans="1:12">
      <c r="A141" s="36" t="s">
        <v>544</v>
      </c>
      <c r="B141" s="101" t="s">
        <v>44</v>
      </c>
      <c r="C141" s="37" t="s">
        <v>14</v>
      </c>
      <c r="D141" s="38">
        <v>5000</v>
      </c>
      <c r="E141" s="38">
        <v>122.2</v>
      </c>
      <c r="F141" s="37">
        <v>123</v>
      </c>
      <c r="G141" s="37">
        <v>124</v>
      </c>
      <c r="H141" s="37">
        <v>125</v>
      </c>
      <c r="I141" s="6">
        <f t="shared" si="211"/>
        <v>3999.9999999999859</v>
      </c>
      <c r="J141" s="37">
        <f t="shared" si="212"/>
        <v>5000</v>
      </c>
      <c r="K141" s="37">
        <f>SUM(H141-G141)*D141</f>
        <v>5000</v>
      </c>
      <c r="L141" s="6">
        <f t="shared" si="210"/>
        <v>13999.999999999985</v>
      </c>
    </row>
    <row r="142" spans="1:12">
      <c r="A142" s="36" t="s">
        <v>544</v>
      </c>
      <c r="B142" s="101" t="s">
        <v>51</v>
      </c>
      <c r="C142" s="37" t="s">
        <v>14</v>
      </c>
      <c r="D142" s="38">
        <v>2000</v>
      </c>
      <c r="E142" s="38">
        <v>498</v>
      </c>
      <c r="F142" s="37">
        <v>501</v>
      </c>
      <c r="G142" s="37">
        <v>0</v>
      </c>
      <c r="H142" s="37">
        <v>0</v>
      </c>
      <c r="I142" s="6">
        <f t="shared" si="211"/>
        <v>6000</v>
      </c>
      <c r="J142" s="37">
        <v>0</v>
      </c>
      <c r="K142" s="37">
        <v>0</v>
      </c>
      <c r="L142" s="6">
        <f t="shared" si="210"/>
        <v>6000</v>
      </c>
    </row>
    <row r="143" spans="1:12">
      <c r="A143" s="36" t="s">
        <v>544</v>
      </c>
      <c r="B143" s="101" t="s">
        <v>42</v>
      </c>
      <c r="C143" s="37" t="s">
        <v>14</v>
      </c>
      <c r="D143" s="38">
        <v>5200</v>
      </c>
      <c r="E143" s="38">
        <v>166</v>
      </c>
      <c r="F143" s="37">
        <v>167</v>
      </c>
      <c r="G143" s="37">
        <v>0</v>
      </c>
      <c r="H143" s="37">
        <v>0</v>
      </c>
      <c r="I143" s="6">
        <f t="shared" si="211"/>
        <v>5200</v>
      </c>
      <c r="J143" s="37">
        <v>0</v>
      </c>
      <c r="K143" s="37">
        <v>0</v>
      </c>
      <c r="L143" s="6">
        <f t="shared" si="210"/>
        <v>5200</v>
      </c>
    </row>
    <row r="144" spans="1:12">
      <c r="A144" s="36" t="s">
        <v>545</v>
      </c>
      <c r="B144" s="101" t="s">
        <v>41</v>
      </c>
      <c r="C144" s="37" t="s">
        <v>14</v>
      </c>
      <c r="D144" s="38">
        <v>5000</v>
      </c>
      <c r="E144" s="38">
        <v>350</v>
      </c>
      <c r="F144" s="37">
        <v>351</v>
      </c>
      <c r="G144" s="37">
        <v>352</v>
      </c>
      <c r="H144" s="37">
        <v>353</v>
      </c>
      <c r="I144" s="6">
        <f t="shared" si="211"/>
        <v>5000</v>
      </c>
      <c r="J144" s="37">
        <f t="shared" si="212"/>
        <v>5000</v>
      </c>
      <c r="K144" s="37">
        <f t="shared" ref="K144" si="221">SUM(H144-G144)*D144</f>
        <v>5000</v>
      </c>
      <c r="L144" s="6">
        <f t="shared" si="210"/>
        <v>15000</v>
      </c>
    </row>
    <row r="145" spans="1:13">
      <c r="A145" s="36" t="s">
        <v>545</v>
      </c>
      <c r="B145" s="101" t="s">
        <v>121</v>
      </c>
      <c r="C145" s="37" t="s">
        <v>14</v>
      </c>
      <c r="D145" s="38">
        <v>4000</v>
      </c>
      <c r="E145" s="38">
        <v>220</v>
      </c>
      <c r="F145" s="37">
        <v>221</v>
      </c>
      <c r="G145" s="37">
        <v>0</v>
      </c>
      <c r="H145" s="37">
        <v>0</v>
      </c>
      <c r="I145" s="6">
        <f t="shared" si="211"/>
        <v>4000</v>
      </c>
      <c r="J145" s="37">
        <v>0</v>
      </c>
      <c r="K145" s="37">
        <v>0</v>
      </c>
      <c r="L145" s="6">
        <f t="shared" si="210"/>
        <v>4000</v>
      </c>
    </row>
    <row r="146" spans="1:13">
      <c r="A146" s="36" t="s">
        <v>545</v>
      </c>
      <c r="B146" s="101" t="s">
        <v>25</v>
      </c>
      <c r="C146" s="37" t="s">
        <v>14</v>
      </c>
      <c r="D146" s="38">
        <v>6000</v>
      </c>
      <c r="E146" s="38">
        <v>209.5</v>
      </c>
      <c r="F146" s="37">
        <v>210.5</v>
      </c>
      <c r="G146" s="37">
        <v>0</v>
      </c>
      <c r="H146" s="37">
        <v>0</v>
      </c>
      <c r="I146" s="6">
        <f t="shared" si="211"/>
        <v>6000</v>
      </c>
      <c r="J146" s="37">
        <v>0</v>
      </c>
      <c r="K146" s="37">
        <v>0</v>
      </c>
      <c r="L146" s="6">
        <f t="shared" si="210"/>
        <v>6000</v>
      </c>
    </row>
    <row r="147" spans="1:13">
      <c r="A147" s="36" t="s">
        <v>545</v>
      </c>
      <c r="B147" s="101" t="s">
        <v>17</v>
      </c>
      <c r="C147" s="37" t="s">
        <v>14</v>
      </c>
      <c r="D147" s="38">
        <v>4000</v>
      </c>
      <c r="E147" s="38">
        <v>136</v>
      </c>
      <c r="F147" s="37">
        <v>134.5</v>
      </c>
      <c r="G147" s="37">
        <v>0</v>
      </c>
      <c r="H147" s="37">
        <v>0</v>
      </c>
      <c r="I147" s="6">
        <f t="shared" si="211"/>
        <v>-6000</v>
      </c>
      <c r="J147" s="37">
        <v>0</v>
      </c>
      <c r="K147" s="37">
        <v>0</v>
      </c>
      <c r="L147" s="6">
        <f t="shared" si="210"/>
        <v>-6000</v>
      </c>
    </row>
    <row r="148" spans="1:13">
      <c r="A148" s="36" t="s">
        <v>545</v>
      </c>
      <c r="B148" s="101" t="s">
        <v>58</v>
      </c>
      <c r="C148" s="37" t="s">
        <v>14</v>
      </c>
      <c r="D148" s="38">
        <v>7000</v>
      </c>
      <c r="E148" s="38">
        <v>192</v>
      </c>
      <c r="F148" s="37">
        <v>190.5</v>
      </c>
      <c r="G148" s="37">
        <v>0</v>
      </c>
      <c r="H148" s="37">
        <v>0</v>
      </c>
      <c r="I148" s="6">
        <f t="shared" si="211"/>
        <v>-10500</v>
      </c>
      <c r="J148" s="37">
        <v>0</v>
      </c>
      <c r="K148" s="37">
        <v>0</v>
      </c>
      <c r="L148" s="6">
        <f t="shared" si="210"/>
        <v>-10500</v>
      </c>
    </row>
    <row r="149" spans="1:13">
      <c r="A149" s="36" t="s">
        <v>546</v>
      </c>
      <c r="B149" s="101" t="s">
        <v>56</v>
      </c>
      <c r="C149" s="37" t="s">
        <v>14</v>
      </c>
      <c r="D149" s="38">
        <v>2400</v>
      </c>
      <c r="E149" s="38">
        <v>699</v>
      </c>
      <c r="F149" s="37">
        <v>701.5</v>
      </c>
      <c r="G149" s="37">
        <v>703</v>
      </c>
      <c r="H149" s="37">
        <v>705</v>
      </c>
      <c r="I149" s="6">
        <f t="shared" si="211"/>
        <v>6000</v>
      </c>
      <c r="J149" s="37">
        <f t="shared" si="212"/>
        <v>3600</v>
      </c>
      <c r="K149" s="37">
        <f t="shared" ref="K149" si="222">SUM(H149-G149)*D149</f>
        <v>4800</v>
      </c>
      <c r="L149" s="6">
        <f t="shared" si="210"/>
        <v>14400</v>
      </c>
    </row>
    <row r="150" spans="1:13">
      <c r="A150" s="36" t="s">
        <v>546</v>
      </c>
      <c r="B150" s="101" t="s">
        <v>265</v>
      </c>
      <c r="C150" s="37" t="s">
        <v>14</v>
      </c>
      <c r="D150" s="38">
        <v>9000</v>
      </c>
      <c r="E150" s="38">
        <v>84</v>
      </c>
      <c r="F150" s="37">
        <v>84.5</v>
      </c>
      <c r="G150" s="37">
        <v>85</v>
      </c>
      <c r="H150" s="37">
        <v>0</v>
      </c>
      <c r="I150" s="6">
        <f t="shared" si="211"/>
        <v>4500</v>
      </c>
      <c r="J150" s="37">
        <f t="shared" si="212"/>
        <v>4500</v>
      </c>
      <c r="K150" s="37">
        <v>0</v>
      </c>
      <c r="L150" s="6">
        <f t="shared" si="210"/>
        <v>9000</v>
      </c>
    </row>
    <row r="151" spans="1:13">
      <c r="A151" s="36" t="s">
        <v>546</v>
      </c>
      <c r="B151" s="101" t="s">
        <v>233</v>
      </c>
      <c r="C151" s="37" t="s">
        <v>14</v>
      </c>
      <c r="D151" s="38">
        <v>12000</v>
      </c>
      <c r="E151" s="38">
        <v>125.5</v>
      </c>
      <c r="F151" s="37">
        <v>126</v>
      </c>
      <c r="G151" s="37">
        <v>126.5</v>
      </c>
      <c r="H151" s="37">
        <v>0</v>
      </c>
      <c r="I151" s="6">
        <f t="shared" si="211"/>
        <v>6000</v>
      </c>
      <c r="J151" s="37">
        <f t="shared" si="212"/>
        <v>6000</v>
      </c>
      <c r="K151" s="37">
        <v>0</v>
      </c>
      <c r="L151" s="6">
        <f t="shared" si="210"/>
        <v>12000</v>
      </c>
    </row>
    <row r="152" spans="1:13">
      <c r="A152" s="36" t="s">
        <v>546</v>
      </c>
      <c r="B152" s="101" t="s">
        <v>131</v>
      </c>
      <c r="C152" s="37" t="s">
        <v>14</v>
      </c>
      <c r="D152" s="38">
        <v>12000</v>
      </c>
      <c r="E152" s="38">
        <v>108</v>
      </c>
      <c r="F152" s="37">
        <v>108.5</v>
      </c>
      <c r="G152" s="37">
        <v>0</v>
      </c>
      <c r="H152" s="37">
        <v>0</v>
      </c>
      <c r="I152" s="6">
        <f t="shared" si="211"/>
        <v>6000</v>
      </c>
      <c r="J152" s="37">
        <v>0</v>
      </c>
      <c r="K152" s="37">
        <v>0</v>
      </c>
      <c r="L152" s="6">
        <f t="shared" si="210"/>
        <v>6000</v>
      </c>
    </row>
    <row r="153" spans="1:13" s="105" customFormat="1">
      <c r="A153" s="36" t="s">
        <v>547</v>
      </c>
      <c r="B153" s="101" t="s">
        <v>25</v>
      </c>
      <c r="C153" s="37" t="s">
        <v>14</v>
      </c>
      <c r="D153" s="38">
        <v>6000</v>
      </c>
      <c r="E153" s="38">
        <v>202.25</v>
      </c>
      <c r="F153" s="37">
        <v>200.75</v>
      </c>
      <c r="G153" s="37">
        <v>0</v>
      </c>
      <c r="H153" s="37">
        <v>0</v>
      </c>
      <c r="I153" s="6">
        <f t="shared" si="211"/>
        <v>-9000</v>
      </c>
      <c r="J153" s="37">
        <v>0</v>
      </c>
      <c r="K153" s="37">
        <v>0</v>
      </c>
      <c r="L153" s="6">
        <f t="shared" si="210"/>
        <v>-9000</v>
      </c>
      <c r="M153" s="113"/>
    </row>
    <row r="154" spans="1:13" s="105" customFormat="1">
      <c r="A154" s="36" t="s">
        <v>547</v>
      </c>
      <c r="B154" s="101" t="s">
        <v>46</v>
      </c>
      <c r="C154" s="37" t="s">
        <v>14</v>
      </c>
      <c r="D154" s="38">
        <v>2000</v>
      </c>
      <c r="E154" s="38">
        <v>555</v>
      </c>
      <c r="F154" s="37">
        <v>551.5</v>
      </c>
      <c r="G154" s="37">
        <v>0</v>
      </c>
      <c r="H154" s="37">
        <v>0</v>
      </c>
      <c r="I154" s="6">
        <f t="shared" si="211"/>
        <v>-7000</v>
      </c>
      <c r="J154" s="37">
        <v>0</v>
      </c>
      <c r="K154" s="37">
        <v>0</v>
      </c>
      <c r="L154" s="6">
        <f t="shared" si="210"/>
        <v>-7000</v>
      </c>
      <c r="M154" s="119"/>
    </row>
    <row r="155" spans="1:13" s="105" customFormat="1">
      <c r="A155" s="36" t="s">
        <v>547</v>
      </c>
      <c r="B155" s="101" t="s">
        <v>46</v>
      </c>
      <c r="C155" s="37" t="s">
        <v>14</v>
      </c>
      <c r="D155" s="38">
        <v>2000</v>
      </c>
      <c r="E155" s="38">
        <v>555</v>
      </c>
      <c r="F155" s="37">
        <v>557.5</v>
      </c>
      <c r="G155" s="37">
        <v>0</v>
      </c>
      <c r="H155" s="37">
        <v>0</v>
      </c>
      <c r="I155" s="6">
        <f t="shared" si="211"/>
        <v>5000</v>
      </c>
      <c r="J155" s="37">
        <v>0</v>
      </c>
      <c r="K155" s="37">
        <v>0</v>
      </c>
      <c r="L155" s="6">
        <f t="shared" si="210"/>
        <v>5000</v>
      </c>
      <c r="M155" s="113"/>
    </row>
    <row r="156" spans="1:13" s="105" customFormat="1">
      <c r="A156" s="107">
        <v>43511</v>
      </c>
      <c r="B156" s="108" t="s">
        <v>507</v>
      </c>
      <c r="C156" s="108" t="s">
        <v>15</v>
      </c>
      <c r="D156" s="120">
        <v>1200</v>
      </c>
      <c r="E156" s="108">
        <v>953.5</v>
      </c>
      <c r="F156" s="108">
        <v>946.35</v>
      </c>
      <c r="G156" s="110">
        <v>937.8</v>
      </c>
      <c r="H156" s="110">
        <v>929.35</v>
      </c>
      <c r="I156" s="6">
        <f>SUM(E156-F156)*D156</f>
        <v>8579.9999999999727</v>
      </c>
      <c r="J156" s="37">
        <f>SUM(F156-G156)*D156</f>
        <v>10260.000000000082</v>
      </c>
      <c r="K156" s="37">
        <f>SUM(G156-H156)*D156</f>
        <v>10139.999999999918</v>
      </c>
      <c r="L156" s="6">
        <f t="shared" si="210"/>
        <v>28979.999999999971</v>
      </c>
      <c r="M156" s="119"/>
    </row>
    <row r="157" spans="1:13" s="105" customFormat="1">
      <c r="A157" s="114">
        <v>43511</v>
      </c>
      <c r="B157" s="115" t="s">
        <v>428</v>
      </c>
      <c r="C157" s="115" t="s">
        <v>14</v>
      </c>
      <c r="D157" s="120">
        <v>2200</v>
      </c>
      <c r="E157" s="115">
        <v>636</v>
      </c>
      <c r="F157" s="115">
        <v>631</v>
      </c>
      <c r="G157" s="37">
        <v>0</v>
      </c>
      <c r="H157" s="37">
        <v>0</v>
      </c>
      <c r="I157" s="6">
        <f t="shared" si="211"/>
        <v>-11000</v>
      </c>
      <c r="J157" s="37">
        <v>0</v>
      </c>
      <c r="K157" s="37">
        <v>0</v>
      </c>
      <c r="L157" s="6">
        <f t="shared" si="210"/>
        <v>-11000</v>
      </c>
      <c r="M157" s="119"/>
    </row>
    <row r="158" spans="1:13" s="105" customFormat="1">
      <c r="A158" s="107">
        <v>43511</v>
      </c>
      <c r="B158" s="108" t="s">
        <v>448</v>
      </c>
      <c r="C158" s="108" t="s">
        <v>14</v>
      </c>
      <c r="D158" s="120">
        <v>12000</v>
      </c>
      <c r="E158" s="108">
        <v>121.5</v>
      </c>
      <c r="F158" s="108">
        <v>122</v>
      </c>
      <c r="G158" s="110">
        <v>123.5</v>
      </c>
      <c r="H158" s="110">
        <v>124</v>
      </c>
      <c r="I158" s="6">
        <f t="shared" si="211"/>
        <v>6000</v>
      </c>
      <c r="J158" s="37">
        <f t="shared" ref="J158" si="223">SUM(G158-F158)*D158</f>
        <v>18000</v>
      </c>
      <c r="K158" s="37">
        <f t="shared" ref="K158" si="224">SUM(H158-G158)*D158</f>
        <v>6000</v>
      </c>
      <c r="L158" s="6">
        <f t="shared" si="210"/>
        <v>30000</v>
      </c>
      <c r="M158" s="119"/>
    </row>
    <row r="159" spans="1:13" s="105" customFormat="1">
      <c r="A159" s="114">
        <v>43511</v>
      </c>
      <c r="B159" s="115" t="s">
        <v>388</v>
      </c>
      <c r="C159" s="115" t="s">
        <v>14</v>
      </c>
      <c r="D159" s="120">
        <v>6000</v>
      </c>
      <c r="E159" s="115">
        <v>198</v>
      </c>
      <c r="F159" s="115">
        <v>199</v>
      </c>
      <c r="G159" s="37">
        <v>0</v>
      </c>
      <c r="H159" s="37">
        <v>0</v>
      </c>
      <c r="I159" s="6">
        <f t="shared" si="211"/>
        <v>6000</v>
      </c>
      <c r="J159" s="37">
        <v>0</v>
      </c>
      <c r="K159" s="37">
        <v>0</v>
      </c>
      <c r="L159" s="6">
        <f t="shared" si="210"/>
        <v>6000</v>
      </c>
      <c r="M159" s="119"/>
    </row>
    <row r="160" spans="1:13" s="105" customFormat="1">
      <c r="A160" s="114">
        <v>43511</v>
      </c>
      <c r="B160" s="115" t="s">
        <v>456</v>
      </c>
      <c r="C160" s="115" t="s">
        <v>15</v>
      </c>
      <c r="D160" s="120">
        <v>1000</v>
      </c>
      <c r="E160" s="115">
        <v>489.75</v>
      </c>
      <c r="F160" s="115">
        <v>486.3</v>
      </c>
      <c r="G160" s="37">
        <v>0</v>
      </c>
      <c r="H160" s="37">
        <v>0</v>
      </c>
      <c r="I160" s="6">
        <f>SUM(E160-F160)*D160</f>
        <v>3449.9999999999886</v>
      </c>
      <c r="J160" s="37">
        <v>0</v>
      </c>
      <c r="K160" s="37">
        <v>0</v>
      </c>
      <c r="L160" s="6">
        <f t="shared" si="210"/>
        <v>3449.9999999999886</v>
      </c>
      <c r="M160" s="119"/>
    </row>
    <row r="161" spans="1:13" s="105" customFormat="1">
      <c r="A161" s="114">
        <v>43511</v>
      </c>
      <c r="B161" s="115" t="s">
        <v>366</v>
      </c>
      <c r="C161" s="115" t="s">
        <v>15</v>
      </c>
      <c r="D161" s="120">
        <v>1000</v>
      </c>
      <c r="E161" s="115">
        <v>650.1</v>
      </c>
      <c r="F161" s="115">
        <v>645</v>
      </c>
      <c r="G161" s="37">
        <v>639.70000000000005</v>
      </c>
      <c r="H161" s="37">
        <v>0</v>
      </c>
      <c r="I161" s="6">
        <f>SUM(E161-F161)*D161</f>
        <v>5100.0000000000227</v>
      </c>
      <c r="J161" s="37">
        <f>SUM(F161-G161)*D161</f>
        <v>5299.9999999999545</v>
      </c>
      <c r="K161" s="118"/>
      <c r="L161" s="6">
        <f t="shared" si="210"/>
        <v>10399.999999999978</v>
      </c>
      <c r="M161" s="113"/>
    </row>
    <row r="162" spans="1:13" s="105" customFormat="1">
      <c r="A162" s="114">
        <v>43511</v>
      </c>
      <c r="B162" s="115" t="s">
        <v>469</v>
      </c>
      <c r="C162" s="115" t="s">
        <v>15</v>
      </c>
      <c r="D162" s="120">
        <v>8000</v>
      </c>
      <c r="E162" s="115">
        <v>125.3</v>
      </c>
      <c r="F162" s="115">
        <v>124.4</v>
      </c>
      <c r="G162" s="37">
        <v>123.3</v>
      </c>
      <c r="H162" s="37">
        <v>0</v>
      </c>
      <c r="I162" s="6">
        <f>SUM(E162-F162)*D162</f>
        <v>7199.9999999999318</v>
      </c>
      <c r="J162" s="37">
        <f>SUM(F162-G162)*D162</f>
        <v>8800.0000000000691</v>
      </c>
      <c r="K162" s="118"/>
      <c r="L162" s="6">
        <f t="shared" si="210"/>
        <v>16000</v>
      </c>
      <c r="M162" s="113"/>
    </row>
    <row r="163" spans="1:13" s="105" customFormat="1">
      <c r="A163" s="114">
        <v>43511</v>
      </c>
      <c r="B163" s="115" t="s">
        <v>352</v>
      </c>
      <c r="C163" s="115" t="s">
        <v>15</v>
      </c>
      <c r="D163" s="120">
        <v>3000</v>
      </c>
      <c r="E163" s="115">
        <v>500.5</v>
      </c>
      <c r="F163" s="115">
        <v>497</v>
      </c>
      <c r="G163" s="37">
        <v>0</v>
      </c>
      <c r="H163" s="37">
        <v>0</v>
      </c>
      <c r="I163" s="6">
        <f>SUM(E163-F163)*D163</f>
        <v>10500</v>
      </c>
      <c r="J163" s="37">
        <v>0</v>
      </c>
      <c r="K163" s="37">
        <v>0</v>
      </c>
      <c r="L163" s="6">
        <f t="shared" si="210"/>
        <v>10500</v>
      </c>
      <c r="M163" s="119"/>
    </row>
    <row r="164" spans="1:13" s="105" customFormat="1">
      <c r="A164" s="107">
        <v>43510</v>
      </c>
      <c r="B164" s="108" t="s">
        <v>166</v>
      </c>
      <c r="C164" s="108" t="s">
        <v>14</v>
      </c>
      <c r="D164" s="120">
        <v>2000</v>
      </c>
      <c r="E164" s="108">
        <v>577.5</v>
      </c>
      <c r="F164" s="108">
        <v>580</v>
      </c>
      <c r="G164" s="110">
        <v>583</v>
      </c>
      <c r="H164" s="110">
        <v>586</v>
      </c>
      <c r="I164" s="6">
        <f t="shared" si="211"/>
        <v>5000</v>
      </c>
      <c r="J164" s="37">
        <f t="shared" ref="J164:J165" si="225">SUM(G164-F164)*D164</f>
        <v>6000</v>
      </c>
      <c r="K164" s="37">
        <f t="shared" ref="K164:K165" si="226">SUM(H164-G164)*D164</f>
        <v>6000</v>
      </c>
      <c r="L164" s="6">
        <f t="shared" si="210"/>
        <v>17000</v>
      </c>
      <c r="M164" s="119"/>
    </row>
    <row r="165" spans="1:13" s="105" customFormat="1">
      <c r="A165" s="107">
        <v>43510</v>
      </c>
      <c r="B165" s="108" t="s">
        <v>279</v>
      </c>
      <c r="C165" s="108" t="s">
        <v>14</v>
      </c>
      <c r="D165" s="120">
        <v>5000</v>
      </c>
      <c r="E165" s="108">
        <v>348</v>
      </c>
      <c r="F165" s="108">
        <v>349</v>
      </c>
      <c r="G165" s="110">
        <v>350</v>
      </c>
      <c r="H165" s="110">
        <v>351</v>
      </c>
      <c r="I165" s="6">
        <f t="shared" si="211"/>
        <v>5000</v>
      </c>
      <c r="J165" s="37">
        <f t="shared" si="225"/>
        <v>5000</v>
      </c>
      <c r="K165" s="37">
        <f t="shared" si="226"/>
        <v>5000</v>
      </c>
      <c r="L165" s="6">
        <f t="shared" si="210"/>
        <v>15000</v>
      </c>
      <c r="M165" s="119"/>
    </row>
    <row r="166" spans="1:13" s="105" customFormat="1">
      <c r="A166" s="114">
        <v>43510</v>
      </c>
      <c r="B166" s="115" t="s">
        <v>402</v>
      </c>
      <c r="C166" s="115" t="s">
        <v>15</v>
      </c>
      <c r="D166" s="120">
        <v>1000</v>
      </c>
      <c r="E166" s="115">
        <v>985.65</v>
      </c>
      <c r="F166" s="115">
        <v>989</v>
      </c>
      <c r="G166" s="37">
        <v>0</v>
      </c>
      <c r="H166" s="37">
        <v>0</v>
      </c>
      <c r="I166" s="6">
        <f>SUM(E166-F166)*D166</f>
        <v>-3350.0000000000227</v>
      </c>
      <c r="J166" s="37">
        <v>0</v>
      </c>
      <c r="K166" s="37">
        <v>0</v>
      </c>
      <c r="L166" s="6">
        <f t="shared" si="210"/>
        <v>-3350.0000000000227</v>
      </c>
      <c r="M166" s="113"/>
    </row>
    <row r="167" spans="1:13" s="105" customFormat="1">
      <c r="A167" s="114">
        <v>43510</v>
      </c>
      <c r="B167" s="115" t="s">
        <v>411</v>
      </c>
      <c r="C167" s="115" t="s">
        <v>15</v>
      </c>
      <c r="D167" s="120">
        <v>1800</v>
      </c>
      <c r="E167" s="115">
        <v>399.7</v>
      </c>
      <c r="F167" s="115">
        <v>403.3</v>
      </c>
      <c r="G167" s="37">
        <v>0</v>
      </c>
      <c r="H167" s="37">
        <v>0</v>
      </c>
      <c r="I167" s="6">
        <f>SUM(E167-F167)*D167</f>
        <v>-6480.0000000000409</v>
      </c>
      <c r="J167" s="37">
        <v>0</v>
      </c>
      <c r="K167" s="37">
        <v>0</v>
      </c>
      <c r="L167" s="6">
        <f t="shared" si="210"/>
        <v>-6480.0000000000409</v>
      </c>
      <c r="M167" s="113"/>
    </row>
    <row r="168" spans="1:13" s="105" customFormat="1">
      <c r="A168" s="114">
        <v>43509</v>
      </c>
      <c r="B168" s="115" t="s">
        <v>34</v>
      </c>
      <c r="C168" s="115" t="s">
        <v>14</v>
      </c>
      <c r="D168" s="120">
        <v>2000</v>
      </c>
      <c r="E168" s="115">
        <v>820</v>
      </c>
      <c r="F168" s="115">
        <v>823</v>
      </c>
      <c r="G168" s="37">
        <v>0</v>
      </c>
      <c r="H168" s="37">
        <v>0</v>
      </c>
      <c r="I168" s="6">
        <f t="shared" si="211"/>
        <v>6000</v>
      </c>
      <c r="J168" s="37">
        <v>0</v>
      </c>
      <c r="K168" s="37">
        <v>0</v>
      </c>
      <c r="L168" s="6">
        <f t="shared" si="210"/>
        <v>6000</v>
      </c>
      <c r="M168" s="119"/>
    </row>
    <row r="169" spans="1:13" s="105" customFormat="1">
      <c r="A169" s="107">
        <v>43509</v>
      </c>
      <c r="B169" s="108" t="s">
        <v>378</v>
      </c>
      <c r="C169" s="108" t="s">
        <v>14</v>
      </c>
      <c r="D169" s="120">
        <v>4000</v>
      </c>
      <c r="E169" s="108">
        <v>206</v>
      </c>
      <c r="F169" s="108">
        <v>207</v>
      </c>
      <c r="G169" s="110">
        <v>208</v>
      </c>
      <c r="H169" s="110">
        <v>209</v>
      </c>
      <c r="I169" s="6">
        <f t="shared" si="211"/>
        <v>4000</v>
      </c>
      <c r="J169" s="37">
        <f t="shared" ref="J169:J170" si="227">SUM(G169-F169)*D169</f>
        <v>4000</v>
      </c>
      <c r="K169" s="37">
        <f t="shared" ref="K169:K170" si="228">SUM(H169-G169)*D169</f>
        <v>4000</v>
      </c>
      <c r="L169" s="6">
        <f t="shared" si="210"/>
        <v>12000</v>
      </c>
      <c r="M169" s="119"/>
    </row>
    <row r="170" spans="1:13" s="105" customFormat="1">
      <c r="A170" s="107">
        <v>43509</v>
      </c>
      <c r="B170" s="108" t="s">
        <v>279</v>
      </c>
      <c r="C170" s="108" t="s">
        <v>14</v>
      </c>
      <c r="D170" s="120">
        <v>5000</v>
      </c>
      <c r="E170" s="108">
        <v>338.2</v>
      </c>
      <c r="F170" s="108">
        <v>339</v>
      </c>
      <c r="G170" s="110">
        <v>340</v>
      </c>
      <c r="H170" s="110">
        <v>341.5</v>
      </c>
      <c r="I170" s="6">
        <f t="shared" si="211"/>
        <v>4000.0000000000568</v>
      </c>
      <c r="J170" s="37">
        <f t="shared" si="227"/>
        <v>5000</v>
      </c>
      <c r="K170" s="37">
        <f t="shared" si="228"/>
        <v>7500</v>
      </c>
      <c r="L170" s="6">
        <f t="shared" si="210"/>
        <v>16500.000000000058</v>
      </c>
      <c r="M170" s="119"/>
    </row>
    <row r="171" spans="1:13" s="105" customFormat="1">
      <c r="A171" s="114">
        <v>43509</v>
      </c>
      <c r="B171" s="115" t="s">
        <v>518</v>
      </c>
      <c r="C171" s="115" t="s">
        <v>15</v>
      </c>
      <c r="D171" s="120">
        <v>1800</v>
      </c>
      <c r="E171" s="115">
        <v>218.2</v>
      </c>
      <c r="F171" s="115">
        <v>216.65</v>
      </c>
      <c r="G171" s="37">
        <v>214.7</v>
      </c>
      <c r="H171" s="37">
        <v>0</v>
      </c>
      <c r="I171" s="6">
        <f t="shared" ref="I171:I176" si="229">SUM(E171-F171)*D171</f>
        <v>2789.9999999999691</v>
      </c>
      <c r="J171" s="37">
        <f>SUM(F171-G171)*D171</f>
        <v>3510.0000000000309</v>
      </c>
      <c r="K171" s="37">
        <v>0</v>
      </c>
      <c r="L171" s="6">
        <f t="shared" si="210"/>
        <v>6300</v>
      </c>
      <c r="M171" s="119"/>
    </row>
    <row r="172" spans="1:13" s="105" customFormat="1">
      <c r="A172" s="114">
        <v>43509</v>
      </c>
      <c r="B172" s="115" t="s">
        <v>496</v>
      </c>
      <c r="C172" s="115" t="s">
        <v>15</v>
      </c>
      <c r="D172" s="120">
        <v>3000</v>
      </c>
      <c r="E172" s="115">
        <v>514.6</v>
      </c>
      <c r="F172" s="115">
        <v>511</v>
      </c>
      <c r="G172" s="37">
        <v>0</v>
      </c>
      <c r="H172" s="37">
        <v>0</v>
      </c>
      <c r="I172" s="6">
        <f t="shared" si="229"/>
        <v>10800.000000000069</v>
      </c>
      <c r="J172" s="37">
        <v>0</v>
      </c>
      <c r="K172" s="37">
        <v>0</v>
      </c>
      <c r="L172" s="6">
        <f t="shared" si="210"/>
        <v>10800.000000000069</v>
      </c>
      <c r="M172" s="119"/>
    </row>
    <row r="173" spans="1:13" s="105" customFormat="1">
      <c r="A173" s="114">
        <v>43508</v>
      </c>
      <c r="B173" s="115" t="s">
        <v>458</v>
      </c>
      <c r="C173" s="115" t="s">
        <v>15</v>
      </c>
      <c r="D173" s="120">
        <v>1000</v>
      </c>
      <c r="E173" s="115">
        <v>530.85</v>
      </c>
      <c r="F173" s="115">
        <v>535.65</v>
      </c>
      <c r="G173" s="37">
        <v>0</v>
      </c>
      <c r="H173" s="37">
        <v>0</v>
      </c>
      <c r="I173" s="6">
        <f t="shared" si="229"/>
        <v>-4799.9999999999545</v>
      </c>
      <c r="J173" s="37">
        <v>0</v>
      </c>
      <c r="K173" s="37">
        <v>0</v>
      </c>
      <c r="L173" s="6">
        <f t="shared" si="210"/>
        <v>-4799.9999999999545</v>
      </c>
      <c r="M173" s="119"/>
    </row>
    <row r="174" spans="1:13" s="105" customFormat="1">
      <c r="A174" s="114">
        <v>43508</v>
      </c>
      <c r="B174" s="115" t="s">
        <v>372</v>
      </c>
      <c r="C174" s="115" t="s">
        <v>15</v>
      </c>
      <c r="D174" s="120">
        <v>800</v>
      </c>
      <c r="E174" s="115">
        <v>1501.45</v>
      </c>
      <c r="F174" s="115">
        <v>1490.9</v>
      </c>
      <c r="G174" s="37">
        <v>0</v>
      </c>
      <c r="H174" s="37">
        <v>0</v>
      </c>
      <c r="I174" s="6">
        <f t="shared" si="229"/>
        <v>8439.9999999999636</v>
      </c>
      <c r="J174" s="37">
        <v>0</v>
      </c>
      <c r="K174" s="37">
        <v>0</v>
      </c>
      <c r="L174" s="6">
        <f t="shared" si="210"/>
        <v>8439.9999999999636</v>
      </c>
      <c r="M174" s="119"/>
    </row>
    <row r="175" spans="1:13" s="105" customFormat="1">
      <c r="A175" s="114">
        <v>43508</v>
      </c>
      <c r="B175" s="115" t="s">
        <v>533</v>
      </c>
      <c r="C175" s="115" t="s">
        <v>15</v>
      </c>
      <c r="D175" s="120">
        <v>12000</v>
      </c>
      <c r="E175" s="115">
        <v>85.55</v>
      </c>
      <c r="F175" s="115">
        <v>84.95</v>
      </c>
      <c r="G175" s="37">
        <v>84.15</v>
      </c>
      <c r="H175" s="37">
        <v>0</v>
      </c>
      <c r="I175" s="6">
        <f t="shared" si="229"/>
        <v>7199.9999999999318</v>
      </c>
      <c r="J175" s="37">
        <f>SUM(F175-G175)*D175</f>
        <v>9599.9999999999654</v>
      </c>
      <c r="K175" s="37">
        <v>0</v>
      </c>
      <c r="L175" s="6">
        <f t="shared" si="210"/>
        <v>16799.999999999898</v>
      </c>
      <c r="M175" s="119"/>
    </row>
    <row r="176" spans="1:13" s="105" customFormat="1">
      <c r="A176" s="114">
        <v>43508</v>
      </c>
      <c r="B176" s="115" t="s">
        <v>468</v>
      </c>
      <c r="C176" s="115" t="s">
        <v>15</v>
      </c>
      <c r="D176" s="120">
        <v>800</v>
      </c>
      <c r="E176" s="115">
        <v>1380.15</v>
      </c>
      <c r="F176" s="115">
        <v>1377.5</v>
      </c>
      <c r="G176" s="37">
        <v>0</v>
      </c>
      <c r="H176" s="37">
        <v>0</v>
      </c>
      <c r="I176" s="6">
        <f t="shared" si="229"/>
        <v>2120.0000000000728</v>
      </c>
      <c r="J176" s="37">
        <v>0</v>
      </c>
      <c r="K176" s="37">
        <v>0</v>
      </c>
      <c r="L176" s="6">
        <f t="shared" si="210"/>
        <v>2120.0000000000728</v>
      </c>
      <c r="M176" s="119"/>
    </row>
    <row r="177" spans="1:13" s="105" customFormat="1">
      <c r="A177" s="114">
        <v>43508</v>
      </c>
      <c r="B177" s="115" t="s">
        <v>389</v>
      </c>
      <c r="C177" s="115" t="s">
        <v>14</v>
      </c>
      <c r="D177" s="120">
        <v>2600</v>
      </c>
      <c r="E177" s="115">
        <v>412</v>
      </c>
      <c r="F177" s="115">
        <v>414</v>
      </c>
      <c r="G177" s="37">
        <v>0</v>
      </c>
      <c r="H177" s="37">
        <v>0</v>
      </c>
      <c r="I177" s="6">
        <f t="shared" si="211"/>
        <v>5200</v>
      </c>
      <c r="J177" s="37">
        <v>0</v>
      </c>
      <c r="K177" s="37">
        <v>0</v>
      </c>
      <c r="L177" s="6">
        <f t="shared" si="210"/>
        <v>5200</v>
      </c>
      <c r="M177" s="113"/>
    </row>
    <row r="178" spans="1:13" s="105" customFormat="1">
      <c r="A178" s="114">
        <v>43508</v>
      </c>
      <c r="B178" s="115" t="s">
        <v>378</v>
      </c>
      <c r="C178" s="115" t="s">
        <v>14</v>
      </c>
      <c r="D178" s="120">
        <v>4000</v>
      </c>
      <c r="E178" s="115">
        <v>203</v>
      </c>
      <c r="F178" s="115">
        <v>204</v>
      </c>
      <c r="G178" s="37">
        <v>205</v>
      </c>
      <c r="H178" s="37">
        <v>0</v>
      </c>
      <c r="I178" s="6">
        <f t="shared" si="211"/>
        <v>4000</v>
      </c>
      <c r="J178" s="37">
        <f t="shared" ref="J178:J180" si="230">SUM(G178-F178)*D178</f>
        <v>4000</v>
      </c>
      <c r="K178" s="37">
        <v>0</v>
      </c>
      <c r="L178" s="6">
        <f t="shared" ref="L178:L200" si="231">SUM(I178:K178)</f>
        <v>8000</v>
      </c>
      <c r="M178" s="119"/>
    </row>
    <row r="179" spans="1:13" s="105" customFormat="1">
      <c r="A179" s="114">
        <v>43508</v>
      </c>
      <c r="B179" s="115" t="s">
        <v>415</v>
      </c>
      <c r="C179" s="115" t="s">
        <v>14</v>
      </c>
      <c r="D179" s="120">
        <v>3500</v>
      </c>
      <c r="E179" s="115">
        <v>156</v>
      </c>
      <c r="F179" s="115">
        <v>157</v>
      </c>
      <c r="G179" s="37">
        <v>158</v>
      </c>
      <c r="H179" s="37">
        <v>0</v>
      </c>
      <c r="I179" s="6">
        <f t="shared" si="211"/>
        <v>3500</v>
      </c>
      <c r="J179" s="37">
        <f t="shared" si="230"/>
        <v>3500</v>
      </c>
      <c r="K179" s="37">
        <v>0</v>
      </c>
      <c r="L179" s="6">
        <f t="shared" si="231"/>
        <v>7000</v>
      </c>
      <c r="M179" s="119"/>
    </row>
    <row r="180" spans="1:13" s="105" customFormat="1">
      <c r="A180" s="107">
        <v>43508</v>
      </c>
      <c r="B180" s="108" t="s">
        <v>448</v>
      </c>
      <c r="C180" s="108" t="s">
        <v>14</v>
      </c>
      <c r="D180" s="120">
        <v>12000</v>
      </c>
      <c r="E180" s="108">
        <v>121</v>
      </c>
      <c r="F180" s="108">
        <v>121.5</v>
      </c>
      <c r="G180" s="110">
        <v>122</v>
      </c>
      <c r="H180" s="110">
        <v>122.5</v>
      </c>
      <c r="I180" s="6">
        <f t="shared" si="211"/>
        <v>6000</v>
      </c>
      <c r="J180" s="37">
        <f t="shared" si="230"/>
        <v>6000</v>
      </c>
      <c r="K180" s="37">
        <f t="shared" ref="K180" si="232">SUM(H180-G180)*D180</f>
        <v>6000</v>
      </c>
      <c r="L180" s="6">
        <f t="shared" si="231"/>
        <v>18000</v>
      </c>
      <c r="M180" s="119"/>
    </row>
    <row r="181" spans="1:13" s="105" customFormat="1">
      <c r="A181" s="114">
        <v>43507</v>
      </c>
      <c r="B181" s="115" t="s">
        <v>360</v>
      </c>
      <c r="C181" s="115" t="s">
        <v>15</v>
      </c>
      <c r="D181" s="120">
        <v>1200</v>
      </c>
      <c r="E181" s="115">
        <v>809.15</v>
      </c>
      <c r="F181" s="115">
        <v>803.05</v>
      </c>
      <c r="G181" s="37">
        <v>0</v>
      </c>
      <c r="H181" s="37">
        <v>0</v>
      </c>
      <c r="I181" s="6">
        <f>SUM(E181-F181)*D181</f>
        <v>7320.0000000000273</v>
      </c>
      <c r="J181" s="37">
        <v>0</v>
      </c>
      <c r="K181" s="37">
        <v>0</v>
      </c>
      <c r="L181" s="6">
        <f t="shared" si="231"/>
        <v>7320.0000000000273</v>
      </c>
      <c r="M181" s="119"/>
    </row>
    <row r="182" spans="1:13" s="105" customFormat="1">
      <c r="A182" s="114">
        <v>43507</v>
      </c>
      <c r="B182" s="115" t="s">
        <v>466</v>
      </c>
      <c r="C182" s="115" t="s">
        <v>14</v>
      </c>
      <c r="D182" s="120">
        <v>3000</v>
      </c>
      <c r="E182" s="115">
        <v>130</v>
      </c>
      <c r="F182" s="115">
        <v>131</v>
      </c>
      <c r="G182" s="37">
        <v>0</v>
      </c>
      <c r="H182" s="37">
        <v>0</v>
      </c>
      <c r="I182" s="6">
        <f t="shared" si="211"/>
        <v>3000</v>
      </c>
      <c r="J182" s="37">
        <v>0</v>
      </c>
      <c r="K182" s="37">
        <v>0</v>
      </c>
      <c r="L182" s="6">
        <f t="shared" si="231"/>
        <v>3000</v>
      </c>
      <c r="M182" s="119"/>
    </row>
    <row r="183" spans="1:13" s="105" customFormat="1">
      <c r="A183" s="114">
        <v>43507</v>
      </c>
      <c r="B183" s="115" t="s">
        <v>147</v>
      </c>
      <c r="C183" s="115" t="s">
        <v>14</v>
      </c>
      <c r="D183" s="120">
        <v>16000</v>
      </c>
      <c r="E183" s="115">
        <v>79.099999999999994</v>
      </c>
      <c r="F183" s="115">
        <v>79.5</v>
      </c>
      <c r="G183" s="37">
        <v>0</v>
      </c>
      <c r="H183" s="37">
        <v>0</v>
      </c>
      <c r="I183" s="6">
        <f t="shared" si="211"/>
        <v>6400.0000000000909</v>
      </c>
      <c r="J183" s="37">
        <v>0</v>
      </c>
      <c r="K183" s="37">
        <v>0</v>
      </c>
      <c r="L183" s="6">
        <f t="shared" si="231"/>
        <v>6400.0000000000909</v>
      </c>
      <c r="M183" s="119"/>
    </row>
    <row r="184" spans="1:13" s="105" customFormat="1">
      <c r="A184" s="114">
        <v>43507</v>
      </c>
      <c r="B184" s="115" t="s">
        <v>463</v>
      </c>
      <c r="C184" s="115" t="s">
        <v>15</v>
      </c>
      <c r="D184" s="120">
        <v>12000</v>
      </c>
      <c r="E184" s="115">
        <v>97.95</v>
      </c>
      <c r="F184" s="115">
        <v>97.5</v>
      </c>
      <c r="G184" s="37">
        <v>0</v>
      </c>
      <c r="H184" s="37">
        <v>0</v>
      </c>
      <c r="I184" s="6">
        <f>SUM(E184-F184)*D184</f>
        <v>5400.0000000000346</v>
      </c>
      <c r="J184" s="37">
        <v>0</v>
      </c>
      <c r="K184" s="37">
        <v>0</v>
      </c>
      <c r="L184" s="6">
        <f t="shared" si="231"/>
        <v>5400.0000000000346</v>
      </c>
      <c r="M184" s="119"/>
    </row>
    <row r="185" spans="1:13" s="105" customFormat="1">
      <c r="A185" s="114">
        <v>43507</v>
      </c>
      <c r="B185" s="115" t="s">
        <v>348</v>
      </c>
      <c r="C185" s="115" t="s">
        <v>15</v>
      </c>
      <c r="D185" s="120">
        <v>1000</v>
      </c>
      <c r="E185" s="115">
        <v>915.5</v>
      </c>
      <c r="F185" s="115">
        <v>909.5</v>
      </c>
      <c r="G185" s="37">
        <v>0</v>
      </c>
      <c r="H185" s="37">
        <v>0</v>
      </c>
      <c r="I185" s="6">
        <f>SUM(E185-F185)*D185</f>
        <v>6000</v>
      </c>
      <c r="J185" s="37">
        <v>0</v>
      </c>
      <c r="K185" s="37">
        <v>0</v>
      </c>
      <c r="L185" s="6">
        <f t="shared" si="231"/>
        <v>6000</v>
      </c>
      <c r="M185" s="119"/>
    </row>
    <row r="186" spans="1:13" s="105" customFormat="1">
      <c r="A186" s="114">
        <v>43504</v>
      </c>
      <c r="B186" s="115" t="s">
        <v>96</v>
      </c>
      <c r="C186" s="115" t="s">
        <v>14</v>
      </c>
      <c r="D186" s="120">
        <v>5200</v>
      </c>
      <c r="E186" s="115">
        <v>164.2</v>
      </c>
      <c r="F186" s="115">
        <v>165</v>
      </c>
      <c r="G186" s="37">
        <v>0</v>
      </c>
      <c r="H186" s="37">
        <v>0</v>
      </c>
      <c r="I186" s="6">
        <f t="shared" si="211"/>
        <v>4160.0000000000591</v>
      </c>
      <c r="J186" s="37">
        <v>0</v>
      </c>
      <c r="K186" s="37">
        <v>0</v>
      </c>
      <c r="L186" s="6">
        <f t="shared" si="231"/>
        <v>4160.0000000000591</v>
      </c>
      <c r="M186" s="113"/>
    </row>
    <row r="187" spans="1:13" s="105" customFormat="1">
      <c r="A187" s="114">
        <v>43504</v>
      </c>
      <c r="B187" s="115" t="s">
        <v>348</v>
      </c>
      <c r="C187" s="115" t="s">
        <v>14</v>
      </c>
      <c r="D187" s="120">
        <v>1000</v>
      </c>
      <c r="E187" s="115">
        <v>915</v>
      </c>
      <c r="F187" s="115">
        <v>909</v>
      </c>
      <c r="G187" s="37">
        <v>0</v>
      </c>
      <c r="H187" s="37">
        <v>0</v>
      </c>
      <c r="I187" s="6">
        <f t="shared" ref="I187:I200" si="233">SUM(F187-E187)*D187</f>
        <v>-6000</v>
      </c>
      <c r="J187" s="37">
        <v>0</v>
      </c>
      <c r="K187" s="37">
        <v>0</v>
      </c>
      <c r="L187" s="6">
        <f t="shared" si="231"/>
        <v>-6000</v>
      </c>
      <c r="M187" s="119"/>
    </row>
    <row r="188" spans="1:13" s="105" customFormat="1">
      <c r="A188" s="114">
        <v>43503</v>
      </c>
      <c r="B188" s="115" t="s">
        <v>388</v>
      </c>
      <c r="C188" s="115" t="s">
        <v>14</v>
      </c>
      <c r="D188" s="120">
        <v>6000</v>
      </c>
      <c r="E188" s="115">
        <v>209</v>
      </c>
      <c r="F188" s="115">
        <v>210</v>
      </c>
      <c r="G188" s="37">
        <v>0</v>
      </c>
      <c r="H188" s="37">
        <v>0</v>
      </c>
      <c r="I188" s="6">
        <f t="shared" si="233"/>
        <v>6000</v>
      </c>
      <c r="J188" s="37">
        <v>0</v>
      </c>
      <c r="K188" s="37">
        <v>0</v>
      </c>
      <c r="L188" s="6">
        <f t="shared" si="231"/>
        <v>6000</v>
      </c>
      <c r="M188" s="119"/>
    </row>
    <row r="189" spans="1:13" s="105" customFormat="1">
      <c r="A189" s="107">
        <v>43503</v>
      </c>
      <c r="B189" s="108" t="s">
        <v>524</v>
      </c>
      <c r="C189" s="108" t="s">
        <v>14</v>
      </c>
      <c r="D189" s="120">
        <v>3000</v>
      </c>
      <c r="E189" s="108">
        <v>299.10000000000002</v>
      </c>
      <c r="F189" s="108">
        <v>300.5</v>
      </c>
      <c r="G189" s="110">
        <v>302</v>
      </c>
      <c r="H189" s="110">
        <v>303.5</v>
      </c>
      <c r="I189" s="6">
        <f t="shared" si="233"/>
        <v>4199.9999999999318</v>
      </c>
      <c r="J189" s="37">
        <f t="shared" ref="J189" si="234">SUM(G189-F189)*D189</f>
        <v>4500</v>
      </c>
      <c r="K189" s="37">
        <f t="shared" ref="K189" si="235">SUM(H189-G189)*D189</f>
        <v>4500</v>
      </c>
      <c r="L189" s="6">
        <f t="shared" si="231"/>
        <v>13199.999999999931</v>
      </c>
      <c r="M189" s="119"/>
    </row>
    <row r="190" spans="1:13" s="105" customFormat="1">
      <c r="A190" s="114">
        <v>43503</v>
      </c>
      <c r="B190" s="115" t="s">
        <v>486</v>
      </c>
      <c r="C190" s="115" t="s">
        <v>14</v>
      </c>
      <c r="D190" s="120">
        <v>6000</v>
      </c>
      <c r="E190" s="115">
        <v>141</v>
      </c>
      <c r="F190" s="115">
        <v>141.75</v>
      </c>
      <c r="G190" s="37">
        <v>0</v>
      </c>
      <c r="H190" s="37">
        <v>0</v>
      </c>
      <c r="I190" s="6">
        <f t="shared" si="233"/>
        <v>4500</v>
      </c>
      <c r="J190" s="37">
        <v>0</v>
      </c>
      <c r="K190" s="37">
        <v>0</v>
      </c>
      <c r="L190" s="6">
        <f t="shared" si="231"/>
        <v>4500</v>
      </c>
      <c r="M190" s="119"/>
    </row>
    <row r="191" spans="1:13" s="105" customFormat="1">
      <c r="A191" s="114">
        <v>43502</v>
      </c>
      <c r="B191" s="115" t="s">
        <v>390</v>
      </c>
      <c r="C191" s="115" t="s">
        <v>14</v>
      </c>
      <c r="D191" s="120">
        <v>4000</v>
      </c>
      <c r="E191" s="115">
        <v>738.5</v>
      </c>
      <c r="F191" s="115">
        <v>741</v>
      </c>
      <c r="G191" s="37">
        <v>744</v>
      </c>
      <c r="H191" s="37">
        <v>0</v>
      </c>
      <c r="I191" s="6">
        <f t="shared" si="233"/>
        <v>10000</v>
      </c>
      <c r="J191" s="37">
        <f t="shared" ref="J191" si="236">SUM(G191-F191)*D191</f>
        <v>12000</v>
      </c>
      <c r="K191" s="118"/>
      <c r="L191" s="6">
        <f t="shared" si="231"/>
        <v>22000</v>
      </c>
      <c r="M191" s="119"/>
    </row>
    <row r="192" spans="1:13" s="105" customFormat="1">
      <c r="A192" s="114">
        <v>43502</v>
      </c>
      <c r="B192" s="115" t="s">
        <v>357</v>
      </c>
      <c r="C192" s="115" t="s">
        <v>14</v>
      </c>
      <c r="D192" s="120">
        <v>1000</v>
      </c>
      <c r="E192" s="115">
        <v>1293</v>
      </c>
      <c r="F192" s="115">
        <v>1288</v>
      </c>
      <c r="G192" s="37">
        <v>0</v>
      </c>
      <c r="H192" s="37">
        <v>0</v>
      </c>
      <c r="I192" s="6">
        <f t="shared" si="233"/>
        <v>-5000</v>
      </c>
      <c r="J192" s="37">
        <v>0</v>
      </c>
      <c r="K192" s="37">
        <v>0</v>
      </c>
      <c r="L192" s="6">
        <f t="shared" si="231"/>
        <v>-5000</v>
      </c>
      <c r="M192" s="119"/>
    </row>
    <row r="193" spans="1:13" s="105" customFormat="1">
      <c r="A193" s="114">
        <v>43502</v>
      </c>
      <c r="B193" s="115" t="s">
        <v>463</v>
      </c>
      <c r="C193" s="115" t="s">
        <v>14</v>
      </c>
      <c r="D193" s="120">
        <v>12000</v>
      </c>
      <c r="E193" s="115">
        <v>101.1</v>
      </c>
      <c r="F193" s="115">
        <v>101.5</v>
      </c>
      <c r="G193" s="37">
        <v>102</v>
      </c>
      <c r="H193" s="37">
        <v>0</v>
      </c>
      <c r="I193" s="6">
        <f t="shared" si="233"/>
        <v>4800.0000000000682</v>
      </c>
      <c r="J193" s="37">
        <f t="shared" ref="J193" si="237">SUM(G193-F193)*D193</f>
        <v>6000</v>
      </c>
      <c r="K193" s="118"/>
      <c r="L193" s="6">
        <f t="shared" si="231"/>
        <v>10800.000000000069</v>
      </c>
      <c r="M193" s="113"/>
    </row>
    <row r="194" spans="1:13" s="105" customFormat="1">
      <c r="A194" s="114">
        <v>43502</v>
      </c>
      <c r="B194" s="115" t="s">
        <v>512</v>
      </c>
      <c r="C194" s="115" t="s">
        <v>14</v>
      </c>
      <c r="D194" s="120">
        <v>6000</v>
      </c>
      <c r="E194" s="115">
        <v>360</v>
      </c>
      <c r="F194" s="115">
        <v>358.5</v>
      </c>
      <c r="G194" s="37">
        <v>0</v>
      </c>
      <c r="H194" s="37">
        <v>0</v>
      </c>
      <c r="I194" s="6">
        <f t="shared" si="233"/>
        <v>-9000</v>
      </c>
      <c r="J194" s="37">
        <v>0</v>
      </c>
      <c r="K194" s="37">
        <v>0</v>
      </c>
      <c r="L194" s="6">
        <f t="shared" si="231"/>
        <v>-9000</v>
      </c>
      <c r="M194" s="119"/>
    </row>
    <row r="195" spans="1:13" s="105" customFormat="1">
      <c r="A195" s="114">
        <v>43501</v>
      </c>
      <c r="B195" s="115" t="s">
        <v>357</v>
      </c>
      <c r="C195" s="115" t="s">
        <v>14</v>
      </c>
      <c r="D195" s="120">
        <v>1000</v>
      </c>
      <c r="E195" s="115">
        <v>1287.5</v>
      </c>
      <c r="F195" s="115">
        <v>1292</v>
      </c>
      <c r="G195" s="37">
        <v>0</v>
      </c>
      <c r="H195" s="37">
        <v>0</v>
      </c>
      <c r="I195" s="6">
        <f t="shared" si="233"/>
        <v>4500</v>
      </c>
      <c r="J195" s="37">
        <v>0</v>
      </c>
      <c r="K195" s="37">
        <v>0</v>
      </c>
      <c r="L195" s="6">
        <f t="shared" si="231"/>
        <v>4500</v>
      </c>
      <c r="M195" s="119"/>
    </row>
    <row r="196" spans="1:13" s="105" customFormat="1">
      <c r="A196" s="107">
        <v>43501</v>
      </c>
      <c r="B196" s="108" t="s">
        <v>535</v>
      </c>
      <c r="C196" s="108" t="s">
        <v>14</v>
      </c>
      <c r="D196" s="120">
        <v>3600</v>
      </c>
      <c r="E196" s="108">
        <v>283</v>
      </c>
      <c r="F196" s="108">
        <v>284.5</v>
      </c>
      <c r="G196" s="110">
        <v>286</v>
      </c>
      <c r="H196" s="110">
        <v>288</v>
      </c>
      <c r="I196" s="6">
        <f t="shared" si="233"/>
        <v>5400</v>
      </c>
      <c r="J196" s="37">
        <f t="shared" ref="J196:J199" si="238">SUM(G196-F196)*D196</f>
        <v>5400</v>
      </c>
      <c r="K196" s="37">
        <f t="shared" ref="K196" si="239">SUM(H196-G196)*D196</f>
        <v>7200</v>
      </c>
      <c r="L196" s="6">
        <f t="shared" si="231"/>
        <v>18000</v>
      </c>
      <c r="M196" s="113"/>
    </row>
    <row r="197" spans="1:13" s="106" customFormat="1">
      <c r="A197" s="114">
        <v>43500</v>
      </c>
      <c r="B197" s="115" t="s">
        <v>496</v>
      </c>
      <c r="C197" s="115" t="s">
        <v>14</v>
      </c>
      <c r="D197" s="120">
        <v>3000</v>
      </c>
      <c r="E197" s="115">
        <v>500</v>
      </c>
      <c r="F197" s="115">
        <v>502</v>
      </c>
      <c r="G197" s="37">
        <v>504</v>
      </c>
      <c r="H197" s="37">
        <v>0</v>
      </c>
      <c r="I197" s="6">
        <f t="shared" si="233"/>
        <v>6000</v>
      </c>
      <c r="J197" s="37">
        <f t="shared" si="238"/>
        <v>6000</v>
      </c>
      <c r="K197" s="37">
        <v>0</v>
      </c>
      <c r="L197" s="6">
        <f t="shared" si="231"/>
        <v>12000</v>
      </c>
      <c r="M197" s="119"/>
    </row>
    <row r="198" spans="1:13" s="105" customFormat="1">
      <c r="A198" s="114">
        <v>43500</v>
      </c>
      <c r="B198" s="115" t="s">
        <v>514</v>
      </c>
      <c r="C198" s="115" t="s">
        <v>14</v>
      </c>
      <c r="D198" s="120">
        <v>2000</v>
      </c>
      <c r="E198" s="115">
        <v>591</v>
      </c>
      <c r="F198" s="115">
        <v>593</v>
      </c>
      <c r="G198" s="37">
        <v>595</v>
      </c>
      <c r="H198" s="37">
        <v>0</v>
      </c>
      <c r="I198" s="6">
        <f t="shared" si="233"/>
        <v>4000</v>
      </c>
      <c r="J198" s="37">
        <f t="shared" si="238"/>
        <v>4000</v>
      </c>
      <c r="K198" s="37">
        <v>0</v>
      </c>
      <c r="L198" s="6">
        <f t="shared" si="231"/>
        <v>8000</v>
      </c>
      <c r="M198" s="119"/>
    </row>
    <row r="199" spans="1:13" s="105" customFormat="1">
      <c r="A199" s="107">
        <v>43497</v>
      </c>
      <c r="B199" s="108" t="s">
        <v>279</v>
      </c>
      <c r="C199" s="108" t="s">
        <v>14</v>
      </c>
      <c r="D199" s="120">
        <v>5000</v>
      </c>
      <c r="E199" s="108">
        <v>343</v>
      </c>
      <c r="F199" s="108">
        <v>344</v>
      </c>
      <c r="G199" s="110">
        <v>345</v>
      </c>
      <c r="H199" s="110">
        <v>346</v>
      </c>
      <c r="I199" s="6">
        <f t="shared" si="233"/>
        <v>5000</v>
      </c>
      <c r="J199" s="37">
        <f t="shared" si="238"/>
        <v>5000</v>
      </c>
      <c r="K199" s="37">
        <f t="shared" ref="K199" si="240">SUM(H199-G199)*D199</f>
        <v>5000</v>
      </c>
      <c r="L199" s="6">
        <f t="shared" si="231"/>
        <v>15000</v>
      </c>
      <c r="M199" s="119"/>
    </row>
    <row r="200" spans="1:13">
      <c r="A200" s="114">
        <v>43497</v>
      </c>
      <c r="B200" s="115" t="s">
        <v>534</v>
      </c>
      <c r="C200" s="115" t="s">
        <v>14</v>
      </c>
      <c r="D200" s="106">
        <v>1000</v>
      </c>
      <c r="E200" s="115">
        <v>810</v>
      </c>
      <c r="F200" s="115">
        <v>803</v>
      </c>
      <c r="G200" s="37">
        <v>0</v>
      </c>
      <c r="H200" s="37">
        <v>0</v>
      </c>
      <c r="I200" s="6">
        <f t="shared" si="233"/>
        <v>-7000</v>
      </c>
      <c r="J200" s="37">
        <v>0</v>
      </c>
      <c r="K200" s="37">
        <v>0</v>
      </c>
      <c r="L200" s="6">
        <f t="shared" si="231"/>
        <v>-7000</v>
      </c>
    </row>
    <row r="201" spans="1:13" ht="18.75">
      <c r="A201" s="95"/>
      <c r="B201" s="96"/>
      <c r="C201" s="97"/>
      <c r="D201" s="98"/>
      <c r="E201" s="98"/>
      <c r="F201" s="97"/>
      <c r="G201" s="104" t="s">
        <v>548</v>
      </c>
      <c r="H201" s="104"/>
      <c r="I201" s="104">
        <f>SUM(I121:I200)</f>
        <v>225090.00000000003</v>
      </c>
      <c r="J201" s="104" t="s">
        <v>549</v>
      </c>
      <c r="K201" s="104"/>
      <c r="L201" s="104">
        <f>SUM(L121:L200)</f>
        <v>543200.80999999994</v>
      </c>
    </row>
    <row r="202" spans="1:13">
      <c r="A202" s="114"/>
      <c r="B202" s="115"/>
      <c r="C202" s="115"/>
      <c r="D202" s="106"/>
      <c r="E202" s="115"/>
      <c r="F202" s="115"/>
      <c r="G202" s="37"/>
      <c r="H202" s="37"/>
      <c r="I202" s="6"/>
      <c r="J202" s="118"/>
      <c r="K202" s="118"/>
      <c r="L202" s="6"/>
    </row>
    <row r="203" spans="1:13" ht="18.75">
      <c r="A203" s="99"/>
      <c r="B203" s="93"/>
      <c r="C203" s="93"/>
      <c r="D203" s="93"/>
      <c r="E203" s="93"/>
      <c r="F203" s="94">
        <v>43466</v>
      </c>
      <c r="G203" s="93"/>
      <c r="H203" s="93"/>
      <c r="I203" s="93"/>
      <c r="J203" s="93"/>
      <c r="K203" s="104" t="s">
        <v>591</v>
      </c>
      <c r="L203" s="102"/>
      <c r="M203" s="127">
        <v>0.72</v>
      </c>
    </row>
    <row r="204" spans="1:13" ht="15.75">
      <c r="A204" s="121" t="s">
        <v>1</v>
      </c>
      <c r="B204" s="122" t="s">
        <v>337</v>
      </c>
      <c r="C204" s="122" t="s">
        <v>338</v>
      </c>
      <c r="D204" s="122" t="s">
        <v>339</v>
      </c>
      <c r="E204" s="122" t="s">
        <v>316</v>
      </c>
      <c r="F204" s="122" t="s">
        <v>340</v>
      </c>
      <c r="G204" s="122" t="s">
        <v>8</v>
      </c>
      <c r="H204" s="122" t="s">
        <v>9</v>
      </c>
      <c r="I204" s="133" t="s">
        <v>341</v>
      </c>
      <c r="J204" s="134"/>
      <c r="K204" s="135"/>
      <c r="L204" s="123" t="s">
        <v>342</v>
      </c>
      <c r="M204" s="122" t="s">
        <v>343</v>
      </c>
    </row>
    <row r="205" spans="1:13">
      <c r="A205" s="114">
        <v>43496</v>
      </c>
      <c r="B205" s="115" t="s">
        <v>401</v>
      </c>
      <c r="C205" s="116">
        <v>250</v>
      </c>
      <c r="D205" s="115" t="s">
        <v>14</v>
      </c>
      <c r="E205" s="115">
        <v>2036.6</v>
      </c>
      <c r="F205" s="115">
        <v>2050.85</v>
      </c>
      <c r="G205" s="37">
        <v>2069.35</v>
      </c>
      <c r="H205" s="37"/>
      <c r="I205" s="117">
        <f t="shared" ref="I205:I236" si="241">(IF(D205="SHORT",E205-F205,IF(D205="LONG",F205-E205)))*C205</f>
        <v>3562.5</v>
      </c>
      <c r="J205" s="118">
        <f>(IF(D205="SHORT",IF(G205="",0,F205-G205),IF(D205="LONG",IF(G205="",0,G205-F205))))*C205</f>
        <v>4625</v>
      </c>
      <c r="K205" s="118"/>
      <c r="L205" s="118">
        <f t="shared" ref="L205:L236" si="242">(J205+I205+K205)/C205</f>
        <v>32.75</v>
      </c>
      <c r="M205" s="119">
        <f t="shared" ref="M205:M236" si="243">L205*C205</f>
        <v>8187.5</v>
      </c>
    </row>
    <row r="206" spans="1:13">
      <c r="A206" s="114">
        <v>43496</v>
      </c>
      <c r="B206" s="115" t="s">
        <v>426</v>
      </c>
      <c r="C206" s="116">
        <v>2200</v>
      </c>
      <c r="D206" s="115" t="s">
        <v>14</v>
      </c>
      <c r="E206" s="115">
        <v>226.4</v>
      </c>
      <c r="F206" s="115">
        <v>224.35</v>
      </c>
      <c r="G206" s="37"/>
      <c r="H206" s="37"/>
      <c r="I206" s="117">
        <f t="shared" si="241"/>
        <v>-4510.0000000000255</v>
      </c>
      <c r="J206" s="118"/>
      <c r="K206" s="118"/>
      <c r="L206" s="118">
        <f t="shared" si="242"/>
        <v>-2.0500000000000114</v>
      </c>
      <c r="M206" s="119">
        <f t="shared" si="243"/>
        <v>-4510.0000000000255</v>
      </c>
    </row>
    <row r="207" spans="1:13">
      <c r="A207" s="114">
        <v>43496</v>
      </c>
      <c r="B207" s="115" t="s">
        <v>389</v>
      </c>
      <c r="C207" s="116">
        <v>1300</v>
      </c>
      <c r="D207" s="115" t="s">
        <v>14</v>
      </c>
      <c r="E207" s="115">
        <v>377.6</v>
      </c>
      <c r="F207" s="115">
        <v>380.2</v>
      </c>
      <c r="G207" s="37"/>
      <c r="H207" s="37"/>
      <c r="I207" s="117">
        <f t="shared" si="241"/>
        <v>3379.9999999999554</v>
      </c>
      <c r="J207" s="118"/>
      <c r="K207" s="118"/>
      <c r="L207" s="118">
        <f t="shared" si="242"/>
        <v>2.5999999999999659</v>
      </c>
      <c r="M207" s="119">
        <f t="shared" si="243"/>
        <v>3379.9999999999554</v>
      </c>
    </row>
    <row r="208" spans="1:13">
      <c r="A208" s="114">
        <v>43495</v>
      </c>
      <c r="B208" s="115" t="s">
        <v>365</v>
      </c>
      <c r="C208" s="116">
        <v>2000</v>
      </c>
      <c r="D208" s="115" t="s">
        <v>15</v>
      </c>
      <c r="E208" s="115">
        <v>175</v>
      </c>
      <c r="F208" s="115">
        <v>173.8</v>
      </c>
      <c r="G208" s="37"/>
      <c r="H208" s="37"/>
      <c r="I208" s="117">
        <f t="shared" si="241"/>
        <v>2399.9999999999773</v>
      </c>
      <c r="J208" s="118"/>
      <c r="K208" s="118"/>
      <c r="L208" s="118">
        <f t="shared" si="242"/>
        <v>1.1999999999999886</v>
      </c>
      <c r="M208" s="119">
        <f t="shared" si="243"/>
        <v>2399.9999999999773</v>
      </c>
    </row>
    <row r="209" spans="1:13">
      <c r="A209" s="114">
        <v>43495</v>
      </c>
      <c r="B209" s="115" t="s">
        <v>456</v>
      </c>
      <c r="C209" s="116">
        <v>1563</v>
      </c>
      <c r="D209" s="115" t="s">
        <v>15</v>
      </c>
      <c r="E209" s="115">
        <v>650.5</v>
      </c>
      <c r="F209" s="115">
        <v>656.35</v>
      </c>
      <c r="G209" s="37"/>
      <c r="H209" s="37"/>
      <c r="I209" s="117">
        <f t="shared" si="241"/>
        <v>-9143.5500000000357</v>
      </c>
      <c r="J209" s="118"/>
      <c r="K209" s="118"/>
      <c r="L209" s="118">
        <f t="shared" si="242"/>
        <v>-5.8500000000000227</v>
      </c>
      <c r="M209" s="119">
        <f t="shared" si="243"/>
        <v>-9143.5500000000357</v>
      </c>
    </row>
    <row r="210" spans="1:13">
      <c r="A210" s="114">
        <v>43495</v>
      </c>
      <c r="B210" s="115" t="s">
        <v>494</v>
      </c>
      <c r="C210" s="116">
        <v>3000</v>
      </c>
      <c r="D210" s="115" t="s">
        <v>15</v>
      </c>
      <c r="E210" s="115">
        <v>225.7</v>
      </c>
      <c r="F210" s="115">
        <v>225.4</v>
      </c>
      <c r="G210" s="37"/>
      <c r="H210" s="37"/>
      <c r="I210" s="117">
        <f t="shared" si="241"/>
        <v>899.99999999994884</v>
      </c>
      <c r="J210" s="118"/>
      <c r="K210" s="118"/>
      <c r="L210" s="118">
        <f t="shared" si="242"/>
        <v>0.29999999999998295</v>
      </c>
      <c r="M210" s="119">
        <f t="shared" si="243"/>
        <v>899.99999999994884</v>
      </c>
    </row>
    <row r="211" spans="1:13">
      <c r="A211" s="114">
        <v>43495</v>
      </c>
      <c r="B211" s="115" t="s">
        <v>390</v>
      </c>
      <c r="C211" s="116">
        <v>1000</v>
      </c>
      <c r="D211" s="115" t="s">
        <v>14</v>
      </c>
      <c r="E211" s="115">
        <v>703.5</v>
      </c>
      <c r="F211" s="115">
        <v>706</v>
      </c>
      <c r="G211" s="37"/>
      <c r="H211" s="37"/>
      <c r="I211" s="117">
        <f t="shared" si="241"/>
        <v>2500</v>
      </c>
      <c r="J211" s="118"/>
      <c r="K211" s="118"/>
      <c r="L211" s="118">
        <f t="shared" si="242"/>
        <v>2.5</v>
      </c>
      <c r="M211" s="119">
        <f t="shared" si="243"/>
        <v>2500</v>
      </c>
    </row>
    <row r="212" spans="1:13">
      <c r="A212" s="114">
        <v>43495</v>
      </c>
      <c r="B212" s="115" t="s">
        <v>166</v>
      </c>
      <c r="C212" s="116">
        <v>1000</v>
      </c>
      <c r="D212" s="115" t="s">
        <v>15</v>
      </c>
      <c r="E212" s="115">
        <v>537.5</v>
      </c>
      <c r="F212" s="115">
        <v>535</v>
      </c>
      <c r="G212" s="37"/>
      <c r="H212" s="37"/>
      <c r="I212" s="117">
        <f t="shared" si="241"/>
        <v>2500</v>
      </c>
      <c r="J212" s="118"/>
      <c r="K212" s="118"/>
      <c r="L212" s="118">
        <f t="shared" si="242"/>
        <v>2.5</v>
      </c>
      <c r="M212" s="119">
        <f t="shared" si="243"/>
        <v>2500</v>
      </c>
    </row>
    <row r="213" spans="1:13">
      <c r="A213" s="114">
        <v>43489</v>
      </c>
      <c r="B213" s="115" t="s">
        <v>401</v>
      </c>
      <c r="C213" s="116">
        <v>250</v>
      </c>
      <c r="D213" s="115" t="s">
        <v>15</v>
      </c>
      <c r="E213" s="115">
        <v>2110</v>
      </c>
      <c r="F213" s="115">
        <v>2105.35</v>
      </c>
      <c r="G213" s="37"/>
      <c r="H213" s="37"/>
      <c r="I213" s="117">
        <f t="shared" si="241"/>
        <v>1162.5000000000227</v>
      </c>
      <c r="J213" s="118"/>
      <c r="K213" s="118"/>
      <c r="L213" s="118">
        <f t="shared" si="242"/>
        <v>4.6500000000000909</v>
      </c>
      <c r="M213" s="119">
        <f t="shared" si="243"/>
        <v>1162.5000000000227</v>
      </c>
    </row>
    <row r="214" spans="1:13">
      <c r="A214" s="114">
        <v>43489</v>
      </c>
      <c r="B214" s="115" t="s">
        <v>429</v>
      </c>
      <c r="C214" s="116">
        <v>250</v>
      </c>
      <c r="D214" s="115" t="s">
        <v>15</v>
      </c>
      <c r="E214" s="115">
        <v>2660.15</v>
      </c>
      <c r="F214" s="115">
        <v>2641.5</v>
      </c>
      <c r="G214" s="37"/>
      <c r="H214" s="37"/>
      <c r="I214" s="117">
        <f t="shared" si="241"/>
        <v>4662.5000000000227</v>
      </c>
      <c r="J214" s="118"/>
      <c r="K214" s="118"/>
      <c r="L214" s="118">
        <f t="shared" si="242"/>
        <v>18.650000000000091</v>
      </c>
      <c r="M214" s="119">
        <f t="shared" si="243"/>
        <v>4662.5000000000227</v>
      </c>
    </row>
    <row r="215" spans="1:13">
      <c r="A215" s="114">
        <v>43489</v>
      </c>
      <c r="B215" s="115" t="s">
        <v>451</v>
      </c>
      <c r="C215" s="116">
        <v>750</v>
      </c>
      <c r="D215" s="115" t="s">
        <v>15</v>
      </c>
      <c r="E215" s="115">
        <v>680.9</v>
      </c>
      <c r="F215" s="115">
        <v>687.05</v>
      </c>
      <c r="G215" s="37"/>
      <c r="H215" s="37"/>
      <c r="I215" s="117">
        <f t="shared" si="241"/>
        <v>-4612.4999999999827</v>
      </c>
      <c r="J215" s="118"/>
      <c r="K215" s="118"/>
      <c r="L215" s="118">
        <f t="shared" si="242"/>
        <v>-6.1499999999999773</v>
      </c>
      <c r="M215" s="119">
        <f t="shared" si="243"/>
        <v>-4612.4999999999827</v>
      </c>
    </row>
    <row r="216" spans="1:13">
      <c r="A216" s="107">
        <v>43489</v>
      </c>
      <c r="B216" s="108" t="s">
        <v>381</v>
      </c>
      <c r="C216" s="109">
        <v>4000</v>
      </c>
      <c r="D216" s="108" t="s">
        <v>15</v>
      </c>
      <c r="E216" s="108">
        <v>88.95</v>
      </c>
      <c r="F216" s="108">
        <v>88.3</v>
      </c>
      <c r="G216" s="110">
        <v>87.5</v>
      </c>
      <c r="H216" s="110">
        <v>86.7</v>
      </c>
      <c r="I216" s="111">
        <f t="shared" si="241"/>
        <v>2600.0000000000227</v>
      </c>
      <c r="J216" s="112">
        <f>(IF(D216="SHORT",IF(G216="",0,F216-G216),IF(D216="LONG",IF(G216="",0,G216-F216))))*C216</f>
        <v>3199.9999999999886</v>
      </c>
      <c r="K216" s="112">
        <f>(IF(D216="SHORT",IF(H216="",0,G216-H216),IF(D216="LONG",IF(H216="",0,(H216-G216)))))*C216</f>
        <v>3199.9999999999886</v>
      </c>
      <c r="L216" s="112">
        <f t="shared" si="242"/>
        <v>2.25</v>
      </c>
      <c r="M216" s="113">
        <f t="shared" si="243"/>
        <v>9000</v>
      </c>
    </row>
    <row r="217" spans="1:13">
      <c r="A217" s="114">
        <v>43489</v>
      </c>
      <c r="B217" s="115" t="s">
        <v>456</v>
      </c>
      <c r="C217" s="116">
        <v>1250</v>
      </c>
      <c r="D217" s="115" t="s">
        <v>15</v>
      </c>
      <c r="E217" s="115">
        <v>664.15</v>
      </c>
      <c r="F217" s="115">
        <v>663.05</v>
      </c>
      <c r="G217" s="37"/>
      <c r="H217" s="37"/>
      <c r="I217" s="117">
        <f t="shared" si="241"/>
        <v>1375.0000000000284</v>
      </c>
      <c r="J217" s="118"/>
      <c r="K217" s="118"/>
      <c r="L217" s="118">
        <f t="shared" si="242"/>
        <v>1.1000000000000227</v>
      </c>
      <c r="M217" s="119">
        <f t="shared" si="243"/>
        <v>1375.0000000000284</v>
      </c>
    </row>
    <row r="218" spans="1:13">
      <c r="A218" s="114">
        <v>43488</v>
      </c>
      <c r="B218" s="115" t="s">
        <v>448</v>
      </c>
      <c r="C218" s="116">
        <v>6000</v>
      </c>
      <c r="D218" s="115" t="s">
        <v>15</v>
      </c>
      <c r="E218" s="115">
        <v>122.95</v>
      </c>
      <c r="F218" s="115">
        <v>122.05</v>
      </c>
      <c r="G218" s="37"/>
      <c r="H218" s="37"/>
      <c r="I218" s="117">
        <f t="shared" si="241"/>
        <v>5400.0000000000346</v>
      </c>
      <c r="J218" s="118"/>
      <c r="K218" s="118"/>
      <c r="L218" s="118">
        <f t="shared" si="242"/>
        <v>0.9000000000000058</v>
      </c>
      <c r="M218" s="119">
        <f t="shared" si="243"/>
        <v>5400.0000000000346</v>
      </c>
    </row>
    <row r="219" spans="1:13">
      <c r="A219" s="114">
        <v>43488</v>
      </c>
      <c r="B219" s="115" t="s">
        <v>458</v>
      </c>
      <c r="C219" s="116">
        <v>1250</v>
      </c>
      <c r="D219" s="115" t="s">
        <v>15</v>
      </c>
      <c r="E219" s="115">
        <v>589</v>
      </c>
      <c r="F219" s="115">
        <v>584.85</v>
      </c>
      <c r="G219" s="37">
        <v>579.6</v>
      </c>
      <c r="H219" s="37"/>
      <c r="I219" s="117">
        <f t="shared" si="241"/>
        <v>5187.4999999999718</v>
      </c>
      <c r="J219" s="118">
        <f>(IF(D219="SHORT",IF(G219="",0,F219-G219),IF(D219="LONG",IF(G219="",0,G219-F219))))*C219</f>
        <v>6562.5</v>
      </c>
      <c r="K219" s="118"/>
      <c r="L219" s="118">
        <f t="shared" si="242"/>
        <v>9.3999999999999773</v>
      </c>
      <c r="M219" s="119">
        <f t="shared" si="243"/>
        <v>11749.999999999971</v>
      </c>
    </row>
    <row r="220" spans="1:13">
      <c r="A220" s="114">
        <v>43487</v>
      </c>
      <c r="B220" s="115" t="s">
        <v>354</v>
      </c>
      <c r="C220" s="116">
        <v>2200</v>
      </c>
      <c r="D220" s="115" t="s">
        <v>15</v>
      </c>
      <c r="E220" s="115">
        <v>243.75</v>
      </c>
      <c r="F220" s="115">
        <v>242</v>
      </c>
      <c r="G220" s="37"/>
      <c r="H220" s="37"/>
      <c r="I220" s="117">
        <f t="shared" si="241"/>
        <v>3850</v>
      </c>
      <c r="J220" s="118"/>
      <c r="K220" s="118"/>
      <c r="L220" s="118">
        <f t="shared" si="242"/>
        <v>1.75</v>
      </c>
      <c r="M220" s="119">
        <f t="shared" si="243"/>
        <v>3850</v>
      </c>
    </row>
    <row r="221" spans="1:13">
      <c r="A221" s="114">
        <v>43487</v>
      </c>
      <c r="B221" s="115" t="s">
        <v>520</v>
      </c>
      <c r="C221" s="116">
        <v>125</v>
      </c>
      <c r="D221" s="115" t="s">
        <v>15</v>
      </c>
      <c r="E221" s="115">
        <v>6383.7</v>
      </c>
      <c r="F221" s="115">
        <v>6441.15</v>
      </c>
      <c r="G221" s="37"/>
      <c r="H221" s="37"/>
      <c r="I221" s="117">
        <f t="shared" si="241"/>
        <v>-7181.2499999999773</v>
      </c>
      <c r="J221" s="118"/>
      <c r="K221" s="118"/>
      <c r="L221" s="118">
        <f t="shared" si="242"/>
        <v>-57.449999999999818</v>
      </c>
      <c r="M221" s="119">
        <f t="shared" si="243"/>
        <v>-7181.2499999999773</v>
      </c>
    </row>
    <row r="222" spans="1:13">
      <c r="A222" s="114">
        <v>43486</v>
      </c>
      <c r="B222" s="115" t="s">
        <v>497</v>
      </c>
      <c r="C222" s="116">
        <v>1100</v>
      </c>
      <c r="D222" s="115" t="s">
        <v>14</v>
      </c>
      <c r="E222" s="115">
        <v>475.7</v>
      </c>
      <c r="F222" s="115">
        <v>479</v>
      </c>
      <c r="G222" s="37"/>
      <c r="H222" s="37"/>
      <c r="I222" s="117">
        <f t="shared" si="241"/>
        <v>3630.0000000000127</v>
      </c>
      <c r="J222" s="118"/>
      <c r="K222" s="118"/>
      <c r="L222" s="118">
        <f t="shared" si="242"/>
        <v>3.3000000000000114</v>
      </c>
      <c r="M222" s="119">
        <f t="shared" si="243"/>
        <v>3630.0000000000127</v>
      </c>
    </row>
    <row r="223" spans="1:13">
      <c r="A223" s="114">
        <v>43486</v>
      </c>
      <c r="B223" s="115" t="s">
        <v>490</v>
      </c>
      <c r="C223" s="116">
        <v>302</v>
      </c>
      <c r="D223" s="115" t="s">
        <v>15</v>
      </c>
      <c r="E223" s="115">
        <v>2302.75</v>
      </c>
      <c r="F223" s="115">
        <v>2286.65</v>
      </c>
      <c r="G223" s="37"/>
      <c r="H223" s="37"/>
      <c r="I223" s="117">
        <f t="shared" si="241"/>
        <v>4862.1999999999725</v>
      </c>
      <c r="J223" s="118"/>
      <c r="K223" s="118"/>
      <c r="L223" s="118">
        <f t="shared" si="242"/>
        <v>16.099999999999909</v>
      </c>
      <c r="M223" s="119">
        <f t="shared" si="243"/>
        <v>4862.1999999999725</v>
      </c>
    </row>
    <row r="224" spans="1:13">
      <c r="A224" s="114">
        <v>43486</v>
      </c>
      <c r="B224" s="115" t="s">
        <v>532</v>
      </c>
      <c r="C224" s="116">
        <v>1800</v>
      </c>
      <c r="D224" s="115" t="s">
        <v>14</v>
      </c>
      <c r="E224" s="115">
        <v>263.45</v>
      </c>
      <c r="F224" s="115">
        <v>261.05</v>
      </c>
      <c r="G224" s="37"/>
      <c r="H224" s="37"/>
      <c r="I224" s="117">
        <f t="shared" si="241"/>
        <v>-4319.9999999999591</v>
      </c>
      <c r="J224" s="118"/>
      <c r="K224" s="118"/>
      <c r="L224" s="118">
        <f t="shared" si="242"/>
        <v>-2.3999999999999773</v>
      </c>
      <c r="M224" s="119">
        <f t="shared" si="243"/>
        <v>-4319.9999999999591</v>
      </c>
    </row>
    <row r="225" spans="1:13">
      <c r="A225" s="114">
        <v>43483</v>
      </c>
      <c r="B225" s="115" t="s">
        <v>331</v>
      </c>
      <c r="C225" s="116">
        <v>1300</v>
      </c>
      <c r="D225" s="115" t="s">
        <v>15</v>
      </c>
      <c r="E225" s="115">
        <v>299.10000000000002</v>
      </c>
      <c r="F225" s="115">
        <v>297</v>
      </c>
      <c r="G225" s="37"/>
      <c r="H225" s="37"/>
      <c r="I225" s="117">
        <f t="shared" si="241"/>
        <v>2730.0000000000296</v>
      </c>
      <c r="J225" s="118"/>
      <c r="K225" s="118"/>
      <c r="L225" s="118">
        <f t="shared" si="242"/>
        <v>2.1000000000000227</v>
      </c>
      <c r="M225" s="119">
        <f t="shared" si="243"/>
        <v>2730.0000000000296</v>
      </c>
    </row>
    <row r="226" spans="1:13">
      <c r="A226" s="114">
        <v>43483</v>
      </c>
      <c r="B226" s="115" t="s">
        <v>362</v>
      </c>
      <c r="C226" s="116">
        <v>900</v>
      </c>
      <c r="D226" s="115" t="s">
        <v>15</v>
      </c>
      <c r="E226" s="115">
        <v>667.25</v>
      </c>
      <c r="F226" s="115">
        <v>662.6</v>
      </c>
      <c r="G226" s="37">
        <v>656.6</v>
      </c>
      <c r="H226" s="37"/>
      <c r="I226" s="117">
        <f t="shared" si="241"/>
        <v>4184.99999999998</v>
      </c>
      <c r="J226" s="118">
        <f>(IF(D226="SHORT",IF(G226="",0,F226-G226),IF(D226="LONG",IF(G226="",0,G226-F226))))*C226</f>
        <v>5400</v>
      </c>
      <c r="K226" s="118"/>
      <c r="L226" s="118">
        <f t="shared" si="242"/>
        <v>10.649999999999977</v>
      </c>
      <c r="M226" s="119">
        <f t="shared" si="243"/>
        <v>9584.99999999998</v>
      </c>
    </row>
    <row r="227" spans="1:13">
      <c r="A227" s="114">
        <v>43483</v>
      </c>
      <c r="B227" s="115" t="s">
        <v>421</v>
      </c>
      <c r="C227" s="116">
        <v>1200</v>
      </c>
      <c r="D227" s="115" t="s">
        <v>15</v>
      </c>
      <c r="E227" s="115">
        <v>672.6</v>
      </c>
      <c r="F227" s="115">
        <v>667.85</v>
      </c>
      <c r="G227" s="37"/>
      <c r="H227" s="37"/>
      <c r="I227" s="117">
        <f t="shared" si="241"/>
        <v>5700</v>
      </c>
      <c r="J227" s="118"/>
      <c r="K227" s="118"/>
      <c r="L227" s="118">
        <f t="shared" si="242"/>
        <v>4.75</v>
      </c>
      <c r="M227" s="119">
        <f t="shared" si="243"/>
        <v>5700</v>
      </c>
    </row>
    <row r="228" spans="1:13">
      <c r="A228" s="114">
        <v>43483</v>
      </c>
      <c r="B228" s="115" t="s">
        <v>528</v>
      </c>
      <c r="C228" s="116">
        <v>2000</v>
      </c>
      <c r="D228" s="115" t="s">
        <v>15</v>
      </c>
      <c r="E228" s="115">
        <v>251.25</v>
      </c>
      <c r="F228" s="115">
        <v>249.5</v>
      </c>
      <c r="G228" s="37">
        <v>247.25</v>
      </c>
      <c r="H228" s="37"/>
      <c r="I228" s="117">
        <f t="shared" si="241"/>
        <v>3500</v>
      </c>
      <c r="J228" s="118">
        <f>(IF(D228="SHORT",IF(G228="",0,F228-G228),IF(D228="LONG",IF(G228="",0,G228-F228))))*C228</f>
        <v>4500</v>
      </c>
      <c r="K228" s="118"/>
      <c r="L228" s="118">
        <f t="shared" si="242"/>
        <v>4</v>
      </c>
      <c r="M228" s="119">
        <f t="shared" si="243"/>
        <v>8000</v>
      </c>
    </row>
    <row r="229" spans="1:13">
      <c r="A229" s="114">
        <v>43482</v>
      </c>
      <c r="B229" s="115" t="s">
        <v>356</v>
      </c>
      <c r="C229" s="116">
        <v>1500</v>
      </c>
      <c r="D229" s="115" t="s">
        <v>15</v>
      </c>
      <c r="E229" s="115">
        <v>288.3</v>
      </c>
      <c r="F229" s="115">
        <v>290.89999999999998</v>
      </c>
      <c r="G229" s="37"/>
      <c r="H229" s="37"/>
      <c r="I229" s="117">
        <f t="shared" si="241"/>
        <v>-3899.9999999999491</v>
      </c>
      <c r="J229" s="118"/>
      <c r="K229" s="118"/>
      <c r="L229" s="118">
        <f t="shared" si="242"/>
        <v>-2.5999999999999659</v>
      </c>
      <c r="M229" s="119">
        <f t="shared" si="243"/>
        <v>-3899.9999999999491</v>
      </c>
    </row>
    <row r="230" spans="1:13">
      <c r="A230" s="114">
        <v>43482</v>
      </c>
      <c r="B230" s="115" t="s">
        <v>512</v>
      </c>
      <c r="C230" s="116">
        <v>2750</v>
      </c>
      <c r="D230" s="115" t="s">
        <v>15</v>
      </c>
      <c r="E230" s="115">
        <v>376.45</v>
      </c>
      <c r="F230" s="115">
        <v>373.8</v>
      </c>
      <c r="G230" s="37"/>
      <c r="H230" s="37"/>
      <c r="I230" s="117">
        <f t="shared" si="241"/>
        <v>7287.4999999999372</v>
      </c>
      <c r="J230" s="118"/>
      <c r="K230" s="118"/>
      <c r="L230" s="118">
        <f t="shared" si="242"/>
        <v>2.6499999999999773</v>
      </c>
      <c r="M230" s="119">
        <f t="shared" si="243"/>
        <v>7287.4999999999372</v>
      </c>
    </row>
    <row r="231" spans="1:13">
      <c r="A231" s="114">
        <v>43482</v>
      </c>
      <c r="B231" s="115" t="s">
        <v>504</v>
      </c>
      <c r="C231" s="116">
        <v>1500</v>
      </c>
      <c r="D231" s="115" t="s">
        <v>15</v>
      </c>
      <c r="E231" s="115">
        <v>222.45</v>
      </c>
      <c r="F231" s="115">
        <v>220.9</v>
      </c>
      <c r="G231" s="37">
        <v>218.9</v>
      </c>
      <c r="H231" s="37"/>
      <c r="I231" s="117">
        <f t="shared" si="241"/>
        <v>2324.9999999999745</v>
      </c>
      <c r="J231" s="118">
        <f>(IF(D231="SHORT",IF(G231="",0,F231-G231),IF(D231="LONG",IF(G231="",0,G231-F231))))*C231</f>
        <v>3000</v>
      </c>
      <c r="K231" s="118"/>
      <c r="L231" s="118">
        <f t="shared" si="242"/>
        <v>3.5499999999999829</v>
      </c>
      <c r="M231" s="119">
        <f t="shared" si="243"/>
        <v>5324.9999999999745</v>
      </c>
    </row>
    <row r="232" spans="1:13">
      <c r="A232" s="114">
        <v>43481</v>
      </c>
      <c r="B232" s="115" t="s">
        <v>515</v>
      </c>
      <c r="C232" s="116">
        <v>500</v>
      </c>
      <c r="D232" s="115" t="s">
        <v>14</v>
      </c>
      <c r="E232" s="115">
        <v>1164.8499999999999</v>
      </c>
      <c r="F232" s="115">
        <v>1167.05</v>
      </c>
      <c r="G232" s="37"/>
      <c r="H232" s="37"/>
      <c r="I232" s="117">
        <f t="shared" si="241"/>
        <v>1100.0000000000227</v>
      </c>
      <c r="J232" s="118"/>
      <c r="K232" s="118"/>
      <c r="L232" s="118">
        <f t="shared" si="242"/>
        <v>2.2000000000000455</v>
      </c>
      <c r="M232" s="119">
        <f t="shared" si="243"/>
        <v>1100.0000000000227</v>
      </c>
    </row>
    <row r="233" spans="1:13">
      <c r="A233" s="114">
        <v>43481</v>
      </c>
      <c r="B233" s="115" t="s">
        <v>453</v>
      </c>
      <c r="C233" s="116">
        <v>750</v>
      </c>
      <c r="D233" s="115" t="s">
        <v>14</v>
      </c>
      <c r="E233" s="115">
        <v>837.5</v>
      </c>
      <c r="F233" s="115">
        <v>829.95</v>
      </c>
      <c r="G233" s="37"/>
      <c r="H233" s="37"/>
      <c r="I233" s="117">
        <f t="shared" si="241"/>
        <v>-5662.4999999999654</v>
      </c>
      <c r="J233" s="118"/>
      <c r="K233" s="118"/>
      <c r="L233" s="118">
        <f t="shared" si="242"/>
        <v>-7.5499999999999536</v>
      </c>
      <c r="M233" s="119">
        <f t="shared" si="243"/>
        <v>-5662.4999999999654</v>
      </c>
    </row>
    <row r="234" spans="1:13">
      <c r="A234" s="114">
        <v>43481</v>
      </c>
      <c r="B234" s="115" t="s">
        <v>494</v>
      </c>
      <c r="C234" s="116">
        <v>3000</v>
      </c>
      <c r="D234" s="115" t="s">
        <v>14</v>
      </c>
      <c r="E234" s="115">
        <v>217.3</v>
      </c>
      <c r="F234" s="115">
        <v>218.8</v>
      </c>
      <c r="G234" s="37">
        <v>220.8</v>
      </c>
      <c r="H234" s="37"/>
      <c r="I234" s="117">
        <f t="shared" si="241"/>
        <v>4500</v>
      </c>
      <c r="J234" s="118">
        <f>(IF(D234="SHORT",IF(G234="",0,F234-G234),IF(D234="LONG",IF(G234="",0,G234-F234))))*C234</f>
        <v>6000</v>
      </c>
      <c r="K234" s="118"/>
      <c r="L234" s="118">
        <f t="shared" si="242"/>
        <v>3.5</v>
      </c>
      <c r="M234" s="119">
        <f t="shared" si="243"/>
        <v>10500</v>
      </c>
    </row>
    <row r="235" spans="1:13">
      <c r="A235" s="114">
        <v>43481</v>
      </c>
      <c r="B235" s="115" t="s">
        <v>531</v>
      </c>
      <c r="C235" s="116">
        <v>75</v>
      </c>
      <c r="D235" s="115" t="s">
        <v>14</v>
      </c>
      <c r="E235" s="115">
        <v>7385</v>
      </c>
      <c r="F235" s="115">
        <v>7318</v>
      </c>
      <c r="G235" s="37"/>
      <c r="H235" s="37"/>
      <c r="I235" s="117">
        <f t="shared" si="241"/>
        <v>-5025</v>
      </c>
      <c r="J235" s="118"/>
      <c r="K235" s="118"/>
      <c r="L235" s="118">
        <f t="shared" si="242"/>
        <v>-67</v>
      </c>
      <c r="M235" s="119">
        <f t="shared" si="243"/>
        <v>-5025</v>
      </c>
    </row>
    <row r="236" spans="1:13">
      <c r="A236" s="114">
        <v>43480</v>
      </c>
      <c r="B236" s="115" t="s">
        <v>473</v>
      </c>
      <c r="C236" s="116">
        <v>1500</v>
      </c>
      <c r="D236" s="115" t="s">
        <v>14</v>
      </c>
      <c r="E236" s="115">
        <v>529</v>
      </c>
      <c r="F236" s="115">
        <v>532.70000000000005</v>
      </c>
      <c r="G236" s="37"/>
      <c r="H236" s="37"/>
      <c r="I236" s="117">
        <f t="shared" si="241"/>
        <v>5550.0000000000682</v>
      </c>
      <c r="J236" s="118"/>
      <c r="K236" s="118"/>
      <c r="L236" s="118">
        <f t="shared" si="242"/>
        <v>3.7000000000000455</v>
      </c>
      <c r="M236" s="119">
        <f t="shared" si="243"/>
        <v>5550.0000000000682</v>
      </c>
    </row>
    <row r="237" spans="1:13">
      <c r="A237" s="114">
        <v>43480</v>
      </c>
      <c r="B237" s="115" t="s">
        <v>528</v>
      </c>
      <c r="C237" s="116">
        <v>2000</v>
      </c>
      <c r="D237" s="115" t="s">
        <v>14</v>
      </c>
      <c r="E237" s="115">
        <v>256.5</v>
      </c>
      <c r="F237" s="115">
        <v>258.25</v>
      </c>
      <c r="G237" s="37"/>
      <c r="H237" s="37"/>
      <c r="I237" s="117">
        <f t="shared" ref="I237:I269" si="244">(IF(D237="SHORT",E237-F237,IF(D237="LONG",F237-E237)))*C237</f>
        <v>3500</v>
      </c>
      <c r="J237" s="118"/>
      <c r="K237" s="118"/>
      <c r="L237" s="118">
        <f t="shared" ref="L237:L268" si="245">(J237+I237+K237)/C237</f>
        <v>1.75</v>
      </c>
      <c r="M237" s="119">
        <f t="shared" ref="M237:M268" si="246">L237*C237</f>
        <v>3500</v>
      </c>
    </row>
    <row r="238" spans="1:13">
      <c r="A238" s="114">
        <v>43480</v>
      </c>
      <c r="B238" s="115" t="s">
        <v>412</v>
      </c>
      <c r="C238" s="116">
        <v>550</v>
      </c>
      <c r="D238" s="115" t="s">
        <v>14</v>
      </c>
      <c r="E238" s="115">
        <v>684.4</v>
      </c>
      <c r="F238" s="115">
        <v>689.15</v>
      </c>
      <c r="G238" s="37"/>
      <c r="H238" s="37"/>
      <c r="I238" s="117">
        <f t="shared" si="244"/>
        <v>2612.5</v>
      </c>
      <c r="J238" s="118"/>
      <c r="K238" s="118"/>
      <c r="L238" s="118">
        <f t="shared" si="245"/>
        <v>4.75</v>
      </c>
      <c r="M238" s="119">
        <f t="shared" si="246"/>
        <v>2612.5</v>
      </c>
    </row>
    <row r="239" spans="1:13">
      <c r="A239" s="114">
        <v>43480</v>
      </c>
      <c r="B239" s="115" t="s">
        <v>379</v>
      </c>
      <c r="C239" s="116">
        <v>1250</v>
      </c>
      <c r="D239" s="115" t="s">
        <v>14</v>
      </c>
      <c r="E239" s="115">
        <v>447.45</v>
      </c>
      <c r="F239" s="115">
        <v>443.4</v>
      </c>
      <c r="G239" s="37"/>
      <c r="H239" s="37"/>
      <c r="I239" s="117">
        <f t="shared" si="244"/>
        <v>-5062.5000000000146</v>
      </c>
      <c r="J239" s="118"/>
      <c r="K239" s="118"/>
      <c r="L239" s="118">
        <f t="shared" si="245"/>
        <v>-4.0500000000000114</v>
      </c>
      <c r="M239" s="119">
        <f t="shared" si="246"/>
        <v>-5062.5000000000146</v>
      </c>
    </row>
    <row r="240" spans="1:13">
      <c r="A240" s="114">
        <v>43480</v>
      </c>
      <c r="B240" s="115" t="s">
        <v>347</v>
      </c>
      <c r="C240" s="116">
        <v>4000</v>
      </c>
      <c r="D240" s="115" t="s">
        <v>14</v>
      </c>
      <c r="E240" s="115">
        <v>150.1</v>
      </c>
      <c r="F240" s="115">
        <v>148.69999999999999</v>
      </c>
      <c r="G240" s="37"/>
      <c r="H240" s="37"/>
      <c r="I240" s="117">
        <f t="shared" si="244"/>
        <v>-5600.0000000000227</v>
      </c>
      <c r="J240" s="118"/>
      <c r="K240" s="118"/>
      <c r="L240" s="118">
        <f t="shared" si="245"/>
        <v>-1.4000000000000057</v>
      </c>
      <c r="M240" s="119">
        <f t="shared" si="246"/>
        <v>-5600.0000000000227</v>
      </c>
    </row>
    <row r="241" spans="1:13">
      <c r="A241" s="114">
        <v>43479</v>
      </c>
      <c r="B241" s="115" t="s">
        <v>385</v>
      </c>
      <c r="C241" s="116">
        <v>6000</v>
      </c>
      <c r="D241" s="115" t="s">
        <v>15</v>
      </c>
      <c r="E241" s="115">
        <v>96.5</v>
      </c>
      <c r="F241" s="115">
        <v>95.75</v>
      </c>
      <c r="G241" s="37"/>
      <c r="H241" s="37"/>
      <c r="I241" s="117">
        <f t="shared" si="244"/>
        <v>4500</v>
      </c>
      <c r="J241" s="118"/>
      <c r="K241" s="118"/>
      <c r="L241" s="118">
        <f t="shared" si="245"/>
        <v>0.75</v>
      </c>
      <c r="M241" s="119">
        <f t="shared" si="246"/>
        <v>4500</v>
      </c>
    </row>
    <row r="242" spans="1:13">
      <c r="A242" s="114">
        <v>43479</v>
      </c>
      <c r="B242" s="115" t="s">
        <v>530</v>
      </c>
      <c r="C242" s="116">
        <v>10000</v>
      </c>
      <c r="D242" s="115" t="s">
        <v>15</v>
      </c>
      <c r="E242" s="115">
        <v>62.8</v>
      </c>
      <c r="F242" s="115">
        <v>63.4</v>
      </c>
      <c r="G242" s="37"/>
      <c r="H242" s="37"/>
      <c r="I242" s="117">
        <f t="shared" si="244"/>
        <v>-6000.0000000000146</v>
      </c>
      <c r="J242" s="118"/>
      <c r="K242" s="118"/>
      <c r="L242" s="118">
        <f t="shared" si="245"/>
        <v>-0.60000000000000142</v>
      </c>
      <c r="M242" s="119">
        <f t="shared" si="246"/>
        <v>-6000.0000000000146</v>
      </c>
    </row>
    <row r="243" spans="1:13">
      <c r="A243" s="114">
        <v>43479</v>
      </c>
      <c r="B243" s="115" t="s">
        <v>442</v>
      </c>
      <c r="C243" s="116">
        <v>2750</v>
      </c>
      <c r="D243" s="115" t="s">
        <v>15</v>
      </c>
      <c r="E243" s="115">
        <v>268.10000000000002</v>
      </c>
      <c r="F243" s="115">
        <v>270.55</v>
      </c>
      <c r="G243" s="37"/>
      <c r="H243" s="37"/>
      <c r="I243" s="117">
        <f t="shared" si="244"/>
        <v>-6737.4999999999691</v>
      </c>
      <c r="J243" s="118"/>
      <c r="K243" s="118"/>
      <c r="L243" s="118">
        <f t="shared" si="245"/>
        <v>-2.4499999999999886</v>
      </c>
      <c r="M243" s="119">
        <f t="shared" si="246"/>
        <v>-6737.4999999999691</v>
      </c>
    </row>
    <row r="244" spans="1:13">
      <c r="A244" s="114">
        <v>43479</v>
      </c>
      <c r="B244" s="115" t="s">
        <v>413</v>
      </c>
      <c r="C244" s="116">
        <v>750</v>
      </c>
      <c r="D244" s="115" t="s">
        <v>15</v>
      </c>
      <c r="E244" s="115">
        <v>1159.6500000000001</v>
      </c>
      <c r="F244" s="115">
        <v>1156</v>
      </c>
      <c r="G244" s="37"/>
      <c r="H244" s="37"/>
      <c r="I244" s="117">
        <f t="shared" si="244"/>
        <v>2737.5000000000682</v>
      </c>
      <c r="J244" s="118"/>
      <c r="K244" s="118"/>
      <c r="L244" s="118">
        <f t="shared" si="245"/>
        <v>3.6500000000000909</v>
      </c>
      <c r="M244" s="119">
        <f t="shared" si="246"/>
        <v>2737.5000000000682</v>
      </c>
    </row>
    <row r="245" spans="1:13">
      <c r="A245" s="114">
        <v>43476</v>
      </c>
      <c r="B245" s="115" t="s">
        <v>431</v>
      </c>
      <c r="C245" s="116">
        <v>2100</v>
      </c>
      <c r="D245" s="115" t="s">
        <v>15</v>
      </c>
      <c r="E245" s="115">
        <v>233.9</v>
      </c>
      <c r="F245" s="115">
        <v>232.15</v>
      </c>
      <c r="G245" s="37"/>
      <c r="H245" s="37"/>
      <c r="I245" s="117">
        <f t="shared" si="244"/>
        <v>3675</v>
      </c>
      <c r="J245" s="118"/>
      <c r="K245" s="118"/>
      <c r="L245" s="118">
        <f t="shared" si="245"/>
        <v>1.75</v>
      </c>
      <c r="M245" s="119">
        <f t="shared" si="246"/>
        <v>3675</v>
      </c>
    </row>
    <row r="246" spans="1:13">
      <c r="A246" s="114">
        <v>43476</v>
      </c>
      <c r="B246" s="115" t="s">
        <v>429</v>
      </c>
      <c r="C246" s="116">
        <v>250</v>
      </c>
      <c r="D246" s="115" t="s">
        <v>15</v>
      </c>
      <c r="E246" s="115">
        <v>2603.75</v>
      </c>
      <c r="F246" s="115">
        <v>2584.1999999999998</v>
      </c>
      <c r="G246" s="37"/>
      <c r="H246" s="37"/>
      <c r="I246" s="117">
        <f t="shared" si="244"/>
        <v>4887.5000000000455</v>
      </c>
      <c r="J246" s="118"/>
      <c r="K246" s="118"/>
      <c r="L246" s="118">
        <f t="shared" si="245"/>
        <v>19.550000000000182</v>
      </c>
      <c r="M246" s="119">
        <f t="shared" si="246"/>
        <v>4887.5000000000455</v>
      </c>
    </row>
    <row r="247" spans="1:13">
      <c r="A247" s="114">
        <v>43476</v>
      </c>
      <c r="B247" s="115" t="s">
        <v>529</v>
      </c>
      <c r="C247" s="116">
        <v>1100</v>
      </c>
      <c r="D247" s="115" t="s">
        <v>15</v>
      </c>
      <c r="E247" s="115">
        <v>478.75</v>
      </c>
      <c r="F247" s="115">
        <v>475.15</v>
      </c>
      <c r="G247" s="37"/>
      <c r="H247" s="37"/>
      <c r="I247" s="117">
        <f t="shared" si="244"/>
        <v>3960.000000000025</v>
      </c>
      <c r="J247" s="118"/>
      <c r="K247" s="118"/>
      <c r="L247" s="118">
        <f t="shared" si="245"/>
        <v>3.6000000000000227</v>
      </c>
      <c r="M247" s="119">
        <f t="shared" si="246"/>
        <v>3960.000000000025</v>
      </c>
    </row>
    <row r="248" spans="1:13">
      <c r="A248" s="114">
        <v>43475</v>
      </c>
      <c r="B248" s="115" t="s">
        <v>166</v>
      </c>
      <c r="C248" s="116">
        <v>1000</v>
      </c>
      <c r="D248" s="115" t="s">
        <v>15</v>
      </c>
      <c r="E248" s="115">
        <v>593.25</v>
      </c>
      <c r="F248" s="115">
        <v>592.4</v>
      </c>
      <c r="G248" s="37"/>
      <c r="H248" s="37"/>
      <c r="I248" s="117">
        <f t="shared" si="244"/>
        <v>850.00000000002274</v>
      </c>
      <c r="J248" s="118"/>
      <c r="K248" s="118"/>
      <c r="L248" s="118">
        <f t="shared" si="245"/>
        <v>0.85000000000002274</v>
      </c>
      <c r="M248" s="119">
        <f t="shared" si="246"/>
        <v>850.00000000002274</v>
      </c>
    </row>
    <row r="249" spans="1:13">
      <c r="A249" s="114">
        <v>43475</v>
      </c>
      <c r="B249" s="115" t="s">
        <v>384</v>
      </c>
      <c r="C249" s="116">
        <v>500</v>
      </c>
      <c r="D249" s="115" t="s">
        <v>14</v>
      </c>
      <c r="E249" s="115">
        <v>1166.25</v>
      </c>
      <c r="F249" s="115">
        <v>1155.75</v>
      </c>
      <c r="G249" s="37"/>
      <c r="H249" s="37"/>
      <c r="I249" s="117">
        <f t="shared" si="244"/>
        <v>-5250</v>
      </c>
      <c r="J249" s="118"/>
      <c r="K249" s="118"/>
      <c r="L249" s="118">
        <f t="shared" si="245"/>
        <v>-10.5</v>
      </c>
      <c r="M249" s="119">
        <f t="shared" si="246"/>
        <v>-5250</v>
      </c>
    </row>
    <row r="250" spans="1:13">
      <c r="A250" s="114">
        <v>43474</v>
      </c>
      <c r="B250" s="115" t="s">
        <v>499</v>
      </c>
      <c r="C250" s="116">
        <v>2200</v>
      </c>
      <c r="D250" s="115" t="s">
        <v>14</v>
      </c>
      <c r="E250" s="115">
        <v>325.45</v>
      </c>
      <c r="F250" s="115">
        <v>327.85</v>
      </c>
      <c r="G250" s="37"/>
      <c r="H250" s="37"/>
      <c r="I250" s="117">
        <f t="shared" si="244"/>
        <v>5280.0000000000746</v>
      </c>
      <c r="J250" s="118"/>
      <c r="K250" s="118"/>
      <c r="L250" s="118">
        <f t="shared" si="245"/>
        <v>2.4000000000000341</v>
      </c>
      <c r="M250" s="119">
        <f t="shared" si="246"/>
        <v>5280.0000000000746</v>
      </c>
    </row>
    <row r="251" spans="1:13">
      <c r="A251" s="114">
        <v>43473</v>
      </c>
      <c r="B251" s="115" t="s">
        <v>412</v>
      </c>
      <c r="C251" s="116">
        <v>550</v>
      </c>
      <c r="D251" s="115" t="s">
        <v>14</v>
      </c>
      <c r="E251" s="115">
        <v>656.85</v>
      </c>
      <c r="F251" s="115">
        <v>660.05</v>
      </c>
      <c r="G251" s="37"/>
      <c r="H251" s="37"/>
      <c r="I251" s="117">
        <f t="shared" si="244"/>
        <v>1759.9999999999625</v>
      </c>
      <c r="J251" s="118"/>
      <c r="K251" s="118"/>
      <c r="L251" s="118">
        <f t="shared" si="245"/>
        <v>3.1999999999999318</v>
      </c>
      <c r="M251" s="119">
        <f t="shared" si="246"/>
        <v>1759.9999999999625</v>
      </c>
    </row>
    <row r="252" spans="1:13">
      <c r="A252" s="114">
        <v>43473</v>
      </c>
      <c r="B252" s="115" t="s">
        <v>351</v>
      </c>
      <c r="C252" s="116">
        <v>700</v>
      </c>
      <c r="D252" s="115" t="s">
        <v>15</v>
      </c>
      <c r="E252" s="115">
        <v>913.45</v>
      </c>
      <c r="F252" s="115">
        <v>921.65</v>
      </c>
      <c r="G252" s="37"/>
      <c r="H252" s="37"/>
      <c r="I252" s="117">
        <f t="shared" si="244"/>
        <v>-5739.9999999999527</v>
      </c>
      <c r="J252" s="118"/>
      <c r="K252" s="118"/>
      <c r="L252" s="118">
        <f t="shared" si="245"/>
        <v>-8.1999999999999318</v>
      </c>
      <c r="M252" s="119">
        <f t="shared" si="246"/>
        <v>-5739.9999999999527</v>
      </c>
    </row>
    <row r="253" spans="1:13">
      <c r="A253" s="114">
        <v>43473</v>
      </c>
      <c r="B253" s="115" t="s">
        <v>490</v>
      </c>
      <c r="C253" s="116">
        <v>302</v>
      </c>
      <c r="D253" s="115" t="s">
        <v>14</v>
      </c>
      <c r="E253" s="115">
        <v>2325.6</v>
      </c>
      <c r="F253" s="115">
        <v>2343</v>
      </c>
      <c r="G253" s="37"/>
      <c r="H253" s="37"/>
      <c r="I253" s="117">
        <f t="shared" si="244"/>
        <v>5254.8000000000275</v>
      </c>
      <c r="J253" s="118"/>
      <c r="K253" s="118"/>
      <c r="L253" s="118">
        <f t="shared" si="245"/>
        <v>17.400000000000091</v>
      </c>
      <c r="M253" s="119">
        <f t="shared" si="246"/>
        <v>5254.8000000000275</v>
      </c>
    </row>
    <row r="254" spans="1:13">
      <c r="A254" s="114">
        <v>43472</v>
      </c>
      <c r="B254" s="115" t="s">
        <v>522</v>
      </c>
      <c r="C254" s="116">
        <v>150</v>
      </c>
      <c r="D254" s="115" t="s">
        <v>14</v>
      </c>
      <c r="E254" s="115">
        <v>3616.2</v>
      </c>
      <c r="F254" s="115">
        <v>3624.95</v>
      </c>
      <c r="G254" s="37"/>
      <c r="H254" s="37"/>
      <c r="I254" s="117">
        <f t="shared" si="244"/>
        <v>1312.5</v>
      </c>
      <c r="J254" s="118"/>
      <c r="K254" s="118"/>
      <c r="L254" s="118">
        <f t="shared" si="245"/>
        <v>8.75</v>
      </c>
      <c r="M254" s="119">
        <f t="shared" si="246"/>
        <v>1312.5</v>
      </c>
    </row>
    <row r="255" spans="1:13">
      <c r="A255" s="114">
        <v>43472</v>
      </c>
      <c r="B255" s="115" t="s">
        <v>423</v>
      </c>
      <c r="C255" s="116">
        <v>2000</v>
      </c>
      <c r="D255" s="115" t="s">
        <v>14</v>
      </c>
      <c r="E255" s="115">
        <v>388.55</v>
      </c>
      <c r="F255" s="115">
        <v>391.45</v>
      </c>
      <c r="G255" s="37"/>
      <c r="H255" s="37"/>
      <c r="I255" s="117">
        <f t="shared" si="244"/>
        <v>5799.9999999999545</v>
      </c>
      <c r="J255" s="118"/>
      <c r="K255" s="118"/>
      <c r="L255" s="118">
        <f t="shared" si="245"/>
        <v>2.8999999999999773</v>
      </c>
      <c r="M255" s="119">
        <f t="shared" si="246"/>
        <v>5799.9999999999545</v>
      </c>
    </row>
    <row r="256" spans="1:13">
      <c r="A256" s="114">
        <v>43469</v>
      </c>
      <c r="B256" s="115" t="s">
        <v>528</v>
      </c>
      <c r="C256" s="116">
        <v>2000</v>
      </c>
      <c r="D256" s="115" t="s">
        <v>14</v>
      </c>
      <c r="E256" s="115">
        <v>259.89999999999998</v>
      </c>
      <c r="F256" s="115">
        <v>260.64999999999998</v>
      </c>
      <c r="G256" s="37"/>
      <c r="H256" s="37"/>
      <c r="I256" s="117">
        <f t="shared" si="244"/>
        <v>1500</v>
      </c>
      <c r="J256" s="118"/>
      <c r="K256" s="118"/>
      <c r="L256" s="118">
        <f t="shared" si="245"/>
        <v>0.75</v>
      </c>
      <c r="M256" s="119">
        <f t="shared" si="246"/>
        <v>1500</v>
      </c>
    </row>
    <row r="257" spans="1:13">
      <c r="A257" s="114">
        <v>43469</v>
      </c>
      <c r="B257" s="115" t="s">
        <v>527</v>
      </c>
      <c r="C257" s="116">
        <v>700</v>
      </c>
      <c r="D257" s="115" t="s">
        <v>15</v>
      </c>
      <c r="E257" s="115">
        <v>722.5</v>
      </c>
      <c r="F257" s="115">
        <v>729</v>
      </c>
      <c r="G257" s="37"/>
      <c r="H257" s="37"/>
      <c r="I257" s="117">
        <f t="shared" si="244"/>
        <v>-4550</v>
      </c>
      <c r="J257" s="118"/>
      <c r="K257" s="118"/>
      <c r="L257" s="118">
        <f t="shared" si="245"/>
        <v>-6.5</v>
      </c>
      <c r="M257" s="119">
        <f t="shared" si="246"/>
        <v>-4550</v>
      </c>
    </row>
    <row r="258" spans="1:13">
      <c r="A258" s="107">
        <v>43468</v>
      </c>
      <c r="B258" s="108" t="s">
        <v>507</v>
      </c>
      <c r="C258" s="109">
        <v>700</v>
      </c>
      <c r="D258" s="108" t="s">
        <v>15</v>
      </c>
      <c r="E258" s="108">
        <v>953.5</v>
      </c>
      <c r="F258" s="108">
        <v>946.35</v>
      </c>
      <c r="G258" s="110">
        <v>937.8</v>
      </c>
      <c r="H258" s="110">
        <v>929.35</v>
      </c>
      <c r="I258" s="111">
        <f t="shared" si="244"/>
        <v>5004.9999999999836</v>
      </c>
      <c r="J258" s="112">
        <f>(IF(D258="SHORT",IF(G258="",0,F258-G258),IF(D258="LONG",IF(G258="",0,G258-F258))))*C258</f>
        <v>5985.0000000000473</v>
      </c>
      <c r="K258" s="112">
        <f>(IF(D258="SHORT",IF(H258="",0,G258-H258),IF(D258="LONG",IF(H258="",0,(H258-G258)))))*C258</f>
        <v>5914.9999999999527</v>
      </c>
      <c r="L258" s="112">
        <f t="shared" si="245"/>
        <v>24.149999999999981</v>
      </c>
      <c r="M258" s="113">
        <f t="shared" si="246"/>
        <v>16904.999999999985</v>
      </c>
    </row>
    <row r="259" spans="1:13">
      <c r="A259" s="114">
        <v>43468</v>
      </c>
      <c r="B259" s="115" t="s">
        <v>509</v>
      </c>
      <c r="C259" s="116">
        <v>500</v>
      </c>
      <c r="D259" s="115" t="s">
        <v>15</v>
      </c>
      <c r="E259" s="115">
        <v>497.15</v>
      </c>
      <c r="F259" s="115">
        <v>493.4</v>
      </c>
      <c r="G259" s="37">
        <v>488.95</v>
      </c>
      <c r="H259" s="37"/>
      <c r="I259" s="117">
        <f t="shared" si="244"/>
        <v>1875</v>
      </c>
      <c r="J259" s="118">
        <f>(IF(D259="SHORT",IF(G259="",0,F259-G259),IF(D259="LONG",IF(G259="",0,G259-F259))))*C259</f>
        <v>2224.9999999999945</v>
      </c>
      <c r="K259" s="118"/>
      <c r="L259" s="118">
        <f t="shared" si="245"/>
        <v>8.1999999999999886</v>
      </c>
      <c r="M259" s="119">
        <f t="shared" si="246"/>
        <v>4099.9999999999945</v>
      </c>
    </row>
    <row r="260" spans="1:13">
      <c r="A260" s="114">
        <v>43468</v>
      </c>
      <c r="B260" s="115" t="s">
        <v>486</v>
      </c>
      <c r="C260" s="116">
        <v>2850</v>
      </c>
      <c r="D260" s="115" t="s">
        <v>15</v>
      </c>
      <c r="E260" s="115">
        <v>164.9</v>
      </c>
      <c r="F260" s="115">
        <v>163.65</v>
      </c>
      <c r="G260" s="37">
        <v>162.15</v>
      </c>
      <c r="H260" s="37"/>
      <c r="I260" s="117">
        <f t="shared" si="244"/>
        <v>3562.5</v>
      </c>
      <c r="J260" s="118">
        <f>(IF(D260="SHORT",IF(G260="",0,F260-G260),IF(D260="LONG",IF(G260="",0,G260-F260))))*C260</f>
        <v>4275</v>
      </c>
      <c r="K260" s="118"/>
      <c r="L260" s="118">
        <f t="shared" si="245"/>
        <v>2.75</v>
      </c>
      <c r="M260" s="119">
        <f t="shared" si="246"/>
        <v>7837.5</v>
      </c>
    </row>
    <row r="261" spans="1:13">
      <c r="A261" s="114">
        <v>43468</v>
      </c>
      <c r="B261" s="115" t="s">
        <v>450</v>
      </c>
      <c r="C261" s="116">
        <v>1500</v>
      </c>
      <c r="D261" s="115" t="s">
        <v>15</v>
      </c>
      <c r="E261" s="115">
        <v>565.1</v>
      </c>
      <c r="F261" s="115">
        <v>560.85</v>
      </c>
      <c r="G261" s="37">
        <v>555.79999999999995</v>
      </c>
      <c r="H261" s="37"/>
      <c r="I261" s="117">
        <f t="shared" si="244"/>
        <v>6375</v>
      </c>
      <c r="J261" s="118">
        <f>(IF(D261="SHORT",IF(G261="",0,F261-G261),IF(D261="LONG",IF(G261="",0,G261-F261))))*C261</f>
        <v>7575.0000000001019</v>
      </c>
      <c r="K261" s="118"/>
      <c r="L261" s="118">
        <f t="shared" si="245"/>
        <v>9.3000000000000682</v>
      </c>
      <c r="M261" s="119">
        <f t="shared" si="246"/>
        <v>13950.000000000102</v>
      </c>
    </row>
    <row r="262" spans="1:13">
      <c r="A262" s="114">
        <v>43467</v>
      </c>
      <c r="B262" s="115" t="s">
        <v>524</v>
      </c>
      <c r="C262" s="116">
        <v>2000</v>
      </c>
      <c r="D262" s="115" t="s">
        <v>14</v>
      </c>
      <c r="E262" s="115">
        <v>265.7</v>
      </c>
      <c r="F262" s="115">
        <v>263.3</v>
      </c>
      <c r="G262" s="37"/>
      <c r="H262" s="37"/>
      <c r="I262" s="117">
        <f t="shared" si="244"/>
        <v>-4799.9999999999545</v>
      </c>
      <c r="J262" s="118"/>
      <c r="K262" s="118"/>
      <c r="L262" s="118">
        <f t="shared" si="245"/>
        <v>-2.3999999999999773</v>
      </c>
      <c r="M262" s="119">
        <f t="shared" si="246"/>
        <v>-4799.9999999999545</v>
      </c>
    </row>
    <row r="263" spans="1:13">
      <c r="A263" s="107">
        <v>43467</v>
      </c>
      <c r="B263" s="108" t="s">
        <v>526</v>
      </c>
      <c r="C263" s="109">
        <v>600</v>
      </c>
      <c r="D263" s="108" t="s">
        <v>15</v>
      </c>
      <c r="E263" s="108">
        <v>1236.8</v>
      </c>
      <c r="F263" s="108">
        <v>1227.5</v>
      </c>
      <c r="G263" s="110">
        <v>1216.45</v>
      </c>
      <c r="H263" s="110">
        <v>1205.5</v>
      </c>
      <c r="I263" s="111">
        <f t="shared" si="244"/>
        <v>5579.9999999999727</v>
      </c>
      <c r="J263" s="112">
        <f>(IF(D263="SHORT",IF(G263="",0,F263-G263),IF(D263="LONG",IF(G263="",0,G263-F263))))*C263</f>
        <v>6629.9999999999727</v>
      </c>
      <c r="K263" s="112">
        <f>(IF(D263="SHORT",IF(H263="",0,G263-H263),IF(D263="LONG",IF(H263="",0,(H263-G263)))))*C263</f>
        <v>6570.0000000000273</v>
      </c>
      <c r="L263" s="112">
        <f t="shared" si="245"/>
        <v>31.299999999999951</v>
      </c>
      <c r="M263" s="113">
        <f t="shared" si="246"/>
        <v>18779.999999999971</v>
      </c>
    </row>
    <row r="264" spans="1:13">
      <c r="A264" s="114">
        <v>43467</v>
      </c>
      <c r="B264" s="115" t="s">
        <v>393</v>
      </c>
      <c r="C264" s="116">
        <v>600</v>
      </c>
      <c r="D264" s="115" t="s">
        <v>15</v>
      </c>
      <c r="E264" s="115">
        <v>904</v>
      </c>
      <c r="F264" s="115">
        <v>897.2</v>
      </c>
      <c r="G264" s="37"/>
      <c r="H264" s="37"/>
      <c r="I264" s="117">
        <f t="shared" si="244"/>
        <v>4079.9999999999727</v>
      </c>
      <c r="J264" s="118"/>
      <c r="K264" s="118"/>
      <c r="L264" s="118">
        <f t="shared" si="245"/>
        <v>6.7999999999999545</v>
      </c>
      <c r="M264" s="119">
        <f t="shared" si="246"/>
        <v>4079.9999999999727</v>
      </c>
    </row>
    <row r="265" spans="1:13">
      <c r="A265" s="114">
        <v>43467</v>
      </c>
      <c r="B265" s="115" t="s">
        <v>34</v>
      </c>
      <c r="C265" s="116">
        <v>1200</v>
      </c>
      <c r="D265" s="115" t="s">
        <v>14</v>
      </c>
      <c r="E265" s="115">
        <v>758.95</v>
      </c>
      <c r="F265" s="115">
        <v>752.1</v>
      </c>
      <c r="G265" s="37"/>
      <c r="H265" s="37"/>
      <c r="I265" s="117">
        <f t="shared" si="244"/>
        <v>-8220.0000000000273</v>
      </c>
      <c r="J265" s="118"/>
      <c r="K265" s="118"/>
      <c r="L265" s="118">
        <f t="shared" si="245"/>
        <v>-6.8500000000000227</v>
      </c>
      <c r="M265" s="119">
        <f t="shared" si="246"/>
        <v>-8220.0000000000273</v>
      </c>
    </row>
    <row r="266" spans="1:13">
      <c r="A266" s="114">
        <v>43467</v>
      </c>
      <c r="B266" s="115" t="s">
        <v>374</v>
      </c>
      <c r="C266" s="116">
        <v>2000</v>
      </c>
      <c r="D266" s="115" t="s">
        <v>14</v>
      </c>
      <c r="E266" s="115">
        <v>281.3</v>
      </c>
      <c r="F266" s="115">
        <v>278.75</v>
      </c>
      <c r="G266" s="37"/>
      <c r="H266" s="37"/>
      <c r="I266" s="117">
        <f t="shared" si="244"/>
        <v>-5100.0000000000227</v>
      </c>
      <c r="J266" s="118"/>
      <c r="K266" s="118"/>
      <c r="L266" s="118">
        <f t="shared" si="245"/>
        <v>-2.5500000000000114</v>
      </c>
      <c r="M266" s="119">
        <f t="shared" si="246"/>
        <v>-5100.0000000000227</v>
      </c>
    </row>
    <row r="267" spans="1:13">
      <c r="A267" s="114">
        <v>43466</v>
      </c>
      <c r="B267" s="115" t="s">
        <v>362</v>
      </c>
      <c r="C267" s="116">
        <v>900</v>
      </c>
      <c r="D267" s="115" t="s">
        <v>15</v>
      </c>
      <c r="E267" s="115">
        <v>627.79999999999995</v>
      </c>
      <c r="F267" s="115">
        <v>623.1</v>
      </c>
      <c r="G267" s="37"/>
      <c r="H267" s="37"/>
      <c r="I267" s="117">
        <f t="shared" si="244"/>
        <v>4229.9999999999382</v>
      </c>
      <c r="J267" s="118"/>
      <c r="K267" s="118"/>
      <c r="L267" s="118">
        <f t="shared" si="245"/>
        <v>4.6999999999999309</v>
      </c>
      <c r="M267" s="119">
        <f t="shared" si="246"/>
        <v>4229.9999999999382</v>
      </c>
    </row>
    <row r="268" spans="1:13">
      <c r="A268" s="107">
        <v>43466</v>
      </c>
      <c r="B268" s="108" t="s">
        <v>452</v>
      </c>
      <c r="C268" s="109">
        <v>500</v>
      </c>
      <c r="D268" s="108" t="s">
        <v>14</v>
      </c>
      <c r="E268" s="108">
        <v>1910.15</v>
      </c>
      <c r="F268" s="108">
        <v>1934</v>
      </c>
      <c r="G268" s="110"/>
      <c r="H268" s="110"/>
      <c r="I268" s="111">
        <f t="shared" si="244"/>
        <v>11924.999999999955</v>
      </c>
      <c r="J268" s="112"/>
      <c r="K268" s="112"/>
      <c r="L268" s="112">
        <f t="shared" si="245"/>
        <v>23.849999999999909</v>
      </c>
      <c r="M268" s="113">
        <f t="shared" si="246"/>
        <v>11924.999999999955</v>
      </c>
    </row>
    <row r="269" spans="1:13">
      <c r="A269" s="114">
        <v>43466</v>
      </c>
      <c r="B269" s="115" t="s">
        <v>367</v>
      </c>
      <c r="C269" s="116">
        <v>1100</v>
      </c>
      <c r="D269" s="115" t="s">
        <v>15</v>
      </c>
      <c r="E269" s="115">
        <v>436.9</v>
      </c>
      <c r="F269" s="115">
        <v>433.65</v>
      </c>
      <c r="G269" s="37"/>
      <c r="H269" s="37"/>
      <c r="I269" s="117">
        <f t="shared" si="244"/>
        <v>3575</v>
      </c>
      <c r="J269" s="118"/>
      <c r="K269" s="118"/>
      <c r="L269" s="118">
        <f t="shared" ref="L269" si="247">(J269+I269+K269)/C269</f>
        <v>3.25</v>
      </c>
      <c r="M269" s="119">
        <f t="shared" ref="M269" si="248">L269*C269</f>
        <v>3575</v>
      </c>
    </row>
    <row r="270" spans="1:13" ht="18.75">
      <c r="A270" s="95"/>
      <c r="B270" s="96"/>
      <c r="C270" s="97"/>
      <c r="D270" s="98"/>
      <c r="E270" s="98"/>
      <c r="F270" s="97"/>
      <c r="G270" s="104" t="s">
        <v>548</v>
      </c>
      <c r="H270" s="104"/>
      <c r="I270" s="104">
        <f>SUM(I204:I269)</f>
        <v>77272.200000000099</v>
      </c>
      <c r="J270" s="104" t="s">
        <v>549</v>
      </c>
      <c r="K270" s="104"/>
      <c r="L270" s="104"/>
      <c r="M270" s="104">
        <f>SUM(M204:M269)</f>
        <v>152934.70000000016</v>
      </c>
    </row>
  </sheetData>
  <mergeCells count="10">
    <mergeCell ref="I204:K204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1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1"/>
  <sheetViews>
    <sheetView topLeftCell="A61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47" t="s">
        <v>344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1">
      <c r="A2" s="148" t="s">
        <v>455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5.75">
      <c r="A3" s="150" t="s">
        <v>336</v>
      </c>
      <c r="B3" s="151"/>
      <c r="C3" s="152" t="s">
        <v>482</v>
      </c>
      <c r="D3" s="153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44" t="s">
        <v>341</v>
      </c>
      <c r="J4" s="145"/>
      <c r="K4" s="146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A6" sqref="A6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</row>
    <row r="2" spans="1:12" ht="65.2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s="1" customFormat="1">
      <c r="A3" s="160" t="s">
        <v>1</v>
      </c>
      <c r="B3" s="162" t="s">
        <v>2</v>
      </c>
      <c r="C3" s="162" t="s">
        <v>317</v>
      </c>
      <c r="D3" s="164" t="s">
        <v>3</v>
      </c>
      <c r="E3" s="164" t="s">
        <v>316</v>
      </c>
      <c r="F3" s="166" t="s">
        <v>4</v>
      </c>
      <c r="G3" s="166"/>
      <c r="H3" s="166"/>
      <c r="I3" s="166" t="s">
        <v>5</v>
      </c>
      <c r="J3" s="166"/>
      <c r="K3" s="166"/>
      <c r="L3" s="33" t="s">
        <v>6</v>
      </c>
    </row>
    <row r="4" spans="1:12" s="1" customFormat="1" ht="15.75" thickBot="1">
      <c r="A4" s="161"/>
      <c r="B4" s="163"/>
      <c r="C4" s="163"/>
      <c r="D4" s="165"/>
      <c r="E4" s="165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67"/>
      <c r="B4277" s="167"/>
      <c r="C4277" s="167"/>
      <c r="D4277" s="167"/>
      <c r="E4277" s="167"/>
      <c r="F4277" s="167"/>
      <c r="G4277" s="167"/>
      <c r="H4277" s="167"/>
      <c r="I4277" s="167"/>
      <c r="J4277" s="167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0"/>
  <sheetViews>
    <sheetView topLeftCell="A28" zoomScale="90" zoomScaleNormal="90" workbookViewId="0">
      <selection activeCell="A40" sqref="A40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68" t="s">
        <v>474</v>
      </c>
      <c r="B2" s="169"/>
      <c r="C2" s="169"/>
      <c r="D2" s="169"/>
      <c r="E2" s="132"/>
      <c r="F2" s="13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591</v>
      </c>
    </row>
    <row r="4" spans="1:6" ht="15.75">
      <c r="A4" s="129" t="s">
        <v>478</v>
      </c>
      <c r="B4" s="130">
        <v>100000</v>
      </c>
      <c r="C4" s="129">
        <v>341995</v>
      </c>
      <c r="D4" s="131">
        <f t="shared" ref="D4:D7" si="0">C4/B4</f>
        <v>3.41995</v>
      </c>
      <c r="E4" s="129" t="s">
        <v>583</v>
      </c>
      <c r="F4" s="128">
        <v>0.84</v>
      </c>
    </row>
    <row r="5" spans="1:6" ht="15.75">
      <c r="A5" s="129" t="s">
        <v>479</v>
      </c>
      <c r="B5" s="130">
        <v>100000</v>
      </c>
      <c r="C5" s="129">
        <v>328918</v>
      </c>
      <c r="D5" s="131">
        <f t="shared" si="0"/>
        <v>3.28918</v>
      </c>
      <c r="E5" s="129" t="s">
        <v>585</v>
      </c>
      <c r="F5" s="128">
        <v>0.84</v>
      </c>
    </row>
    <row r="6" spans="1:6" ht="15.75">
      <c r="A6" s="129" t="s">
        <v>480</v>
      </c>
      <c r="B6" s="130">
        <v>100000</v>
      </c>
      <c r="C6" s="129">
        <v>288028</v>
      </c>
      <c r="D6" s="131">
        <f t="shared" si="0"/>
        <v>2.88028</v>
      </c>
      <c r="E6" s="129" t="s">
        <v>584</v>
      </c>
      <c r="F6" s="128">
        <v>0.78</v>
      </c>
    </row>
    <row r="7" spans="1:6" ht="15.75">
      <c r="A7" s="129" t="s">
        <v>481</v>
      </c>
      <c r="B7" s="130">
        <v>100000</v>
      </c>
      <c r="C7" s="129">
        <v>303853</v>
      </c>
      <c r="D7" s="131">
        <f t="shared" si="0"/>
        <v>3.0385300000000002</v>
      </c>
    </row>
    <row r="8" spans="1:6" ht="15.75">
      <c r="A8" s="129" t="s">
        <v>498</v>
      </c>
      <c r="B8" s="130">
        <v>100000</v>
      </c>
      <c r="C8" s="129">
        <v>281093</v>
      </c>
      <c r="D8" s="131">
        <f t="shared" ref="D8:D10" si="1">C8/B8</f>
        <v>2.8109299999999999</v>
      </c>
    </row>
    <row r="9" spans="1:6" ht="15.75">
      <c r="A9" s="129" t="s">
        <v>502</v>
      </c>
      <c r="B9" s="130">
        <v>100000</v>
      </c>
      <c r="C9" s="129">
        <v>407723</v>
      </c>
      <c r="D9" s="131">
        <f t="shared" si="1"/>
        <v>4.0772300000000001</v>
      </c>
    </row>
    <row r="10" spans="1:6" ht="15.75">
      <c r="A10" s="129" t="s">
        <v>513</v>
      </c>
      <c r="B10" s="130">
        <v>100000</v>
      </c>
      <c r="C10" s="129">
        <v>276937</v>
      </c>
      <c r="D10" s="131">
        <f t="shared" si="1"/>
        <v>2.7693699999999999</v>
      </c>
    </row>
    <row r="11" spans="1:6" ht="15.75">
      <c r="A11" s="129" t="s">
        <v>525</v>
      </c>
      <c r="B11" s="130">
        <v>100000</v>
      </c>
      <c r="C11" s="129">
        <v>385327</v>
      </c>
      <c r="D11" s="131">
        <f t="shared" ref="D11" si="2">C11/B11</f>
        <v>3.8532700000000002</v>
      </c>
    </row>
    <row r="12" spans="1:6" ht="15.75">
      <c r="A12" s="129" t="s">
        <v>583</v>
      </c>
      <c r="B12" s="130">
        <v>100000</v>
      </c>
      <c r="C12" s="129">
        <v>152934</v>
      </c>
      <c r="D12" s="131">
        <f t="shared" ref="D12:D14" si="3">C12/B12</f>
        <v>1.5293399999999999</v>
      </c>
    </row>
    <row r="13" spans="1:6" ht="15.75">
      <c r="A13" s="129" t="s">
        <v>585</v>
      </c>
      <c r="B13" s="130">
        <v>100000</v>
      </c>
      <c r="C13" s="129">
        <v>543200</v>
      </c>
      <c r="D13" s="131">
        <f t="shared" si="3"/>
        <v>5.4320000000000004</v>
      </c>
      <c r="E13" s="128"/>
    </row>
    <row r="14" spans="1:6" ht="15.75">
      <c r="A14" s="129" t="s">
        <v>584</v>
      </c>
      <c r="B14" s="130">
        <v>100000</v>
      </c>
      <c r="C14" s="129">
        <v>792720</v>
      </c>
      <c r="D14" s="131">
        <f t="shared" si="3"/>
        <v>7.9272</v>
      </c>
      <c r="E14" s="128"/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68" t="s">
        <v>598</v>
      </c>
      <c r="B35" s="169"/>
      <c r="C35" s="169"/>
      <c r="D35" s="169"/>
    </row>
    <row r="36" spans="1:4">
      <c r="A36" s="132"/>
      <c r="B36" s="132"/>
      <c r="C36" s="132"/>
      <c r="D36" s="13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129" t="s">
        <v>583</v>
      </c>
      <c r="B38" s="130">
        <v>100000</v>
      </c>
      <c r="C38" s="129">
        <v>77272</v>
      </c>
      <c r="D38" s="131">
        <f t="shared" ref="D38:D40" si="4">C38/B38</f>
        <v>0.77271999999999996</v>
      </c>
    </row>
    <row r="39" spans="1:4" ht="15.75">
      <c r="A39" s="129" t="s">
        <v>585</v>
      </c>
      <c r="B39" s="130">
        <v>100000</v>
      </c>
      <c r="C39" s="129">
        <v>225090</v>
      </c>
      <c r="D39" s="131">
        <f t="shared" si="4"/>
        <v>2.2509000000000001</v>
      </c>
    </row>
    <row r="40" spans="1:4" ht="15.75">
      <c r="A40" s="129" t="s">
        <v>584</v>
      </c>
      <c r="B40" s="130">
        <v>100000</v>
      </c>
      <c r="C40" s="129">
        <v>209400</v>
      </c>
      <c r="D40" s="131">
        <f t="shared" si="4"/>
        <v>2.0939999999999999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2015-07-11T09:11:26Z</dcterms:created>
  <dcterms:modified xsi:type="dcterms:W3CDTF">2019-04-13T07:55:03Z</dcterms:modified>
</cp:coreProperties>
</file>