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FEB-2019" sheetId="5" r:id="rId1"/>
    <sheet name="2018" sheetId="2" r:id="rId2"/>
    <sheet name="till Feb-18" sheetId="1" r:id="rId3"/>
    <sheet name="ROI Statement" sheetId="3" r:id="rId4"/>
  </sheets>
  <calcPr calcId="124519"/>
</workbook>
</file>

<file path=xl/calcChain.xml><?xml version="1.0" encoding="utf-8"?>
<calcChain xmlns="http://schemas.openxmlformats.org/spreadsheetml/2006/main">
  <c r="L32" i="5"/>
  <c r="I32"/>
  <c r="K10"/>
  <c r="J10"/>
  <c r="I10"/>
  <c r="J11"/>
  <c r="K11"/>
  <c r="I11"/>
  <c r="K12"/>
  <c r="I12"/>
  <c r="L12" s="1"/>
  <c r="K13"/>
  <c r="I13"/>
  <c r="L13" s="1"/>
  <c r="K14"/>
  <c r="I14"/>
  <c r="L14" s="1"/>
  <c r="K15"/>
  <c r="I15"/>
  <c r="L15" s="1"/>
  <c r="K16"/>
  <c r="J16"/>
  <c r="I16"/>
  <c r="K17"/>
  <c r="J17"/>
  <c r="I17"/>
  <c r="I18"/>
  <c r="L18" s="1"/>
  <c r="I19"/>
  <c r="L19" s="1"/>
  <c r="I20"/>
  <c r="L20" s="1"/>
  <c r="I21"/>
  <c r="L21" s="1"/>
  <c r="I22"/>
  <c r="L22" s="1"/>
  <c r="I23"/>
  <c r="K24"/>
  <c r="I24"/>
  <c r="K25"/>
  <c r="I25"/>
  <c r="K26"/>
  <c r="J26"/>
  <c r="I26"/>
  <c r="K29"/>
  <c r="L29" s="1"/>
  <c r="K40"/>
  <c r="K28"/>
  <c r="K27"/>
  <c r="J28"/>
  <c r="J27"/>
  <c r="I28"/>
  <c r="L28" s="1"/>
  <c r="I27"/>
  <c r="L27" s="1"/>
  <c r="J71"/>
  <c r="J65"/>
  <c r="J59"/>
  <c r="J40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64"/>
  <c r="L64" s="1"/>
  <c r="I65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L10" l="1"/>
  <c r="L11"/>
  <c r="L16"/>
  <c r="L65"/>
  <c r="L24"/>
  <c r="L17"/>
  <c r="L26"/>
  <c r="L23"/>
  <c r="L25"/>
  <c r="H79"/>
  <c r="H80"/>
  <c r="J80" s="1"/>
  <c r="H81"/>
  <c r="J81" s="1"/>
  <c r="K81"/>
  <c r="H82"/>
  <c r="I82"/>
  <c r="J82" s="1"/>
  <c r="C83"/>
  <c r="H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I96"/>
  <c r="H97"/>
  <c r="I97"/>
  <c r="H98"/>
  <c r="J98" s="1"/>
  <c r="H99"/>
  <c r="J99" s="1"/>
  <c r="H100"/>
  <c r="J100" s="1"/>
  <c r="H101"/>
  <c r="J101" s="1"/>
  <c r="H102"/>
  <c r="J102" s="1"/>
  <c r="H103"/>
  <c r="J103" s="1"/>
  <c r="H104"/>
  <c r="I104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I30"/>
  <c r="L30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36"/>
  <c r="I76" l="1"/>
  <c r="J97"/>
  <c r="J104"/>
  <c r="K99"/>
  <c r="K112"/>
  <c r="J79"/>
  <c r="H114"/>
  <c r="K113"/>
  <c r="K103"/>
  <c r="L36"/>
  <c r="L76" s="1"/>
  <c r="K106"/>
  <c r="K93"/>
  <c r="K88"/>
  <c r="K87"/>
  <c r="K101"/>
  <c r="K100"/>
  <c r="J96"/>
  <c r="K95"/>
  <c r="K91"/>
  <c r="K90"/>
  <c r="K89"/>
  <c r="K110"/>
  <c r="K109"/>
  <c r="K108"/>
  <c r="K107"/>
  <c r="K85"/>
  <c r="K84"/>
  <c r="K79"/>
  <c r="K105"/>
  <c r="K104"/>
  <c r="K102"/>
  <c r="K98"/>
  <c r="K97"/>
  <c r="K92"/>
  <c r="K111"/>
  <c r="K96"/>
  <c r="K94"/>
  <c r="K86"/>
  <c r="K82"/>
  <c r="K80"/>
  <c r="K83"/>
  <c r="J83"/>
  <c r="D8" i="3"/>
  <c r="K47" i="2"/>
  <c r="H6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114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2" i="2" l="1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<sst xmlns="http://schemas.openxmlformats.org/spreadsheetml/2006/main" count="1448" uniqueCount="290">
  <si>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</si>
  <si>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</si>
  <si>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</si>
  <si>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</si>
  <si>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</si>
  <si>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</si>
  <si>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</si>
  <si>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</si>
  <si>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</si>
  <si>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</si>
  <si>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</si>
  <si>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</si>
  <si>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</si>
  <si>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</si>
  <si>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</si>
  <si>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</si>
  <si>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</si>
  <si>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</si>
  <si>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</si>
  <si>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</si>
  <si>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</si>
  <si>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</si>
  <si>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</si>
  <si>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</si>
  <si>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</si>
  <si>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</si>
  <si>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</si>
  <si>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</si>
  <si>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</si>
  <si>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</si>
  <si>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</si>
  <si>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</si>
  <si>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</si>
  <si>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</si>
  <si>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</si>
  <si>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</si>
  <si>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</si>
  <si>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</si>
  <si>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</si>
  <si>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</si>
  <si>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</si>
  <si>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</si>
  <si>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</si>
  <si>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</si>
  <si>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</si>
  <si>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</si>
  <si>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</si>
  <si>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</si>
  <si>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</si>
  <si>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</si>
  <si>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</si>
  <si>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</si>
  <si>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</si>
  <si>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</si>
  <si>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</si>
  <si>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</si>
  <si>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</si>
  <si>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</si>
  <si>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</si>
  <si>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</si>
  <si>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</si>
  <si>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</si>
  <si>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</si>
  <si>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</si>
  <si>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</si>
  <si>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</si>
  <si>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</si>
  <si>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</si>
  <si>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</si>
  <si>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</si>
  <si>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</si>
  <si>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</si>
  <si>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</si>
  <si>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</si>
  <si>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</si>
  <si>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</si>
  <si>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</si>
  <si>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</si>
  <si>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</si>
  <si>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</si>
  <si>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</si>
  <si>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</si>
  <si>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</si>
  <si>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</si>
  <si>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</si>
  <si>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</si>
  <si>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</si>
  <si>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</si>
  <si>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</si>
  <si>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</si>
  <si>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</si>
  <si>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</si>
  <si>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</si>
  <si>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</si>
  <si>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</si>
  <si>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</si>
  <si>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</si>
  <si>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</si>
  <si>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</si>
  <si>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</si>
  <si>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</si>
  <si>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</si>
  <si>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</si>
  <si>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</si>
  <si>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</si>
  <si>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</si>
  <si>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</si>
  <si>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</si>
  <si>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</si>
  <si>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</si>
  <si>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</si>
  <si>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</si>
  <si>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</si>
  <si>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</si>
  <si>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</si>
  <si>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</si>
  <si>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</si>
  <si>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</si>
  <si>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</si>
  <si>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</si>
  <si>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</si>
  <si>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</si>
  <si>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</si>
  <si>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</si>
  <si>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</si>
  <si>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</si>
  <si>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</si>
  <si>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</si>
  <si>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</si>
  <si>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</si>
  <si>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</si>
  <si>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</si>
  <si>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</si>
  <si>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</si>
  <si>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</si>
  <si>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</si>
  <si>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</si>
  <si>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</si>
  <si>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</si>
  <si>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</si>
  <si>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</si>
  <si>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</si>
  <si>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</si>
  <si>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</si>
  <si>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</si>
  <si>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</si>
  <si>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</si>
  <si>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</si>
  <si>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</si>
  <si>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</si>
  <si>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</si>
  <si>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</si>
  <si>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</si>
  <si>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</si>
  <si>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</si>
  <si>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</si>
  <si>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</si>
  <si>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</si>
  <si>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</si>
  <si>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</si>
  <si>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</si>
  <si>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</si>
  <si>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</si>
  <si>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</si>
  <si>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</si>
  <si>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</si>
  <si>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</si>
  <si>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</si>
  <si>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</si>
  <si>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</si>
  <si>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</si>
  <si>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</si>
  <si>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</si>
  <si>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</si>
  <si>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</si>
  <si>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</si>
  <si>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</si>
  <si>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</si>
  <si>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</si>
  <si>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</si>
  <si>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</si>
  <si>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</si>
  <si>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</si>
  <si>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</si>
  <si>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</si>
  <si>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</si>
  <si>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</si>
  <si>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</si>
  <si>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</si>
  <si>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</si>
  <si>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</si>
  <si>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</si>
  <si>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</si>
  <si>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</si>
  <si>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</si>
  <si>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</si>
  <si>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</si>
  <si>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</si>
  <si>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</si>
  <si>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</si>
  <si>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</si>
  <si>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</si>
  <si>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</si>
  <si>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</si>
  <si>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</si>
  <si>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</si>
  <si>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</si>
  <si>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</si>
  <si>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</si>
  <si>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</si>
  <si>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</si>
  <si>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</si>
  <si>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</si>
  <si>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</si>
  <si>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</si>
  <si>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</si>
  <si>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</si>
  <si>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</si>
  <si>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</si>
  <si>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</si>
  <si>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</si>
  <si>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</si>
  <si>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</si>
  <si>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</si>
  <si>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</si>
  <si>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</si>
  <si>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</si>
  <si>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</si>
  <si>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</si>
  <si>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</si>
  <si>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</si>
  <si>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</si>
  <si>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</si>
  <si>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</si>
  <si>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</si>
  <si>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</si>
  <si>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</si>
  <si>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</si>
  <si>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</si>
  <si>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</si>
  <si>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</si>
  <si>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</si>
  <si>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</si>
  <si>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</si>
  <si>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</si>
  <si>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</si>
  <si>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</si>
  <si>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</si>
  <si>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</si>
  <si>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</si>
  <si>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</si>
  <si>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</si>
  <si>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</si>
  <si>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</si>
  <si>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</si>
  <si>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</si>
  <si>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</si>
  <si>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</si>
  <si>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</si>
  <si>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</si>
  <si>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</si>
  <si>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</si>
  <si>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</si>
  <si>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</si>
  <si>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</si>
  <si>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</si>
  <si>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</si>
  <si>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</si>
  <si>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</si>
  <si>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</si>
  <si>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</si>
  <si>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</si>
  <si>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</si>
  <si>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</si>
  <si>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</si>
  <si>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</si>
  <si>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</si>
  <si>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</si>
  <si>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</si>
  <si>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</si>
  <si>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</si>
  <si>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</si>
  <si>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</si>
  <si>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</si>
  <si>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</si>
  <si>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</si>
  <si>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>Shares quatity as per scripts - Below 300 : 4000, Between 301 to 500 : 2000, Above 500 : 1000</t>
  </si>
  <si>
    <t xml:space="preserve">RAYMOND </t>
  </si>
  <si>
    <t xml:space="preserve">GODFRYPHLP </t>
  </si>
  <si>
    <t xml:space="preserve">CHOLAFIN 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</si>
</sst>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8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b/>
      <sz val="11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9" fillId="0" borderId="0" applyFont="0" applyFill="0" applyBorder="0" applyAlignment="0" applyProtection="0"/>
  </cellStyleXfs>
  <cellXfs count="211">
    <xf numFmtId="0" fontId="0" fillId="0" borderId="0" xfId="0" applyFont="1" applyAlignment="1"/>
    <xf numFmtId="0" fontId="0" fillId="0" borderId="0" xfId="0" applyFont="1"/>
    <xf numFmtId="0" fontId="27" fillId="0" borderId="0" xfId="0" applyFont="1"/>
    <xf numFmtId="0" fontId="27" fillId="0" borderId="2" xfId="0" applyFont="1" applyBorder="1"/>
    <xf numFmtId="165" fontId="27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8" fillId="0" borderId="0" xfId="0" applyFont="1" applyAlignment="1">
      <alignment horizontal="center" vertical="center"/>
    </xf>
    <xf numFmtId="0" fontId="27" fillId="0" borderId="5" xfId="0" applyFont="1" applyBorder="1"/>
    <xf numFmtId="165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/>
    <xf numFmtId="165" fontId="27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/>
    </xf>
    <xf numFmtId="2" fontId="29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30" fillId="2" borderId="0" xfId="0" applyNumberFormat="1" applyFont="1" applyFill="1" applyBorder="1"/>
    <xf numFmtId="0" fontId="30" fillId="2" borderId="0" xfId="0" applyFont="1" applyFill="1" applyBorder="1"/>
    <xf numFmtId="1" fontId="32" fillId="2" borderId="0" xfId="0" applyNumberFormat="1" applyFont="1" applyFill="1" applyBorder="1" applyAlignment="1">
      <alignment horizontal="center"/>
    </xf>
    <xf numFmtId="2" fontId="33" fillId="4" borderId="9" xfId="0" applyNumberFormat="1" applyFont="1" applyFill="1" applyBorder="1" applyAlignment="1">
      <alignment horizontal="center" vertical="center"/>
    </xf>
    <xf numFmtId="2" fontId="33" fillId="4" borderId="11" xfId="0" applyNumberFormat="1" applyFont="1" applyFill="1" applyBorder="1" applyAlignment="1">
      <alignment horizontal="center" vertical="center"/>
    </xf>
    <xf numFmtId="2" fontId="33" fillId="4" borderId="12" xfId="0" applyNumberFormat="1" applyFont="1" applyFill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66" fontId="39" fillId="0" borderId="0" xfId="0" applyNumberFormat="1" applyFont="1" applyBorder="1" applyAlignment="1">
      <alignment horizontal="center" vertical="center"/>
    </xf>
    <xf numFmtId="166" fontId="39" fillId="6" borderId="0" xfId="0" applyNumberFormat="1" applyFont="1" applyFill="1" applyBorder="1" applyAlignment="1">
      <alignment horizontal="center" vertical="center"/>
    </xf>
    <xf numFmtId="2" fontId="29" fillId="6" borderId="0" xfId="0" applyNumberFormat="1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 vertical="center"/>
    </xf>
    <xf numFmtId="0" fontId="29" fillId="6" borderId="0" xfId="0" applyNumberFormat="1" applyFont="1" applyFill="1" applyBorder="1" applyAlignment="1">
      <alignment horizontal="center"/>
    </xf>
    <xf numFmtId="2" fontId="39" fillId="6" borderId="0" xfId="0" applyNumberFormat="1" applyFont="1" applyFill="1" applyBorder="1" applyAlignment="1">
      <alignment horizontal="center" vertical="center"/>
    </xf>
    <xf numFmtId="2" fontId="40" fillId="6" borderId="6" xfId="0" applyNumberFormat="1" applyFont="1" applyFill="1" applyBorder="1" applyAlignment="1">
      <alignment horizontal="center"/>
    </xf>
    <xf numFmtId="166" fontId="39" fillId="7" borderId="0" xfId="0" applyNumberFormat="1" applyFont="1" applyFill="1" applyBorder="1" applyAlignment="1">
      <alignment horizontal="center" vertical="center"/>
    </xf>
    <xf numFmtId="2" fontId="29" fillId="7" borderId="0" xfId="0" applyNumberFormat="1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 vertical="center"/>
    </xf>
    <xf numFmtId="0" fontId="29" fillId="7" borderId="0" xfId="0" applyNumberFormat="1" applyFont="1" applyFill="1" applyBorder="1" applyAlignment="1">
      <alignment horizontal="center"/>
    </xf>
    <xf numFmtId="2" fontId="39" fillId="7" borderId="0" xfId="0" applyNumberFormat="1" applyFont="1" applyFill="1" applyBorder="1" applyAlignment="1">
      <alignment horizontal="center" vertical="center"/>
    </xf>
    <xf numFmtId="2" fontId="29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7" fillId="7" borderId="0" xfId="0" applyFont="1" applyFill="1"/>
    <xf numFmtId="0" fontId="0" fillId="7" borderId="0" xfId="0" applyFont="1" applyFill="1" applyAlignment="1"/>
    <xf numFmtId="0" fontId="47" fillId="8" borderId="0" xfId="0" applyNumberFormat="1" applyFont="1" applyFill="1" applyBorder="1" applyAlignment="1">
      <alignment horizontal="center" vertical="center"/>
    </xf>
    <xf numFmtId="0" fontId="49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51" fillId="0" borderId="22" xfId="0" applyNumberFormat="1" applyFont="1" applyFill="1" applyBorder="1" applyAlignment="1">
      <alignment horizontal="center"/>
    </xf>
    <xf numFmtId="169" fontId="52" fillId="0" borderId="22" xfId="0" applyNumberFormat="1" applyFont="1" applyFill="1" applyBorder="1" applyAlignment="1">
      <alignment horizontal="center"/>
    </xf>
    <xf numFmtId="169" fontId="51" fillId="0" borderId="22" xfId="0" applyNumberFormat="1" applyFont="1" applyFill="1" applyBorder="1" applyAlignment="1">
      <alignment horizontal="center"/>
    </xf>
    <xf numFmtId="170" fontId="53" fillId="0" borderId="22" xfId="0" applyNumberFormat="1" applyFont="1" applyFill="1" applyBorder="1" applyAlignment="1">
      <alignment horizontal="center"/>
    </xf>
    <xf numFmtId="0" fontId="41" fillId="0" borderId="22" xfId="0" applyFont="1" applyBorder="1" applyAlignment="1">
      <alignment horizontal="center"/>
    </xf>
    <xf numFmtId="168" fontId="54" fillId="0" borderId="22" xfId="0" applyNumberFormat="1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2" fontId="54" fillId="0" borderId="22" xfId="0" applyNumberFormat="1" applyFont="1" applyBorder="1" applyAlignment="1">
      <alignment horizontal="center"/>
    </xf>
    <xf numFmtId="2" fontId="55" fillId="0" borderId="22" xfId="0" applyNumberFormat="1" applyFont="1" applyFill="1" applyBorder="1" applyAlignment="1">
      <alignment horizontal="center"/>
    </xf>
    <xf numFmtId="169" fontId="56" fillId="0" borderId="22" xfId="0" applyNumberFormat="1" applyFont="1" applyFill="1" applyBorder="1" applyAlignment="1">
      <alignment horizontal="center"/>
    </xf>
    <xf numFmtId="169" fontId="55" fillId="0" borderId="22" xfId="0" applyNumberFormat="1" applyFont="1" applyFill="1" applyBorder="1" applyAlignment="1">
      <alignment horizontal="center"/>
    </xf>
    <xf numFmtId="170" fontId="57" fillId="0" borderId="22" xfId="0" applyNumberFormat="1" applyFont="1" applyFill="1" applyBorder="1" applyAlignment="1">
      <alignment horizontal="center"/>
    </xf>
    <xf numFmtId="0" fontId="54" fillId="0" borderId="0" xfId="0" applyFont="1"/>
    <xf numFmtId="167" fontId="50" fillId="10" borderId="19" xfId="0" applyNumberFormat="1" applyFont="1" applyFill="1" applyBorder="1" applyAlignment="1">
      <alignment horizontal="center" vertical="center"/>
    </xf>
    <xf numFmtId="0" fontId="50" fillId="10" borderId="19" xfId="0" applyNumberFormat="1" applyFont="1" applyFill="1" applyBorder="1" applyAlignment="1">
      <alignment horizontal="center" vertical="center"/>
    </xf>
    <xf numFmtId="0" fontId="47" fillId="10" borderId="20" xfId="0" applyNumberFormat="1" applyFont="1" applyFill="1" applyBorder="1" applyAlignment="1">
      <alignment horizontal="center" vertical="center"/>
    </xf>
    <xf numFmtId="0" fontId="47" fillId="10" borderId="21" xfId="0" applyNumberFormat="1" applyFont="1" applyFill="1" applyBorder="1" applyAlignment="1">
      <alignment horizontal="center" vertical="center"/>
    </xf>
    <xf numFmtId="168" fontId="41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58" fillId="0" borderId="22" xfId="0" applyNumberFormat="1" applyFont="1" applyBorder="1" applyAlignment="1">
      <alignment horizontal="center"/>
    </xf>
    <xf numFmtId="168" fontId="58" fillId="0" borderId="22" xfId="0" applyNumberFormat="1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0" xfId="0" applyFont="1"/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41" fillId="0" borderId="22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0" fontId="41" fillId="0" borderId="0" xfId="0" applyFont="1"/>
    <xf numFmtId="2" fontId="25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24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0" fontId="61" fillId="11" borderId="0" xfId="0" applyFont="1" applyFill="1" applyAlignment="1">
      <alignment horizontal="center" vertical="center"/>
    </xf>
    <xf numFmtId="0" fontId="62" fillId="0" borderId="0" xfId="0" applyFont="1" applyAlignment="1">
      <alignment horizontal="center"/>
    </xf>
    <xf numFmtId="3" fontId="62" fillId="0" borderId="0" xfId="0" applyNumberFormat="1" applyFont="1" applyAlignment="1">
      <alignment horizontal="center"/>
    </xf>
    <xf numFmtId="9" fontId="62" fillId="0" borderId="0" xfId="1" applyFont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8" fillId="0" borderId="22" xfId="0" applyNumberFormat="1" applyFont="1" applyBorder="1" applyAlignment="1">
      <alignment horizontal="center"/>
    </xf>
    <xf numFmtId="1" fontId="41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33" fillId="4" borderId="11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63" fillId="3" borderId="0" xfId="0" applyFont="1" applyFill="1" applyAlignment="1"/>
    <xf numFmtId="49" fontId="65" fillId="3" borderId="0" xfId="0" applyNumberFormat="1" applyFont="1" applyFill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65" fillId="3" borderId="0" xfId="0" applyNumberFormat="1" applyFont="1" applyFill="1" applyAlignment="1">
      <alignment horizontal="center"/>
    </xf>
    <xf numFmtId="17" fontId="33" fillId="3" borderId="0" xfId="0" applyNumberFormat="1" applyFont="1" applyFill="1" applyAlignment="1">
      <alignment horizontal="center"/>
    </xf>
    <xf numFmtId="166" fontId="66" fillId="0" borderId="0" xfId="0" applyNumberFormat="1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 vertical="center"/>
    </xf>
    <xf numFmtId="2" fontId="46" fillId="0" borderId="6" xfId="0" applyNumberFormat="1" applyFont="1" applyBorder="1" applyAlignment="1">
      <alignment horizontal="center"/>
    </xf>
    <xf numFmtId="0" fontId="67" fillId="3" borderId="0" xfId="0" applyFont="1" applyFill="1" applyAlignment="1"/>
    <xf numFmtId="0" fontId="0" fillId="0" borderId="0" xfId="0" applyFont="1" applyAlignment="1">
      <alignment horizontal="center"/>
    </xf>
    <xf numFmtId="0" fontId="67" fillId="3" borderId="0" xfId="0" applyFont="1" applyFill="1" applyAlignment="1">
      <alignment horizontal="center"/>
    </xf>
    <xf numFmtId="2" fontId="67" fillId="3" borderId="0" xfId="0" applyNumberFormat="1" applyFont="1" applyFill="1" applyAlignment="1">
      <alignment horizontal="center"/>
    </xf>
    <xf numFmtId="0" fontId="46" fillId="0" borderId="0" xfId="0" applyNumberFormat="1" applyFont="1" applyFill="1" applyBorder="1" applyAlignment="1">
      <alignment horizontal="center"/>
    </xf>
    <xf numFmtId="168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168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2" fontId="54" fillId="0" borderId="0" xfId="0" applyNumberFormat="1" applyFont="1" applyBorder="1" applyAlignment="1">
      <alignment horizontal="center"/>
    </xf>
    <xf numFmtId="167" fontId="50" fillId="3" borderId="19" xfId="0" applyNumberFormat="1" applyFont="1" applyFill="1" applyBorder="1" applyAlignment="1">
      <alignment horizontal="center" vertical="center"/>
    </xf>
    <xf numFmtId="0" fontId="50" fillId="3" borderId="19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47" fillId="3" borderId="21" xfId="0" applyNumberFormat="1" applyFont="1" applyFill="1" applyBorder="1" applyAlignment="1">
      <alignment horizontal="center" vertical="center"/>
    </xf>
    <xf numFmtId="17" fontId="50" fillId="3" borderId="19" xfId="0" applyNumberFormat="1" applyFont="1" applyFill="1" applyBorder="1" applyAlignment="1">
      <alignment horizontal="center" vertical="center"/>
    </xf>
    <xf numFmtId="2" fontId="35" fillId="12" borderId="0" xfId="0" applyNumberFormat="1" applyFont="1" applyFill="1" applyBorder="1" applyAlignment="1">
      <alignment horizontal="left" vertical="center"/>
    </xf>
    <xf numFmtId="0" fontId="64" fillId="2" borderId="0" xfId="0" applyFont="1" applyFill="1" applyBorder="1" applyAlignment="1">
      <alignment horizontal="center" vertical="center"/>
    </xf>
    <xf numFmtId="0" fontId="31" fillId="3" borderId="0" xfId="0" applyFont="1" applyFill="1" applyBorder="1"/>
    <xf numFmtId="0" fontId="38" fillId="3" borderId="0" xfId="0" applyFont="1" applyFill="1" applyBorder="1"/>
    <xf numFmtId="2" fontId="33" fillId="4" borderId="7" xfId="0" applyNumberFormat="1" applyFont="1" applyFill="1" applyBorder="1" applyAlignment="1">
      <alignment horizontal="center" vertical="center"/>
    </xf>
    <xf numFmtId="2" fontId="33" fillId="4" borderId="10" xfId="0" applyNumberFormat="1" applyFont="1" applyFill="1" applyBorder="1" applyAlignment="1">
      <alignment horizontal="center" vertical="center"/>
    </xf>
    <xf numFmtId="2" fontId="33" fillId="4" borderId="8" xfId="0" applyNumberFormat="1" applyFont="1" applyFill="1" applyBorder="1" applyAlignment="1">
      <alignment horizontal="center" vertical="center"/>
    </xf>
    <xf numFmtId="2" fontId="33" fillId="4" borderId="11" xfId="0" applyNumberFormat="1" applyFont="1" applyFill="1" applyBorder="1" applyAlignment="1">
      <alignment horizontal="center" vertical="center"/>
    </xf>
    <xf numFmtId="0" fontId="33" fillId="4" borderId="8" xfId="0" applyNumberFormat="1" applyFont="1" applyFill="1" applyBorder="1" applyAlignment="1">
      <alignment horizontal="center" vertical="center"/>
    </xf>
    <xf numFmtId="0" fontId="33" fillId="4" borderId="11" xfId="0" applyNumberFormat="1" applyFont="1" applyFill="1" applyBorder="1" applyAlignment="1">
      <alignment horizontal="center" vertical="center"/>
    </xf>
    <xf numFmtId="2" fontId="34" fillId="4" borderId="8" xfId="0" applyNumberFormat="1" applyFont="1" applyFill="1" applyBorder="1" applyAlignment="1">
      <alignment horizontal="center" vertical="center"/>
    </xf>
    <xf numFmtId="0" fontId="50" fillId="9" borderId="16" xfId="0" applyNumberFormat="1" applyFont="1" applyFill="1" applyBorder="1" applyAlignment="1">
      <alignment horizontal="center" vertic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17" xfId="0" applyNumberFormat="1" applyFont="1" applyFill="1" applyBorder="1" applyAlignment="1">
      <alignment horizontal="center" vertical="center"/>
    </xf>
    <xf numFmtId="0" fontId="47" fillId="9" borderId="18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6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0" fontId="42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8" borderId="0" xfId="0" applyNumberFormat="1" applyFont="1" applyFill="1" applyBorder="1" applyAlignment="1">
      <alignment horizontal="center"/>
    </xf>
    <xf numFmtId="0" fontId="44" fillId="8" borderId="0" xfId="0" applyNumberFormat="1" applyFont="1" applyFill="1" applyBorder="1" applyAlignment="1">
      <alignment horizontal="center" vertical="center"/>
    </xf>
    <xf numFmtId="3" fontId="45" fillId="8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8" borderId="0" xfId="0" applyNumberFormat="1" applyFont="1" applyFill="1" applyBorder="1" applyAlignment="1">
      <alignment horizontal="center" vertical="center"/>
    </xf>
    <xf numFmtId="2" fontId="35" fillId="5" borderId="13" xfId="0" applyNumberFormat="1" applyFont="1" applyFill="1" applyBorder="1" applyAlignment="1">
      <alignment horizontal="left" vertical="center"/>
    </xf>
    <xf numFmtId="2" fontId="35" fillId="5" borderId="14" xfId="0" applyNumberFormat="1" applyFont="1" applyFill="1" applyBorder="1" applyAlignment="1">
      <alignment horizontal="left" vertical="center"/>
    </xf>
    <xf numFmtId="2" fontId="35" fillId="5" borderId="15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right"/>
    </xf>
    <xf numFmtId="0" fontId="30" fillId="3" borderId="0" xfId="0" applyFont="1" applyFill="1" applyBorder="1"/>
    <xf numFmtId="0" fontId="60" fillId="6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</c:numCache>
            </c:numRef>
          </c:val>
        </c:ser>
        <c:axId val="54801536"/>
        <c:axId val="54803072"/>
      </c:barChart>
      <c:catAx>
        <c:axId val="54801536"/>
        <c:scaling>
          <c:orientation val="minMax"/>
        </c:scaling>
        <c:axPos val="b"/>
        <c:majorTickMark val="none"/>
        <c:tickLblPos val="nextTo"/>
        <c:crossAx val="54803072"/>
        <c:crosses val="autoZero"/>
        <c:auto val="1"/>
        <c:lblAlgn val="ctr"/>
        <c:lblOffset val="100"/>
      </c:catAx>
      <c:valAx>
        <c:axId val="548030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4801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</c:numCache>
            </c:numRef>
          </c:val>
        </c:ser>
        <c:dLbls>
          <c:showVal val="1"/>
        </c:dLbls>
        <c:marker val="1"/>
        <c:axId val="54833152"/>
        <c:axId val="54834688"/>
      </c:lineChart>
      <c:catAx>
        <c:axId val="54833152"/>
        <c:scaling>
          <c:orientation val="minMax"/>
        </c:scaling>
        <c:axPos val="b"/>
        <c:numFmt formatCode="#,##0" sourceLinked="1"/>
        <c:majorTickMark val="none"/>
        <c:tickLblPos val="nextTo"/>
        <c:crossAx val="54834688"/>
        <c:crosses val="autoZero"/>
        <c:auto val="1"/>
        <c:lblAlgn val="ctr"/>
        <c:lblOffset val="100"/>
      </c:catAx>
      <c:valAx>
        <c:axId val="54834688"/>
        <c:scaling>
          <c:orientation val="minMax"/>
        </c:scaling>
        <c:delete val="1"/>
        <c:axPos val="l"/>
        <c:numFmt formatCode="0%" sourceLinked="1"/>
        <c:tickLblPos val="nextTo"/>
        <c:crossAx val="54833152"/>
        <c:crosses val="autoZero"/>
        <c:crossBetween val="between"/>
      </c:valAx>
    </c:plotArea>
    <c:plotVisOnly val="1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4</xdr:col>
      <xdr:colOff>152400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47624</xdr:rowOff>
    </xdr:from>
    <xdr:to>
      <xdr:col>5</xdr:col>
      <xdr:colOff>114300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9</xdr:row>
      <xdr:rowOff>171450</xdr:rowOff>
    </xdr:from>
    <xdr:to>
      <xdr:col>13</xdr:col>
      <xdr:colOff>371475</xdr:colOff>
      <xdr:row>22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8" zoomScale="90" zoomScaleNormal="90" workbookViewId="0">
      <selection activeCell="A10" sqref="A10"/>
    </sheetView>
  </sheetViews>
  <sheetFormatPr defaultRowHeight="15"/>
  <cols>
    <col min="1" max="1" width="14.28515625" bestFit="1" customWidth="1"/>
    <col min="2" max="2" width="16" bestFit="1" customWidth="1"/>
    <col min="3" max="3" width="9.7109375" bestFit="1" customWidth="1"/>
    <col min="4" max="4" width="10.140625" bestFit="1" customWidth="1"/>
    <col min="5" max="5" width="20.42578125" bestFit="1" customWidth="1"/>
    <col min="6" max="6" width="10.42578125" bestFit="1" customWidth="1"/>
    <col min="7" max="7" width="22.28515625" bestFit="1" customWidth="1"/>
    <col min="8" max="8" width="9.42578125" bestFit="1" customWidth="1"/>
    <col min="9" max="9" width="12.85546875" bestFit="1" customWidth="1"/>
    <col min="10" max="10" width="12.42578125" bestFit="1" customWidth="1"/>
    <col min="11" max="11" width="20.140625" bestFit="1" customWidth="1"/>
    <col min="12" max="12" width="1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177" t="s">
        <v>283</v>
      </c>
      <c r="F2" s="178"/>
      <c r="G2" s="178"/>
      <c r="H2" s="178"/>
      <c r="I2" s="178"/>
      <c r="J2" s="26"/>
      <c r="K2" s="26"/>
      <c r="L2" s="26"/>
    </row>
    <row r="3" spans="1:12" ht="30.75" thickBot="1">
      <c r="A3" s="177" t="s">
        <v>284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>
      <c r="A4" s="180" t="s">
        <v>1</v>
      </c>
      <c r="B4" s="182" t="s">
        <v>7</v>
      </c>
      <c r="C4" s="182" t="s">
        <v>8</v>
      </c>
      <c r="D4" s="184" t="s">
        <v>9</v>
      </c>
      <c r="E4" s="184" t="s">
        <v>10</v>
      </c>
      <c r="F4" s="186" t="s">
        <v>2</v>
      </c>
      <c r="G4" s="186"/>
      <c r="H4" s="186"/>
      <c r="I4" s="182" t="s">
        <v>23</v>
      </c>
      <c r="J4" s="182"/>
      <c r="K4" s="182"/>
      <c r="L4" s="28" t="s">
        <v>11</v>
      </c>
    </row>
    <row r="5" spans="1:12" ht="15.75" thickBot="1">
      <c r="A5" s="181"/>
      <c r="B5" s="183"/>
      <c r="C5" s="183"/>
      <c r="D5" s="185"/>
      <c r="E5" s="185"/>
      <c r="F5" s="144" t="s">
        <v>12</v>
      </c>
      <c r="G5" s="144" t="s">
        <v>13</v>
      </c>
      <c r="H5" s="144" t="s">
        <v>275</v>
      </c>
      <c r="I5" s="144" t="s">
        <v>14</v>
      </c>
      <c r="J5" s="144" t="s">
        <v>15</v>
      </c>
      <c r="K5" s="144" t="s">
        <v>276</v>
      </c>
      <c r="L5" s="30" t="s">
        <v>16</v>
      </c>
    </row>
    <row r="6" spans="1:12" ht="15.75">
      <c r="A6" s="176" t="s">
        <v>286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8" spans="1:12">
      <c r="A8" s="149"/>
      <c r="B8" s="150"/>
      <c r="C8" s="150"/>
      <c r="D8" s="151"/>
      <c r="E8" s="151"/>
      <c r="F8" s="152">
        <v>43525</v>
      </c>
      <c r="G8" s="146"/>
      <c r="H8" s="146"/>
      <c r="I8" s="147"/>
      <c r="J8" s="147"/>
      <c r="K8" s="147"/>
      <c r="L8" s="147"/>
    </row>
    <row r="10" spans="1:12">
      <c r="A10" s="153">
        <v>43542</v>
      </c>
      <c r="B10" s="154" t="s">
        <v>38</v>
      </c>
      <c r="C10" s="155" t="s">
        <v>4</v>
      </c>
      <c r="D10" s="156">
        <v>1000</v>
      </c>
      <c r="E10" s="157">
        <v>1660</v>
      </c>
      <c r="F10" s="157">
        <v>1670</v>
      </c>
      <c r="G10" s="157">
        <v>1680</v>
      </c>
      <c r="H10" s="154">
        <v>1690</v>
      </c>
      <c r="I10" s="154">
        <f t="shared" ref="I10" si="0">SUM(F10-E10)*D10</f>
        <v>10000</v>
      </c>
      <c r="J10" s="154">
        <f>SUM(G10-F10)*D10</f>
        <v>10000</v>
      </c>
      <c r="K10" s="154">
        <f t="shared" ref="K10" si="1">SUM(H10-G10)*D10</f>
        <v>10000</v>
      </c>
      <c r="L10" s="158">
        <f t="shared" ref="L10" si="2">SUM(I10:K10)</f>
        <v>30000</v>
      </c>
    </row>
    <row r="11" spans="1:12">
      <c r="A11" s="153">
        <v>43542</v>
      </c>
      <c r="B11" s="154" t="s">
        <v>5</v>
      </c>
      <c r="C11" s="155" t="s">
        <v>4</v>
      </c>
      <c r="D11" s="156">
        <v>1000</v>
      </c>
      <c r="E11" s="157">
        <v>980</v>
      </c>
      <c r="F11" s="157">
        <v>990</v>
      </c>
      <c r="G11" s="157">
        <v>1000</v>
      </c>
      <c r="H11" s="154">
        <v>1010</v>
      </c>
      <c r="I11" s="154">
        <f t="shared" ref="I11" si="3">SUM(F11-E11)*D11</f>
        <v>10000</v>
      </c>
      <c r="J11" s="154">
        <f>SUM(G11-F11)*D11</f>
        <v>10000</v>
      </c>
      <c r="K11" s="154">
        <f t="shared" ref="K11" si="4">SUM(H11-G11)*D11</f>
        <v>10000</v>
      </c>
      <c r="L11" s="158">
        <f t="shared" ref="L11" si="5">SUM(I11:K11)</f>
        <v>30000</v>
      </c>
    </row>
    <row r="12" spans="1:12">
      <c r="A12" s="153">
        <v>43539</v>
      </c>
      <c r="B12" s="154" t="s">
        <v>87</v>
      </c>
      <c r="C12" s="155" t="s">
        <v>4</v>
      </c>
      <c r="D12" s="156">
        <v>200</v>
      </c>
      <c r="E12" s="157">
        <v>2555</v>
      </c>
      <c r="F12" s="157">
        <v>2555</v>
      </c>
      <c r="G12" s="157">
        <v>0</v>
      </c>
      <c r="H12" s="154">
        <v>0</v>
      </c>
      <c r="I12" s="154">
        <f t="shared" ref="I12" si="6">SUM(F12-E12)*D12</f>
        <v>0</v>
      </c>
      <c r="J12" s="154">
        <v>0</v>
      </c>
      <c r="K12" s="154">
        <f t="shared" ref="K12" si="7">SUM(H12-G12)*D12</f>
        <v>0</v>
      </c>
      <c r="L12" s="158">
        <f t="shared" ref="L12" si="8">SUM(I12:K12)</f>
        <v>0</v>
      </c>
    </row>
    <row r="13" spans="1:12">
      <c r="A13" s="153">
        <v>43539</v>
      </c>
      <c r="B13" s="154" t="s">
        <v>6</v>
      </c>
      <c r="C13" s="155" t="s">
        <v>4</v>
      </c>
      <c r="D13" s="156">
        <v>1000</v>
      </c>
      <c r="E13" s="157">
        <v>975</v>
      </c>
      <c r="F13" s="157">
        <v>975</v>
      </c>
      <c r="G13" s="157">
        <v>0</v>
      </c>
      <c r="H13" s="154">
        <v>0</v>
      </c>
      <c r="I13" s="154">
        <f t="shared" ref="I13" si="9">SUM(F13-E13)*D13</f>
        <v>0</v>
      </c>
      <c r="J13" s="154">
        <v>0</v>
      </c>
      <c r="K13" s="154">
        <f t="shared" ref="K13" si="10">SUM(H13-G13)*D13</f>
        <v>0</v>
      </c>
      <c r="L13" s="158">
        <f t="shared" ref="L13" si="11">SUM(I13:K13)</f>
        <v>0</v>
      </c>
    </row>
    <row r="14" spans="1:12">
      <c r="A14" s="153">
        <v>43538</v>
      </c>
      <c r="B14" s="154" t="s">
        <v>65</v>
      </c>
      <c r="C14" s="155" t="s">
        <v>4</v>
      </c>
      <c r="D14" s="156">
        <v>1000</v>
      </c>
      <c r="E14" s="157">
        <v>1262</v>
      </c>
      <c r="F14" s="157">
        <v>1272</v>
      </c>
      <c r="G14" s="157">
        <v>0</v>
      </c>
      <c r="H14" s="154">
        <v>0</v>
      </c>
      <c r="I14" s="154">
        <f t="shared" ref="I14" si="12">SUM(F14-E14)*D14</f>
        <v>10000</v>
      </c>
      <c r="J14" s="154">
        <v>0</v>
      </c>
      <c r="K14" s="154">
        <f t="shared" ref="K14" si="13">SUM(H14-G14)*D14</f>
        <v>0</v>
      </c>
      <c r="L14" s="158">
        <f t="shared" ref="L14" si="14">SUM(I14:K14)</f>
        <v>10000</v>
      </c>
    </row>
    <row r="15" spans="1:12">
      <c r="A15" s="153">
        <v>43538</v>
      </c>
      <c r="B15" s="154" t="s">
        <v>289</v>
      </c>
      <c r="C15" s="155" t="s">
        <v>4</v>
      </c>
      <c r="D15" s="156">
        <v>1000</v>
      </c>
      <c r="E15" s="157">
        <v>1380</v>
      </c>
      <c r="F15" s="157">
        <v>1390</v>
      </c>
      <c r="G15" s="157">
        <v>0</v>
      </c>
      <c r="H15" s="154">
        <v>0</v>
      </c>
      <c r="I15" s="154">
        <f t="shared" ref="I15" si="15">SUM(F15-E15)*D15</f>
        <v>10000</v>
      </c>
      <c r="J15" s="154">
        <v>0</v>
      </c>
      <c r="K15" s="154">
        <f t="shared" ref="K15" si="16">SUM(H15-G15)*D15</f>
        <v>0</v>
      </c>
      <c r="L15" s="158">
        <f t="shared" ref="L15" si="17">SUM(I15:K15)</f>
        <v>10000</v>
      </c>
    </row>
    <row r="16" spans="1:12">
      <c r="A16" s="153">
        <v>43537</v>
      </c>
      <c r="B16" s="154" t="s">
        <v>5</v>
      </c>
      <c r="C16" s="155" t="s">
        <v>4</v>
      </c>
      <c r="D16" s="156">
        <v>1000</v>
      </c>
      <c r="E16" s="157">
        <v>926</v>
      </c>
      <c r="F16" s="157">
        <v>933</v>
      </c>
      <c r="G16" s="157">
        <v>943</v>
      </c>
      <c r="H16" s="154">
        <v>953</v>
      </c>
      <c r="I16" s="154">
        <f t="shared" ref="I16" si="18">SUM(F16-E16)*D16</f>
        <v>7000</v>
      </c>
      <c r="J16" s="154">
        <f>SUM(G16-F16)*D16</f>
        <v>10000</v>
      </c>
      <c r="K16" s="154">
        <f t="shared" ref="K16" si="19">SUM(H16-G16)*D16</f>
        <v>10000</v>
      </c>
      <c r="L16" s="158">
        <f t="shared" ref="L16" si="20">SUM(I16:K16)</f>
        <v>27000</v>
      </c>
    </row>
    <row r="17" spans="1:12">
      <c r="A17" s="153">
        <v>43536</v>
      </c>
      <c r="B17" s="154" t="s">
        <v>288</v>
      </c>
      <c r="C17" s="155" t="s">
        <v>4</v>
      </c>
      <c r="D17" s="156">
        <v>1000</v>
      </c>
      <c r="E17" s="157">
        <v>1046</v>
      </c>
      <c r="F17" s="157">
        <v>1056</v>
      </c>
      <c r="G17" s="157">
        <v>1066</v>
      </c>
      <c r="H17" s="154">
        <v>1076</v>
      </c>
      <c r="I17" s="154">
        <f t="shared" ref="I17" si="21">SUM(F17-E17)*D17</f>
        <v>10000</v>
      </c>
      <c r="J17" s="154">
        <f>SUM(G17-F17)*D17</f>
        <v>10000</v>
      </c>
      <c r="K17" s="154">
        <f t="shared" ref="K17" si="22">SUM(H17-G17)*D17</f>
        <v>10000</v>
      </c>
      <c r="L17" s="158">
        <f t="shared" ref="L17" si="23">SUM(I17:K17)</f>
        <v>30000</v>
      </c>
    </row>
    <row r="18" spans="1:12">
      <c r="A18" s="153">
        <v>43536</v>
      </c>
      <c r="B18" s="154" t="s">
        <v>37</v>
      </c>
      <c r="C18" s="155" t="s">
        <v>4</v>
      </c>
      <c r="D18" s="156">
        <v>1000</v>
      </c>
      <c r="E18" s="157">
        <v>1280</v>
      </c>
      <c r="F18" s="157">
        <v>1264</v>
      </c>
      <c r="G18" s="157">
        <v>0</v>
      </c>
      <c r="H18" s="154">
        <v>0</v>
      </c>
      <c r="I18" s="154">
        <f t="shared" ref="I18" si="24">SUM(F18-E18)*D18</f>
        <v>-16000</v>
      </c>
      <c r="J18" s="154">
        <v>0</v>
      </c>
      <c r="K18" s="154">
        <v>0</v>
      </c>
      <c r="L18" s="158">
        <f t="shared" ref="L18" si="25">SUM(I18:K18)</f>
        <v>-16000</v>
      </c>
    </row>
    <row r="19" spans="1:12">
      <c r="A19" s="153">
        <v>43535</v>
      </c>
      <c r="B19" s="154" t="s">
        <v>65</v>
      </c>
      <c r="C19" s="155" t="s">
        <v>4</v>
      </c>
      <c r="D19" s="156">
        <v>1000</v>
      </c>
      <c r="E19" s="157">
        <v>1250</v>
      </c>
      <c r="F19" s="157">
        <v>1260</v>
      </c>
      <c r="G19" s="157">
        <v>0</v>
      </c>
      <c r="H19" s="154">
        <v>0</v>
      </c>
      <c r="I19" s="154">
        <f t="shared" ref="I19:I20" si="26">SUM(F19-E19)*D19</f>
        <v>10000</v>
      </c>
      <c r="J19" s="154">
        <v>0</v>
      </c>
      <c r="K19" s="154">
        <v>0</v>
      </c>
      <c r="L19" s="158">
        <f t="shared" ref="L19:L20" si="27">SUM(I19:K19)</f>
        <v>10000</v>
      </c>
    </row>
    <row r="20" spans="1:12">
      <c r="A20" s="153">
        <v>43535</v>
      </c>
      <c r="B20" s="154" t="s">
        <v>287</v>
      </c>
      <c r="C20" s="155" t="s">
        <v>4</v>
      </c>
      <c r="D20" s="156">
        <v>1000</v>
      </c>
      <c r="E20" s="157">
        <v>817</v>
      </c>
      <c r="F20" s="157">
        <v>825</v>
      </c>
      <c r="G20" s="157">
        <v>0</v>
      </c>
      <c r="H20" s="154">
        <v>0</v>
      </c>
      <c r="I20" s="154">
        <f t="shared" si="26"/>
        <v>8000</v>
      </c>
      <c r="J20" s="154">
        <v>0</v>
      </c>
      <c r="K20" s="154">
        <v>0</v>
      </c>
      <c r="L20" s="158">
        <f t="shared" si="27"/>
        <v>8000</v>
      </c>
    </row>
    <row r="21" spans="1:12">
      <c r="A21" s="153">
        <v>43535</v>
      </c>
      <c r="B21" s="154" t="s">
        <v>5</v>
      </c>
      <c r="C21" s="155" t="s">
        <v>4</v>
      </c>
      <c r="D21" s="156">
        <v>1000</v>
      </c>
      <c r="E21" s="157">
        <v>914</v>
      </c>
      <c r="F21" s="157">
        <v>914</v>
      </c>
      <c r="G21" s="157">
        <v>0</v>
      </c>
      <c r="H21" s="154">
        <v>0</v>
      </c>
      <c r="I21" s="154">
        <f t="shared" ref="I21" si="28">SUM(F21-E21)*D21</f>
        <v>0</v>
      </c>
      <c r="J21" s="154">
        <v>0</v>
      </c>
      <c r="K21" s="154">
        <v>0</v>
      </c>
      <c r="L21" s="158">
        <f t="shared" ref="L21" si="29">SUM(I21:K21)</f>
        <v>0</v>
      </c>
    </row>
    <row r="22" spans="1:12">
      <c r="A22" s="153">
        <v>43535</v>
      </c>
      <c r="B22" s="154" t="s">
        <v>38</v>
      </c>
      <c r="C22" s="155" t="s">
        <v>4</v>
      </c>
      <c r="D22" s="156">
        <v>1000</v>
      </c>
      <c r="E22" s="157">
        <v>1555</v>
      </c>
      <c r="F22" s="157">
        <v>1540</v>
      </c>
      <c r="G22" s="157">
        <v>0</v>
      </c>
      <c r="H22" s="154">
        <v>0</v>
      </c>
      <c r="I22" s="154">
        <f t="shared" ref="I22" si="30">SUM(F22-E22)*D22</f>
        <v>-15000</v>
      </c>
      <c r="J22" s="154">
        <v>0</v>
      </c>
      <c r="K22" s="154">
        <v>0</v>
      </c>
      <c r="L22" s="158">
        <f t="shared" ref="L22" si="31">SUM(I22:K22)</f>
        <v>-15000</v>
      </c>
    </row>
    <row r="23" spans="1:12">
      <c r="A23" s="153">
        <v>43532</v>
      </c>
      <c r="B23" s="154" t="s">
        <v>37</v>
      </c>
      <c r="C23" s="155" t="s">
        <v>4</v>
      </c>
      <c r="D23" s="156">
        <v>1000</v>
      </c>
      <c r="E23" s="157">
        <v>1040</v>
      </c>
      <c r="F23" s="157">
        <v>1050</v>
      </c>
      <c r="G23" s="157">
        <v>0</v>
      </c>
      <c r="H23" s="154">
        <v>0</v>
      </c>
      <c r="I23" s="154">
        <f t="shared" ref="I23:I28" si="32">SUM(F23-E23)*D23</f>
        <v>10000</v>
      </c>
      <c r="J23" s="154">
        <v>0</v>
      </c>
      <c r="K23" s="154">
        <v>0</v>
      </c>
      <c r="L23" s="158">
        <f t="shared" ref="L23" si="33">SUM(I23:K23)</f>
        <v>10000</v>
      </c>
    </row>
    <row r="24" spans="1:12">
      <c r="A24" s="153">
        <v>43531</v>
      </c>
      <c r="B24" s="154" t="s">
        <v>46</v>
      </c>
      <c r="C24" s="155" t="s">
        <v>4</v>
      </c>
      <c r="D24" s="156">
        <v>3000</v>
      </c>
      <c r="E24" s="157">
        <v>232</v>
      </c>
      <c r="F24" s="157">
        <v>233.8</v>
      </c>
      <c r="G24" s="157">
        <v>0</v>
      </c>
      <c r="H24" s="154">
        <v>0</v>
      </c>
      <c r="I24" s="154">
        <f t="shared" si="32"/>
        <v>5400.0000000000346</v>
      </c>
      <c r="J24" s="154">
        <v>0</v>
      </c>
      <c r="K24" s="154">
        <f t="shared" ref="K24:K29" si="34">SUM(H24-G24)*D24</f>
        <v>0</v>
      </c>
      <c r="L24" s="158">
        <f t="shared" ref="L24:L30" si="35">SUM(I24:K24)</f>
        <v>5400.0000000000346</v>
      </c>
    </row>
    <row r="25" spans="1:12">
      <c r="A25" s="153">
        <v>43531</v>
      </c>
      <c r="B25" s="154" t="s">
        <v>93</v>
      </c>
      <c r="C25" s="155" t="s">
        <v>4</v>
      </c>
      <c r="D25" s="156">
        <v>1000</v>
      </c>
      <c r="E25" s="157">
        <v>790</v>
      </c>
      <c r="F25" s="157">
        <v>780</v>
      </c>
      <c r="G25" s="157">
        <v>0</v>
      </c>
      <c r="H25" s="154">
        <v>0</v>
      </c>
      <c r="I25" s="154">
        <f t="shared" si="32"/>
        <v>-10000</v>
      </c>
      <c r="J25" s="154">
        <v>0</v>
      </c>
      <c r="K25" s="154">
        <f t="shared" si="34"/>
        <v>0</v>
      </c>
      <c r="L25" s="158">
        <f t="shared" si="35"/>
        <v>-10000</v>
      </c>
    </row>
    <row r="26" spans="1:12">
      <c r="A26" s="153">
        <v>43530</v>
      </c>
      <c r="B26" s="154" t="s">
        <v>33</v>
      </c>
      <c r="C26" s="155" t="s">
        <v>4</v>
      </c>
      <c r="D26" s="156">
        <v>1000</v>
      </c>
      <c r="E26" s="157">
        <v>1297</v>
      </c>
      <c r="F26" s="157">
        <v>1307</v>
      </c>
      <c r="G26" s="157">
        <v>1317</v>
      </c>
      <c r="H26" s="154">
        <v>1327</v>
      </c>
      <c r="I26" s="154">
        <f t="shared" si="32"/>
        <v>10000</v>
      </c>
      <c r="J26" s="154">
        <f>SUM(G26-F26)*D26</f>
        <v>10000</v>
      </c>
      <c r="K26" s="154">
        <f t="shared" si="34"/>
        <v>10000</v>
      </c>
      <c r="L26" s="158">
        <f t="shared" si="35"/>
        <v>30000</v>
      </c>
    </row>
    <row r="27" spans="1:12">
      <c r="A27" s="153">
        <v>43529</v>
      </c>
      <c r="B27" s="154" t="s">
        <v>49</v>
      </c>
      <c r="C27" s="155" t="s">
        <v>4</v>
      </c>
      <c r="D27" s="156">
        <v>1000</v>
      </c>
      <c r="E27" s="157">
        <v>675</v>
      </c>
      <c r="F27" s="157">
        <v>682</v>
      </c>
      <c r="G27" s="157">
        <v>690</v>
      </c>
      <c r="H27" s="154">
        <v>700</v>
      </c>
      <c r="I27" s="154">
        <f t="shared" si="32"/>
        <v>7000</v>
      </c>
      <c r="J27" s="154">
        <f>SUM(G27-F27)*D27</f>
        <v>8000</v>
      </c>
      <c r="K27" s="154">
        <f t="shared" si="34"/>
        <v>10000</v>
      </c>
      <c r="L27" s="158">
        <f t="shared" si="35"/>
        <v>25000</v>
      </c>
    </row>
    <row r="28" spans="1:12">
      <c r="A28" s="153">
        <v>43529</v>
      </c>
      <c r="B28" s="154" t="s">
        <v>37</v>
      </c>
      <c r="C28" s="155" t="s">
        <v>4</v>
      </c>
      <c r="D28" s="156">
        <v>1000</v>
      </c>
      <c r="E28" s="157">
        <v>1143</v>
      </c>
      <c r="F28" s="157">
        <v>1153</v>
      </c>
      <c r="G28" s="157">
        <v>1163</v>
      </c>
      <c r="H28" s="154">
        <v>1170</v>
      </c>
      <c r="I28" s="154">
        <f t="shared" si="32"/>
        <v>10000</v>
      </c>
      <c r="J28" s="154">
        <f>SUM(G28-F28)*D28</f>
        <v>10000</v>
      </c>
      <c r="K28" s="154">
        <f t="shared" si="34"/>
        <v>7000</v>
      </c>
      <c r="L28" s="158">
        <f t="shared" si="35"/>
        <v>27000</v>
      </c>
    </row>
    <row r="29" spans="1:12">
      <c r="A29" s="153">
        <v>43529</v>
      </c>
      <c r="B29" s="154" t="s">
        <v>79</v>
      </c>
      <c r="C29" s="155" t="s">
        <v>4</v>
      </c>
      <c r="D29" s="156">
        <v>1000</v>
      </c>
      <c r="E29" s="157">
        <v>1000</v>
      </c>
      <c r="F29" s="157">
        <v>1000</v>
      </c>
      <c r="G29" s="157">
        <v>0</v>
      </c>
      <c r="H29" s="154">
        <v>0</v>
      </c>
      <c r="I29" s="154">
        <v>0</v>
      </c>
      <c r="J29" s="154">
        <v>0</v>
      </c>
      <c r="K29" s="154">
        <f t="shared" si="34"/>
        <v>0</v>
      </c>
      <c r="L29" s="158">
        <f t="shared" si="35"/>
        <v>0</v>
      </c>
    </row>
    <row r="30" spans="1:12">
      <c r="A30" s="153">
        <v>43525</v>
      </c>
      <c r="B30" s="154" t="s">
        <v>31</v>
      </c>
      <c r="C30" s="155" t="s">
        <v>4</v>
      </c>
      <c r="D30" s="156">
        <v>1000</v>
      </c>
      <c r="E30" s="157">
        <v>1155</v>
      </c>
      <c r="F30" s="157">
        <v>1164</v>
      </c>
      <c r="G30" s="157">
        <v>0</v>
      </c>
      <c r="H30" s="154">
        <v>0</v>
      </c>
      <c r="I30" s="154">
        <f>SUM(F30-E30)*D30</f>
        <v>9000</v>
      </c>
      <c r="J30" s="154">
        <v>0</v>
      </c>
      <c r="K30" s="154">
        <v>0</v>
      </c>
      <c r="L30" s="158">
        <f t="shared" si="35"/>
        <v>9000</v>
      </c>
    </row>
    <row r="32" spans="1:12">
      <c r="A32" s="148"/>
      <c r="B32" s="148"/>
      <c r="C32" s="148"/>
      <c r="D32" s="148"/>
      <c r="E32" s="148"/>
      <c r="F32" s="148"/>
      <c r="G32" s="159" t="s">
        <v>281</v>
      </c>
      <c r="H32" s="161"/>
      <c r="I32" s="162">
        <f>SUM(I10:I30)</f>
        <v>85400.000000000029</v>
      </c>
      <c r="J32" s="161"/>
      <c r="K32" s="161" t="s">
        <v>282</v>
      </c>
      <c r="L32" s="162">
        <f>SUM(L10:L30)</f>
        <v>220400.00000000003</v>
      </c>
    </row>
    <row r="34" spans="1:12">
      <c r="A34" s="149"/>
      <c r="B34" s="150"/>
      <c r="C34" s="150"/>
      <c r="D34" s="151"/>
      <c r="E34" s="151"/>
      <c r="F34" s="152">
        <v>43497</v>
      </c>
      <c r="G34" s="146"/>
      <c r="H34" s="146"/>
      <c r="I34" s="147"/>
      <c r="J34" s="147"/>
      <c r="K34" s="147"/>
      <c r="L34" s="147"/>
    </row>
    <row r="36" spans="1:12">
      <c r="A36" s="153">
        <v>43524</v>
      </c>
      <c r="B36" s="154" t="s">
        <v>31</v>
      </c>
      <c r="C36" s="155" t="s">
        <v>4</v>
      </c>
      <c r="D36" s="156">
        <v>1000</v>
      </c>
      <c r="E36" s="157">
        <v>1135</v>
      </c>
      <c r="F36" s="157">
        <v>1142</v>
      </c>
      <c r="G36" s="157">
        <v>0</v>
      </c>
      <c r="H36" s="154">
        <v>0</v>
      </c>
      <c r="I36" s="154">
        <f>SUM(F36-E36)*D36</f>
        <v>7000</v>
      </c>
      <c r="J36" s="154">
        <v>0</v>
      </c>
      <c r="K36" s="154">
        <v>0</v>
      </c>
      <c r="L36" s="154">
        <f>SUM(I36:K36)</f>
        <v>7000</v>
      </c>
    </row>
    <row r="37" spans="1:12">
      <c r="A37" s="153">
        <v>43524</v>
      </c>
      <c r="B37" s="154" t="s">
        <v>285</v>
      </c>
      <c r="C37" s="155" t="s">
        <v>4</v>
      </c>
      <c r="D37" s="156">
        <v>4000</v>
      </c>
      <c r="E37" s="157">
        <v>172</v>
      </c>
      <c r="F37" s="157">
        <v>172</v>
      </c>
      <c r="G37" s="157">
        <v>0</v>
      </c>
      <c r="H37" s="154">
        <v>0</v>
      </c>
      <c r="I37" s="154">
        <f t="shared" ref="I37:I74" si="36">SUM(F37-E37)*D37</f>
        <v>0</v>
      </c>
      <c r="J37" s="154">
        <v>0</v>
      </c>
      <c r="K37" s="154">
        <v>0</v>
      </c>
      <c r="L37" s="154">
        <f t="shared" ref="L37:L74" si="37">SUM(I37:K37)</f>
        <v>0</v>
      </c>
    </row>
    <row r="38" spans="1:12">
      <c r="A38" s="153">
        <v>43523</v>
      </c>
      <c r="B38" s="154" t="s">
        <v>31</v>
      </c>
      <c r="C38" s="155" t="s">
        <v>4</v>
      </c>
      <c r="D38" s="156">
        <v>1000</v>
      </c>
      <c r="E38" s="157">
        <v>1128</v>
      </c>
      <c r="F38" s="157">
        <v>1138</v>
      </c>
      <c r="G38" s="157">
        <v>0</v>
      </c>
      <c r="H38" s="154">
        <v>0</v>
      </c>
      <c r="I38" s="154">
        <f t="shared" si="36"/>
        <v>10000</v>
      </c>
      <c r="J38" s="154">
        <v>0</v>
      </c>
      <c r="K38" s="154">
        <v>0</v>
      </c>
      <c r="L38" s="154">
        <f t="shared" si="37"/>
        <v>10000</v>
      </c>
    </row>
    <row r="39" spans="1:12">
      <c r="A39" s="153">
        <v>43522</v>
      </c>
      <c r="B39" s="154" t="s">
        <v>39</v>
      </c>
      <c r="C39" s="155" t="s">
        <v>4</v>
      </c>
      <c r="D39" s="156">
        <v>1000</v>
      </c>
      <c r="E39" s="157">
        <v>774</v>
      </c>
      <c r="F39" s="157">
        <v>785</v>
      </c>
      <c r="G39" s="157">
        <v>0</v>
      </c>
      <c r="H39" s="154">
        <v>0</v>
      </c>
      <c r="I39" s="154">
        <f t="shared" si="36"/>
        <v>11000</v>
      </c>
      <c r="J39" s="154">
        <v>0</v>
      </c>
      <c r="K39" s="154">
        <v>0</v>
      </c>
      <c r="L39" s="154">
        <f t="shared" si="37"/>
        <v>11000</v>
      </c>
    </row>
    <row r="40" spans="1:12">
      <c r="A40" s="153">
        <v>43522</v>
      </c>
      <c r="B40" s="154" t="s">
        <v>31</v>
      </c>
      <c r="C40" s="155" t="s">
        <v>4</v>
      </c>
      <c r="D40" s="156">
        <v>1000</v>
      </c>
      <c r="E40" s="157">
        <v>1110</v>
      </c>
      <c r="F40" s="157">
        <v>1120</v>
      </c>
      <c r="G40" s="157">
        <v>1130</v>
      </c>
      <c r="H40" s="154">
        <v>1140</v>
      </c>
      <c r="I40" s="154">
        <f t="shared" si="36"/>
        <v>10000</v>
      </c>
      <c r="J40" s="154">
        <f>SUM(G40-F40)*D40</f>
        <v>10000</v>
      </c>
      <c r="K40" s="154">
        <f>SUM(H40-G40)*D40</f>
        <v>10000</v>
      </c>
      <c r="L40" s="154">
        <f t="shared" si="37"/>
        <v>30000</v>
      </c>
    </row>
    <row r="41" spans="1:12">
      <c r="A41" s="153">
        <v>43522</v>
      </c>
      <c r="B41" s="154" t="s">
        <v>37</v>
      </c>
      <c r="C41" s="155" t="s">
        <v>4</v>
      </c>
      <c r="D41" s="156">
        <v>1000</v>
      </c>
      <c r="E41" s="157">
        <v>1130</v>
      </c>
      <c r="F41" s="157">
        <v>1115</v>
      </c>
      <c r="G41" s="157">
        <v>0</v>
      </c>
      <c r="H41" s="154">
        <v>0</v>
      </c>
      <c r="I41" s="154">
        <f t="shared" si="36"/>
        <v>-15000</v>
      </c>
      <c r="J41" s="154">
        <v>0</v>
      </c>
      <c r="K41" s="154">
        <v>0</v>
      </c>
      <c r="L41" s="154">
        <f t="shared" si="37"/>
        <v>-15000</v>
      </c>
    </row>
    <row r="42" spans="1:12">
      <c r="A42" s="153">
        <v>43521</v>
      </c>
      <c r="B42" s="154" t="s">
        <v>48</v>
      </c>
      <c r="C42" s="155" t="s">
        <v>4</v>
      </c>
      <c r="D42" s="156">
        <v>1000</v>
      </c>
      <c r="E42" s="157">
        <v>1495</v>
      </c>
      <c r="F42" s="157">
        <v>1505</v>
      </c>
      <c r="G42" s="157">
        <v>0</v>
      </c>
      <c r="H42" s="154">
        <v>0</v>
      </c>
      <c r="I42" s="154">
        <f t="shared" si="36"/>
        <v>10000</v>
      </c>
      <c r="J42" s="154">
        <v>0</v>
      </c>
      <c r="K42" s="154">
        <v>0</v>
      </c>
      <c r="L42" s="154">
        <f t="shared" si="37"/>
        <v>10000</v>
      </c>
    </row>
    <row r="43" spans="1:12">
      <c r="A43" s="153">
        <v>43521</v>
      </c>
      <c r="B43" s="154" t="s">
        <v>31</v>
      </c>
      <c r="C43" s="155" t="s">
        <v>4</v>
      </c>
      <c r="D43" s="156">
        <v>1000</v>
      </c>
      <c r="E43" s="157">
        <v>1100</v>
      </c>
      <c r="F43" s="157">
        <v>1100</v>
      </c>
      <c r="G43" s="157">
        <v>0</v>
      </c>
      <c r="H43" s="154">
        <v>0</v>
      </c>
      <c r="I43" s="154">
        <f t="shared" si="36"/>
        <v>0</v>
      </c>
      <c r="J43" s="154">
        <v>0</v>
      </c>
      <c r="K43" s="154">
        <v>0</v>
      </c>
      <c r="L43" s="154">
        <f t="shared" si="37"/>
        <v>0</v>
      </c>
    </row>
    <row r="44" spans="1:12">
      <c r="A44" s="153">
        <v>43518</v>
      </c>
      <c r="B44" s="154" t="s">
        <v>277</v>
      </c>
      <c r="C44" s="155" t="s">
        <v>4</v>
      </c>
      <c r="D44" s="156">
        <v>2000</v>
      </c>
      <c r="E44" s="157">
        <v>142</v>
      </c>
      <c r="F44" s="157">
        <v>140</v>
      </c>
      <c r="G44" s="157">
        <v>0</v>
      </c>
      <c r="H44" s="154">
        <v>0</v>
      </c>
      <c r="I44" s="154">
        <f t="shared" si="36"/>
        <v>-4000</v>
      </c>
      <c r="J44" s="154">
        <v>0</v>
      </c>
      <c r="K44" s="154">
        <v>0</v>
      </c>
      <c r="L44" s="154">
        <f t="shared" si="37"/>
        <v>-4000</v>
      </c>
    </row>
    <row r="45" spans="1:12">
      <c r="A45" s="153">
        <v>43518</v>
      </c>
      <c r="B45" s="154" t="s">
        <v>31</v>
      </c>
      <c r="C45" s="155" t="s">
        <v>4</v>
      </c>
      <c r="D45" s="156">
        <v>1000</v>
      </c>
      <c r="E45" s="157">
        <v>1070</v>
      </c>
      <c r="F45" s="157">
        <v>1074</v>
      </c>
      <c r="G45" s="157">
        <v>0</v>
      </c>
      <c r="H45" s="154">
        <v>0</v>
      </c>
      <c r="I45" s="154">
        <f t="shared" si="36"/>
        <v>4000</v>
      </c>
      <c r="J45" s="154">
        <v>0</v>
      </c>
      <c r="K45" s="154">
        <v>0</v>
      </c>
      <c r="L45" s="154">
        <f t="shared" si="37"/>
        <v>4000</v>
      </c>
    </row>
    <row r="46" spans="1:12">
      <c r="A46" s="153">
        <v>43517</v>
      </c>
      <c r="B46" s="154" t="s">
        <v>79</v>
      </c>
      <c r="C46" s="155" t="s">
        <v>4</v>
      </c>
      <c r="D46" s="156">
        <v>1000</v>
      </c>
      <c r="E46" s="157">
        <v>996</v>
      </c>
      <c r="F46" s="157">
        <v>1005.5</v>
      </c>
      <c r="G46" s="157">
        <v>0</v>
      </c>
      <c r="H46" s="154">
        <v>0</v>
      </c>
      <c r="I46" s="154">
        <f t="shared" si="36"/>
        <v>9500</v>
      </c>
      <c r="J46" s="154">
        <v>0</v>
      </c>
      <c r="K46" s="154">
        <v>0</v>
      </c>
      <c r="L46" s="154">
        <f t="shared" si="37"/>
        <v>9500</v>
      </c>
    </row>
    <row r="47" spans="1:12">
      <c r="A47" s="153">
        <v>43516</v>
      </c>
      <c r="B47" s="154" t="s">
        <v>278</v>
      </c>
      <c r="C47" s="155" t="s">
        <v>4</v>
      </c>
      <c r="D47" s="156">
        <v>1000</v>
      </c>
      <c r="E47" s="157">
        <v>1380</v>
      </c>
      <c r="F47" s="157">
        <v>1386</v>
      </c>
      <c r="G47" s="157">
        <v>0</v>
      </c>
      <c r="H47" s="154">
        <v>0</v>
      </c>
      <c r="I47" s="154">
        <f t="shared" si="36"/>
        <v>6000</v>
      </c>
      <c r="J47" s="154">
        <v>0</v>
      </c>
      <c r="K47" s="154">
        <v>0</v>
      </c>
      <c r="L47" s="154">
        <f t="shared" si="37"/>
        <v>6000</v>
      </c>
    </row>
    <row r="48" spans="1:12">
      <c r="A48" s="153">
        <v>43516</v>
      </c>
      <c r="B48" s="154" t="s">
        <v>31</v>
      </c>
      <c r="C48" s="155" t="s">
        <v>4</v>
      </c>
      <c r="D48" s="156">
        <v>1000</v>
      </c>
      <c r="E48" s="157">
        <v>1035</v>
      </c>
      <c r="F48" s="157">
        <v>1035</v>
      </c>
      <c r="G48" s="157">
        <v>0</v>
      </c>
      <c r="H48" s="154">
        <v>0</v>
      </c>
      <c r="I48" s="154">
        <f t="shared" si="36"/>
        <v>0</v>
      </c>
      <c r="J48" s="154">
        <v>0</v>
      </c>
      <c r="K48" s="154">
        <v>0</v>
      </c>
      <c r="L48" s="154">
        <f t="shared" si="37"/>
        <v>0</v>
      </c>
    </row>
    <row r="49" spans="1:12">
      <c r="A49" s="153">
        <v>43516</v>
      </c>
      <c r="B49" s="154" t="s">
        <v>65</v>
      </c>
      <c r="C49" s="155" t="s">
        <v>4</v>
      </c>
      <c r="D49" s="156">
        <v>1000</v>
      </c>
      <c r="E49" s="157">
        <v>1290</v>
      </c>
      <c r="F49" s="157">
        <v>1290</v>
      </c>
      <c r="G49" s="157">
        <v>0</v>
      </c>
      <c r="H49" s="154">
        <v>0</v>
      </c>
      <c r="I49" s="154">
        <f t="shared" si="36"/>
        <v>0</v>
      </c>
      <c r="J49" s="154">
        <v>0</v>
      </c>
      <c r="K49" s="154">
        <v>0</v>
      </c>
      <c r="L49" s="154">
        <f t="shared" si="37"/>
        <v>0</v>
      </c>
    </row>
    <row r="50" spans="1:12">
      <c r="A50" s="153">
        <v>43515</v>
      </c>
      <c r="B50" s="154" t="s">
        <v>279</v>
      </c>
      <c r="C50" s="155" t="s">
        <v>4</v>
      </c>
      <c r="D50" s="156">
        <v>5000</v>
      </c>
      <c r="E50" s="157">
        <v>84</v>
      </c>
      <c r="F50" s="157">
        <v>84.9</v>
      </c>
      <c r="G50" s="157">
        <v>0</v>
      </c>
      <c r="H50" s="154">
        <v>0</v>
      </c>
      <c r="I50" s="154">
        <f t="shared" si="36"/>
        <v>4500.0000000000282</v>
      </c>
      <c r="J50" s="154">
        <v>0</v>
      </c>
      <c r="K50" s="154">
        <v>0</v>
      </c>
      <c r="L50" s="154">
        <f t="shared" si="37"/>
        <v>4500.0000000000282</v>
      </c>
    </row>
    <row r="51" spans="1:12">
      <c r="A51" s="153">
        <v>43515</v>
      </c>
      <c r="B51" s="154" t="s">
        <v>280</v>
      </c>
      <c r="C51" s="155" t="s">
        <v>4</v>
      </c>
      <c r="D51" s="156">
        <v>6000</v>
      </c>
      <c r="E51" s="157">
        <v>106</v>
      </c>
      <c r="F51" s="157">
        <v>107.5</v>
      </c>
      <c r="G51" s="157">
        <v>108.75</v>
      </c>
      <c r="H51" s="154">
        <v>0</v>
      </c>
      <c r="I51" s="154">
        <f t="shared" si="36"/>
        <v>9000</v>
      </c>
      <c r="J51" s="154">
        <v>7500</v>
      </c>
      <c r="K51" s="154">
        <v>0</v>
      </c>
      <c r="L51" s="154">
        <f t="shared" si="37"/>
        <v>16500</v>
      </c>
    </row>
    <row r="52" spans="1:12">
      <c r="A52" s="153">
        <v>43514</v>
      </c>
      <c r="B52" s="154" t="s">
        <v>33</v>
      </c>
      <c r="C52" s="155" t="s">
        <v>4</v>
      </c>
      <c r="D52" s="156">
        <v>1000</v>
      </c>
      <c r="E52" s="157">
        <v>1340</v>
      </c>
      <c r="F52" s="157">
        <v>1350</v>
      </c>
      <c r="G52" s="157">
        <v>0</v>
      </c>
      <c r="H52" s="154">
        <v>0</v>
      </c>
      <c r="I52" s="154">
        <f t="shared" si="36"/>
        <v>10000</v>
      </c>
      <c r="J52" s="154">
        <v>0</v>
      </c>
      <c r="K52" s="154">
        <v>0</v>
      </c>
      <c r="L52" s="154">
        <f t="shared" si="37"/>
        <v>10000</v>
      </c>
    </row>
    <row r="53" spans="1:12">
      <c r="A53" s="164">
        <v>43511</v>
      </c>
      <c r="B53" s="165" t="s">
        <v>154</v>
      </c>
      <c r="C53" s="165" t="s">
        <v>20</v>
      </c>
      <c r="D53" s="163">
        <v>1000</v>
      </c>
      <c r="E53" s="166">
        <v>475</v>
      </c>
      <c r="F53" s="166">
        <v>469.1</v>
      </c>
      <c r="G53" s="157">
        <v>0</v>
      </c>
      <c r="H53" s="154">
        <v>0</v>
      </c>
      <c r="I53" s="154">
        <f t="shared" si="36"/>
        <v>-5899.9999999999773</v>
      </c>
      <c r="J53" s="154">
        <v>0</v>
      </c>
      <c r="K53" s="154">
        <v>0</v>
      </c>
      <c r="L53" s="154">
        <f t="shared" si="37"/>
        <v>-5899.9999999999773</v>
      </c>
    </row>
    <row r="54" spans="1:12">
      <c r="A54" s="164">
        <v>43511</v>
      </c>
      <c r="B54" s="165" t="s">
        <v>237</v>
      </c>
      <c r="C54" s="165" t="s">
        <v>20</v>
      </c>
      <c r="D54" s="163">
        <v>4000</v>
      </c>
      <c r="E54" s="166">
        <v>211.4</v>
      </c>
      <c r="F54" s="166">
        <v>208.75</v>
      </c>
      <c r="G54" s="157">
        <v>0</v>
      </c>
      <c r="H54" s="154">
        <v>0</v>
      </c>
      <c r="I54" s="154">
        <f t="shared" si="36"/>
        <v>-10600.000000000022</v>
      </c>
      <c r="J54" s="154">
        <v>0</v>
      </c>
      <c r="K54" s="154">
        <v>0</v>
      </c>
      <c r="L54" s="154">
        <f t="shared" si="37"/>
        <v>-10600.000000000022</v>
      </c>
    </row>
    <row r="55" spans="1:12">
      <c r="A55" s="164">
        <v>43510</v>
      </c>
      <c r="B55" s="165" t="s">
        <v>250</v>
      </c>
      <c r="C55" s="165" t="s">
        <v>20</v>
      </c>
      <c r="D55" s="163">
        <v>2000</v>
      </c>
      <c r="E55" s="166">
        <v>398.75</v>
      </c>
      <c r="F55" s="166">
        <v>402.75</v>
      </c>
      <c r="G55" s="157">
        <v>0</v>
      </c>
      <c r="H55" s="154">
        <v>0</v>
      </c>
      <c r="I55" s="154">
        <f t="shared" si="36"/>
        <v>8000</v>
      </c>
      <c r="J55" s="154">
        <v>0</v>
      </c>
      <c r="K55" s="154">
        <v>0</v>
      </c>
      <c r="L55" s="154">
        <f t="shared" si="37"/>
        <v>8000</v>
      </c>
    </row>
    <row r="56" spans="1:12">
      <c r="A56" s="164">
        <v>43509</v>
      </c>
      <c r="B56" s="165" t="s">
        <v>141</v>
      </c>
      <c r="C56" s="165" t="s">
        <v>20</v>
      </c>
      <c r="D56" s="163">
        <v>1000</v>
      </c>
      <c r="E56" s="166">
        <v>1490.45</v>
      </c>
      <c r="F56" s="166">
        <v>1500.05</v>
      </c>
      <c r="G56" s="157">
        <v>0</v>
      </c>
      <c r="H56" s="154">
        <v>0</v>
      </c>
      <c r="I56" s="154">
        <f t="shared" si="36"/>
        <v>9599.9999999999091</v>
      </c>
      <c r="J56" s="154">
        <v>0</v>
      </c>
      <c r="K56" s="154">
        <v>0</v>
      </c>
      <c r="L56" s="154">
        <f t="shared" si="37"/>
        <v>9599.9999999999091</v>
      </c>
    </row>
    <row r="57" spans="1:12">
      <c r="A57" s="164">
        <v>43508</v>
      </c>
      <c r="B57" s="165" t="s">
        <v>197</v>
      </c>
      <c r="C57" s="165" t="s">
        <v>20</v>
      </c>
      <c r="D57" s="163">
        <v>4000</v>
      </c>
      <c r="E57" s="166">
        <v>126.5</v>
      </c>
      <c r="F57" s="166">
        <v>124.95</v>
      </c>
      <c r="G57" s="157">
        <v>0</v>
      </c>
      <c r="H57" s="154">
        <v>0</v>
      </c>
      <c r="I57" s="154">
        <f t="shared" si="36"/>
        <v>-6199.9999999999891</v>
      </c>
      <c r="J57" s="154">
        <v>0</v>
      </c>
      <c r="K57" s="154">
        <v>0</v>
      </c>
      <c r="L57" s="154">
        <f t="shared" si="37"/>
        <v>-6199.9999999999891</v>
      </c>
    </row>
    <row r="58" spans="1:12">
      <c r="A58" s="164">
        <v>43508</v>
      </c>
      <c r="B58" s="165" t="s">
        <v>175</v>
      </c>
      <c r="C58" s="165" t="s">
        <v>20</v>
      </c>
      <c r="D58" s="163">
        <v>2000</v>
      </c>
      <c r="E58" s="166">
        <v>646.1</v>
      </c>
      <c r="F58" s="166">
        <v>638</v>
      </c>
      <c r="G58" s="157">
        <v>0</v>
      </c>
      <c r="H58" s="154">
        <v>0</v>
      </c>
      <c r="I58" s="154">
        <f t="shared" si="36"/>
        <v>-16200.000000000045</v>
      </c>
      <c r="J58" s="154">
        <v>0</v>
      </c>
      <c r="K58" s="154">
        <v>0</v>
      </c>
      <c r="L58" s="154">
        <f t="shared" si="37"/>
        <v>-16200.000000000045</v>
      </c>
    </row>
    <row r="59" spans="1:12">
      <c r="A59" s="167">
        <v>43508</v>
      </c>
      <c r="B59" s="168" t="s">
        <v>154</v>
      </c>
      <c r="C59" s="168" t="s">
        <v>4</v>
      </c>
      <c r="D59" s="163">
        <v>2000</v>
      </c>
      <c r="E59" s="169">
        <v>487</v>
      </c>
      <c r="F59" s="169">
        <v>491</v>
      </c>
      <c r="G59" s="170">
        <v>497</v>
      </c>
      <c r="H59" s="154">
        <v>0</v>
      </c>
      <c r="I59" s="154">
        <f t="shared" si="36"/>
        <v>8000</v>
      </c>
      <c r="J59" s="154">
        <f t="shared" ref="J59:J71" si="38">SUM(G59-F59)*D59</f>
        <v>12000</v>
      </c>
      <c r="K59" s="154">
        <v>0</v>
      </c>
      <c r="L59" s="154">
        <f t="shared" si="37"/>
        <v>20000</v>
      </c>
    </row>
    <row r="60" spans="1:12">
      <c r="A60" s="164">
        <v>43508</v>
      </c>
      <c r="B60" s="165" t="s">
        <v>47</v>
      </c>
      <c r="C60" s="165" t="s">
        <v>20</v>
      </c>
      <c r="D60" s="163">
        <v>2000</v>
      </c>
      <c r="E60" s="166">
        <v>528.65</v>
      </c>
      <c r="F60" s="166">
        <v>533.70000000000005</v>
      </c>
      <c r="G60" s="157">
        <v>0</v>
      </c>
      <c r="H60" s="154">
        <v>0</v>
      </c>
      <c r="I60" s="154">
        <f t="shared" si="36"/>
        <v>10100.000000000136</v>
      </c>
      <c r="J60" s="154">
        <v>0</v>
      </c>
      <c r="K60" s="154">
        <v>0</v>
      </c>
      <c r="L60" s="154">
        <f t="shared" si="37"/>
        <v>10100.000000000136</v>
      </c>
    </row>
    <row r="61" spans="1:12">
      <c r="A61" s="164">
        <v>43507</v>
      </c>
      <c r="B61" s="165" t="s">
        <v>210</v>
      </c>
      <c r="C61" s="165" t="s">
        <v>20</v>
      </c>
      <c r="D61" s="163">
        <v>1000</v>
      </c>
      <c r="E61" s="166">
        <v>1305.8</v>
      </c>
      <c r="F61" s="166">
        <v>1302.05</v>
      </c>
      <c r="G61" s="157">
        <v>0</v>
      </c>
      <c r="H61" s="154">
        <v>0</v>
      </c>
      <c r="I61" s="154">
        <f t="shared" si="36"/>
        <v>-3750</v>
      </c>
      <c r="J61" s="154">
        <v>0</v>
      </c>
      <c r="K61" s="154">
        <v>0</v>
      </c>
      <c r="L61" s="154">
        <f t="shared" si="37"/>
        <v>-3750</v>
      </c>
    </row>
    <row r="62" spans="1:12">
      <c r="A62" s="164">
        <v>43507</v>
      </c>
      <c r="B62" s="165" t="s">
        <v>271</v>
      </c>
      <c r="C62" s="165" t="s">
        <v>4</v>
      </c>
      <c r="D62" s="163">
        <v>2000</v>
      </c>
      <c r="E62" s="166">
        <v>372</v>
      </c>
      <c r="F62" s="166">
        <v>376.65</v>
      </c>
      <c r="G62" s="157">
        <v>0</v>
      </c>
      <c r="H62" s="154">
        <v>0</v>
      </c>
      <c r="I62" s="154">
        <f t="shared" si="36"/>
        <v>9299.9999999999545</v>
      </c>
      <c r="J62" s="154">
        <v>0</v>
      </c>
      <c r="K62" s="154">
        <v>0</v>
      </c>
      <c r="L62" s="154">
        <f t="shared" si="37"/>
        <v>9299.9999999999545</v>
      </c>
    </row>
    <row r="63" spans="1:12">
      <c r="A63" s="164">
        <v>43507</v>
      </c>
      <c r="B63" s="165" t="s">
        <v>270</v>
      </c>
      <c r="C63" s="165" t="s">
        <v>4</v>
      </c>
      <c r="D63" s="163">
        <v>1000</v>
      </c>
      <c r="E63" s="166">
        <v>975</v>
      </c>
      <c r="F63" s="166">
        <v>960</v>
      </c>
      <c r="G63" s="157">
        <v>0</v>
      </c>
      <c r="H63" s="154">
        <v>0</v>
      </c>
      <c r="I63" s="154">
        <f t="shared" si="36"/>
        <v>-15000</v>
      </c>
      <c r="J63" s="154">
        <v>0</v>
      </c>
      <c r="K63" s="154">
        <v>0</v>
      </c>
      <c r="L63" s="154">
        <f t="shared" si="37"/>
        <v>-15000</v>
      </c>
    </row>
    <row r="64" spans="1:12">
      <c r="A64" s="164">
        <v>43504</v>
      </c>
      <c r="B64" s="165" t="s">
        <v>143</v>
      </c>
      <c r="C64" s="165" t="s">
        <v>4</v>
      </c>
      <c r="D64" s="163">
        <v>1000</v>
      </c>
      <c r="E64" s="166">
        <v>910</v>
      </c>
      <c r="F64" s="166">
        <v>895</v>
      </c>
      <c r="G64" s="157">
        <v>0</v>
      </c>
      <c r="H64" s="154">
        <v>0</v>
      </c>
      <c r="I64" s="154">
        <f t="shared" si="36"/>
        <v>-15000</v>
      </c>
      <c r="J64" s="154">
        <v>0</v>
      </c>
      <c r="K64" s="154">
        <v>0</v>
      </c>
      <c r="L64" s="154">
        <f t="shared" si="37"/>
        <v>-15000</v>
      </c>
    </row>
    <row r="65" spans="1:12">
      <c r="A65" s="167">
        <v>43503</v>
      </c>
      <c r="B65" s="168" t="s">
        <v>274</v>
      </c>
      <c r="C65" s="168" t="s">
        <v>4</v>
      </c>
      <c r="D65" s="163">
        <v>4000</v>
      </c>
      <c r="E65" s="169">
        <v>300</v>
      </c>
      <c r="F65" s="169">
        <v>303</v>
      </c>
      <c r="G65" s="170">
        <v>306</v>
      </c>
      <c r="H65" s="154">
        <v>0</v>
      </c>
      <c r="I65" s="154">
        <f t="shared" si="36"/>
        <v>12000</v>
      </c>
      <c r="J65" s="154">
        <f t="shared" si="38"/>
        <v>12000</v>
      </c>
      <c r="K65" s="154">
        <v>0</v>
      </c>
      <c r="L65" s="154">
        <f t="shared" si="37"/>
        <v>24000</v>
      </c>
    </row>
    <row r="66" spans="1:12">
      <c r="A66" s="164">
        <v>43503</v>
      </c>
      <c r="B66" s="165" t="s">
        <v>71</v>
      </c>
      <c r="C66" s="165" t="s">
        <v>4</v>
      </c>
      <c r="D66" s="163">
        <v>1000</v>
      </c>
      <c r="E66" s="166">
        <v>1340</v>
      </c>
      <c r="F66" s="166">
        <v>1347</v>
      </c>
      <c r="G66" s="157">
        <v>0</v>
      </c>
      <c r="H66" s="154">
        <v>0</v>
      </c>
      <c r="I66" s="154">
        <f t="shared" si="36"/>
        <v>7000</v>
      </c>
      <c r="J66" s="154">
        <v>0</v>
      </c>
      <c r="K66" s="154">
        <v>0</v>
      </c>
      <c r="L66" s="154">
        <f t="shared" si="37"/>
        <v>7000</v>
      </c>
    </row>
    <row r="67" spans="1:12">
      <c r="A67" s="164">
        <v>43502</v>
      </c>
      <c r="B67" s="165" t="s">
        <v>84</v>
      </c>
      <c r="C67" s="165" t="s">
        <v>4</v>
      </c>
      <c r="D67" s="163">
        <v>1000</v>
      </c>
      <c r="E67" s="166">
        <v>1190</v>
      </c>
      <c r="F67" s="166">
        <v>1200</v>
      </c>
      <c r="G67" s="157">
        <v>0</v>
      </c>
      <c r="H67" s="154">
        <v>0</v>
      </c>
      <c r="I67" s="154">
        <f t="shared" si="36"/>
        <v>10000</v>
      </c>
      <c r="J67" s="154">
        <v>0</v>
      </c>
      <c r="K67" s="154">
        <v>0</v>
      </c>
      <c r="L67" s="154">
        <f t="shared" si="37"/>
        <v>10000</v>
      </c>
    </row>
    <row r="68" spans="1:12">
      <c r="A68" s="164">
        <v>43501</v>
      </c>
      <c r="B68" s="165" t="s">
        <v>84</v>
      </c>
      <c r="C68" s="165" t="s">
        <v>4</v>
      </c>
      <c r="D68" s="163">
        <v>1000</v>
      </c>
      <c r="E68" s="166">
        <v>1170</v>
      </c>
      <c r="F68" s="166">
        <v>1180</v>
      </c>
      <c r="G68" s="157">
        <v>0</v>
      </c>
      <c r="H68" s="154">
        <v>0</v>
      </c>
      <c r="I68" s="154">
        <f t="shared" si="36"/>
        <v>10000</v>
      </c>
      <c r="J68" s="154">
        <v>0</v>
      </c>
      <c r="K68" s="154">
        <v>0</v>
      </c>
      <c r="L68" s="154">
        <f t="shared" si="37"/>
        <v>10000</v>
      </c>
    </row>
    <row r="69" spans="1:12">
      <c r="A69" s="164">
        <v>43501</v>
      </c>
      <c r="B69" s="165" t="s">
        <v>171</v>
      </c>
      <c r="C69" s="165" t="s">
        <v>4</v>
      </c>
      <c r="D69" s="163">
        <v>1000</v>
      </c>
      <c r="E69" s="166">
        <v>1053</v>
      </c>
      <c r="F69" s="166">
        <v>1063</v>
      </c>
      <c r="G69" s="157">
        <v>0</v>
      </c>
      <c r="H69" s="154">
        <v>0</v>
      </c>
      <c r="I69" s="154">
        <f t="shared" si="36"/>
        <v>10000</v>
      </c>
      <c r="J69" s="154">
        <v>0</v>
      </c>
      <c r="K69" s="154">
        <v>0</v>
      </c>
      <c r="L69" s="154">
        <f t="shared" si="37"/>
        <v>10000</v>
      </c>
    </row>
    <row r="70" spans="1:12">
      <c r="A70" s="164">
        <v>43500</v>
      </c>
      <c r="B70" s="165" t="s">
        <v>210</v>
      </c>
      <c r="C70" s="165" t="s">
        <v>4</v>
      </c>
      <c r="D70" s="163">
        <v>1000</v>
      </c>
      <c r="E70" s="166">
        <v>1270</v>
      </c>
      <c r="F70" s="166">
        <v>1273</v>
      </c>
      <c r="G70" s="157">
        <v>0</v>
      </c>
      <c r="H70" s="154">
        <v>0</v>
      </c>
      <c r="I70" s="154">
        <f t="shared" si="36"/>
        <v>3000</v>
      </c>
      <c r="J70" s="154">
        <v>0</v>
      </c>
      <c r="K70" s="154">
        <v>0</v>
      </c>
      <c r="L70" s="154">
        <f t="shared" si="37"/>
        <v>3000</v>
      </c>
    </row>
    <row r="71" spans="1:12">
      <c r="A71" s="167">
        <v>43500</v>
      </c>
      <c r="B71" s="168" t="s">
        <v>251</v>
      </c>
      <c r="C71" s="168" t="s">
        <v>4</v>
      </c>
      <c r="D71" s="163">
        <v>1000</v>
      </c>
      <c r="E71" s="169">
        <v>1897.85</v>
      </c>
      <c r="F71" s="169">
        <v>1921.55</v>
      </c>
      <c r="G71" s="170">
        <v>1950.4</v>
      </c>
      <c r="H71" s="154">
        <v>0</v>
      </c>
      <c r="I71" s="154">
        <f t="shared" si="36"/>
        <v>23700.000000000044</v>
      </c>
      <c r="J71" s="154">
        <f t="shared" si="38"/>
        <v>28850.000000000138</v>
      </c>
      <c r="K71" s="154">
        <v>0</v>
      </c>
      <c r="L71" s="154">
        <f t="shared" si="37"/>
        <v>52550.000000000182</v>
      </c>
    </row>
    <row r="72" spans="1:12">
      <c r="A72" s="167">
        <v>43500</v>
      </c>
      <c r="B72" s="168" t="s">
        <v>118</v>
      </c>
      <c r="C72" s="168" t="s">
        <v>20</v>
      </c>
      <c r="D72" s="163">
        <v>2000</v>
      </c>
      <c r="E72" s="169">
        <v>650</v>
      </c>
      <c r="F72" s="169">
        <v>644</v>
      </c>
      <c r="G72" s="170">
        <v>636</v>
      </c>
      <c r="H72" s="154">
        <v>0</v>
      </c>
      <c r="I72" s="154">
        <f t="shared" si="36"/>
        <v>-12000</v>
      </c>
      <c r="J72" s="154">
        <v>0</v>
      </c>
      <c r="K72" s="154">
        <v>0</v>
      </c>
      <c r="L72" s="154">
        <f t="shared" si="37"/>
        <v>-12000</v>
      </c>
    </row>
    <row r="73" spans="1:12">
      <c r="A73" s="164">
        <v>43497</v>
      </c>
      <c r="B73" s="165" t="s">
        <v>273</v>
      </c>
      <c r="C73" s="165" t="s">
        <v>4</v>
      </c>
      <c r="D73" s="163">
        <v>2000</v>
      </c>
      <c r="E73" s="166">
        <v>423</v>
      </c>
      <c r="F73" s="166">
        <v>427</v>
      </c>
      <c r="G73" s="157">
        <v>0</v>
      </c>
      <c r="H73" s="154">
        <v>0</v>
      </c>
      <c r="I73" s="154">
        <f t="shared" si="36"/>
        <v>8000</v>
      </c>
      <c r="J73" s="154">
        <v>0</v>
      </c>
      <c r="K73" s="154">
        <v>0</v>
      </c>
      <c r="L73" s="154">
        <f t="shared" si="37"/>
        <v>8000</v>
      </c>
    </row>
    <row r="74" spans="1:12">
      <c r="A74" s="164">
        <v>43497</v>
      </c>
      <c r="B74" s="165" t="s">
        <v>210</v>
      </c>
      <c r="C74" s="165" t="s">
        <v>4</v>
      </c>
      <c r="D74" s="163">
        <v>1000</v>
      </c>
      <c r="E74" s="166">
        <v>1260</v>
      </c>
      <c r="F74" s="166">
        <v>1270</v>
      </c>
      <c r="G74" s="157">
        <v>0</v>
      </c>
      <c r="H74" s="154">
        <v>0</v>
      </c>
      <c r="I74" s="154">
        <f t="shared" si="36"/>
        <v>10000</v>
      </c>
      <c r="J74" s="154">
        <v>0</v>
      </c>
      <c r="K74" s="154">
        <v>0</v>
      </c>
      <c r="L74" s="154">
        <f t="shared" si="37"/>
        <v>10000</v>
      </c>
    </row>
    <row r="75" spans="1:12">
      <c r="H75" s="160"/>
      <c r="I75" s="160"/>
      <c r="J75" s="160"/>
      <c r="K75" s="160"/>
    </row>
    <row r="76" spans="1:12">
      <c r="A76" s="148"/>
      <c r="B76" s="148"/>
      <c r="C76" s="148"/>
      <c r="D76" s="148"/>
      <c r="E76" s="148"/>
      <c r="F76" s="148"/>
      <c r="G76" s="159" t="s">
        <v>281</v>
      </c>
      <c r="H76" s="161"/>
      <c r="I76" s="162">
        <f>SUM(I36:I74)</f>
        <v>126050.00000000004</v>
      </c>
      <c r="J76" s="161"/>
      <c r="K76" s="161" t="s">
        <v>282</v>
      </c>
      <c r="L76" s="162">
        <f>SUM(L36:L74)</f>
        <v>206400.00000000017</v>
      </c>
    </row>
    <row r="78" spans="1:12" ht="15.75">
      <c r="A78" s="171"/>
      <c r="B78" s="172"/>
      <c r="C78" s="172"/>
      <c r="D78" s="172"/>
      <c r="E78" s="172"/>
      <c r="F78" s="175">
        <v>43466</v>
      </c>
      <c r="G78" s="172"/>
      <c r="H78" s="173"/>
      <c r="I78" s="174"/>
      <c r="J78" s="172"/>
      <c r="K78" s="172"/>
    </row>
    <row r="79" spans="1:12">
      <c r="A79" s="77">
        <v>43496</v>
      </c>
      <c r="B79" s="78" t="s">
        <v>272</v>
      </c>
      <c r="C79" s="141">
        <v>659</v>
      </c>
      <c r="D79" s="78" t="s">
        <v>20</v>
      </c>
      <c r="E79" s="76">
        <v>758.2</v>
      </c>
      <c r="F79" s="76">
        <v>752.85</v>
      </c>
      <c r="G79" s="61"/>
      <c r="H79" s="62">
        <f t="shared" ref="H79:H113" si="39">(IF(D79="SHORT",E79-F79,IF(D79="LONG",F79-E79)))*C79</f>
        <v>3525.6500000000151</v>
      </c>
      <c r="I79" s="63"/>
      <c r="J79" s="64">
        <f t="shared" ref="J79:J113" si="40">(H79+I79)/C79</f>
        <v>5.3500000000000227</v>
      </c>
      <c r="K79" s="65">
        <f t="shared" ref="K79:K113" si="41">SUM(H79:I79)</f>
        <v>3525.6500000000151</v>
      </c>
    </row>
    <row r="80" spans="1:12">
      <c r="A80" s="77">
        <v>43496</v>
      </c>
      <c r="B80" s="78" t="s">
        <v>92</v>
      </c>
      <c r="C80" s="141">
        <v>245</v>
      </c>
      <c r="D80" s="78" t="s">
        <v>4</v>
      </c>
      <c r="E80" s="76">
        <v>2038.15</v>
      </c>
      <c r="F80" s="76">
        <v>2063.6</v>
      </c>
      <c r="G80" s="61"/>
      <c r="H80" s="62">
        <f t="shared" si="39"/>
        <v>6235.2499999999554</v>
      </c>
      <c r="I80" s="63"/>
      <c r="J80" s="64">
        <f t="shared" si="40"/>
        <v>25.449999999999818</v>
      </c>
      <c r="K80" s="65">
        <f t="shared" si="41"/>
        <v>6235.2499999999554</v>
      </c>
    </row>
    <row r="81" spans="1:11">
      <c r="A81" s="77">
        <v>43495</v>
      </c>
      <c r="B81" s="78" t="s">
        <v>240</v>
      </c>
      <c r="C81" s="141">
        <v>2509</v>
      </c>
      <c r="D81" s="78" t="s">
        <v>20</v>
      </c>
      <c r="E81" s="76">
        <v>199.25</v>
      </c>
      <c r="F81" s="76">
        <v>197.4</v>
      </c>
      <c r="G81" s="61"/>
      <c r="H81" s="62">
        <f t="shared" si="39"/>
        <v>4641.649999999986</v>
      </c>
      <c r="I81" s="63"/>
      <c r="J81" s="64">
        <f t="shared" si="40"/>
        <v>1.8499999999999943</v>
      </c>
      <c r="K81" s="65">
        <f t="shared" si="41"/>
        <v>4641.649999999986</v>
      </c>
    </row>
    <row r="82" spans="1:11">
      <c r="A82" s="77">
        <v>43495</v>
      </c>
      <c r="B82" s="78" t="s">
        <v>251</v>
      </c>
      <c r="C82" s="141">
        <v>263</v>
      </c>
      <c r="D82" s="78" t="s">
        <v>4</v>
      </c>
      <c r="E82" s="76">
        <v>1897.85</v>
      </c>
      <c r="F82" s="76">
        <v>1921.55</v>
      </c>
      <c r="G82" s="61">
        <v>1950.4</v>
      </c>
      <c r="H82" s="62">
        <f t="shared" si="39"/>
        <v>6233.1000000000122</v>
      </c>
      <c r="I82" s="63">
        <f>(IF(D82="SHORT",IF(G82="",0,E82-G82),IF(D82="LONG",IF(G82="",0,G82-F82))))*C82</f>
        <v>7587.5500000000357</v>
      </c>
      <c r="J82" s="64">
        <f t="shared" si="40"/>
        <v>52.550000000000182</v>
      </c>
      <c r="K82" s="65">
        <f t="shared" si="41"/>
        <v>13820.650000000049</v>
      </c>
    </row>
    <row r="83" spans="1:11">
      <c r="A83" s="71">
        <v>43494</v>
      </c>
      <c r="B83" s="58" t="s">
        <v>84</v>
      </c>
      <c r="C83" s="142">
        <f>50000/E83</f>
        <v>42.480883602378931</v>
      </c>
      <c r="D83" s="58" t="s">
        <v>4</v>
      </c>
      <c r="E83" s="85">
        <v>1177</v>
      </c>
      <c r="F83" s="85">
        <v>1182.5</v>
      </c>
      <c r="G83" s="145"/>
      <c r="H83" s="54">
        <f t="shared" si="39"/>
        <v>233.64485981308411</v>
      </c>
      <c r="I83" s="55"/>
      <c r="J83" s="56">
        <f t="shared" si="40"/>
        <v>5.5</v>
      </c>
      <c r="K83" s="57">
        <f t="shared" si="41"/>
        <v>233.64485981308411</v>
      </c>
    </row>
    <row r="84" spans="1:11">
      <c r="A84" s="71">
        <v>43489</v>
      </c>
      <c r="B84" s="58" t="s">
        <v>186</v>
      </c>
      <c r="C84" s="142">
        <v>1517</v>
      </c>
      <c r="D84" s="58" t="s">
        <v>20</v>
      </c>
      <c r="E84" s="85">
        <v>329.5</v>
      </c>
      <c r="F84" s="85">
        <v>325.39999999999998</v>
      </c>
      <c r="G84" s="143"/>
      <c r="H84" s="54">
        <f t="shared" si="39"/>
        <v>6219.7000000000344</v>
      </c>
      <c r="I84" s="55"/>
      <c r="J84" s="56">
        <f t="shared" si="40"/>
        <v>4.1000000000000227</v>
      </c>
      <c r="K84" s="57">
        <f t="shared" si="41"/>
        <v>6219.7000000000344</v>
      </c>
    </row>
    <row r="85" spans="1:11">
      <c r="A85" s="71">
        <v>43489</v>
      </c>
      <c r="B85" s="58" t="s">
        <v>268</v>
      </c>
      <c r="C85" s="142">
        <v>77</v>
      </c>
      <c r="D85" s="58" t="s">
        <v>20</v>
      </c>
      <c r="E85" s="85">
        <v>6480</v>
      </c>
      <c r="F85" s="85">
        <v>6399</v>
      </c>
      <c r="G85" s="143"/>
      <c r="H85" s="54">
        <f t="shared" si="39"/>
        <v>6237</v>
      </c>
      <c r="I85" s="55"/>
      <c r="J85" s="56">
        <f t="shared" si="40"/>
        <v>81</v>
      </c>
      <c r="K85" s="57">
        <f t="shared" si="41"/>
        <v>6237</v>
      </c>
    </row>
    <row r="86" spans="1:11">
      <c r="A86" s="71">
        <v>43489</v>
      </c>
      <c r="B86" s="58" t="s">
        <v>249</v>
      </c>
      <c r="C86" s="142">
        <v>1626</v>
      </c>
      <c r="D86" s="58" t="s">
        <v>20</v>
      </c>
      <c r="E86" s="85">
        <v>307.5</v>
      </c>
      <c r="F86" s="85">
        <v>303.64999999999998</v>
      </c>
      <c r="G86" s="143"/>
      <c r="H86" s="54">
        <f t="shared" si="39"/>
        <v>6260.1000000000367</v>
      </c>
      <c r="I86" s="55"/>
      <c r="J86" s="56">
        <f t="shared" si="40"/>
        <v>3.8500000000000227</v>
      </c>
      <c r="K86" s="57">
        <f t="shared" si="41"/>
        <v>6260.1000000000367</v>
      </c>
    </row>
    <row r="87" spans="1:11">
      <c r="A87" s="71">
        <v>43488</v>
      </c>
      <c r="B87" s="58" t="s">
        <v>141</v>
      </c>
      <c r="C87" s="142">
        <v>335</v>
      </c>
      <c r="D87" s="58" t="s">
        <v>20</v>
      </c>
      <c r="E87" s="85">
        <v>1491.55</v>
      </c>
      <c r="F87" s="85">
        <v>1506.5</v>
      </c>
      <c r="G87" s="143"/>
      <c r="H87" s="54">
        <f t="shared" si="39"/>
        <v>-5008.2500000000155</v>
      </c>
      <c r="I87" s="55"/>
      <c r="J87" s="56">
        <f t="shared" si="40"/>
        <v>-14.950000000000045</v>
      </c>
      <c r="K87" s="57">
        <f t="shared" si="41"/>
        <v>-5008.2500000000155</v>
      </c>
    </row>
    <row r="88" spans="1:11">
      <c r="A88" s="71">
        <v>43487</v>
      </c>
      <c r="B88" s="58" t="s">
        <v>269</v>
      </c>
      <c r="C88" s="142">
        <v>1881</v>
      </c>
      <c r="D88" s="58" t="s">
        <v>4</v>
      </c>
      <c r="E88" s="85">
        <v>265.75</v>
      </c>
      <c r="F88" s="85">
        <v>263.2</v>
      </c>
      <c r="G88" s="143"/>
      <c r="H88" s="54">
        <f t="shared" si="39"/>
        <v>-4796.5500000000211</v>
      </c>
      <c r="I88" s="55"/>
      <c r="J88" s="56">
        <f t="shared" si="40"/>
        <v>-2.5500000000000114</v>
      </c>
      <c r="K88" s="57">
        <f t="shared" si="41"/>
        <v>-4796.5500000000211</v>
      </c>
    </row>
    <row r="89" spans="1:11">
      <c r="A89" s="71">
        <v>43487</v>
      </c>
      <c r="B89" s="58" t="s">
        <v>198</v>
      </c>
      <c r="C89" s="142">
        <v>3456</v>
      </c>
      <c r="D89" s="58" t="s">
        <v>20</v>
      </c>
      <c r="E89" s="85">
        <v>144.65</v>
      </c>
      <c r="F89" s="85">
        <v>144.19999999999999</v>
      </c>
      <c r="G89" s="143"/>
      <c r="H89" s="54">
        <f t="shared" si="39"/>
        <v>1555.2000000000589</v>
      </c>
      <c r="I89" s="55"/>
      <c r="J89" s="56">
        <f t="shared" si="40"/>
        <v>0.45000000000001705</v>
      </c>
      <c r="K89" s="57">
        <f t="shared" si="41"/>
        <v>1555.2000000000589</v>
      </c>
    </row>
    <row r="90" spans="1:11">
      <c r="A90" s="71">
        <v>43486</v>
      </c>
      <c r="B90" s="58" t="s">
        <v>270</v>
      </c>
      <c r="C90" s="142">
        <v>435</v>
      </c>
      <c r="D90" s="58" t="s">
        <v>4</v>
      </c>
      <c r="E90" s="85">
        <v>1147.55</v>
      </c>
      <c r="F90" s="85">
        <v>1161.8499999999999</v>
      </c>
      <c r="G90" s="143"/>
      <c r="H90" s="54">
        <f t="shared" si="39"/>
        <v>6220.49999999998</v>
      </c>
      <c r="I90" s="55"/>
      <c r="J90" s="56">
        <f t="shared" si="40"/>
        <v>14.299999999999955</v>
      </c>
      <c r="K90" s="57">
        <f t="shared" si="41"/>
        <v>6220.49999999998</v>
      </c>
    </row>
    <row r="91" spans="1:11">
      <c r="A91" s="71">
        <v>43486</v>
      </c>
      <c r="B91" s="58" t="s">
        <v>268</v>
      </c>
      <c r="C91" s="142">
        <v>78</v>
      </c>
      <c r="D91" s="58" t="s">
        <v>4</v>
      </c>
      <c r="E91" s="85">
        <v>6351</v>
      </c>
      <c r="F91" s="85">
        <v>6390</v>
      </c>
      <c r="G91" s="143"/>
      <c r="H91" s="54">
        <f t="shared" si="39"/>
        <v>3042</v>
      </c>
      <c r="I91" s="55"/>
      <c r="J91" s="56">
        <f t="shared" si="40"/>
        <v>39</v>
      </c>
      <c r="K91" s="57">
        <f t="shared" si="41"/>
        <v>3042</v>
      </c>
    </row>
    <row r="92" spans="1:11">
      <c r="A92" s="71">
        <v>43483</v>
      </c>
      <c r="B92" s="58" t="s">
        <v>99</v>
      </c>
      <c r="C92" s="142">
        <v>1096</v>
      </c>
      <c r="D92" s="58" t="s">
        <v>20</v>
      </c>
      <c r="E92" s="85">
        <v>456.2</v>
      </c>
      <c r="F92" s="85">
        <v>454.5</v>
      </c>
      <c r="G92" s="143"/>
      <c r="H92" s="54">
        <f t="shared" si="39"/>
        <v>1863.1999999999875</v>
      </c>
      <c r="I92" s="55"/>
      <c r="J92" s="56">
        <f t="shared" si="40"/>
        <v>1.6999999999999886</v>
      </c>
      <c r="K92" s="57">
        <f t="shared" si="41"/>
        <v>1863.1999999999875</v>
      </c>
    </row>
    <row r="93" spans="1:11">
      <c r="A93" s="71">
        <v>43483</v>
      </c>
      <c r="B93" s="58" t="s">
        <v>193</v>
      </c>
      <c r="C93" s="142">
        <v>1999</v>
      </c>
      <c r="D93" s="58" t="s">
        <v>20</v>
      </c>
      <c r="E93" s="85">
        <v>250.1</v>
      </c>
      <c r="F93" s="85">
        <v>247.1</v>
      </c>
      <c r="G93" s="143"/>
      <c r="H93" s="54">
        <f t="shared" si="39"/>
        <v>5997</v>
      </c>
      <c r="I93" s="55"/>
      <c r="J93" s="56">
        <f t="shared" si="40"/>
        <v>3</v>
      </c>
      <c r="K93" s="57">
        <f t="shared" si="41"/>
        <v>5997</v>
      </c>
    </row>
    <row r="94" spans="1:11">
      <c r="A94" s="71">
        <v>43482</v>
      </c>
      <c r="B94" s="58" t="s">
        <v>267</v>
      </c>
      <c r="C94" s="142">
        <v>3219</v>
      </c>
      <c r="D94" s="58" t="s">
        <v>20</v>
      </c>
      <c r="E94" s="85">
        <v>155.30000000000001</v>
      </c>
      <c r="F94" s="85">
        <v>154.15</v>
      </c>
      <c r="G94" s="143"/>
      <c r="H94" s="54">
        <f t="shared" si="39"/>
        <v>3701.8500000000181</v>
      </c>
      <c r="I94" s="55"/>
      <c r="J94" s="56">
        <f t="shared" si="40"/>
        <v>1.1500000000000057</v>
      </c>
      <c r="K94" s="57">
        <f t="shared" si="41"/>
        <v>3701.8500000000181</v>
      </c>
    </row>
    <row r="95" spans="1:11">
      <c r="A95" s="71">
        <v>43482</v>
      </c>
      <c r="B95" s="58" t="s">
        <v>120</v>
      </c>
      <c r="C95" s="142">
        <v>2697</v>
      </c>
      <c r="D95" s="58" t="s">
        <v>20</v>
      </c>
      <c r="E95" s="85">
        <v>185.35</v>
      </c>
      <c r="F95" s="85">
        <v>183.75</v>
      </c>
      <c r="G95" s="143"/>
      <c r="H95" s="54">
        <f t="shared" si="39"/>
        <v>4315.1999999999844</v>
      </c>
      <c r="I95" s="55"/>
      <c r="J95" s="56">
        <f t="shared" si="40"/>
        <v>1.5999999999999941</v>
      </c>
      <c r="K95" s="57">
        <f t="shared" si="41"/>
        <v>4315.1999999999844</v>
      </c>
    </row>
    <row r="96" spans="1:11">
      <c r="A96" s="77">
        <v>43481</v>
      </c>
      <c r="B96" s="78" t="s">
        <v>251</v>
      </c>
      <c r="C96" s="141">
        <v>263</v>
      </c>
      <c r="D96" s="78" t="s">
        <v>4</v>
      </c>
      <c r="E96" s="76">
        <v>1897.85</v>
      </c>
      <c r="F96" s="76">
        <v>1921.55</v>
      </c>
      <c r="G96" s="61">
        <v>1950.4</v>
      </c>
      <c r="H96" s="62">
        <f t="shared" si="39"/>
        <v>6233.1000000000122</v>
      </c>
      <c r="I96" s="63">
        <f>(IF(D96="SHORT",IF(G96="",0,E96-G96),IF(D96="LONG",IF(G96="",0,G96-F96))))*C96</f>
        <v>7587.5500000000357</v>
      </c>
      <c r="J96" s="64">
        <f t="shared" si="40"/>
        <v>52.550000000000182</v>
      </c>
      <c r="K96" s="65">
        <f t="shared" si="41"/>
        <v>13820.650000000049</v>
      </c>
    </row>
    <row r="97" spans="1:11">
      <c r="A97" s="77">
        <v>43480</v>
      </c>
      <c r="B97" s="78" t="s">
        <v>129</v>
      </c>
      <c r="C97" s="141">
        <v>3138</v>
      </c>
      <c r="D97" s="78" t="s">
        <v>4</v>
      </c>
      <c r="E97" s="76">
        <v>159.30000000000001</v>
      </c>
      <c r="F97" s="76">
        <v>161.25</v>
      </c>
      <c r="G97" s="61">
        <v>163.69999999999999</v>
      </c>
      <c r="H97" s="62">
        <f t="shared" si="39"/>
        <v>6119.099999999964</v>
      </c>
      <c r="I97" s="63">
        <f>(IF(D97="SHORT",IF(G97="",0,E97-G97),IF(D97="LONG",IF(G97="",0,G97-F97))))*C97</f>
        <v>7688.099999999964</v>
      </c>
      <c r="J97" s="64">
        <f t="shared" si="40"/>
        <v>4.3999999999999773</v>
      </c>
      <c r="K97" s="65">
        <f t="shared" si="41"/>
        <v>13807.199999999928</v>
      </c>
    </row>
    <row r="98" spans="1:11">
      <c r="A98" s="71">
        <v>43480</v>
      </c>
      <c r="B98" s="58" t="s">
        <v>114</v>
      </c>
      <c r="C98" s="142">
        <v>3345</v>
      </c>
      <c r="D98" s="58" t="s">
        <v>4</v>
      </c>
      <c r="E98" s="85">
        <v>149.44999999999999</v>
      </c>
      <c r="F98" s="85">
        <v>147.94999999999999</v>
      </c>
      <c r="G98" s="143"/>
      <c r="H98" s="54">
        <f t="shared" si="39"/>
        <v>-5017.5</v>
      </c>
      <c r="I98" s="55"/>
      <c r="J98" s="56">
        <f t="shared" si="40"/>
        <v>-1.5</v>
      </c>
      <c r="K98" s="57">
        <f t="shared" si="41"/>
        <v>-5017.5</v>
      </c>
    </row>
    <row r="99" spans="1:11">
      <c r="A99" s="71">
        <v>43479</v>
      </c>
      <c r="B99" s="58" t="s">
        <v>191</v>
      </c>
      <c r="C99" s="142">
        <v>1705</v>
      </c>
      <c r="D99" s="58" t="s">
        <v>4</v>
      </c>
      <c r="E99" s="85">
        <v>293.2</v>
      </c>
      <c r="F99" s="85">
        <v>296.89999999999998</v>
      </c>
      <c r="G99" s="143"/>
      <c r="H99" s="54">
        <f t="shared" si="39"/>
        <v>6308.4999999999809</v>
      </c>
      <c r="I99" s="55"/>
      <c r="J99" s="56">
        <f t="shared" si="40"/>
        <v>3.6999999999999886</v>
      </c>
      <c r="K99" s="57">
        <f t="shared" si="41"/>
        <v>6308.4999999999809</v>
      </c>
    </row>
    <row r="100" spans="1:11">
      <c r="A100" s="71">
        <v>43479</v>
      </c>
      <c r="B100" s="58" t="s">
        <v>194</v>
      </c>
      <c r="C100" s="142">
        <v>644</v>
      </c>
      <c r="D100" s="58" t="s">
        <v>20</v>
      </c>
      <c r="E100" s="85">
        <v>776.15</v>
      </c>
      <c r="F100" s="85">
        <v>775.15</v>
      </c>
      <c r="G100" s="143"/>
      <c r="H100" s="54">
        <f t="shared" si="39"/>
        <v>644</v>
      </c>
      <c r="I100" s="55"/>
      <c r="J100" s="56">
        <f t="shared" si="40"/>
        <v>1</v>
      </c>
      <c r="K100" s="57">
        <f t="shared" si="41"/>
        <v>644</v>
      </c>
    </row>
    <row r="101" spans="1:11">
      <c r="A101" s="71">
        <v>43479</v>
      </c>
      <c r="B101" s="58" t="s">
        <v>262</v>
      </c>
      <c r="C101" s="142">
        <v>5555</v>
      </c>
      <c r="D101" s="58" t="s">
        <v>20</v>
      </c>
      <c r="E101" s="85">
        <v>90</v>
      </c>
      <c r="F101" s="85">
        <v>90.9</v>
      </c>
      <c r="G101" s="143"/>
      <c r="H101" s="54">
        <f t="shared" si="39"/>
        <v>-4999.5000000000318</v>
      </c>
      <c r="I101" s="55"/>
      <c r="J101" s="56">
        <f t="shared" si="40"/>
        <v>-0.90000000000000568</v>
      </c>
      <c r="K101" s="57">
        <f t="shared" si="41"/>
        <v>-4999.5000000000318</v>
      </c>
    </row>
    <row r="102" spans="1:11">
      <c r="A102" s="71">
        <v>43475</v>
      </c>
      <c r="B102" s="58" t="s">
        <v>196</v>
      </c>
      <c r="C102" s="142">
        <v>4089</v>
      </c>
      <c r="D102" s="58" t="s">
        <v>20</v>
      </c>
      <c r="E102" s="85">
        <v>122.25</v>
      </c>
      <c r="F102" s="85">
        <v>122.65</v>
      </c>
      <c r="G102" s="143"/>
      <c r="H102" s="54">
        <f t="shared" si="39"/>
        <v>-1635.6000000000233</v>
      </c>
      <c r="I102" s="55"/>
      <c r="J102" s="56">
        <f t="shared" si="40"/>
        <v>-0.40000000000000568</v>
      </c>
      <c r="K102" s="57">
        <f t="shared" si="41"/>
        <v>-1635.6000000000233</v>
      </c>
    </row>
    <row r="103" spans="1:11">
      <c r="A103" s="71">
        <v>43474</v>
      </c>
      <c r="B103" s="58" t="s">
        <v>153</v>
      </c>
      <c r="C103" s="142">
        <v>598</v>
      </c>
      <c r="D103" s="58" t="s">
        <v>4</v>
      </c>
      <c r="E103" s="85">
        <v>835.7</v>
      </c>
      <c r="F103" s="85">
        <v>827.3</v>
      </c>
      <c r="G103" s="143"/>
      <c r="H103" s="54">
        <f t="shared" si="39"/>
        <v>-5023.2000000000544</v>
      </c>
      <c r="I103" s="55"/>
      <c r="J103" s="56">
        <f t="shared" si="40"/>
        <v>-8.4000000000000909</v>
      </c>
      <c r="K103" s="57">
        <f t="shared" si="41"/>
        <v>-5023.2000000000544</v>
      </c>
    </row>
    <row r="104" spans="1:11">
      <c r="A104" s="77">
        <v>43473</v>
      </c>
      <c r="B104" s="78" t="s">
        <v>149</v>
      </c>
      <c r="C104" s="141">
        <v>6273</v>
      </c>
      <c r="D104" s="78" t="s">
        <v>4</v>
      </c>
      <c r="E104" s="76">
        <v>79.7</v>
      </c>
      <c r="F104" s="76">
        <v>80.7</v>
      </c>
      <c r="G104" s="61">
        <v>81.900000000000006</v>
      </c>
      <c r="H104" s="62">
        <f t="shared" si="39"/>
        <v>6273</v>
      </c>
      <c r="I104" s="63">
        <f>(IF(D104="SHORT",IF(G104="",0,E104-G104),IF(D104="LONG",IF(G104="",0,G104-F104))))*C104</f>
        <v>7527.6000000000176</v>
      </c>
      <c r="J104" s="64">
        <f t="shared" si="40"/>
        <v>2.2000000000000028</v>
      </c>
      <c r="K104" s="65">
        <f t="shared" si="41"/>
        <v>13800.600000000017</v>
      </c>
    </row>
    <row r="105" spans="1:11">
      <c r="A105" s="71">
        <v>43473</v>
      </c>
      <c r="B105" s="58" t="s">
        <v>137</v>
      </c>
      <c r="C105" s="142">
        <v>4384</v>
      </c>
      <c r="D105" s="58" t="s">
        <v>4</v>
      </c>
      <c r="E105" s="85">
        <v>114.05</v>
      </c>
      <c r="F105" s="85">
        <v>115.45</v>
      </c>
      <c r="G105" s="143"/>
      <c r="H105" s="54">
        <f t="shared" si="39"/>
        <v>6137.6000000000249</v>
      </c>
      <c r="I105" s="55"/>
      <c r="J105" s="56">
        <f t="shared" si="40"/>
        <v>1.4000000000000057</v>
      </c>
      <c r="K105" s="57">
        <f t="shared" si="41"/>
        <v>6137.6000000000249</v>
      </c>
    </row>
    <row r="106" spans="1:11">
      <c r="A106" s="140">
        <v>43472</v>
      </c>
      <c r="B106" s="58" t="s">
        <v>233</v>
      </c>
      <c r="C106" s="138">
        <v>4140</v>
      </c>
      <c r="D106" s="58" t="s">
        <v>4</v>
      </c>
      <c r="E106" s="53">
        <v>120.75</v>
      </c>
      <c r="F106" s="53">
        <v>119.5</v>
      </c>
      <c r="G106" s="53"/>
      <c r="H106" s="54">
        <f t="shared" si="39"/>
        <v>-5175</v>
      </c>
      <c r="I106" s="55"/>
      <c r="J106" s="56">
        <f t="shared" si="40"/>
        <v>-1.25</v>
      </c>
      <c r="K106" s="57">
        <f t="shared" si="41"/>
        <v>-5175</v>
      </c>
    </row>
    <row r="107" spans="1:11">
      <c r="A107" s="140">
        <v>43469</v>
      </c>
      <c r="B107" s="58" t="s">
        <v>209</v>
      </c>
      <c r="C107" s="138">
        <v>3465</v>
      </c>
      <c r="D107" s="58" t="s">
        <v>4</v>
      </c>
      <c r="E107" s="53">
        <v>144.30000000000001</v>
      </c>
      <c r="F107" s="53">
        <v>146.1</v>
      </c>
      <c r="G107" s="53"/>
      <c r="H107" s="54">
        <f t="shared" si="39"/>
        <v>6236.9999999999409</v>
      </c>
      <c r="I107" s="55"/>
      <c r="J107" s="56">
        <f t="shared" si="40"/>
        <v>1.7999999999999829</v>
      </c>
      <c r="K107" s="57">
        <f t="shared" si="41"/>
        <v>6236.9999999999409</v>
      </c>
    </row>
    <row r="108" spans="1:11">
      <c r="A108" s="140">
        <v>43468</v>
      </c>
      <c r="B108" s="58" t="s">
        <v>121</v>
      </c>
      <c r="C108" s="138">
        <v>1367</v>
      </c>
      <c r="D108" s="58" t="s">
        <v>20</v>
      </c>
      <c r="E108" s="53">
        <v>365.5</v>
      </c>
      <c r="F108" s="53">
        <v>362.15</v>
      </c>
      <c r="G108" s="53"/>
      <c r="H108" s="54">
        <f t="shared" si="39"/>
        <v>4579.4500000000307</v>
      </c>
      <c r="I108" s="55"/>
      <c r="J108" s="56">
        <f t="shared" si="40"/>
        <v>3.3500000000000223</v>
      </c>
      <c r="K108" s="57">
        <f t="shared" si="41"/>
        <v>4579.4500000000307</v>
      </c>
    </row>
    <row r="109" spans="1:11">
      <c r="A109" s="140">
        <v>43468</v>
      </c>
      <c r="B109" s="58" t="s">
        <v>140</v>
      </c>
      <c r="C109" s="138">
        <v>473</v>
      </c>
      <c r="D109" s="58" t="s">
        <v>20</v>
      </c>
      <c r="E109" s="53">
        <v>1055.55</v>
      </c>
      <c r="F109" s="53">
        <v>1042.3499999999999</v>
      </c>
      <c r="G109" s="53"/>
      <c r="H109" s="54">
        <f t="shared" si="39"/>
        <v>6243.6000000000213</v>
      </c>
      <c r="I109" s="55"/>
      <c r="J109" s="56">
        <f t="shared" si="40"/>
        <v>13.200000000000045</v>
      </c>
      <c r="K109" s="57">
        <f t="shared" si="41"/>
        <v>6243.6000000000213</v>
      </c>
    </row>
    <row r="110" spans="1:11">
      <c r="A110" s="140">
        <v>43467</v>
      </c>
      <c r="B110" s="58" t="s">
        <v>142</v>
      </c>
      <c r="C110" s="138">
        <v>5549</v>
      </c>
      <c r="D110" s="58" t="s">
        <v>20</v>
      </c>
      <c r="E110" s="53">
        <v>90.1</v>
      </c>
      <c r="F110" s="53">
        <v>89</v>
      </c>
      <c r="G110" s="53"/>
      <c r="H110" s="54">
        <f t="shared" si="39"/>
        <v>6103.8999999999687</v>
      </c>
      <c r="I110" s="55"/>
      <c r="J110" s="56">
        <f t="shared" si="40"/>
        <v>1.0999999999999943</v>
      </c>
      <c r="K110" s="57">
        <f t="shared" si="41"/>
        <v>6103.8999999999687</v>
      </c>
    </row>
    <row r="111" spans="1:11">
      <c r="A111" s="140">
        <v>43467</v>
      </c>
      <c r="B111" s="58" t="s">
        <v>266</v>
      </c>
      <c r="C111" s="138">
        <v>551</v>
      </c>
      <c r="D111" s="58" t="s">
        <v>20</v>
      </c>
      <c r="E111" s="53">
        <v>906.1</v>
      </c>
      <c r="F111" s="53">
        <v>894.75</v>
      </c>
      <c r="G111" s="53"/>
      <c r="H111" s="54">
        <f t="shared" si="39"/>
        <v>6253.8500000000122</v>
      </c>
      <c r="I111" s="55"/>
      <c r="J111" s="56">
        <f t="shared" si="40"/>
        <v>11.350000000000023</v>
      </c>
      <c r="K111" s="57">
        <f t="shared" si="41"/>
        <v>6253.8500000000122</v>
      </c>
    </row>
    <row r="112" spans="1:11">
      <c r="A112" s="140">
        <v>43467</v>
      </c>
      <c r="B112" s="58" t="s">
        <v>123</v>
      </c>
      <c r="C112" s="138">
        <v>6644</v>
      </c>
      <c r="D112" s="58" t="s">
        <v>4</v>
      </c>
      <c r="E112" s="53">
        <v>75.25</v>
      </c>
      <c r="F112" s="53">
        <v>74.45</v>
      </c>
      <c r="G112" s="53"/>
      <c r="H112" s="54">
        <f t="shared" si="39"/>
        <v>-5315.1999999999807</v>
      </c>
      <c r="I112" s="55"/>
      <c r="J112" s="56">
        <f t="shared" si="40"/>
        <v>-0.79999999999999705</v>
      </c>
      <c r="K112" s="57">
        <f t="shared" si="41"/>
        <v>-5315.1999999999807</v>
      </c>
    </row>
    <row r="113" spans="1:11">
      <c r="A113" s="140">
        <v>43466</v>
      </c>
      <c r="B113" s="58" t="s">
        <v>265</v>
      </c>
      <c r="C113" s="138">
        <v>1590</v>
      </c>
      <c r="D113" s="58" t="s">
        <v>20</v>
      </c>
      <c r="E113" s="53">
        <v>314.45</v>
      </c>
      <c r="F113" s="53">
        <v>314.14999999999998</v>
      </c>
      <c r="G113" s="53"/>
      <c r="H113" s="54">
        <f t="shared" si="39"/>
        <v>477.00000000001808</v>
      </c>
      <c r="I113" s="55"/>
      <c r="J113" s="56">
        <f t="shared" si="40"/>
        <v>0.30000000000001137</v>
      </c>
      <c r="K113" s="57">
        <f t="shared" si="41"/>
        <v>477.00000000001808</v>
      </c>
    </row>
    <row r="114" spans="1:11">
      <c r="A114" s="148"/>
      <c r="B114" s="148"/>
      <c r="C114" s="148"/>
      <c r="D114" s="148"/>
      <c r="E114" s="148"/>
      <c r="F114" s="148"/>
      <c r="G114" s="159" t="s">
        <v>281</v>
      </c>
      <c r="H114" s="162">
        <f>SUM(H79:H113)</f>
        <v>90920.344859812991</v>
      </c>
      <c r="I114" s="161"/>
      <c r="J114" s="161" t="s">
        <v>282</v>
      </c>
      <c r="K114" s="162">
        <f>SUM(K79:K113)</f>
        <v>121311.14485981304</v>
      </c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34 L4:L5 L8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5.75">
      <c r="A2" s="197" t="s">
        <v>116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26.25">
      <c r="A3" s="198" t="s">
        <v>103</v>
      </c>
      <c r="B3" s="198"/>
      <c r="C3" s="199" t="s">
        <v>208</v>
      </c>
      <c r="D3" s="200"/>
      <c r="E3" s="49"/>
      <c r="F3" s="49"/>
      <c r="G3" s="49"/>
      <c r="H3" s="201"/>
      <c r="I3" s="201"/>
      <c r="J3" s="50"/>
      <c r="K3" s="50"/>
    </row>
    <row r="4" spans="1:11" ht="15" customHeight="1">
      <c r="A4" s="193" t="s">
        <v>1</v>
      </c>
      <c r="B4" s="187" t="s">
        <v>104</v>
      </c>
      <c r="C4" s="187" t="s">
        <v>105</v>
      </c>
      <c r="D4" s="187" t="s">
        <v>106</v>
      </c>
      <c r="E4" s="187" t="s">
        <v>107</v>
      </c>
      <c r="F4" s="187" t="s">
        <v>108</v>
      </c>
      <c r="G4" s="187" t="s">
        <v>109</v>
      </c>
      <c r="H4" s="189" t="s">
        <v>110</v>
      </c>
      <c r="I4" s="190"/>
      <c r="J4" s="187" t="s">
        <v>111</v>
      </c>
      <c r="K4" s="187" t="s">
        <v>112</v>
      </c>
    </row>
    <row r="5" spans="1:11" ht="15" customHeight="1">
      <c r="A5" s="194"/>
      <c r="B5" s="188"/>
      <c r="C5" s="188"/>
      <c r="D5" s="188"/>
      <c r="E5" s="188"/>
      <c r="F5" s="188"/>
      <c r="G5" s="188"/>
      <c r="H5" s="191"/>
      <c r="I5" s="192"/>
      <c r="J5" s="188"/>
      <c r="K5" s="188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23"/>
  <sheetViews>
    <sheetView topLeftCell="A28" workbookViewId="0">
      <selection activeCell="F53" sqref="F5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05" t="s">
        <v>18</v>
      </c>
      <c r="E4" s="178"/>
      <c r="F4" s="178"/>
      <c r="G4" s="178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06" t="s">
        <v>0</v>
      </c>
      <c r="B5" s="179"/>
      <c r="C5" s="179"/>
      <c r="D5" s="179"/>
      <c r="E5" s="179"/>
      <c r="F5" s="179"/>
      <c r="G5" s="179"/>
      <c r="H5" s="179"/>
      <c r="I5" s="179"/>
      <c r="J5" s="17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07"/>
      <c r="B6" s="208"/>
      <c r="C6" s="208"/>
      <c r="D6" s="208"/>
      <c r="E6" s="208"/>
      <c r="F6" s="208"/>
      <c r="G6" s="208"/>
      <c r="H6" s="208"/>
      <c r="I6" s="20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80" t="s">
        <v>1</v>
      </c>
      <c r="B7" s="182" t="s">
        <v>7</v>
      </c>
      <c r="C7" s="182" t="s">
        <v>8</v>
      </c>
      <c r="D7" s="184" t="s">
        <v>9</v>
      </c>
      <c r="E7" s="184" t="s">
        <v>10</v>
      </c>
      <c r="F7" s="186" t="s">
        <v>2</v>
      </c>
      <c r="G7" s="186"/>
      <c r="H7" s="182" t="s">
        <v>23</v>
      </c>
      <c r="I7" s="182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81"/>
      <c r="B8" s="183"/>
      <c r="C8" s="183"/>
      <c r="D8" s="185"/>
      <c r="E8" s="185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02" t="s">
        <v>17</v>
      </c>
      <c r="B9" s="203"/>
      <c r="C9" s="203"/>
      <c r="D9" s="203"/>
      <c r="E9" s="203"/>
      <c r="F9" s="203"/>
      <c r="G9" s="203"/>
      <c r="H9" s="203"/>
      <c r="I9" s="203"/>
      <c r="J9" s="20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2" priority="264" stopIfTrue="1" operator="lessThan">
      <formula>0</formula>
    </cfRule>
  </conditionalFormatting>
  <conditionalFormatting sqref="J1089:J1252">
    <cfRule type="cellIs" dxfId="1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209" t="s">
        <v>200</v>
      </c>
      <c r="B1" s="210"/>
      <c r="C1" s="210"/>
      <c r="D1" s="210"/>
    </row>
    <row r="2" spans="1:4" ht="15.75">
      <c r="A2" s="100" t="s">
        <v>201</v>
      </c>
      <c r="B2" s="100" t="s">
        <v>202</v>
      </c>
      <c r="C2" s="100" t="s">
        <v>203</v>
      </c>
      <c r="D2" s="100" t="s">
        <v>204</v>
      </c>
    </row>
    <row r="3" spans="1:4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</row>
    <row r="4" spans="1:4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</row>
    <row r="5" spans="1:4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</row>
    <row r="6" spans="1:4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</row>
    <row r="7" spans="1:4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</row>
    <row r="8" spans="1:4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4" ht="15.75">
      <c r="A9" s="101" t="s">
        <v>264</v>
      </c>
      <c r="B9" s="102">
        <v>100000</v>
      </c>
      <c r="C9" s="101">
        <v>172860</v>
      </c>
      <c r="D9" s="103">
        <f t="shared" ref="D9" si="2">C9/B9</f>
        <v>1.7285999999999999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FEB-2019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2018-09-03T10:33:42Z</dcterms:created>
  <dcterms:modified xsi:type="dcterms:W3CDTF">2019-03-18T11:14:22Z</dcterms:modified>
</cp:coreProperties>
</file>