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NI OPTION" sheetId="1" r:id="rId1"/>
    <sheet name="ROI Statemen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9" i="1"/>
  <c r="H6"/>
  <c r="K6" s="1"/>
  <c r="D3" i="2"/>
  <c r="D4"/>
  <c r="D5"/>
  <c r="D6"/>
  <c r="D7"/>
  <c r="D8"/>
  <c r="J6" i="1" l="1"/>
  <c r="H8"/>
  <c r="J8" s="1"/>
  <c r="H7"/>
  <c r="K7" s="1"/>
  <c r="J22"/>
  <c r="H10"/>
  <c r="K10" s="1"/>
  <c r="H11"/>
  <c r="J11" s="1"/>
  <c r="H12"/>
  <c r="J12" s="1"/>
  <c r="H13"/>
  <c r="K13" s="1"/>
  <c r="H14"/>
  <c r="J14" s="1"/>
  <c r="H15"/>
  <c r="J15" s="1"/>
  <c r="H16"/>
  <c r="J16" s="1"/>
  <c r="I57"/>
  <c r="K57" s="1"/>
  <c r="J21"/>
  <c r="K91"/>
  <c r="K81"/>
  <c r="K76"/>
  <c r="K72"/>
  <c r="K51"/>
  <c r="K47"/>
  <c r="K33"/>
  <c r="K29"/>
  <c r="K25"/>
  <c r="K17"/>
  <c r="J89"/>
  <c r="J84"/>
  <c r="J80"/>
  <c r="J51"/>
  <c r="J47"/>
  <c r="J33"/>
  <c r="J29"/>
  <c r="J25"/>
  <c r="J17"/>
  <c r="H87"/>
  <c r="K87" s="1"/>
  <c r="H88"/>
  <c r="K88" s="1"/>
  <c r="H89"/>
  <c r="K89" s="1"/>
  <c r="H90"/>
  <c r="I90" s="1"/>
  <c r="K90" s="1"/>
  <c r="H91"/>
  <c r="J91" s="1"/>
  <c r="H92"/>
  <c r="K92" s="1"/>
  <c r="H93"/>
  <c r="K93" s="1"/>
  <c r="H86"/>
  <c r="J86" s="1"/>
  <c r="H79"/>
  <c r="K79" s="1"/>
  <c r="H80"/>
  <c r="K80" s="1"/>
  <c r="H81"/>
  <c r="J81" s="1"/>
  <c r="H82"/>
  <c r="K82" s="1"/>
  <c r="H83"/>
  <c r="K83" s="1"/>
  <c r="H84"/>
  <c r="K84" s="1"/>
  <c r="H78"/>
  <c r="K78" s="1"/>
  <c r="H63"/>
  <c r="K63" s="1"/>
  <c r="H64"/>
  <c r="K64" s="1"/>
  <c r="H65"/>
  <c r="K65" s="1"/>
  <c r="H66"/>
  <c r="I66" s="1"/>
  <c r="H67"/>
  <c r="J67" s="1"/>
  <c r="H68"/>
  <c r="K68" s="1"/>
  <c r="H69"/>
  <c r="I69" s="1"/>
  <c r="K69" s="1"/>
  <c r="H70"/>
  <c r="K70" s="1"/>
  <c r="H71"/>
  <c r="K71" s="1"/>
  <c r="H72"/>
  <c r="J72" s="1"/>
  <c r="H73"/>
  <c r="K73" s="1"/>
  <c r="H74"/>
  <c r="K74" s="1"/>
  <c r="H75"/>
  <c r="K75" s="1"/>
  <c r="H76"/>
  <c r="J76" s="1"/>
  <c r="H62"/>
  <c r="I62" s="1"/>
  <c r="J62" s="1"/>
  <c r="H47"/>
  <c r="H48"/>
  <c r="H49"/>
  <c r="I49" s="1"/>
  <c r="H50"/>
  <c r="K50" s="1"/>
  <c r="H51"/>
  <c r="H52"/>
  <c r="H53"/>
  <c r="K53" s="1"/>
  <c r="H54"/>
  <c r="K54" s="1"/>
  <c r="H55"/>
  <c r="I55" s="1"/>
  <c r="H56"/>
  <c r="K56" s="1"/>
  <c r="H57"/>
  <c r="H58"/>
  <c r="K58" s="1"/>
  <c r="H59"/>
  <c r="K59" s="1"/>
  <c r="H60"/>
  <c r="K60" s="1"/>
  <c r="H46"/>
  <c r="K46" s="1"/>
  <c r="H36"/>
  <c r="K36" s="1"/>
  <c r="H37"/>
  <c r="K37" s="1"/>
  <c r="H38"/>
  <c r="K38" s="1"/>
  <c r="H39"/>
  <c r="K39" s="1"/>
  <c r="H40"/>
  <c r="K40" s="1"/>
  <c r="H41"/>
  <c r="K41" s="1"/>
  <c r="H42"/>
  <c r="H43"/>
  <c r="K43" s="1"/>
  <c r="H44"/>
  <c r="K44" s="1"/>
  <c r="H35"/>
  <c r="K35" s="1"/>
  <c r="H24"/>
  <c r="K24" s="1"/>
  <c r="H25"/>
  <c r="H26"/>
  <c r="K26" s="1"/>
  <c r="H27"/>
  <c r="K27" s="1"/>
  <c r="H28"/>
  <c r="K28" s="1"/>
  <c r="H29"/>
  <c r="H30"/>
  <c r="K30" s="1"/>
  <c r="H31"/>
  <c r="K31" s="1"/>
  <c r="H32"/>
  <c r="I32" s="1"/>
  <c r="H33"/>
  <c r="H23"/>
  <c r="K23" s="1"/>
  <c r="H18"/>
  <c r="I18" s="1"/>
  <c r="J18" s="1"/>
  <c r="H19"/>
  <c r="K19" s="1"/>
  <c r="H20"/>
  <c r="K20" s="1"/>
  <c r="H21"/>
  <c r="K21" s="1"/>
  <c r="H17"/>
  <c r="J7" l="1"/>
  <c r="K8"/>
  <c r="J55"/>
  <c r="K55"/>
  <c r="K66"/>
  <c r="J66"/>
  <c r="J42"/>
  <c r="J38"/>
  <c r="J60"/>
  <c r="J71"/>
  <c r="J75"/>
  <c r="K67"/>
  <c r="I48"/>
  <c r="K48" s="1"/>
  <c r="J24"/>
  <c r="J28"/>
  <c r="J32"/>
  <c r="J37"/>
  <c r="J41"/>
  <c r="J46"/>
  <c r="J50"/>
  <c r="J54"/>
  <c r="J59"/>
  <c r="J65"/>
  <c r="J70"/>
  <c r="J74"/>
  <c r="J79"/>
  <c r="J83"/>
  <c r="J88"/>
  <c r="J93"/>
  <c r="K32"/>
  <c r="I42"/>
  <c r="K42" s="1"/>
  <c r="J23"/>
  <c r="J27"/>
  <c r="J31"/>
  <c r="J36"/>
  <c r="J40"/>
  <c r="J44"/>
  <c r="J49"/>
  <c r="J53"/>
  <c r="J58"/>
  <c r="J64"/>
  <c r="J68"/>
  <c r="J73"/>
  <c r="J78"/>
  <c r="J82"/>
  <c r="J87"/>
  <c r="J92"/>
  <c r="K49"/>
  <c r="I52"/>
  <c r="K52" s="1"/>
  <c r="K86"/>
  <c r="J19"/>
  <c r="J26"/>
  <c r="J30"/>
  <c r="J35"/>
  <c r="J39"/>
  <c r="J43"/>
  <c r="J48"/>
  <c r="J56"/>
  <c r="J63"/>
  <c r="J10"/>
  <c r="K11"/>
  <c r="K12"/>
  <c r="J13"/>
  <c r="K14"/>
  <c r="K15"/>
  <c r="K16"/>
  <c r="J90"/>
  <c r="J69"/>
  <c r="K62"/>
  <c r="J57"/>
  <c r="K18"/>
  <c r="J20"/>
  <c r="J52" l="1"/>
  <c r="J34"/>
  <c r="J45"/>
  <c r="J61"/>
  <c r="J77"/>
  <c r="J85"/>
  <c r="J94"/>
</calcChain>
</file>

<file path=xl/sharedStrings.xml><?xml version="1.0" encoding="utf-8"?>
<sst xmlns="http://schemas.openxmlformats.org/spreadsheetml/2006/main" count="194" uniqueCount="104">
  <si>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</si>
  <si>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</si>
  <si>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</si>
  <si>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</si>
  <si>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</si>
  <si>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</si>
  <si>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</si>
  <si>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</si>
  <si>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</si>
  <si>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</si>
  <si>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</si>
  <si>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</si>
  <si>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</si>
  <si>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</si>
  <si>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</si>
  <si>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</si>
  <si>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</si>
  <si>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</si>
  <si>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</si>
  <si>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</si>
  <si>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</si>
  <si>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</si>
  <si>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</si>
  <si>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</si>
  <si>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</si>
  <si>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</si>
  <si>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</si>
  <si>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</si>
  <si>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</si>
  <si>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</si>
  <si>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</si>
  <si>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</si>
  <si>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</si>
  <si>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</si>
  <si>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</si>
  <si>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</si>
  <si>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</si>
  <si>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</si>
  <si>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</si>
  <si>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</si>
  <si>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</si>
  <si>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</si>
  <si>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</si>
  <si>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</si>
  <si>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</si>
  <si>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</si>
  <si>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</si>
  <si>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</si>
  <si>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</si>
  <si>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</si>
  <si>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</si>
  <si>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</si>
  <si>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</si>
  <si>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</si>
  <si>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</si>
  <si>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</si>
  <si>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</si>
  <si>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</si>
  <si>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</si>
  <si>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</si>
  <si>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</si>
  <si>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</si>
  <si>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</si>
  <si>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</si>
  <si>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</si>
  <si>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</si>
  <si>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</si>
  <si>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</si>
  <si>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</si>
  <si>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</si>
  <si>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</si>
  <si>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</si>
  <si>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</si>
  <si>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</si>
  <si>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</si>
  <si>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</si>
  <si>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</si>
  <si>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</si>
  <si>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</si>
  <si>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</si>
  <si>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</si>
  <si>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</si>
  <si>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</si>
  <si>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</si>
  <si>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</si>
  <si>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</si>
  <si>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April</t>
  </si>
  <si>
    <t>May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</si>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</sst>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280500</c:v>
                </c:pt>
                <c:pt idx="1">
                  <c:v>185028</c:v>
                </c:pt>
                <c:pt idx="2">
                  <c:v>103075</c:v>
                </c:pt>
                <c:pt idx="3">
                  <c:v>174300</c:v>
                </c:pt>
                <c:pt idx="4">
                  <c:v>171087</c:v>
                </c:pt>
                <c:pt idx="5">
                  <c:v>22800</c:v>
                </c:pt>
              </c:numCache>
            </c:numRef>
          </c:val>
        </c:ser>
        <c:gapWidth val="75"/>
        <c:overlap val="-25"/>
        <c:axId val="53597312"/>
        <c:axId val="53598848"/>
      </c:barChart>
      <c:catAx>
        <c:axId val="53597312"/>
        <c:scaling>
          <c:orientation val="minMax"/>
        </c:scaling>
        <c:axPos val="b"/>
        <c:majorTickMark val="none"/>
        <c:tickLblPos val="nextTo"/>
        <c:crossAx val="53598848"/>
        <c:crosses val="autoZero"/>
        <c:auto val="1"/>
        <c:lblAlgn val="ctr"/>
        <c:lblOffset val="100"/>
      </c:catAx>
      <c:valAx>
        <c:axId val="5359884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35973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879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18437E-2"/>
                  <c:y val="-0.10498687664041999"/>
                </c:manualLayout>
              </c:layout>
              <c:showVal val="1"/>
            </c:dLbl>
            <c:dLbl>
              <c:idx val="3"/>
              <c:layout>
                <c:manualLayout>
                  <c:x val="-5.48286604361371E-2"/>
                  <c:y val="-0.110236220472441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1.4025000000000001</c:v>
                </c:pt>
                <c:pt idx="1">
                  <c:v>0.92513999999999996</c:v>
                </c:pt>
                <c:pt idx="2">
                  <c:v>0.51537500000000003</c:v>
                </c:pt>
                <c:pt idx="3">
                  <c:v>0.87150000000000005</c:v>
                </c:pt>
                <c:pt idx="4">
                  <c:v>0.85543499999999995</c:v>
                </c:pt>
                <c:pt idx="5">
                  <c:v>0.114</c:v>
                </c:pt>
              </c:numCache>
            </c:numRef>
          </c:val>
        </c:ser>
        <c:dLbls>
          <c:showVal val="1"/>
        </c:dLbls>
        <c:marker val="1"/>
        <c:axId val="85158528"/>
        <c:axId val="85496576"/>
      </c:lineChart>
      <c:catAx>
        <c:axId val="85158528"/>
        <c:scaling>
          <c:orientation val="minMax"/>
        </c:scaling>
        <c:axPos val="b"/>
        <c:majorTickMark val="none"/>
        <c:tickLblPos val="nextTo"/>
        <c:crossAx val="85496576"/>
        <c:crosses val="autoZero"/>
        <c:auto val="1"/>
        <c:lblAlgn val="ctr"/>
        <c:lblOffset val="100"/>
      </c:catAx>
      <c:valAx>
        <c:axId val="85496576"/>
        <c:scaling>
          <c:orientation val="minMax"/>
        </c:scaling>
        <c:delete val="1"/>
        <c:axPos val="l"/>
        <c:numFmt formatCode="0%" sourceLinked="1"/>
        <c:tickLblPos val="nextTo"/>
        <c:crossAx val="8515852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10</xdr:row>
      <xdr:rowOff>57150</xdr:rowOff>
    </xdr:from>
    <xdr:to>
      <xdr:col>4</xdr:col>
      <xdr:colOff>152400</xdr:colOff>
      <xdr:row>22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581024</xdr:colOff>
      <xdr:row>8</xdr:row>
      <xdr:rowOff>66675</xdr:rowOff>
    </xdr:from>
    <xdr:to>
      <xdr:col>14</xdr:col>
      <xdr:colOff>190499</xdr:colOff>
      <xdr:row>21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selection activeCell="J9" sqref="J9:K9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1.5" customHeight="1">
      <c r="A3" s="38" t="s">
        <v>92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6.25">
      <c r="A4" s="39" t="s">
        <v>0</v>
      </c>
      <c r="B4" s="39"/>
      <c r="C4" s="40" t="s">
        <v>91</v>
      </c>
      <c r="D4" s="40"/>
      <c r="E4" s="41"/>
      <c r="F4" s="41"/>
      <c r="G4" s="41"/>
      <c r="H4" s="42"/>
      <c r="I4" s="42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3" t="s">
        <v>8</v>
      </c>
      <c r="I5" s="44"/>
      <c r="J5" s="4" t="s">
        <v>9</v>
      </c>
      <c r="K5" s="3" t="s">
        <v>10</v>
      </c>
    </row>
    <row r="6" spans="1:11" s="13" customFormat="1" ht="18" customHeight="1">
      <c r="A6" s="5">
        <v>43348</v>
      </c>
      <c r="B6" s="6" t="s">
        <v>103</v>
      </c>
      <c r="C6" s="7">
        <v>20000</v>
      </c>
      <c r="D6" s="6" t="s">
        <v>12</v>
      </c>
      <c r="E6" s="8">
        <v>3.85</v>
      </c>
      <c r="F6" s="8">
        <v>3.1</v>
      </c>
      <c r="G6" s="8"/>
      <c r="H6" s="9">
        <f t="shared" ref="H6" si="0">(IF(D6="SHORT",E6-F6,IF(D6="LONG",F6-E6)))*C6</f>
        <v>-15000</v>
      </c>
      <c r="I6" s="10"/>
      <c r="J6" s="11">
        <f t="shared" ref="J6" si="1">(H6+I6)/C6</f>
        <v>-0.75</v>
      </c>
      <c r="K6" s="12">
        <f t="shared" ref="K6" si="2">SUM(H6:I6)</f>
        <v>-15000</v>
      </c>
    </row>
    <row r="7" spans="1:11" s="13" customFormat="1" ht="18" customHeight="1">
      <c r="A7" s="5">
        <v>43347</v>
      </c>
      <c r="B7" s="6" t="s">
        <v>101</v>
      </c>
      <c r="C7" s="7">
        <v>12000</v>
      </c>
      <c r="D7" s="6" t="s">
        <v>12</v>
      </c>
      <c r="E7" s="8">
        <v>4.0999999999999996</v>
      </c>
      <c r="F7" s="8">
        <v>4.25</v>
      </c>
      <c r="G7" s="8"/>
      <c r="H7" s="9">
        <f t="shared" ref="H7:H8" si="3">(IF(D7="SHORT",E7-F7,IF(D7="LONG",F7-E7)))*C7</f>
        <v>1800.0000000000043</v>
      </c>
      <c r="I7" s="10"/>
      <c r="J7" s="11">
        <f t="shared" ref="J7:J8" si="4">(H7+I7)/C7</f>
        <v>0.15000000000000036</v>
      </c>
      <c r="K7" s="12">
        <f t="shared" ref="K7:K8" si="5">SUM(H7:I7)</f>
        <v>1800.0000000000043</v>
      </c>
    </row>
    <row r="8" spans="1:11" s="13" customFormat="1" ht="18" customHeight="1">
      <c r="A8" s="5">
        <v>43346</v>
      </c>
      <c r="B8" s="6" t="s">
        <v>100</v>
      </c>
      <c r="C8" s="7">
        <v>22500</v>
      </c>
      <c r="D8" s="6" t="s">
        <v>12</v>
      </c>
      <c r="E8" s="8">
        <v>1.85</v>
      </c>
      <c r="F8" s="8">
        <v>3.45</v>
      </c>
      <c r="G8" s="8"/>
      <c r="H8" s="9">
        <f t="shared" si="3"/>
        <v>36000</v>
      </c>
      <c r="I8" s="10"/>
      <c r="J8" s="11">
        <f t="shared" si="4"/>
        <v>1.6</v>
      </c>
      <c r="K8" s="12">
        <f t="shared" si="5"/>
        <v>36000</v>
      </c>
    </row>
    <row r="9" spans="1:11" ht="21">
      <c r="A9" s="26"/>
      <c r="B9" s="27"/>
      <c r="C9" s="27"/>
      <c r="D9" s="27"/>
      <c r="E9" s="27"/>
      <c r="F9" s="32" t="s">
        <v>80</v>
      </c>
      <c r="G9" s="33"/>
      <c r="H9" s="33"/>
      <c r="I9" s="34"/>
      <c r="J9" s="35">
        <f>SUM(K6:K8)</f>
        <v>22800.000000000004</v>
      </c>
      <c r="K9" s="36"/>
    </row>
    <row r="10" spans="1:11" s="22" customFormat="1" ht="18" customHeight="1">
      <c r="A10" s="14">
        <v>43342</v>
      </c>
      <c r="B10" s="15" t="s">
        <v>99</v>
      </c>
      <c r="C10" s="16">
        <v>9600</v>
      </c>
      <c r="D10" s="15" t="s">
        <v>12</v>
      </c>
      <c r="E10" s="17">
        <v>6.85</v>
      </c>
      <c r="F10" s="17">
        <v>11.85</v>
      </c>
      <c r="G10" s="17"/>
      <c r="H10" s="18">
        <f t="shared" ref="H10" si="6">(IF(D10="SHORT",E10-F10,IF(D10="LONG",F10-E10)))*C10</f>
        <v>48000</v>
      </c>
      <c r="I10" s="19"/>
      <c r="J10" s="20">
        <f t="shared" ref="J10" si="7">(H10+I10)/C10</f>
        <v>5</v>
      </c>
      <c r="K10" s="21">
        <f t="shared" ref="K10" si="8">SUM(H10:I10)</f>
        <v>48000</v>
      </c>
    </row>
    <row r="11" spans="1:11" s="13" customFormat="1" ht="18" customHeight="1">
      <c r="A11" s="5">
        <v>43341</v>
      </c>
      <c r="B11" s="6" t="s">
        <v>98</v>
      </c>
      <c r="C11" s="7">
        <v>2500</v>
      </c>
      <c r="D11" s="6" t="s">
        <v>12</v>
      </c>
      <c r="E11" s="8">
        <v>29.8</v>
      </c>
      <c r="F11" s="8">
        <v>36.299999999999997</v>
      </c>
      <c r="G11" s="8"/>
      <c r="H11" s="9">
        <f t="shared" ref="H11" si="9">(IF(D11="SHORT",E11-F11,IF(D11="LONG",F11-E11)))*C11</f>
        <v>16249.999999999991</v>
      </c>
      <c r="I11" s="10"/>
      <c r="J11" s="11">
        <f t="shared" ref="J11" si="10">(H11+I11)/C11</f>
        <v>6.4999999999999964</v>
      </c>
      <c r="K11" s="12">
        <f t="shared" ref="K11" si="11">SUM(H11:I11)</f>
        <v>16249.999999999991</v>
      </c>
    </row>
    <row r="12" spans="1:11" s="13" customFormat="1" ht="18" customHeight="1">
      <c r="A12" s="5">
        <v>43339</v>
      </c>
      <c r="B12" s="6" t="s">
        <v>97</v>
      </c>
      <c r="C12" s="7">
        <v>4500</v>
      </c>
      <c r="D12" s="6" t="s">
        <v>12</v>
      </c>
      <c r="E12" s="8">
        <v>7.3</v>
      </c>
      <c r="F12" s="8">
        <v>8.75</v>
      </c>
      <c r="G12" s="8"/>
      <c r="H12" s="9">
        <f t="shared" ref="H12:H17" si="12">(IF(D12="SHORT",E12-F12,IF(D12="LONG",F12-E12)))*C12</f>
        <v>6525.0000000000009</v>
      </c>
      <c r="I12" s="10"/>
      <c r="J12" s="11">
        <f t="shared" ref="J12:J17" si="13">(H12+I12)/C12</f>
        <v>1.4500000000000002</v>
      </c>
      <c r="K12" s="12">
        <f t="shared" ref="K12" si="14">SUM(H12:I12)</f>
        <v>6525.0000000000009</v>
      </c>
    </row>
    <row r="13" spans="1:11" s="13" customFormat="1" ht="18" customHeight="1">
      <c r="A13" s="5">
        <v>43336</v>
      </c>
      <c r="B13" s="6" t="s">
        <v>96</v>
      </c>
      <c r="C13" s="7">
        <v>18750</v>
      </c>
      <c r="D13" s="6" t="s">
        <v>12</v>
      </c>
      <c r="E13" s="8">
        <v>1</v>
      </c>
      <c r="F13" s="8">
        <v>1.25</v>
      </c>
      <c r="G13" s="8"/>
      <c r="H13" s="9">
        <f t="shared" si="12"/>
        <v>4687.5</v>
      </c>
      <c r="I13" s="10"/>
      <c r="J13" s="11">
        <f t="shared" si="13"/>
        <v>0.25</v>
      </c>
      <c r="K13" s="12">
        <f t="shared" ref="K13" si="15">SUM(H13:I13)</f>
        <v>4687.5</v>
      </c>
    </row>
    <row r="14" spans="1:11" s="13" customFormat="1" ht="18" customHeight="1">
      <c r="A14" s="5">
        <v>43335</v>
      </c>
      <c r="B14" s="6" t="s">
        <v>95</v>
      </c>
      <c r="C14" s="7">
        <v>2000</v>
      </c>
      <c r="D14" s="6" t="s">
        <v>12</v>
      </c>
      <c r="E14" s="8">
        <v>13.5</v>
      </c>
      <c r="F14" s="8">
        <v>18.5</v>
      </c>
      <c r="G14" s="8"/>
      <c r="H14" s="9">
        <f t="shared" si="12"/>
        <v>10000</v>
      </c>
      <c r="I14" s="10"/>
      <c r="J14" s="11">
        <f t="shared" si="13"/>
        <v>5</v>
      </c>
      <c r="K14" s="12">
        <f t="shared" ref="K14" si="16">SUM(H14:I14)</f>
        <v>10000</v>
      </c>
    </row>
    <row r="15" spans="1:11" s="13" customFormat="1" ht="18" customHeight="1">
      <c r="A15" s="5">
        <v>43332</v>
      </c>
      <c r="B15" s="6" t="s">
        <v>94</v>
      </c>
      <c r="C15" s="7">
        <v>11250</v>
      </c>
      <c r="D15" s="6" t="s">
        <v>12</v>
      </c>
      <c r="E15" s="8">
        <v>3.65</v>
      </c>
      <c r="F15" s="8">
        <v>5.35</v>
      </c>
      <c r="G15" s="8"/>
      <c r="H15" s="9">
        <f t="shared" si="12"/>
        <v>19124.999999999996</v>
      </c>
      <c r="I15" s="10"/>
      <c r="J15" s="11">
        <f t="shared" si="13"/>
        <v>1.6999999999999997</v>
      </c>
      <c r="K15" s="12">
        <f t="shared" ref="K15" si="17">SUM(H15:I15)</f>
        <v>19124.999999999996</v>
      </c>
    </row>
    <row r="16" spans="1:11" s="13" customFormat="1" ht="18" customHeight="1">
      <c r="A16" s="5">
        <v>43328</v>
      </c>
      <c r="B16" s="6" t="s">
        <v>93</v>
      </c>
      <c r="C16" s="7">
        <v>18000</v>
      </c>
      <c r="D16" s="6" t="s">
        <v>12</v>
      </c>
      <c r="E16" s="8">
        <v>1.95</v>
      </c>
      <c r="F16" s="8">
        <v>2.15</v>
      </c>
      <c r="G16" s="8"/>
      <c r="H16" s="9">
        <f t="shared" si="12"/>
        <v>3599.9999999999991</v>
      </c>
      <c r="I16" s="10"/>
      <c r="J16" s="11">
        <f t="shared" si="13"/>
        <v>0.19999999999999996</v>
      </c>
      <c r="K16" s="12">
        <f t="shared" ref="K16:K21" si="18">SUM(H16:I16)</f>
        <v>3599.9999999999991</v>
      </c>
    </row>
    <row r="17" spans="1:11" s="13" customFormat="1" ht="18" customHeight="1">
      <c r="A17" s="5">
        <v>43320</v>
      </c>
      <c r="B17" s="6" t="s">
        <v>11</v>
      </c>
      <c r="C17" s="7">
        <v>2500</v>
      </c>
      <c r="D17" s="6" t="s">
        <v>12</v>
      </c>
      <c r="E17" s="8">
        <v>23.5</v>
      </c>
      <c r="F17" s="8">
        <v>27.75</v>
      </c>
      <c r="G17" s="8"/>
      <c r="H17" s="9">
        <f t="shared" si="12"/>
        <v>10625</v>
      </c>
      <c r="I17" s="10"/>
      <c r="J17" s="11">
        <f t="shared" si="13"/>
        <v>4.25</v>
      </c>
      <c r="K17" s="12">
        <f t="shared" si="18"/>
        <v>10625</v>
      </c>
    </row>
    <row r="18" spans="1:11" s="22" customFormat="1" ht="18" customHeight="1">
      <c r="A18" s="14">
        <v>43319</v>
      </c>
      <c r="B18" s="15" t="s">
        <v>13</v>
      </c>
      <c r="C18" s="16">
        <v>2500</v>
      </c>
      <c r="D18" s="15" t="s">
        <v>12</v>
      </c>
      <c r="E18" s="17">
        <v>32.6</v>
      </c>
      <c r="F18" s="17">
        <v>36.35</v>
      </c>
      <c r="G18" s="17">
        <v>41.5</v>
      </c>
      <c r="H18" s="18">
        <f t="shared" ref="H18:H81" si="19">(IF(D18="SHORT",E18-F18,IF(D18="LONG",F18-E18)))*C18</f>
        <v>9375</v>
      </c>
      <c r="I18" s="19">
        <f>(IF(D18="SHORT",IF(H18="",0,F18-G18),IF(H18="",0,G18-F18)))*C18</f>
        <v>12874.999999999996</v>
      </c>
      <c r="J18" s="20">
        <f t="shared" ref="J18:J21" si="20">(H18+I18)/C18</f>
        <v>8.8999999999999986</v>
      </c>
      <c r="K18" s="21">
        <f t="shared" si="18"/>
        <v>22249.999999999996</v>
      </c>
    </row>
    <row r="19" spans="1:11" s="13" customFormat="1" ht="18" customHeight="1">
      <c r="A19" s="5">
        <v>43315</v>
      </c>
      <c r="B19" s="6" t="s">
        <v>14</v>
      </c>
      <c r="C19" s="7">
        <v>16000</v>
      </c>
      <c r="D19" s="6" t="s">
        <v>12</v>
      </c>
      <c r="E19" s="8">
        <v>3.1</v>
      </c>
      <c r="F19" s="8">
        <v>3.5</v>
      </c>
      <c r="G19" s="8"/>
      <c r="H19" s="9">
        <f t="shared" si="19"/>
        <v>6399.9999999999982</v>
      </c>
      <c r="I19" s="10"/>
      <c r="J19" s="11">
        <f t="shared" si="20"/>
        <v>0.39999999999999991</v>
      </c>
      <c r="K19" s="12">
        <f t="shared" si="18"/>
        <v>6399.9999999999982</v>
      </c>
    </row>
    <row r="20" spans="1:11" s="13" customFormat="1" ht="18" customHeight="1">
      <c r="A20" s="5">
        <v>43314</v>
      </c>
      <c r="B20" s="6" t="s">
        <v>15</v>
      </c>
      <c r="C20" s="7">
        <v>22500</v>
      </c>
      <c r="D20" s="6" t="s">
        <v>12</v>
      </c>
      <c r="E20" s="8">
        <v>4.5</v>
      </c>
      <c r="F20" s="8">
        <v>5.15</v>
      </c>
      <c r="G20" s="8"/>
      <c r="H20" s="9">
        <f t="shared" si="19"/>
        <v>14625.000000000007</v>
      </c>
      <c r="I20" s="10"/>
      <c r="J20" s="11">
        <f t="shared" si="20"/>
        <v>0.65000000000000036</v>
      </c>
      <c r="K20" s="12">
        <f t="shared" si="18"/>
        <v>14625.000000000007</v>
      </c>
    </row>
    <row r="21" spans="1:11" s="13" customFormat="1" ht="18" customHeight="1">
      <c r="A21" s="5">
        <v>43313</v>
      </c>
      <c r="B21" s="6" t="s">
        <v>16</v>
      </c>
      <c r="C21" s="7">
        <v>6000</v>
      </c>
      <c r="D21" s="6" t="s">
        <v>12</v>
      </c>
      <c r="E21" s="8">
        <v>25.5</v>
      </c>
      <c r="F21" s="8">
        <v>27</v>
      </c>
      <c r="G21" s="8"/>
      <c r="H21" s="9">
        <f t="shared" si="19"/>
        <v>9000</v>
      </c>
      <c r="I21" s="10"/>
      <c r="J21" s="11">
        <f t="shared" si="20"/>
        <v>1.5</v>
      </c>
      <c r="K21" s="12">
        <f t="shared" si="18"/>
        <v>9000</v>
      </c>
    </row>
    <row r="22" spans="1:11" ht="21">
      <c r="A22" s="26"/>
      <c r="B22" s="27"/>
      <c r="C22" s="27"/>
      <c r="D22" s="27"/>
      <c r="E22" s="27"/>
      <c r="F22" s="32" t="s">
        <v>80</v>
      </c>
      <c r="G22" s="33"/>
      <c r="H22" s="33"/>
      <c r="I22" s="34"/>
      <c r="J22" s="35">
        <f>SUM(K10:K21)</f>
        <v>171087.5</v>
      </c>
      <c r="K22" s="36"/>
    </row>
    <row r="23" spans="1:11" s="13" customFormat="1" ht="18" customHeight="1">
      <c r="A23" s="5">
        <v>43312</v>
      </c>
      <c r="B23" s="6" t="s">
        <v>17</v>
      </c>
      <c r="C23" s="7">
        <v>8000</v>
      </c>
      <c r="D23" s="6" t="s">
        <v>12</v>
      </c>
      <c r="E23" s="8">
        <v>10</v>
      </c>
      <c r="F23" s="8">
        <v>12</v>
      </c>
      <c r="G23" s="8"/>
      <c r="H23" s="9">
        <f t="shared" si="19"/>
        <v>16000</v>
      </c>
      <c r="I23" s="10"/>
      <c r="J23" s="11">
        <f t="shared" ref="J23:J33" si="21">(H23+I23)/C23</f>
        <v>2</v>
      </c>
      <c r="K23" s="12">
        <f t="shared" ref="K23:K33" si="22">SUM(H23:I23)</f>
        <v>16000</v>
      </c>
    </row>
    <row r="24" spans="1:11" s="13" customFormat="1" ht="18" customHeight="1">
      <c r="A24" s="5">
        <v>43311</v>
      </c>
      <c r="B24" s="6" t="s">
        <v>15</v>
      </c>
      <c r="C24" s="7">
        <v>22500</v>
      </c>
      <c r="D24" s="6" t="s">
        <v>12</v>
      </c>
      <c r="E24" s="8">
        <v>6</v>
      </c>
      <c r="F24" s="8">
        <v>7</v>
      </c>
      <c r="G24" s="8"/>
      <c r="H24" s="9">
        <f t="shared" si="19"/>
        <v>22500</v>
      </c>
      <c r="I24" s="10"/>
      <c r="J24" s="11">
        <f t="shared" si="21"/>
        <v>1</v>
      </c>
      <c r="K24" s="12">
        <f t="shared" si="22"/>
        <v>22500</v>
      </c>
    </row>
    <row r="25" spans="1:11" s="13" customFormat="1" ht="18" customHeight="1">
      <c r="A25" s="5">
        <v>43305</v>
      </c>
      <c r="B25" s="6" t="s">
        <v>18</v>
      </c>
      <c r="C25" s="7">
        <v>20000</v>
      </c>
      <c r="D25" s="6" t="s">
        <v>12</v>
      </c>
      <c r="E25" s="8">
        <v>0.65</v>
      </c>
      <c r="F25" s="8">
        <v>1</v>
      </c>
      <c r="G25" s="8"/>
      <c r="H25" s="9">
        <f t="shared" si="19"/>
        <v>7000</v>
      </c>
      <c r="I25" s="10"/>
      <c r="J25" s="11">
        <f t="shared" si="21"/>
        <v>0.35</v>
      </c>
      <c r="K25" s="12">
        <f t="shared" si="22"/>
        <v>7000</v>
      </c>
    </row>
    <row r="26" spans="1:11" s="13" customFormat="1" ht="18" customHeight="1">
      <c r="A26" s="5">
        <v>43304</v>
      </c>
      <c r="B26" s="6" t="s">
        <v>19</v>
      </c>
      <c r="C26" s="7">
        <v>7500</v>
      </c>
      <c r="D26" s="6" t="s">
        <v>12</v>
      </c>
      <c r="E26" s="8">
        <v>10.5</v>
      </c>
      <c r="F26" s="8">
        <v>12.85</v>
      </c>
      <c r="G26" s="8"/>
      <c r="H26" s="9">
        <f t="shared" si="19"/>
        <v>17624.999999999996</v>
      </c>
      <c r="I26" s="10"/>
      <c r="J26" s="11">
        <f t="shared" si="21"/>
        <v>2.3499999999999996</v>
      </c>
      <c r="K26" s="12">
        <f t="shared" si="22"/>
        <v>17624.999999999996</v>
      </c>
    </row>
    <row r="27" spans="1:11" s="13" customFormat="1" ht="18" customHeight="1">
      <c r="A27" s="5">
        <v>43301</v>
      </c>
      <c r="B27" s="6" t="s">
        <v>20</v>
      </c>
      <c r="C27" s="7">
        <v>2500</v>
      </c>
      <c r="D27" s="6" t="s">
        <v>12</v>
      </c>
      <c r="E27" s="8">
        <v>20.2</v>
      </c>
      <c r="F27" s="8">
        <v>23.7</v>
      </c>
      <c r="G27" s="8"/>
      <c r="H27" s="9">
        <f t="shared" si="19"/>
        <v>8750</v>
      </c>
      <c r="I27" s="10"/>
      <c r="J27" s="11">
        <f t="shared" si="21"/>
        <v>3.5</v>
      </c>
      <c r="K27" s="12">
        <f t="shared" si="22"/>
        <v>8750</v>
      </c>
    </row>
    <row r="28" spans="1:11" s="13" customFormat="1" ht="18" customHeight="1">
      <c r="A28" s="5">
        <v>43300</v>
      </c>
      <c r="B28" s="6" t="s">
        <v>21</v>
      </c>
      <c r="C28" s="7">
        <v>18000</v>
      </c>
      <c r="D28" s="6" t="s">
        <v>12</v>
      </c>
      <c r="E28" s="8">
        <v>1.9</v>
      </c>
      <c r="F28" s="8">
        <v>2.5</v>
      </c>
      <c r="G28" s="8"/>
      <c r="H28" s="9">
        <f t="shared" si="19"/>
        <v>10800.000000000002</v>
      </c>
      <c r="I28" s="10"/>
      <c r="J28" s="11">
        <f t="shared" si="21"/>
        <v>0.60000000000000009</v>
      </c>
      <c r="K28" s="12">
        <f t="shared" si="22"/>
        <v>10800.000000000002</v>
      </c>
    </row>
    <row r="29" spans="1:11" s="13" customFormat="1" ht="18" customHeight="1">
      <c r="A29" s="5">
        <v>43298</v>
      </c>
      <c r="B29" s="6" t="s">
        <v>22</v>
      </c>
      <c r="C29" s="7">
        <v>30000</v>
      </c>
      <c r="D29" s="6" t="s">
        <v>12</v>
      </c>
      <c r="E29" s="23">
        <v>1.45</v>
      </c>
      <c r="F29" s="8">
        <v>1.7</v>
      </c>
      <c r="G29" s="8"/>
      <c r="H29" s="9">
        <f t="shared" si="19"/>
        <v>7500</v>
      </c>
      <c r="I29" s="10"/>
      <c r="J29" s="11">
        <f t="shared" si="21"/>
        <v>0.25</v>
      </c>
      <c r="K29" s="12">
        <f t="shared" si="22"/>
        <v>7500</v>
      </c>
    </row>
    <row r="30" spans="1:11" s="13" customFormat="1" ht="18" customHeight="1">
      <c r="A30" s="5">
        <v>43292</v>
      </c>
      <c r="B30" s="6" t="s">
        <v>23</v>
      </c>
      <c r="C30" s="7">
        <v>7500</v>
      </c>
      <c r="D30" s="6" t="s">
        <v>12</v>
      </c>
      <c r="E30" s="23">
        <v>15</v>
      </c>
      <c r="F30" s="8">
        <v>17.5</v>
      </c>
      <c r="G30" s="8"/>
      <c r="H30" s="9">
        <f t="shared" si="19"/>
        <v>18750</v>
      </c>
      <c r="I30" s="10"/>
      <c r="J30" s="11">
        <f t="shared" si="21"/>
        <v>2.5</v>
      </c>
      <c r="K30" s="12">
        <f t="shared" si="22"/>
        <v>18750</v>
      </c>
    </row>
    <row r="31" spans="1:11" s="13" customFormat="1" ht="18" customHeight="1">
      <c r="A31" s="5">
        <v>43291</v>
      </c>
      <c r="B31" s="6" t="s">
        <v>23</v>
      </c>
      <c r="C31" s="7">
        <v>7500</v>
      </c>
      <c r="D31" s="24" t="s">
        <v>12</v>
      </c>
      <c r="E31" s="8">
        <v>13.5</v>
      </c>
      <c r="F31" s="8">
        <v>15.75</v>
      </c>
      <c r="G31" s="8"/>
      <c r="H31" s="9">
        <f t="shared" si="19"/>
        <v>16875</v>
      </c>
      <c r="I31" s="10"/>
      <c r="J31" s="11">
        <f t="shared" si="21"/>
        <v>2.25</v>
      </c>
      <c r="K31" s="12">
        <f t="shared" si="22"/>
        <v>16875</v>
      </c>
    </row>
    <row r="32" spans="1:11" s="22" customFormat="1" ht="18" customHeight="1">
      <c r="A32" s="14">
        <v>43290</v>
      </c>
      <c r="B32" s="15" t="s">
        <v>24</v>
      </c>
      <c r="C32" s="16">
        <v>6000</v>
      </c>
      <c r="D32" s="15" t="s">
        <v>12</v>
      </c>
      <c r="E32" s="17">
        <v>29</v>
      </c>
      <c r="F32" s="17">
        <v>32.75</v>
      </c>
      <c r="G32" s="17">
        <v>38.25</v>
      </c>
      <c r="H32" s="9">
        <f t="shared" si="19"/>
        <v>22500</v>
      </c>
      <c r="I32" s="19">
        <f>(IF(D32="SHORT",IF(H32="",0,F32-G32),IF(H32="",0,G32-F32)))*C32</f>
        <v>33000</v>
      </c>
      <c r="J32" s="11">
        <f t="shared" si="21"/>
        <v>9.25</v>
      </c>
      <c r="K32" s="12">
        <f t="shared" si="22"/>
        <v>55500</v>
      </c>
    </row>
    <row r="33" spans="1:11" s="13" customFormat="1" ht="18" customHeight="1">
      <c r="A33" s="5">
        <v>43286</v>
      </c>
      <c r="B33" s="6" t="s">
        <v>25</v>
      </c>
      <c r="C33" s="7">
        <v>3000</v>
      </c>
      <c r="D33" s="24" t="s">
        <v>12</v>
      </c>
      <c r="E33" s="8">
        <v>28.9</v>
      </c>
      <c r="F33" s="8">
        <v>31.9</v>
      </c>
      <c r="G33" s="8"/>
      <c r="H33" s="9">
        <f t="shared" si="19"/>
        <v>9000</v>
      </c>
      <c r="I33" s="10"/>
      <c r="J33" s="11">
        <f t="shared" si="21"/>
        <v>3</v>
      </c>
      <c r="K33" s="12">
        <f t="shared" si="22"/>
        <v>9000</v>
      </c>
    </row>
    <row r="34" spans="1:11" ht="21">
      <c r="A34" s="26"/>
      <c r="B34" s="27"/>
      <c r="C34" s="27"/>
      <c r="D34" s="27"/>
      <c r="E34" s="27"/>
      <c r="F34" s="32" t="s">
        <v>80</v>
      </c>
      <c r="G34" s="33"/>
      <c r="H34" s="33"/>
      <c r="I34" s="34"/>
      <c r="J34" s="35">
        <f>SUM(K24:K33)</f>
        <v>174300</v>
      </c>
      <c r="K34" s="36"/>
    </row>
    <row r="35" spans="1:11" s="13" customFormat="1" ht="18" customHeight="1">
      <c r="A35" s="5">
        <v>43280</v>
      </c>
      <c r="B35" s="6" t="s">
        <v>26</v>
      </c>
      <c r="C35" s="7">
        <v>6000</v>
      </c>
      <c r="D35" s="6" t="s">
        <v>12</v>
      </c>
      <c r="E35" s="8">
        <v>19.5</v>
      </c>
      <c r="F35" s="8">
        <v>22.5</v>
      </c>
      <c r="G35" s="8"/>
      <c r="H35" s="9">
        <f t="shared" si="19"/>
        <v>18000</v>
      </c>
      <c r="I35" s="10"/>
      <c r="J35" s="11">
        <f t="shared" ref="J35:J44" si="23">(H35+I35)/C35</f>
        <v>3</v>
      </c>
      <c r="K35" s="12">
        <f t="shared" ref="K35:K44" si="24">SUM(H35:I35)</f>
        <v>18000</v>
      </c>
    </row>
    <row r="36" spans="1:11" s="13" customFormat="1" ht="18" customHeight="1">
      <c r="A36" s="5">
        <v>43278</v>
      </c>
      <c r="B36" s="6" t="s">
        <v>27</v>
      </c>
      <c r="C36" s="7">
        <v>25000</v>
      </c>
      <c r="D36" s="6" t="s">
        <v>12</v>
      </c>
      <c r="E36" s="8">
        <v>0.8</v>
      </c>
      <c r="F36" s="8">
        <v>1</v>
      </c>
      <c r="G36" s="8"/>
      <c r="H36" s="9">
        <f t="shared" si="19"/>
        <v>4999.9999999999991</v>
      </c>
      <c r="I36" s="10"/>
      <c r="J36" s="11">
        <f t="shared" si="23"/>
        <v>0.19999999999999996</v>
      </c>
      <c r="K36" s="12">
        <f t="shared" si="24"/>
        <v>4999.9999999999991</v>
      </c>
    </row>
    <row r="37" spans="1:11" s="13" customFormat="1" ht="18" customHeight="1">
      <c r="A37" s="5">
        <v>43277</v>
      </c>
      <c r="B37" s="6" t="s">
        <v>28</v>
      </c>
      <c r="C37" s="7">
        <v>60000</v>
      </c>
      <c r="D37" s="6" t="s">
        <v>12</v>
      </c>
      <c r="E37" s="8">
        <v>0.9</v>
      </c>
      <c r="F37" s="8">
        <v>1.4</v>
      </c>
      <c r="G37" s="8"/>
      <c r="H37" s="9">
        <f t="shared" si="19"/>
        <v>29999.999999999993</v>
      </c>
      <c r="I37" s="10"/>
      <c r="J37" s="11">
        <f t="shared" si="23"/>
        <v>0.49999999999999989</v>
      </c>
      <c r="K37" s="12">
        <f t="shared" si="24"/>
        <v>29999.999999999993</v>
      </c>
    </row>
    <row r="38" spans="1:11" s="13" customFormat="1" ht="18" customHeight="1">
      <c r="A38" s="5">
        <v>43276</v>
      </c>
      <c r="B38" s="6" t="s">
        <v>29</v>
      </c>
      <c r="C38" s="7">
        <v>4500</v>
      </c>
      <c r="D38" s="6" t="s">
        <v>12</v>
      </c>
      <c r="E38" s="8">
        <v>10.4</v>
      </c>
      <c r="F38" s="8">
        <v>8.4</v>
      </c>
      <c r="G38" s="8"/>
      <c r="H38" s="9">
        <f t="shared" si="19"/>
        <v>-9000</v>
      </c>
      <c r="I38" s="10"/>
      <c r="J38" s="11">
        <f t="shared" si="23"/>
        <v>-2</v>
      </c>
      <c r="K38" s="12">
        <f t="shared" si="24"/>
        <v>-9000</v>
      </c>
    </row>
    <row r="39" spans="1:11" s="13" customFormat="1" ht="18" customHeight="1">
      <c r="A39" s="5">
        <v>43273</v>
      </c>
      <c r="B39" s="6" t="s">
        <v>30</v>
      </c>
      <c r="C39" s="7">
        <v>3750</v>
      </c>
      <c r="D39" s="6" t="s">
        <v>12</v>
      </c>
      <c r="E39" s="8">
        <v>6.75</v>
      </c>
      <c r="F39" s="8">
        <v>4.25</v>
      </c>
      <c r="G39" s="8"/>
      <c r="H39" s="9">
        <f t="shared" si="19"/>
        <v>-9375</v>
      </c>
      <c r="I39" s="10"/>
      <c r="J39" s="11">
        <f t="shared" si="23"/>
        <v>-2.5</v>
      </c>
      <c r="K39" s="12">
        <f t="shared" si="24"/>
        <v>-9375</v>
      </c>
    </row>
    <row r="40" spans="1:11" s="13" customFormat="1" ht="18" customHeight="1">
      <c r="A40" s="5">
        <v>43272</v>
      </c>
      <c r="B40" s="6" t="s">
        <v>31</v>
      </c>
      <c r="C40" s="7">
        <v>3500</v>
      </c>
      <c r="D40" s="6" t="s">
        <v>12</v>
      </c>
      <c r="E40" s="8">
        <v>3</v>
      </c>
      <c r="F40" s="8">
        <v>3.3</v>
      </c>
      <c r="G40" s="8"/>
      <c r="H40" s="9">
        <f t="shared" si="19"/>
        <v>1049.9999999999993</v>
      </c>
      <c r="I40" s="10"/>
      <c r="J40" s="11">
        <f t="shared" si="23"/>
        <v>0.29999999999999982</v>
      </c>
      <c r="K40" s="12">
        <f t="shared" si="24"/>
        <v>1049.9999999999993</v>
      </c>
    </row>
    <row r="41" spans="1:11" s="13" customFormat="1" ht="18" customHeight="1">
      <c r="A41" s="5">
        <v>43271</v>
      </c>
      <c r="B41" s="6" t="s">
        <v>32</v>
      </c>
      <c r="C41" s="7">
        <v>5000</v>
      </c>
      <c r="D41" s="6" t="s">
        <v>12</v>
      </c>
      <c r="E41" s="8">
        <v>7.25</v>
      </c>
      <c r="F41" s="8">
        <v>9.25</v>
      </c>
      <c r="G41" s="8"/>
      <c r="H41" s="9">
        <f t="shared" si="19"/>
        <v>10000</v>
      </c>
      <c r="I41" s="10"/>
      <c r="J41" s="11">
        <f t="shared" si="23"/>
        <v>2</v>
      </c>
      <c r="K41" s="12">
        <f t="shared" si="24"/>
        <v>10000</v>
      </c>
    </row>
    <row r="42" spans="1:11" s="22" customFormat="1" ht="18" customHeight="1">
      <c r="A42" s="14">
        <v>43269</v>
      </c>
      <c r="B42" s="15" t="s">
        <v>33</v>
      </c>
      <c r="C42" s="16">
        <v>3000</v>
      </c>
      <c r="D42" s="15" t="s">
        <v>12</v>
      </c>
      <c r="E42" s="17">
        <v>10</v>
      </c>
      <c r="F42" s="17">
        <v>13.5</v>
      </c>
      <c r="G42" s="17">
        <v>18</v>
      </c>
      <c r="H42" s="9">
        <f t="shared" si="19"/>
        <v>10500</v>
      </c>
      <c r="I42" s="19">
        <f>(IF(D42="SHORT",IF(H42="",0,F42-G42),IF(H42="",0,G42-F42)))*C42</f>
        <v>13500</v>
      </c>
      <c r="J42" s="11">
        <f t="shared" si="23"/>
        <v>8</v>
      </c>
      <c r="K42" s="12">
        <f t="shared" si="24"/>
        <v>24000</v>
      </c>
    </row>
    <row r="43" spans="1:11" s="13" customFormat="1" ht="18" customHeight="1">
      <c r="A43" s="5">
        <v>43258</v>
      </c>
      <c r="B43" s="6" t="s">
        <v>34</v>
      </c>
      <c r="C43" s="7">
        <v>6000</v>
      </c>
      <c r="D43" s="24" t="s">
        <v>12</v>
      </c>
      <c r="E43" s="8">
        <v>18.399999999999999</v>
      </c>
      <c r="F43" s="8">
        <v>20.65</v>
      </c>
      <c r="G43" s="8"/>
      <c r="H43" s="9">
        <f t="shared" si="19"/>
        <v>13500</v>
      </c>
      <c r="I43" s="10"/>
      <c r="J43" s="11">
        <f t="shared" si="23"/>
        <v>2.25</v>
      </c>
      <c r="K43" s="12">
        <f t="shared" si="24"/>
        <v>13500</v>
      </c>
    </row>
    <row r="44" spans="1:11" s="13" customFormat="1" ht="18" customHeight="1">
      <c r="A44" s="5">
        <v>43255</v>
      </c>
      <c r="B44" s="6" t="s">
        <v>35</v>
      </c>
      <c r="C44" s="7">
        <v>40000</v>
      </c>
      <c r="D44" s="6" t="s">
        <v>12</v>
      </c>
      <c r="E44" s="8">
        <v>2</v>
      </c>
      <c r="F44" s="8">
        <v>2.5</v>
      </c>
      <c r="G44" s="8"/>
      <c r="H44" s="9">
        <f t="shared" si="19"/>
        <v>20000</v>
      </c>
      <c r="I44" s="10"/>
      <c r="J44" s="11">
        <f t="shared" si="23"/>
        <v>0.5</v>
      </c>
      <c r="K44" s="12">
        <f t="shared" si="24"/>
        <v>20000</v>
      </c>
    </row>
    <row r="45" spans="1:11" ht="21">
      <c r="A45" s="26"/>
      <c r="B45" s="27"/>
      <c r="C45" s="27"/>
      <c r="D45" s="27"/>
      <c r="E45" s="27"/>
      <c r="F45" s="32" t="s">
        <v>80</v>
      </c>
      <c r="G45" s="33"/>
      <c r="H45" s="33"/>
      <c r="I45" s="34"/>
      <c r="J45" s="35">
        <f>SUM(K35:K44)</f>
        <v>103175</v>
      </c>
      <c r="K45" s="36"/>
    </row>
    <row r="46" spans="1:11" s="13" customFormat="1" ht="18" customHeight="1">
      <c r="A46" s="25">
        <v>43251</v>
      </c>
      <c r="B46" s="6" t="s">
        <v>36</v>
      </c>
      <c r="C46" s="7">
        <v>9000</v>
      </c>
      <c r="D46" s="6" t="s">
        <v>12</v>
      </c>
      <c r="E46" s="8">
        <v>15.4</v>
      </c>
      <c r="F46" s="8">
        <v>17</v>
      </c>
      <c r="G46" s="8"/>
      <c r="H46" s="9">
        <f t="shared" si="19"/>
        <v>14399.999999999996</v>
      </c>
      <c r="I46" s="10"/>
      <c r="J46" s="11">
        <f t="shared" ref="J46:J60" si="25">(H46+I46)/C46</f>
        <v>1.5999999999999996</v>
      </c>
      <c r="K46" s="12">
        <f t="shared" ref="K46:K60" si="26">SUM(H46:I46)</f>
        <v>14399.999999999996</v>
      </c>
    </row>
    <row r="47" spans="1:11" s="13" customFormat="1" ht="18" customHeight="1">
      <c r="A47" s="25">
        <v>43249</v>
      </c>
      <c r="B47" s="6" t="s">
        <v>37</v>
      </c>
      <c r="C47" s="7">
        <v>12000</v>
      </c>
      <c r="D47" s="24" t="s">
        <v>12</v>
      </c>
      <c r="E47" s="8">
        <v>0.5</v>
      </c>
      <c r="F47" s="8">
        <v>1.2</v>
      </c>
      <c r="G47" s="8"/>
      <c r="H47" s="9">
        <f t="shared" si="19"/>
        <v>8400</v>
      </c>
      <c r="I47" s="10"/>
      <c r="J47" s="11">
        <f t="shared" si="25"/>
        <v>0.7</v>
      </c>
      <c r="K47" s="12">
        <f t="shared" si="26"/>
        <v>8400</v>
      </c>
    </row>
    <row r="48" spans="1:11" s="22" customFormat="1" ht="18" customHeight="1">
      <c r="A48" s="14">
        <v>43245</v>
      </c>
      <c r="B48" s="15" t="s">
        <v>38</v>
      </c>
      <c r="C48" s="16">
        <v>5000</v>
      </c>
      <c r="D48" s="15" t="s">
        <v>12</v>
      </c>
      <c r="E48" s="17">
        <v>5.3</v>
      </c>
      <c r="F48" s="17">
        <v>7.05</v>
      </c>
      <c r="G48" s="17">
        <v>9.3000000000000007</v>
      </c>
      <c r="H48" s="9">
        <f t="shared" si="19"/>
        <v>8750</v>
      </c>
      <c r="I48" s="19">
        <f>(IF(D48="SHORT",IF(H48="",0,F48-G48),IF(H48="",0,G48-F48)))*C48</f>
        <v>11250.000000000004</v>
      </c>
      <c r="J48" s="11">
        <f t="shared" si="25"/>
        <v>4.0000000000000009</v>
      </c>
      <c r="K48" s="12">
        <f t="shared" si="26"/>
        <v>20000.000000000004</v>
      </c>
    </row>
    <row r="49" spans="1:11" s="22" customFormat="1" ht="18" customHeight="1">
      <c r="A49" s="14">
        <v>43244</v>
      </c>
      <c r="B49" s="15" t="s">
        <v>39</v>
      </c>
      <c r="C49" s="16">
        <v>9000</v>
      </c>
      <c r="D49" s="15" t="s">
        <v>12</v>
      </c>
      <c r="E49" s="17">
        <v>6.85</v>
      </c>
      <c r="F49" s="17">
        <v>8.35</v>
      </c>
      <c r="G49" s="17">
        <v>10.1</v>
      </c>
      <c r="H49" s="9">
        <f t="shared" si="19"/>
        <v>13500</v>
      </c>
      <c r="I49" s="19">
        <f>(IF(D49="SHORT",IF(H49="",0,F49-G49),IF(H49="",0,G49-F49)))*C49</f>
        <v>15750</v>
      </c>
      <c r="J49" s="11">
        <f t="shared" si="25"/>
        <v>3.25</v>
      </c>
      <c r="K49" s="12">
        <f t="shared" si="26"/>
        <v>29250</v>
      </c>
    </row>
    <row r="50" spans="1:11" s="13" customFormat="1" ht="18" customHeight="1">
      <c r="A50" s="5">
        <v>43244</v>
      </c>
      <c r="B50" s="6" t="s">
        <v>40</v>
      </c>
      <c r="C50" s="7">
        <v>5000</v>
      </c>
      <c r="D50" s="24" t="s">
        <v>12</v>
      </c>
      <c r="E50" s="8">
        <v>5</v>
      </c>
      <c r="F50" s="8">
        <v>3.5</v>
      </c>
      <c r="G50" s="8"/>
      <c r="H50" s="9">
        <f t="shared" si="19"/>
        <v>-7500</v>
      </c>
      <c r="I50" s="10"/>
      <c r="J50" s="11">
        <f t="shared" si="25"/>
        <v>-1.5</v>
      </c>
      <c r="K50" s="12">
        <f t="shared" si="26"/>
        <v>-7500</v>
      </c>
    </row>
    <row r="51" spans="1:11" s="13" customFormat="1" ht="18" customHeight="1">
      <c r="A51" s="5">
        <v>43243</v>
      </c>
      <c r="B51" s="6" t="s">
        <v>41</v>
      </c>
      <c r="C51" s="7">
        <v>35000</v>
      </c>
      <c r="D51" s="24" t="s">
        <v>12</v>
      </c>
      <c r="E51" s="8">
        <v>1.2</v>
      </c>
      <c r="F51" s="8">
        <v>1.35</v>
      </c>
      <c r="G51" s="8"/>
      <c r="H51" s="9">
        <f t="shared" si="19"/>
        <v>5250.0000000000045</v>
      </c>
      <c r="I51" s="10"/>
      <c r="J51" s="11">
        <f t="shared" si="25"/>
        <v>0.15000000000000013</v>
      </c>
      <c r="K51" s="12">
        <f t="shared" si="26"/>
        <v>5250.0000000000045</v>
      </c>
    </row>
    <row r="52" spans="1:11" s="22" customFormat="1" ht="18" customHeight="1">
      <c r="A52" s="14">
        <v>43242</v>
      </c>
      <c r="B52" s="15" t="s">
        <v>42</v>
      </c>
      <c r="C52" s="16">
        <v>35000</v>
      </c>
      <c r="D52" s="15" t="s">
        <v>12</v>
      </c>
      <c r="E52" s="17">
        <v>2.25</v>
      </c>
      <c r="F52" s="17">
        <v>2.7</v>
      </c>
      <c r="G52" s="17">
        <v>3.4</v>
      </c>
      <c r="H52" s="9">
        <f t="shared" si="19"/>
        <v>15750.000000000005</v>
      </c>
      <c r="I52" s="19">
        <f>(IF(D52="SHORT",IF(H52="",0,F52-G52),IF(H52="",0,G52-F52)))*C52</f>
        <v>24499.999999999989</v>
      </c>
      <c r="J52" s="11">
        <f t="shared" si="25"/>
        <v>1.1499999999999997</v>
      </c>
      <c r="K52" s="12">
        <f t="shared" si="26"/>
        <v>40249.999999999993</v>
      </c>
    </row>
    <row r="53" spans="1:11" s="13" customFormat="1" ht="18" customHeight="1">
      <c r="A53" s="5">
        <v>43241</v>
      </c>
      <c r="B53" s="6" t="s">
        <v>43</v>
      </c>
      <c r="C53" s="7">
        <v>6500</v>
      </c>
      <c r="D53" s="6" t="s">
        <v>12</v>
      </c>
      <c r="E53" s="8">
        <v>8.5</v>
      </c>
      <c r="F53" s="8">
        <v>10</v>
      </c>
      <c r="G53" s="8"/>
      <c r="H53" s="9">
        <f t="shared" si="19"/>
        <v>9750</v>
      </c>
      <c r="I53" s="10"/>
      <c r="J53" s="11">
        <f t="shared" si="25"/>
        <v>1.5</v>
      </c>
      <c r="K53" s="12">
        <f t="shared" si="26"/>
        <v>9750</v>
      </c>
    </row>
    <row r="54" spans="1:11" s="13" customFormat="1" ht="18" customHeight="1">
      <c r="A54" s="5">
        <v>43238</v>
      </c>
      <c r="B54" s="6" t="s">
        <v>44</v>
      </c>
      <c r="C54" s="7">
        <v>35000</v>
      </c>
      <c r="D54" s="6" t="s">
        <v>12</v>
      </c>
      <c r="E54" s="8">
        <v>1.3</v>
      </c>
      <c r="F54" s="8">
        <v>1.45</v>
      </c>
      <c r="G54" s="8"/>
      <c r="H54" s="9">
        <f t="shared" si="19"/>
        <v>5249.9999999999973</v>
      </c>
      <c r="I54" s="10"/>
      <c r="J54" s="11">
        <f t="shared" si="25"/>
        <v>0.14999999999999991</v>
      </c>
      <c r="K54" s="12">
        <f t="shared" si="26"/>
        <v>5249.9999999999973</v>
      </c>
    </row>
    <row r="55" spans="1:11" s="22" customFormat="1" ht="18" customHeight="1">
      <c r="A55" s="14">
        <v>43237</v>
      </c>
      <c r="B55" s="15" t="s">
        <v>45</v>
      </c>
      <c r="C55" s="16">
        <v>13335</v>
      </c>
      <c r="D55" s="15" t="s">
        <v>12</v>
      </c>
      <c r="E55" s="17">
        <v>6</v>
      </c>
      <c r="F55" s="17">
        <v>7</v>
      </c>
      <c r="G55" s="17">
        <v>8.25</v>
      </c>
      <c r="H55" s="9">
        <f t="shared" si="19"/>
        <v>13335</v>
      </c>
      <c r="I55" s="19">
        <f>(IF(D55="SHORT",IF(H55="",0,F55-G55),IF(H55="",0,G55-F55)))*C55</f>
        <v>16668.75</v>
      </c>
      <c r="J55" s="11">
        <f t="shared" si="25"/>
        <v>2.25</v>
      </c>
      <c r="K55" s="12">
        <f t="shared" si="26"/>
        <v>30003.75</v>
      </c>
    </row>
    <row r="56" spans="1:11" s="13" customFormat="1" ht="18" customHeight="1">
      <c r="A56" s="5">
        <v>43236</v>
      </c>
      <c r="B56" s="6" t="s">
        <v>46</v>
      </c>
      <c r="C56" s="7">
        <v>8750</v>
      </c>
      <c r="D56" s="6" t="s">
        <v>12</v>
      </c>
      <c r="E56" s="8">
        <v>5.3</v>
      </c>
      <c r="F56" s="8">
        <v>6.55</v>
      </c>
      <c r="G56" s="8"/>
      <c r="H56" s="9">
        <f t="shared" si="19"/>
        <v>10937.5</v>
      </c>
      <c r="I56" s="10"/>
      <c r="J56" s="11">
        <f t="shared" si="25"/>
        <v>1.25</v>
      </c>
      <c r="K56" s="12">
        <f t="shared" si="26"/>
        <v>10937.5</v>
      </c>
    </row>
    <row r="57" spans="1:11" s="22" customFormat="1" ht="18" customHeight="1">
      <c r="A57" s="14">
        <v>43235</v>
      </c>
      <c r="B57" s="15" t="s">
        <v>47</v>
      </c>
      <c r="C57" s="16">
        <v>15000</v>
      </c>
      <c r="D57" s="15" t="s">
        <v>12</v>
      </c>
      <c r="E57" s="17">
        <v>8</v>
      </c>
      <c r="F57" s="17">
        <v>9</v>
      </c>
      <c r="G57" s="17">
        <v>10.25</v>
      </c>
      <c r="H57" s="9">
        <f t="shared" si="19"/>
        <v>15000</v>
      </c>
      <c r="I57" s="19">
        <f>(IF(D57="SHORT",IF(H57="",0,F57-G57),IF(H57="",0,G57-F57)))*C57</f>
        <v>18750</v>
      </c>
      <c r="J57" s="11">
        <f t="shared" si="25"/>
        <v>2.25</v>
      </c>
      <c r="K57" s="12">
        <f t="shared" si="26"/>
        <v>33750</v>
      </c>
    </row>
    <row r="58" spans="1:11" s="13" customFormat="1" ht="18" customHeight="1">
      <c r="A58" s="5">
        <v>43229</v>
      </c>
      <c r="B58" s="6" t="s">
        <v>48</v>
      </c>
      <c r="C58" s="7">
        <v>15000</v>
      </c>
      <c r="D58" s="6" t="s">
        <v>12</v>
      </c>
      <c r="E58" s="8">
        <v>7.15</v>
      </c>
      <c r="F58" s="8">
        <v>6.55</v>
      </c>
      <c r="G58" s="8"/>
      <c r="H58" s="9">
        <f t="shared" si="19"/>
        <v>-9000.0000000000073</v>
      </c>
      <c r="I58" s="10"/>
      <c r="J58" s="11">
        <f t="shared" si="25"/>
        <v>-0.60000000000000053</v>
      </c>
      <c r="K58" s="12">
        <f t="shared" si="26"/>
        <v>-9000.0000000000073</v>
      </c>
    </row>
    <row r="59" spans="1:11" s="13" customFormat="1" ht="18" customHeight="1">
      <c r="A59" s="5">
        <v>43228</v>
      </c>
      <c r="B59" s="6" t="s">
        <v>49</v>
      </c>
      <c r="C59" s="7">
        <v>11250</v>
      </c>
      <c r="D59" s="6" t="s">
        <v>12</v>
      </c>
      <c r="E59" s="8">
        <v>6.4</v>
      </c>
      <c r="F59" s="8">
        <v>6.65</v>
      </c>
      <c r="G59" s="8"/>
      <c r="H59" s="9">
        <f t="shared" si="19"/>
        <v>2812.5</v>
      </c>
      <c r="I59" s="10"/>
      <c r="J59" s="11">
        <f t="shared" si="25"/>
        <v>0.25</v>
      </c>
      <c r="K59" s="12">
        <f t="shared" si="26"/>
        <v>2812.5</v>
      </c>
    </row>
    <row r="60" spans="1:11" s="13" customFormat="1" ht="18" customHeight="1">
      <c r="A60" s="5">
        <v>43224</v>
      </c>
      <c r="B60" s="6" t="s">
        <v>50</v>
      </c>
      <c r="C60" s="7">
        <v>5500</v>
      </c>
      <c r="D60" s="6" t="s">
        <v>12</v>
      </c>
      <c r="E60" s="8">
        <v>14.25</v>
      </c>
      <c r="F60" s="8">
        <v>12.7</v>
      </c>
      <c r="G60" s="8"/>
      <c r="H60" s="9">
        <f t="shared" si="19"/>
        <v>-8525.0000000000036</v>
      </c>
      <c r="I60" s="10"/>
      <c r="J60" s="11">
        <f t="shared" si="25"/>
        <v>-1.5500000000000007</v>
      </c>
      <c r="K60" s="12">
        <f t="shared" si="26"/>
        <v>-8525.0000000000036</v>
      </c>
    </row>
    <row r="61" spans="1:11" ht="21">
      <c r="A61" s="26"/>
      <c r="B61" s="27"/>
      <c r="C61" s="27"/>
      <c r="D61" s="27"/>
      <c r="E61" s="27"/>
      <c r="F61" s="32" t="s">
        <v>80</v>
      </c>
      <c r="G61" s="33"/>
      <c r="H61" s="33"/>
      <c r="I61" s="34"/>
      <c r="J61" s="35">
        <f>SUM(K46:K60)</f>
        <v>185028.75</v>
      </c>
      <c r="K61" s="36"/>
    </row>
    <row r="62" spans="1:11" s="22" customFormat="1" ht="18" customHeight="1">
      <c r="A62" s="14">
        <v>43220</v>
      </c>
      <c r="B62" s="15" t="s">
        <v>51</v>
      </c>
      <c r="C62" s="16">
        <v>48000</v>
      </c>
      <c r="D62" s="15" t="s">
        <v>12</v>
      </c>
      <c r="E62" s="17">
        <v>1.75</v>
      </c>
      <c r="F62" s="17">
        <v>2.25</v>
      </c>
      <c r="G62" s="17">
        <v>3</v>
      </c>
      <c r="H62" s="9">
        <f t="shared" si="19"/>
        <v>24000</v>
      </c>
      <c r="I62" s="19">
        <f>(IF(D62="SHORT",IF(H62="",0,F62-G62),IF(H62="",0,G62-F62)))*C62</f>
        <v>36000</v>
      </c>
      <c r="J62" s="11">
        <f t="shared" ref="J62:J76" si="27">(H62+I62)/C62</f>
        <v>1.25</v>
      </c>
      <c r="K62" s="12">
        <f t="shared" ref="K62:K76" si="28">SUM(H62:I62)</f>
        <v>60000</v>
      </c>
    </row>
    <row r="63" spans="1:11" s="13" customFormat="1" ht="18" customHeight="1">
      <c r="A63" s="5">
        <v>43217</v>
      </c>
      <c r="B63" s="6" t="s">
        <v>52</v>
      </c>
      <c r="C63" s="7">
        <v>30000</v>
      </c>
      <c r="D63" s="6" t="s">
        <v>12</v>
      </c>
      <c r="E63" s="8">
        <v>1.5</v>
      </c>
      <c r="F63" s="8">
        <v>2.25</v>
      </c>
      <c r="G63" s="8"/>
      <c r="H63" s="9">
        <f t="shared" si="19"/>
        <v>22500</v>
      </c>
      <c r="I63" s="10"/>
      <c r="J63" s="11">
        <f t="shared" si="27"/>
        <v>0.75</v>
      </c>
      <c r="K63" s="12">
        <f t="shared" si="28"/>
        <v>22500</v>
      </c>
    </row>
    <row r="64" spans="1:11" s="13" customFormat="1" ht="18" customHeight="1">
      <c r="A64" s="5">
        <v>43215</v>
      </c>
      <c r="B64" s="6" t="s">
        <v>53</v>
      </c>
      <c r="C64" s="7">
        <v>8750</v>
      </c>
      <c r="D64" s="6" t="s">
        <v>12</v>
      </c>
      <c r="E64" s="8">
        <v>4.0999999999999996</v>
      </c>
      <c r="F64" s="8">
        <v>5.6</v>
      </c>
      <c r="G64" s="8"/>
      <c r="H64" s="9">
        <f t="shared" si="19"/>
        <v>13125</v>
      </c>
      <c r="I64" s="10"/>
      <c r="J64" s="11">
        <f t="shared" si="27"/>
        <v>1.5</v>
      </c>
      <c r="K64" s="12">
        <f t="shared" si="28"/>
        <v>13125</v>
      </c>
    </row>
    <row r="65" spans="1:11" s="13" customFormat="1" ht="18" customHeight="1">
      <c r="A65" s="5">
        <v>43214</v>
      </c>
      <c r="B65" s="6" t="s">
        <v>54</v>
      </c>
      <c r="C65" s="7">
        <v>2500</v>
      </c>
      <c r="D65" s="6" t="s">
        <v>12</v>
      </c>
      <c r="E65" s="8">
        <v>37</v>
      </c>
      <c r="F65" s="8">
        <v>38.700000000000003</v>
      </c>
      <c r="G65" s="8"/>
      <c r="H65" s="9">
        <f t="shared" si="19"/>
        <v>4250.0000000000073</v>
      </c>
      <c r="I65" s="10"/>
      <c r="J65" s="11">
        <f t="shared" si="27"/>
        <v>1.7000000000000028</v>
      </c>
      <c r="K65" s="12">
        <f t="shared" si="28"/>
        <v>4250.0000000000073</v>
      </c>
    </row>
    <row r="66" spans="1:11" s="22" customFormat="1" ht="18" customHeight="1">
      <c r="A66" s="14">
        <v>43209</v>
      </c>
      <c r="B66" s="15" t="s">
        <v>55</v>
      </c>
      <c r="C66" s="16">
        <v>17500</v>
      </c>
      <c r="D66" s="15" t="s">
        <v>12</v>
      </c>
      <c r="E66" s="17">
        <v>4.5</v>
      </c>
      <c r="F66" s="17">
        <v>5.45</v>
      </c>
      <c r="G66" s="17">
        <v>6.7</v>
      </c>
      <c r="H66" s="9">
        <f t="shared" si="19"/>
        <v>16625.000000000004</v>
      </c>
      <c r="I66" s="19">
        <f>(IF(D66="SHORT",IF(H66="",0,F66-G66),IF(H66="",0,G66-F66)))*C66</f>
        <v>21875</v>
      </c>
      <c r="J66" s="11">
        <f t="shared" si="27"/>
        <v>2.2000000000000002</v>
      </c>
      <c r="K66" s="12">
        <f t="shared" si="28"/>
        <v>38500</v>
      </c>
    </row>
    <row r="67" spans="1:11" s="13" customFormat="1" ht="18" customHeight="1">
      <c r="A67" s="5">
        <v>43208</v>
      </c>
      <c r="B67" s="6" t="s">
        <v>56</v>
      </c>
      <c r="C67" s="7">
        <v>7500</v>
      </c>
      <c r="D67" s="6" t="s">
        <v>12</v>
      </c>
      <c r="E67" s="8">
        <v>13</v>
      </c>
      <c r="F67" s="8">
        <v>10.75</v>
      </c>
      <c r="G67" s="8"/>
      <c r="H67" s="9">
        <f t="shared" si="19"/>
        <v>-16875</v>
      </c>
      <c r="I67" s="10"/>
      <c r="J67" s="11">
        <f t="shared" si="27"/>
        <v>-2.25</v>
      </c>
      <c r="K67" s="12">
        <f t="shared" si="28"/>
        <v>-16875</v>
      </c>
    </row>
    <row r="68" spans="1:11" s="13" customFormat="1" ht="18" customHeight="1">
      <c r="A68" s="5">
        <v>43207</v>
      </c>
      <c r="B68" s="6" t="s">
        <v>57</v>
      </c>
      <c r="C68" s="7">
        <v>5000</v>
      </c>
      <c r="D68" s="6" t="s">
        <v>12</v>
      </c>
      <c r="E68" s="8">
        <v>7.85</v>
      </c>
      <c r="F68" s="8">
        <v>8.4</v>
      </c>
      <c r="G68" s="8"/>
      <c r="H68" s="9">
        <f t="shared" si="19"/>
        <v>2750.0000000000036</v>
      </c>
      <c r="I68" s="10"/>
      <c r="J68" s="11">
        <f t="shared" si="27"/>
        <v>0.55000000000000071</v>
      </c>
      <c r="K68" s="12">
        <f t="shared" si="28"/>
        <v>2750.0000000000036</v>
      </c>
    </row>
    <row r="69" spans="1:11" s="22" customFormat="1" ht="18" customHeight="1">
      <c r="A69" s="14">
        <v>43206</v>
      </c>
      <c r="B69" s="15" t="s">
        <v>58</v>
      </c>
      <c r="C69" s="16">
        <v>4000</v>
      </c>
      <c r="D69" s="15" t="s">
        <v>12</v>
      </c>
      <c r="E69" s="17">
        <v>13</v>
      </c>
      <c r="F69" s="17">
        <v>16.5</v>
      </c>
      <c r="G69" s="17">
        <v>20.5</v>
      </c>
      <c r="H69" s="9">
        <f t="shared" si="19"/>
        <v>14000</v>
      </c>
      <c r="I69" s="19">
        <f>(IF(D69="SHORT",IF(H69="",0,F69-G69),IF(H69="",0,G69-F69)))*C69</f>
        <v>16000</v>
      </c>
      <c r="J69" s="11">
        <f t="shared" si="27"/>
        <v>7.5</v>
      </c>
      <c r="K69" s="12">
        <f t="shared" si="28"/>
        <v>30000</v>
      </c>
    </row>
    <row r="70" spans="1:11" s="13" customFormat="1" ht="18" customHeight="1">
      <c r="A70" s="5">
        <v>43201</v>
      </c>
      <c r="B70" s="6" t="s">
        <v>59</v>
      </c>
      <c r="C70" s="7">
        <v>3200</v>
      </c>
      <c r="D70" s="6" t="s">
        <v>12</v>
      </c>
      <c r="E70" s="8">
        <v>22</v>
      </c>
      <c r="F70" s="8">
        <v>25</v>
      </c>
      <c r="G70" s="8"/>
      <c r="H70" s="9">
        <f t="shared" si="19"/>
        <v>9600</v>
      </c>
      <c r="I70" s="10"/>
      <c r="J70" s="11">
        <f t="shared" si="27"/>
        <v>3</v>
      </c>
      <c r="K70" s="12">
        <f t="shared" si="28"/>
        <v>9600</v>
      </c>
    </row>
    <row r="71" spans="1:11" s="13" customFormat="1" ht="18" customHeight="1">
      <c r="A71" s="5">
        <v>43200</v>
      </c>
      <c r="B71" s="6" t="s">
        <v>60</v>
      </c>
      <c r="C71" s="7">
        <v>5000</v>
      </c>
      <c r="D71" s="6" t="s">
        <v>12</v>
      </c>
      <c r="E71" s="8">
        <v>12</v>
      </c>
      <c r="F71" s="8">
        <v>13.6</v>
      </c>
      <c r="G71" s="8"/>
      <c r="H71" s="9">
        <f t="shared" si="19"/>
        <v>7999.9999999999982</v>
      </c>
      <c r="I71" s="10"/>
      <c r="J71" s="11">
        <f t="shared" si="27"/>
        <v>1.5999999999999996</v>
      </c>
      <c r="K71" s="12">
        <f t="shared" si="28"/>
        <v>7999.9999999999982</v>
      </c>
    </row>
    <row r="72" spans="1:11" s="13" customFormat="1" ht="18" customHeight="1">
      <c r="A72" s="5">
        <v>43199</v>
      </c>
      <c r="B72" s="6" t="s">
        <v>61</v>
      </c>
      <c r="C72" s="7">
        <v>35000</v>
      </c>
      <c r="D72" s="6" t="s">
        <v>12</v>
      </c>
      <c r="E72" s="8">
        <v>3.6</v>
      </c>
      <c r="F72" s="8">
        <v>4.3499999999999996</v>
      </c>
      <c r="G72" s="8"/>
      <c r="H72" s="9">
        <f t="shared" si="19"/>
        <v>26249.999999999985</v>
      </c>
      <c r="I72" s="10"/>
      <c r="J72" s="11">
        <f t="shared" si="27"/>
        <v>0.74999999999999956</v>
      </c>
      <c r="K72" s="12">
        <f t="shared" si="28"/>
        <v>26249.999999999985</v>
      </c>
    </row>
    <row r="73" spans="1:11" s="13" customFormat="1" ht="18" customHeight="1">
      <c r="A73" s="5">
        <v>43199</v>
      </c>
      <c r="B73" s="6" t="s">
        <v>62</v>
      </c>
      <c r="C73" s="7">
        <v>22500</v>
      </c>
      <c r="D73" s="6" t="s">
        <v>12</v>
      </c>
      <c r="E73" s="8">
        <v>7.2</v>
      </c>
      <c r="F73" s="8">
        <v>8.3000000000000007</v>
      </c>
      <c r="G73" s="8"/>
      <c r="H73" s="9">
        <f t="shared" si="19"/>
        <v>24750.000000000011</v>
      </c>
      <c r="I73" s="10"/>
      <c r="J73" s="11">
        <f t="shared" si="27"/>
        <v>1.1000000000000005</v>
      </c>
      <c r="K73" s="12">
        <f t="shared" si="28"/>
        <v>24750.000000000011</v>
      </c>
    </row>
    <row r="74" spans="1:11" s="13" customFormat="1" ht="18" customHeight="1">
      <c r="A74" s="5">
        <v>43195</v>
      </c>
      <c r="B74" s="6" t="s">
        <v>52</v>
      </c>
      <c r="C74" s="7">
        <v>24000</v>
      </c>
      <c r="D74" s="6" t="s">
        <v>12</v>
      </c>
      <c r="E74" s="8">
        <v>2.15</v>
      </c>
      <c r="F74" s="8">
        <v>3</v>
      </c>
      <c r="G74" s="8"/>
      <c r="H74" s="9">
        <f t="shared" si="19"/>
        <v>20400.000000000004</v>
      </c>
      <c r="I74" s="10"/>
      <c r="J74" s="11">
        <f t="shared" si="27"/>
        <v>0.8500000000000002</v>
      </c>
      <c r="K74" s="12">
        <f t="shared" si="28"/>
        <v>20400.000000000004</v>
      </c>
    </row>
    <row r="75" spans="1:11" s="13" customFormat="1" ht="18" customHeight="1">
      <c r="A75" s="5">
        <v>43194</v>
      </c>
      <c r="B75" s="6" t="s">
        <v>63</v>
      </c>
      <c r="C75" s="7">
        <v>35000</v>
      </c>
      <c r="D75" s="6" t="s">
        <v>12</v>
      </c>
      <c r="E75" s="8">
        <v>1.6</v>
      </c>
      <c r="F75" s="8">
        <v>2.35</v>
      </c>
      <c r="G75" s="8"/>
      <c r="H75" s="9">
        <f t="shared" si="19"/>
        <v>26250</v>
      </c>
      <c r="I75" s="10"/>
      <c r="J75" s="11">
        <f t="shared" si="27"/>
        <v>0.75</v>
      </c>
      <c r="K75" s="12">
        <f t="shared" si="28"/>
        <v>26250</v>
      </c>
    </row>
    <row r="76" spans="1:11" s="13" customFormat="1" ht="18" customHeight="1">
      <c r="A76" s="5">
        <v>43193</v>
      </c>
      <c r="B76" s="6" t="s">
        <v>64</v>
      </c>
      <c r="C76" s="7">
        <v>20000</v>
      </c>
      <c r="D76" s="6" t="s">
        <v>12</v>
      </c>
      <c r="E76" s="8">
        <v>1.4</v>
      </c>
      <c r="F76" s="8">
        <v>1.95</v>
      </c>
      <c r="G76" s="8"/>
      <c r="H76" s="9">
        <f t="shared" si="19"/>
        <v>11000</v>
      </c>
      <c r="I76" s="10"/>
      <c r="J76" s="11">
        <f t="shared" si="27"/>
        <v>0.55000000000000004</v>
      </c>
      <c r="K76" s="12">
        <f t="shared" si="28"/>
        <v>11000</v>
      </c>
    </row>
    <row r="77" spans="1:11" ht="21">
      <c r="A77" s="26"/>
      <c r="B77" s="27"/>
      <c r="C77" s="27"/>
      <c r="D77" s="27"/>
      <c r="E77" s="27"/>
      <c r="F77" s="32" t="s">
        <v>80</v>
      </c>
      <c r="G77" s="33"/>
      <c r="H77" s="33"/>
      <c r="I77" s="34"/>
      <c r="J77" s="35">
        <f>SUM(K62:K76)</f>
        <v>280500</v>
      </c>
      <c r="K77" s="36"/>
    </row>
    <row r="78" spans="1:11" s="13" customFormat="1" ht="18" customHeight="1">
      <c r="A78" s="5">
        <v>43186</v>
      </c>
      <c r="B78" s="6" t="s">
        <v>65</v>
      </c>
      <c r="C78" s="7">
        <v>18669</v>
      </c>
      <c r="D78" s="6" t="s">
        <v>12</v>
      </c>
      <c r="E78" s="8">
        <v>0.45</v>
      </c>
      <c r="F78" s="8">
        <v>0.65</v>
      </c>
      <c r="G78" s="8"/>
      <c r="H78" s="9">
        <f t="shared" si="19"/>
        <v>3733.8</v>
      </c>
      <c r="I78" s="10"/>
      <c r="J78" s="11">
        <f t="shared" ref="J78:J84" si="29">(H78+I78)/C78</f>
        <v>0.2</v>
      </c>
      <c r="K78" s="12">
        <f t="shared" ref="K78:K84" si="30">SUM(H78:I78)</f>
        <v>3733.8</v>
      </c>
    </row>
    <row r="79" spans="1:11" s="13" customFormat="1" ht="18" customHeight="1">
      <c r="A79" s="5">
        <v>43185</v>
      </c>
      <c r="B79" s="6" t="s">
        <v>66</v>
      </c>
      <c r="C79" s="7">
        <v>7500</v>
      </c>
      <c r="D79" s="6" t="s">
        <v>12</v>
      </c>
      <c r="E79" s="8">
        <v>0.75</v>
      </c>
      <c r="F79" s="8">
        <v>1.4</v>
      </c>
      <c r="G79" s="8"/>
      <c r="H79" s="9">
        <f t="shared" si="19"/>
        <v>4874.9999999999991</v>
      </c>
      <c r="I79" s="10"/>
      <c r="J79" s="11">
        <f t="shared" si="29"/>
        <v>0.64999999999999991</v>
      </c>
      <c r="K79" s="12">
        <f t="shared" si="30"/>
        <v>4874.9999999999991</v>
      </c>
    </row>
    <row r="80" spans="1:11" s="13" customFormat="1" ht="18" customHeight="1">
      <c r="A80" s="5">
        <v>43182</v>
      </c>
      <c r="B80" s="6" t="s">
        <v>67</v>
      </c>
      <c r="C80" s="7">
        <v>3000</v>
      </c>
      <c r="D80" s="6" t="s">
        <v>12</v>
      </c>
      <c r="E80" s="8">
        <v>5.8</v>
      </c>
      <c r="F80" s="8">
        <v>8.5</v>
      </c>
      <c r="G80" s="8"/>
      <c r="H80" s="9">
        <f t="shared" si="19"/>
        <v>8100.0000000000009</v>
      </c>
      <c r="I80" s="10"/>
      <c r="J80" s="11">
        <f t="shared" si="29"/>
        <v>2.7</v>
      </c>
      <c r="K80" s="12">
        <f t="shared" si="30"/>
        <v>8100.0000000000009</v>
      </c>
    </row>
    <row r="81" spans="1:11" s="13" customFormat="1" ht="18" customHeight="1">
      <c r="A81" s="5">
        <v>43181</v>
      </c>
      <c r="B81" s="6" t="s">
        <v>68</v>
      </c>
      <c r="C81" s="7">
        <v>7500</v>
      </c>
      <c r="D81" s="6" t="s">
        <v>12</v>
      </c>
      <c r="E81" s="8">
        <v>8.6999999999999993</v>
      </c>
      <c r="F81" s="8">
        <v>10.95</v>
      </c>
      <c r="G81" s="8"/>
      <c r="H81" s="9">
        <f t="shared" si="19"/>
        <v>16875</v>
      </c>
      <c r="I81" s="10"/>
      <c r="J81" s="11">
        <f t="shared" si="29"/>
        <v>2.25</v>
      </c>
      <c r="K81" s="12">
        <f t="shared" si="30"/>
        <v>16875</v>
      </c>
    </row>
    <row r="82" spans="1:11" s="13" customFormat="1" ht="18" customHeight="1">
      <c r="A82" s="5">
        <v>43173</v>
      </c>
      <c r="B82" s="6" t="s">
        <v>69</v>
      </c>
      <c r="C82" s="7">
        <v>30000</v>
      </c>
      <c r="D82" s="6" t="s">
        <v>12</v>
      </c>
      <c r="E82" s="8">
        <v>7.1</v>
      </c>
      <c r="F82" s="8">
        <v>7.85</v>
      </c>
      <c r="G82" s="8"/>
      <c r="H82" s="9">
        <f t="shared" ref="H82:H93" si="31">(IF(D82="SHORT",E82-F82,IF(D82="LONG",F82-E82)))*C82</f>
        <v>22500</v>
      </c>
      <c r="I82" s="10"/>
      <c r="J82" s="11">
        <f t="shared" si="29"/>
        <v>0.75</v>
      </c>
      <c r="K82" s="12">
        <f t="shared" si="30"/>
        <v>22500</v>
      </c>
    </row>
    <row r="83" spans="1:11" s="13" customFormat="1" ht="18" customHeight="1">
      <c r="A83" s="5">
        <v>43164</v>
      </c>
      <c r="B83" s="6" t="s">
        <v>70</v>
      </c>
      <c r="C83" s="7">
        <v>20000</v>
      </c>
      <c r="D83" s="6" t="s">
        <v>12</v>
      </c>
      <c r="E83" s="8">
        <v>3.6</v>
      </c>
      <c r="F83" s="8">
        <v>2.8</v>
      </c>
      <c r="G83" s="8"/>
      <c r="H83" s="9">
        <f t="shared" si="31"/>
        <v>-16000.000000000005</v>
      </c>
      <c r="I83" s="10"/>
      <c r="J83" s="11">
        <f t="shared" si="29"/>
        <v>-0.80000000000000027</v>
      </c>
      <c r="K83" s="12">
        <f t="shared" si="30"/>
        <v>-16000.000000000005</v>
      </c>
    </row>
    <row r="84" spans="1:11" s="13" customFormat="1" ht="18" customHeight="1">
      <c r="A84" s="5">
        <v>43160</v>
      </c>
      <c r="B84" s="6" t="s">
        <v>71</v>
      </c>
      <c r="C84" s="7">
        <v>10000</v>
      </c>
      <c r="D84" s="6" t="s">
        <v>12</v>
      </c>
      <c r="E84" s="8">
        <v>14.3</v>
      </c>
      <c r="F84" s="8">
        <v>15.55</v>
      </c>
      <c r="G84" s="8"/>
      <c r="H84" s="9">
        <f t="shared" si="31"/>
        <v>12500</v>
      </c>
      <c r="I84" s="10"/>
      <c r="J84" s="11">
        <f t="shared" si="29"/>
        <v>1.25</v>
      </c>
      <c r="K84" s="12">
        <f t="shared" si="30"/>
        <v>12500</v>
      </c>
    </row>
    <row r="85" spans="1:11" ht="21">
      <c r="A85" s="26"/>
      <c r="B85" s="27"/>
      <c r="C85" s="27"/>
      <c r="D85" s="27"/>
      <c r="E85" s="27"/>
      <c r="F85" s="32" t="s">
        <v>80</v>
      </c>
      <c r="G85" s="33"/>
      <c r="H85" s="33"/>
      <c r="I85" s="34"/>
      <c r="J85" s="35">
        <f>SUM(K78:K84)</f>
        <v>52583.799999999996</v>
      </c>
      <c r="K85" s="36"/>
    </row>
    <row r="86" spans="1:11" s="13" customFormat="1" ht="18" customHeight="1">
      <c r="A86" s="5">
        <v>43159</v>
      </c>
      <c r="B86" s="6" t="s">
        <v>72</v>
      </c>
      <c r="C86" s="7">
        <v>6500</v>
      </c>
      <c r="D86" s="6" t="s">
        <v>12</v>
      </c>
      <c r="E86" s="8">
        <v>13.15</v>
      </c>
      <c r="F86" s="8">
        <v>11.65</v>
      </c>
      <c r="G86" s="8"/>
      <c r="H86" s="9">
        <f t="shared" si="31"/>
        <v>-9750</v>
      </c>
      <c r="I86" s="10"/>
      <c r="J86" s="11">
        <f t="shared" ref="J86:J93" si="32">(H86+I86)/C86</f>
        <v>-1.5</v>
      </c>
      <c r="K86" s="12">
        <f t="shared" ref="K86:K93" si="33">SUM(H86:I86)</f>
        <v>-9750</v>
      </c>
    </row>
    <row r="87" spans="1:11" s="13" customFormat="1" ht="18" customHeight="1">
      <c r="A87" s="5">
        <v>43158</v>
      </c>
      <c r="B87" s="6" t="s">
        <v>73</v>
      </c>
      <c r="C87" s="7">
        <v>14000</v>
      </c>
      <c r="D87" s="6" t="s">
        <v>12</v>
      </c>
      <c r="E87" s="8">
        <v>4.5</v>
      </c>
      <c r="F87" s="8">
        <v>5.75</v>
      </c>
      <c r="G87" s="8"/>
      <c r="H87" s="9">
        <f t="shared" si="31"/>
        <v>17500</v>
      </c>
      <c r="I87" s="10"/>
      <c r="J87" s="11">
        <f t="shared" si="32"/>
        <v>1.25</v>
      </c>
      <c r="K87" s="12">
        <f t="shared" si="33"/>
        <v>17500</v>
      </c>
    </row>
    <row r="88" spans="1:11" s="13" customFormat="1" ht="18" customHeight="1">
      <c r="A88" s="5">
        <v>43154</v>
      </c>
      <c r="B88" s="24" t="s">
        <v>74</v>
      </c>
      <c r="C88" s="7">
        <v>20000</v>
      </c>
      <c r="D88" s="24" t="s">
        <v>12</v>
      </c>
      <c r="E88" s="8">
        <v>1.55</v>
      </c>
      <c r="F88" s="8">
        <v>2.5</v>
      </c>
      <c r="G88" s="8"/>
      <c r="H88" s="9">
        <f t="shared" si="31"/>
        <v>19000</v>
      </c>
      <c r="I88" s="10"/>
      <c r="J88" s="11">
        <f t="shared" si="32"/>
        <v>0.95</v>
      </c>
      <c r="K88" s="12">
        <f t="shared" si="33"/>
        <v>19000</v>
      </c>
    </row>
    <row r="89" spans="1:11" s="13" customFormat="1" ht="18" customHeight="1">
      <c r="A89" s="5">
        <v>43153</v>
      </c>
      <c r="B89" s="24" t="s">
        <v>75</v>
      </c>
      <c r="C89" s="7">
        <v>30000</v>
      </c>
      <c r="D89" s="24" t="s">
        <v>12</v>
      </c>
      <c r="E89" s="8">
        <v>4.45</v>
      </c>
      <c r="F89" s="8">
        <v>3.85</v>
      </c>
      <c r="G89" s="8"/>
      <c r="H89" s="9">
        <f t="shared" si="31"/>
        <v>-18000.000000000004</v>
      </c>
      <c r="I89" s="10"/>
      <c r="J89" s="11">
        <f t="shared" si="32"/>
        <v>-0.60000000000000009</v>
      </c>
      <c r="K89" s="12">
        <f t="shared" si="33"/>
        <v>-18000.000000000004</v>
      </c>
    </row>
    <row r="90" spans="1:11" s="22" customFormat="1" ht="18" customHeight="1">
      <c r="A90" s="14">
        <v>43150</v>
      </c>
      <c r="B90" s="15" t="s">
        <v>76</v>
      </c>
      <c r="C90" s="16">
        <v>5305</v>
      </c>
      <c r="D90" s="15" t="s">
        <v>12</v>
      </c>
      <c r="E90" s="17">
        <v>5.5</v>
      </c>
      <c r="F90" s="17">
        <v>7.25</v>
      </c>
      <c r="G90" s="17">
        <v>9.5</v>
      </c>
      <c r="H90" s="9">
        <f t="shared" si="31"/>
        <v>9283.75</v>
      </c>
      <c r="I90" s="19">
        <f>(IF(D90="SHORT",IF(H90="",0,F90-G90),IF(H90="",0,G90-F90)))*C90</f>
        <v>11936.25</v>
      </c>
      <c r="J90" s="11">
        <f t="shared" si="32"/>
        <v>4</v>
      </c>
      <c r="K90" s="12">
        <f t="shared" si="33"/>
        <v>21220</v>
      </c>
    </row>
    <row r="91" spans="1:11" s="13" customFormat="1" ht="18" customHeight="1">
      <c r="A91" s="5">
        <v>43150</v>
      </c>
      <c r="B91" s="24" t="s">
        <v>77</v>
      </c>
      <c r="C91" s="7">
        <v>6500</v>
      </c>
      <c r="D91" s="24" t="s">
        <v>12</v>
      </c>
      <c r="E91" s="8">
        <v>7.5</v>
      </c>
      <c r="F91" s="8">
        <v>6.25</v>
      </c>
      <c r="G91" s="8"/>
      <c r="H91" s="9">
        <f t="shared" si="31"/>
        <v>-8125</v>
      </c>
      <c r="I91" s="10"/>
      <c r="J91" s="11">
        <f t="shared" si="32"/>
        <v>-1.25</v>
      </c>
      <c r="K91" s="12">
        <f t="shared" si="33"/>
        <v>-8125</v>
      </c>
    </row>
    <row r="92" spans="1:11" s="13" customFormat="1" ht="18" customHeight="1">
      <c r="A92" s="5">
        <v>43147</v>
      </c>
      <c r="B92" s="24" t="s">
        <v>78</v>
      </c>
      <c r="C92" s="7">
        <v>4000</v>
      </c>
      <c r="D92" s="24" t="s">
        <v>12</v>
      </c>
      <c r="E92" s="8">
        <v>10.1</v>
      </c>
      <c r="F92" s="8">
        <v>12.65</v>
      </c>
      <c r="G92" s="8"/>
      <c r="H92" s="9">
        <f t="shared" si="31"/>
        <v>10200.000000000004</v>
      </c>
      <c r="I92" s="10"/>
      <c r="J92" s="11">
        <f t="shared" si="32"/>
        <v>2.5500000000000007</v>
      </c>
      <c r="K92" s="12">
        <f t="shared" si="33"/>
        <v>10200.000000000004</v>
      </c>
    </row>
    <row r="93" spans="1:11" s="13" customFormat="1" ht="18" customHeight="1">
      <c r="A93" s="5">
        <v>43145</v>
      </c>
      <c r="B93" s="24" t="s">
        <v>79</v>
      </c>
      <c r="C93" s="7">
        <v>10000</v>
      </c>
      <c r="D93" s="24" t="s">
        <v>12</v>
      </c>
      <c r="E93" s="8">
        <v>7.25</v>
      </c>
      <c r="F93" s="8">
        <v>6.5</v>
      </c>
      <c r="G93" s="8"/>
      <c r="H93" s="9">
        <f t="shared" si="31"/>
        <v>-7500</v>
      </c>
      <c r="I93" s="10"/>
      <c r="J93" s="11">
        <f t="shared" si="32"/>
        <v>-0.75</v>
      </c>
      <c r="K93" s="12">
        <f t="shared" si="33"/>
        <v>-7500</v>
      </c>
    </row>
    <row r="94" spans="1:11" ht="21">
      <c r="A94" s="26"/>
      <c r="B94" s="27"/>
      <c r="C94" s="27"/>
      <c r="D94" s="27"/>
      <c r="E94" s="27"/>
      <c r="F94" s="32" t="s">
        <v>80</v>
      </c>
      <c r="G94" s="33"/>
      <c r="H94" s="33"/>
      <c r="I94" s="34"/>
      <c r="J94" s="35">
        <f>SUM(K86:K93)</f>
        <v>24545</v>
      </c>
      <c r="K94" s="36"/>
    </row>
  </sheetData>
  <mergeCells count="23">
    <mergeCell ref="H5:I5"/>
    <mergeCell ref="A1:K2"/>
    <mergeCell ref="A3:K3"/>
    <mergeCell ref="A4:B4"/>
    <mergeCell ref="C4:D4"/>
    <mergeCell ref="E4:G4"/>
    <mergeCell ref="H4:I4"/>
    <mergeCell ref="F94:I94"/>
    <mergeCell ref="J94:K94"/>
    <mergeCell ref="F85:I85"/>
    <mergeCell ref="J85:K85"/>
    <mergeCell ref="F77:I77"/>
    <mergeCell ref="J77:K77"/>
    <mergeCell ref="F22:I22"/>
    <mergeCell ref="J22:K22"/>
    <mergeCell ref="F9:I9"/>
    <mergeCell ref="F61:I61"/>
    <mergeCell ref="J61:K61"/>
    <mergeCell ref="F45:I45"/>
    <mergeCell ref="J45:K45"/>
    <mergeCell ref="F34:I34"/>
    <mergeCell ref="J34:K34"/>
    <mergeCell ref="J9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81</v>
      </c>
      <c r="B1" s="46"/>
      <c r="C1" s="46"/>
      <c r="D1" s="46"/>
    </row>
    <row r="2" spans="1:4" ht="15.75">
      <c r="A2" s="28" t="s">
        <v>82</v>
      </c>
      <c r="B2" s="28" t="s">
        <v>83</v>
      </c>
      <c r="C2" s="28" t="s">
        <v>84</v>
      </c>
      <c r="D2" s="28" t="s">
        <v>85</v>
      </c>
    </row>
    <row r="3" spans="1:4" ht="15.75">
      <c r="A3" s="29" t="s">
        <v>86</v>
      </c>
      <c r="B3" s="30">
        <v>200000</v>
      </c>
      <c r="C3" s="29">
        <v>280500</v>
      </c>
      <c r="D3" s="31">
        <f t="shared" ref="D3:D7" si="0">C3/B3</f>
        <v>1.4025000000000001</v>
      </c>
    </row>
    <row r="4" spans="1:4" ht="15.75">
      <c r="A4" s="29" t="s">
        <v>87</v>
      </c>
      <c r="B4" s="30">
        <v>200000</v>
      </c>
      <c r="C4" s="29">
        <v>185028</v>
      </c>
      <c r="D4" s="31">
        <f t="shared" si="0"/>
        <v>0.92513999999999996</v>
      </c>
    </row>
    <row r="5" spans="1:4" ht="15.75">
      <c r="A5" s="29" t="s">
        <v>88</v>
      </c>
      <c r="B5" s="30">
        <v>200000</v>
      </c>
      <c r="C5" s="29">
        <v>103075</v>
      </c>
      <c r="D5" s="31">
        <f t="shared" si="0"/>
        <v>0.51537500000000003</v>
      </c>
    </row>
    <row r="6" spans="1:4" ht="15.75">
      <c r="A6" s="29" t="s">
        <v>89</v>
      </c>
      <c r="B6" s="30">
        <v>200000</v>
      </c>
      <c r="C6" s="29">
        <v>174300</v>
      </c>
      <c r="D6" s="31">
        <f t="shared" si="0"/>
        <v>0.87150000000000005</v>
      </c>
    </row>
    <row r="7" spans="1:4" ht="15.75">
      <c r="A7" s="29" t="s">
        <v>90</v>
      </c>
      <c r="B7" s="30">
        <v>200000</v>
      </c>
      <c r="C7" s="29">
        <v>171087</v>
      </c>
      <c r="D7" s="31">
        <f t="shared" si="0"/>
        <v>0.85543499999999995</v>
      </c>
    </row>
    <row r="8" spans="1:4" ht="15.75">
      <c r="A8" s="29" t="s">
        <v>102</v>
      </c>
      <c r="B8" s="30">
        <v>200000</v>
      </c>
      <c r="C8" s="29">
        <v>22800</v>
      </c>
      <c r="D8" s="31">
        <f t="shared" ref="D8" si="1">C8/B8</f>
        <v>0.114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HNI OPTION</vt:lpstr>
      <vt:lpstr>ROI Statement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2018-09-06T12:54:32Z</dcterms:modified>
</cp:coreProperties>
</file>