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H9" i="5"/>
  <c r="J9" s="1"/>
  <c r="H8"/>
  <c r="J8" s="1"/>
  <c r="H7"/>
  <c r="J7" s="1"/>
  <c r="H6"/>
  <c r="J6" s="1"/>
  <c r="H11"/>
  <c r="J11" s="1"/>
  <c r="H10"/>
  <c r="J10" s="1"/>
  <c r="H12"/>
  <c r="J12" s="1"/>
  <c r="H15"/>
  <c r="J15" s="1"/>
  <c r="I14"/>
  <c r="H14"/>
  <c r="J14" s="1"/>
  <c r="H13"/>
  <c r="K13" s="1"/>
  <c r="H19"/>
  <c r="K19" s="1"/>
  <c r="H18"/>
  <c r="J18" s="1"/>
  <c r="H17"/>
  <c r="J17" s="1"/>
  <c r="H16"/>
  <c r="J16" s="1"/>
  <c r="H21"/>
  <c r="K21" s="1"/>
  <c r="H20"/>
  <c r="K20" s="1"/>
  <c r="I22"/>
  <c r="H22"/>
  <c r="H23"/>
  <c r="J23" s="1"/>
  <c r="H25"/>
  <c r="J25" s="1"/>
  <c r="H24"/>
  <c r="J24" s="1"/>
  <c r="H27"/>
  <c r="K27" s="1"/>
  <c r="H26"/>
  <c r="K26" s="1"/>
  <c r="I31"/>
  <c r="H31"/>
  <c r="H30"/>
  <c r="H29"/>
  <c r="K29" s="1"/>
  <c r="H28"/>
  <c r="J28" s="1"/>
  <c r="K6" i="3"/>
  <c r="D8" i="4"/>
  <c r="H6" i="3"/>
  <c r="K7"/>
  <c r="K8" i="5" l="1"/>
  <c r="K9"/>
  <c r="K6"/>
  <c r="K7"/>
  <c r="K11"/>
  <c r="K10"/>
  <c r="K12"/>
  <c r="K15"/>
  <c r="J13"/>
  <c r="K14"/>
  <c r="J19"/>
  <c r="K18"/>
  <c r="K16"/>
  <c r="K17"/>
  <c r="J21"/>
  <c r="J20"/>
  <c r="J22"/>
  <c r="K22"/>
  <c r="K23"/>
  <c r="K24"/>
  <c r="K25"/>
  <c r="J27"/>
  <c r="J26"/>
  <c r="J30"/>
  <c r="J31"/>
  <c r="K30"/>
  <c r="K31"/>
  <c r="J29"/>
  <c r="K28"/>
  <c r="J6" i="3"/>
  <c r="H7" l="1"/>
  <c r="J7" s="1"/>
  <c r="K9"/>
  <c r="H9"/>
  <c r="J9" s="1"/>
  <c r="J8"/>
  <c r="H8"/>
  <c r="K8" s="1"/>
  <c r="I11"/>
  <c r="H11"/>
  <c r="H10"/>
  <c r="I12"/>
  <c r="H12"/>
  <c r="J10" l="1"/>
  <c r="K11"/>
  <c r="J11"/>
  <c r="K10"/>
  <c r="J12"/>
  <c r="K12"/>
  <c r="J15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3" i="3" l="1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<sst xmlns="http://schemas.openxmlformats.org/spreadsheetml/2006/main" count="1213" uniqueCount="274">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</sst>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3" fillId="0" borderId="1"/>
    <xf numFmtId="9" fontId="64" fillId="0" borderId="0" applyFont="0" applyFill="0" applyBorder="0" applyAlignment="0" applyProtection="0"/>
  </cellStyleXfs>
  <cellXfs count="381">
    <xf numFmtId="0" fontId="0" fillId="0" borderId="0" xfId="0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30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/>
    </xf>
    <xf numFmtId="0" fontId="0" fillId="0" borderId="0" xfId="0"/>
    <xf numFmtId="0" fontId="32" fillId="0" borderId="1" xfId="0" applyFont="1" applyBorder="1"/>
    <xf numFmtId="0" fontId="0" fillId="0" borderId="0" xfId="0"/>
    <xf numFmtId="0" fontId="0" fillId="0" borderId="0" xfId="0"/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36" fillId="0" borderId="1" xfId="1" applyNumberFormat="1" applyFont="1" applyFill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5" fillId="0" borderId="1" xfId="1" applyNumberFormat="1" applyFont="1" applyBorder="1" applyAlignment="1">
      <alignment horizontal="center"/>
    </xf>
    <xf numFmtId="165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  <xf numFmtId="0" fontId="38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0" fillId="3" borderId="2" xfId="0" applyFont="1" applyFill="1" applyBorder="1"/>
    <xf numFmtId="0" fontId="40" fillId="3" borderId="2" xfId="0" applyFont="1" applyFill="1" applyBorder="1" applyAlignment="1">
      <alignment horizontal="center"/>
    </xf>
    <xf numFmtId="0" fontId="41" fillId="3" borderId="2" xfId="0" applyFont="1" applyFill="1" applyBorder="1"/>
    <xf numFmtId="2" fontId="42" fillId="3" borderId="2" xfId="0" applyNumberFormat="1" applyFont="1" applyFill="1" applyBorder="1" applyAlignment="1">
      <alignment horizontal="center" vertical="center"/>
    </xf>
    <xf numFmtId="2" fontId="43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4" fillId="0" borderId="1" xfId="0" applyNumberFormat="1" applyFont="1" applyBorder="1" applyAlignment="1">
      <alignment horizontal="center"/>
    </xf>
    <xf numFmtId="2" fontId="44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4" fillId="5" borderId="1" xfId="0" applyNumberFormat="1" applyFont="1" applyFill="1" applyBorder="1" applyAlignment="1">
      <alignment horizontal="center" vertical="center"/>
    </xf>
    <xf numFmtId="2" fontId="44" fillId="5" borderId="1" xfId="0" applyNumberFormat="1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2" fontId="3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1" fillId="6" borderId="1" xfId="0" applyNumberFormat="1" applyFont="1" applyFill="1" applyBorder="1" applyAlignment="1">
      <alignment horizontal="center" vertical="center"/>
    </xf>
    <xf numFmtId="0" fontId="53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6" fillId="0" borderId="13" xfId="0" applyNumberFormat="1" applyFont="1" applyFill="1" applyBorder="1" applyAlignment="1">
      <alignment horizontal="center"/>
    </xf>
    <xf numFmtId="168" fontId="57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9" fontId="58" fillId="0" borderId="13" xfId="0" applyNumberFormat="1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67" fontId="59" fillId="0" borderId="13" xfId="0" applyNumberFormat="1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2" fontId="59" fillId="0" borderId="13" xfId="0" applyNumberFormat="1" applyFont="1" applyBorder="1" applyAlignment="1">
      <alignment horizontal="center"/>
    </xf>
    <xf numFmtId="2" fontId="60" fillId="0" borderId="13" xfId="0" applyNumberFormat="1" applyFont="1" applyFill="1" applyBorder="1" applyAlignment="1">
      <alignment horizontal="center"/>
    </xf>
    <xf numFmtId="168" fontId="61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9" fontId="62" fillId="0" borderId="13" xfId="0" applyNumberFormat="1" applyFont="1" applyFill="1" applyBorder="1" applyAlignment="1">
      <alignment horizontal="center"/>
    </xf>
    <xf numFmtId="0" fontId="59" fillId="0" borderId="1" xfId="0" applyFont="1" applyBorder="1"/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167" fontId="63" fillId="0" borderId="13" xfId="0" applyNumberFormat="1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2" fontId="63" fillId="0" borderId="13" xfId="0" applyNumberFormat="1" applyFont="1" applyBorder="1" applyAlignment="1">
      <alignment horizontal="center"/>
    </xf>
    <xf numFmtId="0" fontId="63" fillId="0" borderId="1" xfId="0" applyFont="1" applyBorder="1"/>
    <xf numFmtId="167" fontId="46" fillId="0" borderId="13" xfId="0" applyNumberFormat="1" applyFont="1" applyBorder="1" applyAlignment="1">
      <alignment horizontal="center"/>
    </xf>
    <xf numFmtId="2" fontId="46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46" fillId="0" borderId="1" xfId="0" applyFont="1" applyBorder="1"/>
    <xf numFmtId="2" fontId="27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0" fontId="66" fillId="9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9" fontId="32" fillId="0" borderId="1" xfId="2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4" fillId="7" borderId="7" xfId="0" applyNumberFormat="1" applyFont="1" applyFill="1" applyBorder="1" applyAlignment="1">
      <alignment horizontal="center" vertical="center"/>
    </xf>
    <xf numFmtId="0" fontId="54" fillId="7" borderId="10" xfId="0" applyNumberFormat="1" applyFont="1" applyFill="1" applyBorder="1" applyAlignment="1">
      <alignment horizontal="center" vertical="center"/>
    </xf>
    <xf numFmtId="0" fontId="51" fillId="7" borderId="8" xfId="0" applyNumberFormat="1" applyFont="1" applyFill="1" applyBorder="1" applyAlignment="1">
      <alignment horizontal="center" vertical="center"/>
    </xf>
    <xf numFmtId="0" fontId="51" fillId="7" borderId="9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0" fontId="47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5" fillId="6" borderId="1" xfId="0" applyNumberFormat="1" applyFont="1" applyFill="1" applyBorder="1" applyAlignment="1">
      <alignment horizontal="center"/>
    </xf>
    <xf numFmtId="0" fontId="48" fillId="6" borderId="1" xfId="0" applyNumberFormat="1" applyFont="1" applyFill="1" applyBorder="1" applyAlignment="1">
      <alignment horizontal="center" vertical="center"/>
    </xf>
    <xf numFmtId="3" fontId="49" fillId="6" borderId="1" xfId="0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6" fontId="54" fillId="7" borderId="7" xfId="0" applyNumberFormat="1" applyFont="1" applyFill="1" applyBorder="1" applyAlignment="1">
      <alignment horizontal="center" vertical="center"/>
    </xf>
    <xf numFmtId="166" fontId="54" fillId="7" borderId="10" xfId="0" applyNumberFormat="1" applyFont="1" applyFill="1" applyBorder="1" applyAlignment="1">
      <alignment horizontal="center" vertical="center"/>
    </xf>
    <xf numFmtId="2" fontId="45" fillId="4" borderId="4" xfId="0" applyNumberFormat="1" applyFont="1" applyFill="1" applyBorder="1" applyAlignment="1">
      <alignment horizontal="left" vertical="center"/>
    </xf>
    <xf numFmtId="2" fontId="45" fillId="4" borderId="5" xfId="0" applyNumberFormat="1" applyFont="1" applyFill="1" applyBorder="1" applyAlignment="1">
      <alignment horizontal="left" vertical="center"/>
    </xf>
    <xf numFmtId="2" fontId="45" fillId="4" borderId="6" xfId="0" applyNumberFormat="1" applyFont="1" applyFill="1" applyBorder="1" applyAlignment="1">
      <alignment horizontal="left" vertical="center"/>
    </xf>
    <xf numFmtId="0" fontId="65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Excel Built-in Normal" xfId="1"/>
    <cellStyle name="Normal" xfId="0" builtinId="0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</c:numCache>
            </c:numRef>
          </c:val>
        </c:ser>
        <c:axId val="56149504"/>
        <c:axId val="56151424"/>
      </c:barChart>
      <c:catAx>
        <c:axId val="56149504"/>
        <c:scaling>
          <c:orientation val="minMax"/>
        </c:scaling>
        <c:axPos val="b"/>
        <c:majorTickMark val="none"/>
        <c:tickLblPos val="nextTo"/>
        <c:crossAx val="56151424"/>
        <c:crosses val="autoZero"/>
        <c:auto val="1"/>
        <c:lblAlgn val="ctr"/>
        <c:lblOffset val="100"/>
      </c:catAx>
      <c:valAx>
        <c:axId val="561514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149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chart>
    <c:title>
      <c:layout>
        <c:manualLayout>
          <c:xMode val="edge"/>
          <c:yMode val="edge"/>
          <c:x val="0.40010429503561512"/>
          <c:y val="0.60829493087559383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588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5713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2484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7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</c:numCache>
            </c:numRef>
          </c:val>
        </c:ser>
        <c:dLbls>
          <c:showVal val="1"/>
        </c:dLbls>
        <c:marker val="1"/>
        <c:axId val="58802944"/>
        <c:axId val="58804480"/>
      </c:lineChart>
      <c:catAx>
        <c:axId val="58802944"/>
        <c:scaling>
          <c:orientation val="minMax"/>
        </c:scaling>
        <c:axPos val="b"/>
        <c:majorTickMark val="none"/>
        <c:tickLblPos val="nextTo"/>
        <c:crossAx val="58804480"/>
        <c:crosses val="autoZero"/>
        <c:auto val="1"/>
        <c:lblAlgn val="ctr"/>
        <c:lblOffset val="100"/>
      </c:catAx>
      <c:valAx>
        <c:axId val="58804480"/>
        <c:scaling>
          <c:orientation val="minMax"/>
        </c:scaling>
        <c:delete val="1"/>
        <c:axPos val="l"/>
        <c:numFmt formatCode="0%" sourceLinked="1"/>
        <c:tickLblPos val="nextTo"/>
        <c:crossAx val="58802944"/>
        <c:crosses val="autoZero"/>
        <c:crossBetween val="between"/>
      </c:valAx>
    </c:plotArea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171449</xdr:rowOff>
    </xdr:from>
    <xdr:to>
      <xdr:col>5</xdr:col>
      <xdr:colOff>190500</xdr:colOff>
      <xdr:row>17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495299</xdr:colOff>
      <xdr:row>9</xdr:row>
      <xdr:rowOff>9525</xdr:rowOff>
    </xdr:from>
    <xdr:to>
      <xdr:col>15</xdr:col>
      <xdr:colOff>257175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C3" sqref="C3:D3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s="261" customFormat="1" ht="59.25" customHeight="1">
      <c r="A1" s="367"/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61" customFormat="1" ht="23.25" customHeight="1">
      <c r="A2" s="369" t="s">
        <v>114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s="261" customFormat="1" ht="26.25">
      <c r="A3" s="370" t="s">
        <v>115</v>
      </c>
      <c r="B3" s="370"/>
      <c r="C3" s="371" t="s">
        <v>212</v>
      </c>
      <c r="D3" s="372"/>
      <c r="E3" s="268"/>
      <c r="F3" s="268"/>
      <c r="G3" s="268"/>
      <c r="H3" s="373"/>
      <c r="I3" s="373"/>
      <c r="J3" s="269"/>
      <c r="K3" s="269"/>
    </row>
    <row r="4" spans="1:11" s="261" customFormat="1" ht="12.75" customHeight="1">
      <c r="A4" s="374" t="s">
        <v>1</v>
      </c>
      <c r="B4" s="361" t="s">
        <v>116</v>
      </c>
      <c r="C4" s="361" t="s">
        <v>117</v>
      </c>
      <c r="D4" s="361" t="s">
        <v>118</v>
      </c>
      <c r="E4" s="361" t="s">
        <v>119</v>
      </c>
      <c r="F4" s="361" t="s">
        <v>120</v>
      </c>
      <c r="G4" s="361" t="s">
        <v>121</v>
      </c>
      <c r="H4" s="363" t="s">
        <v>122</v>
      </c>
      <c r="I4" s="364"/>
      <c r="J4" s="361" t="s">
        <v>123</v>
      </c>
      <c r="K4" s="361" t="s">
        <v>124</v>
      </c>
    </row>
    <row r="5" spans="1:11" s="261" customFormat="1" ht="12.75" customHeight="1">
      <c r="A5" s="375"/>
      <c r="B5" s="362"/>
      <c r="C5" s="362"/>
      <c r="D5" s="362"/>
      <c r="E5" s="362"/>
      <c r="F5" s="362"/>
      <c r="G5" s="362"/>
      <c r="H5" s="365"/>
      <c r="I5" s="366"/>
      <c r="J5" s="362"/>
      <c r="K5" s="362"/>
    </row>
    <row r="6" spans="1:11" s="301" customFormat="1" ht="15.75" customHeight="1">
      <c r="A6" s="298">
        <v>43483</v>
      </c>
      <c r="B6" s="277" t="s">
        <v>162</v>
      </c>
      <c r="C6" s="277">
        <v>3000</v>
      </c>
      <c r="D6" s="277" t="s">
        <v>13</v>
      </c>
      <c r="E6" s="299">
        <v>289.25</v>
      </c>
      <c r="F6" s="299">
        <v>285.75</v>
      </c>
      <c r="G6" s="359"/>
      <c r="H6" s="273">
        <f t="shared" ref="H6:H9" si="0">(IF(D6="SHORT",E6-F6,IF(D6="LONG",F6-E6)))*C6</f>
        <v>10500</v>
      </c>
      <c r="I6" s="274"/>
      <c r="J6" s="275">
        <f t="shared" ref="J6:J9" si="1">(H6+I6)/C6</f>
        <v>3.5</v>
      </c>
      <c r="K6" s="276">
        <f t="shared" ref="K6:K9" si="2">SUM(H6:I6)</f>
        <v>10500</v>
      </c>
    </row>
    <row r="7" spans="1:11" s="301" customFormat="1" ht="15.75" customHeight="1">
      <c r="A7" s="298">
        <v>43483</v>
      </c>
      <c r="B7" s="277" t="s">
        <v>239</v>
      </c>
      <c r="C7" s="277">
        <v>5500</v>
      </c>
      <c r="D7" s="277" t="s">
        <v>13</v>
      </c>
      <c r="E7" s="299">
        <v>282.25</v>
      </c>
      <c r="F7" s="299">
        <v>281.2</v>
      </c>
      <c r="G7" s="359"/>
      <c r="H7" s="273">
        <f t="shared" si="0"/>
        <v>5775.0000000000628</v>
      </c>
      <c r="I7" s="274"/>
      <c r="J7" s="275">
        <f t="shared" si="1"/>
        <v>1.0500000000000114</v>
      </c>
      <c r="K7" s="276">
        <f t="shared" si="2"/>
        <v>5775.0000000000628</v>
      </c>
    </row>
    <row r="8" spans="1:11" s="301" customFormat="1" ht="15.75" customHeight="1">
      <c r="A8" s="298">
        <v>43482</v>
      </c>
      <c r="B8" s="277" t="s">
        <v>273</v>
      </c>
      <c r="C8" s="277">
        <v>6000</v>
      </c>
      <c r="D8" s="277" t="s">
        <v>13</v>
      </c>
      <c r="E8" s="299">
        <v>263.60000000000002</v>
      </c>
      <c r="F8" s="299">
        <v>260.3</v>
      </c>
      <c r="G8" s="359"/>
      <c r="H8" s="273">
        <f t="shared" si="0"/>
        <v>19800.000000000069</v>
      </c>
      <c r="I8" s="274"/>
      <c r="J8" s="275">
        <f t="shared" si="1"/>
        <v>3.3000000000000114</v>
      </c>
      <c r="K8" s="276">
        <f t="shared" si="2"/>
        <v>19800.000000000069</v>
      </c>
    </row>
    <row r="9" spans="1:11" s="301" customFormat="1" ht="15.75" customHeight="1">
      <c r="A9" s="298">
        <v>43482</v>
      </c>
      <c r="B9" s="277" t="s">
        <v>235</v>
      </c>
      <c r="C9" s="277">
        <v>3000</v>
      </c>
      <c r="D9" s="277" t="s">
        <v>13</v>
      </c>
      <c r="E9" s="299">
        <v>349.35</v>
      </c>
      <c r="F9" s="299">
        <v>345</v>
      </c>
      <c r="G9" s="359"/>
      <c r="H9" s="273">
        <f t="shared" si="0"/>
        <v>13050.000000000069</v>
      </c>
      <c r="I9" s="274"/>
      <c r="J9" s="275">
        <f t="shared" si="1"/>
        <v>4.3500000000000227</v>
      </c>
      <c r="K9" s="276">
        <f t="shared" si="2"/>
        <v>13050.000000000069</v>
      </c>
    </row>
    <row r="10" spans="1:11" s="301" customFormat="1" ht="15.75" customHeight="1">
      <c r="A10" s="298">
        <v>43482</v>
      </c>
      <c r="B10" s="277" t="s">
        <v>272</v>
      </c>
      <c r="C10" s="277">
        <v>2200</v>
      </c>
      <c r="D10" s="277" t="s">
        <v>13</v>
      </c>
      <c r="E10" s="299">
        <v>489.9</v>
      </c>
      <c r="F10" s="299">
        <v>494.55</v>
      </c>
      <c r="G10" s="359"/>
      <c r="H10" s="273">
        <f t="shared" ref="H10:H11" si="3">(IF(D10="SHORT",E10-F10,IF(D10="LONG",F10-E10)))*C10</f>
        <v>-10230.000000000075</v>
      </c>
      <c r="I10" s="274"/>
      <c r="J10" s="275">
        <f t="shared" ref="J10:J11" si="4">(H10+I10)/C10</f>
        <v>-4.6500000000000341</v>
      </c>
      <c r="K10" s="276">
        <f t="shared" ref="K10:K11" si="5">SUM(H10:I10)</f>
        <v>-10230.000000000075</v>
      </c>
    </row>
    <row r="11" spans="1:11" s="301" customFormat="1" ht="15.75" customHeight="1">
      <c r="A11" s="298">
        <v>43481</v>
      </c>
      <c r="B11" s="277" t="s">
        <v>17</v>
      </c>
      <c r="C11" s="277">
        <v>2000</v>
      </c>
      <c r="D11" s="277" t="s">
        <v>15</v>
      </c>
      <c r="E11" s="299">
        <v>537.70000000000005</v>
      </c>
      <c r="F11" s="299">
        <v>539</v>
      </c>
      <c r="G11" s="359"/>
      <c r="H11" s="273">
        <f t="shared" si="3"/>
        <v>2599.9999999999091</v>
      </c>
      <c r="I11" s="274"/>
      <c r="J11" s="275">
        <f t="shared" si="4"/>
        <v>1.2999999999999545</v>
      </c>
      <c r="K11" s="276">
        <f t="shared" si="5"/>
        <v>2599.9999999999091</v>
      </c>
    </row>
    <row r="12" spans="1:11" s="301" customFormat="1" ht="15.75" customHeight="1">
      <c r="A12" s="298">
        <v>43481</v>
      </c>
      <c r="B12" s="277" t="s">
        <v>12</v>
      </c>
      <c r="C12" s="277">
        <v>2400</v>
      </c>
      <c r="D12" s="277" t="s">
        <v>15</v>
      </c>
      <c r="E12" s="299">
        <v>764.65</v>
      </c>
      <c r="F12" s="299">
        <v>771</v>
      </c>
      <c r="G12" s="359"/>
      <c r="H12" s="273">
        <f t="shared" ref="H12" si="6">(IF(D12="SHORT",E12-F12,IF(D12="LONG",F12-E12)))*C12</f>
        <v>15240.000000000055</v>
      </c>
      <c r="I12" s="274"/>
      <c r="J12" s="275">
        <f t="shared" ref="J12" si="7">(H12+I12)/C12</f>
        <v>6.3500000000000227</v>
      </c>
      <c r="K12" s="276">
        <f t="shared" ref="K12" si="8">SUM(H12:I12)</f>
        <v>15240.000000000055</v>
      </c>
    </row>
    <row r="13" spans="1:11" s="301" customFormat="1" ht="15.75" customHeight="1">
      <c r="A13" s="298">
        <v>43480</v>
      </c>
      <c r="B13" s="277" t="s">
        <v>251</v>
      </c>
      <c r="C13" s="277">
        <v>4000</v>
      </c>
      <c r="D13" s="277" t="s">
        <v>15</v>
      </c>
      <c r="E13" s="299">
        <v>183.5</v>
      </c>
      <c r="F13" s="299">
        <v>185.75</v>
      </c>
      <c r="G13" s="359"/>
      <c r="H13" s="273">
        <f t="shared" ref="H13:H15" si="9">(IF(D13="SHORT",E13-F13,IF(D13="LONG",F13-E13)))*C13</f>
        <v>9000</v>
      </c>
      <c r="I13" s="274"/>
      <c r="J13" s="275">
        <f t="shared" ref="J13:J15" si="10">(H13+I13)/C13</f>
        <v>2.25</v>
      </c>
      <c r="K13" s="276">
        <f t="shared" ref="K13:K15" si="11">SUM(H13:I13)</f>
        <v>9000</v>
      </c>
    </row>
    <row r="14" spans="1:11" s="297" customFormat="1" ht="15.75" customHeight="1">
      <c r="A14" s="294">
        <v>43480</v>
      </c>
      <c r="B14" s="295" t="s">
        <v>218</v>
      </c>
      <c r="C14" s="295">
        <v>4800</v>
      </c>
      <c r="D14" s="295" t="s">
        <v>15</v>
      </c>
      <c r="E14" s="296">
        <v>321.14999999999998</v>
      </c>
      <c r="F14" s="296">
        <v>325.14999999999998</v>
      </c>
      <c r="G14" s="280">
        <v>330.05</v>
      </c>
      <c r="H14" s="281">
        <f t="shared" si="9"/>
        <v>19200</v>
      </c>
      <c r="I14" s="282">
        <f t="shared" ref="I14" si="12">(IF(D14="SHORT",IF(G14="",0,E14-G14),IF(D14="LONG",IF(G14="",0,G14-F14))))*C14</f>
        <v>23520.000000000164</v>
      </c>
      <c r="J14" s="283">
        <f t="shared" si="10"/>
        <v>8.9000000000000341</v>
      </c>
      <c r="K14" s="284">
        <f t="shared" si="11"/>
        <v>42720.00000000016</v>
      </c>
    </row>
    <row r="15" spans="1:11" s="301" customFormat="1" ht="15.75" customHeight="1">
      <c r="A15" s="298">
        <v>43479</v>
      </c>
      <c r="B15" s="277" t="s">
        <v>111</v>
      </c>
      <c r="C15" s="277">
        <v>1400</v>
      </c>
      <c r="D15" s="277" t="s">
        <v>13</v>
      </c>
      <c r="E15" s="299">
        <v>838.6</v>
      </c>
      <c r="F15" s="299">
        <v>847</v>
      </c>
      <c r="G15" s="359"/>
      <c r="H15" s="273">
        <f t="shared" si="9"/>
        <v>-11759.999999999967</v>
      </c>
      <c r="I15" s="274"/>
      <c r="J15" s="275">
        <f t="shared" si="10"/>
        <v>-8.3999999999999773</v>
      </c>
      <c r="K15" s="276">
        <f t="shared" si="11"/>
        <v>-11759.999999999967</v>
      </c>
    </row>
    <row r="16" spans="1:11" s="301" customFormat="1" ht="15.75" customHeight="1">
      <c r="A16" s="298">
        <v>43475</v>
      </c>
      <c r="B16" s="277" t="s">
        <v>109</v>
      </c>
      <c r="C16" s="277">
        <v>2400</v>
      </c>
      <c r="D16" s="277" t="s">
        <v>13</v>
      </c>
      <c r="E16" s="299">
        <v>455.65</v>
      </c>
      <c r="F16" s="299">
        <v>454.35</v>
      </c>
      <c r="G16" s="359"/>
      <c r="H16" s="273">
        <f t="shared" ref="H16:H19" si="13">(IF(D16="SHORT",E16-F16,IF(D16="LONG",F16-E16)))*C16</f>
        <v>3119.9999999998909</v>
      </c>
      <c r="I16" s="274"/>
      <c r="J16" s="275">
        <f t="shared" ref="J16:J19" si="14">(H16+I16)/C16</f>
        <v>1.2999999999999545</v>
      </c>
      <c r="K16" s="276">
        <f t="shared" ref="K16:K19" si="15">SUM(H16:I16)</f>
        <v>3119.9999999998909</v>
      </c>
    </row>
    <row r="17" spans="1:11" s="301" customFormat="1" ht="15.75" customHeight="1">
      <c r="A17" s="298">
        <v>43475</v>
      </c>
      <c r="B17" s="277" t="s">
        <v>271</v>
      </c>
      <c r="C17" s="277">
        <v>2000</v>
      </c>
      <c r="D17" s="277" t="s">
        <v>13</v>
      </c>
      <c r="E17" s="299">
        <v>540.85</v>
      </c>
      <c r="F17" s="299">
        <v>534.04999999999995</v>
      </c>
      <c r="G17" s="359"/>
      <c r="H17" s="273">
        <f t="shared" si="13"/>
        <v>13600.000000000136</v>
      </c>
      <c r="I17" s="274"/>
      <c r="J17" s="275">
        <f t="shared" si="14"/>
        <v>6.8000000000000682</v>
      </c>
      <c r="K17" s="276">
        <f t="shared" si="15"/>
        <v>13600.000000000136</v>
      </c>
    </row>
    <row r="18" spans="1:11" s="301" customFormat="1" ht="15.75" customHeight="1">
      <c r="A18" s="298">
        <v>43475</v>
      </c>
      <c r="B18" s="277" t="s">
        <v>91</v>
      </c>
      <c r="C18" s="277">
        <v>2400</v>
      </c>
      <c r="D18" s="277" t="s">
        <v>13</v>
      </c>
      <c r="E18" s="299">
        <v>674.4</v>
      </c>
      <c r="F18" s="299">
        <v>680.8</v>
      </c>
      <c r="G18" s="359"/>
      <c r="H18" s="273">
        <f t="shared" si="13"/>
        <v>-15359.999999999945</v>
      </c>
      <c r="I18" s="274"/>
      <c r="J18" s="275">
        <f t="shared" si="14"/>
        <v>-6.3999999999999773</v>
      </c>
      <c r="K18" s="276">
        <f t="shared" si="15"/>
        <v>-15359.999999999945</v>
      </c>
    </row>
    <row r="19" spans="1:11" s="301" customFormat="1" ht="15.75" customHeight="1">
      <c r="A19" s="298">
        <v>43475</v>
      </c>
      <c r="B19" s="277" t="s">
        <v>255</v>
      </c>
      <c r="C19" s="277">
        <v>2400</v>
      </c>
      <c r="D19" s="277" t="s">
        <v>13</v>
      </c>
      <c r="E19" s="299">
        <v>660.5</v>
      </c>
      <c r="F19" s="299">
        <v>666.8</v>
      </c>
      <c r="G19" s="359"/>
      <c r="H19" s="273">
        <f t="shared" si="13"/>
        <v>-15119.999999999891</v>
      </c>
      <c r="I19" s="274"/>
      <c r="J19" s="275">
        <f t="shared" si="14"/>
        <v>-6.2999999999999545</v>
      </c>
      <c r="K19" s="276">
        <f t="shared" si="15"/>
        <v>-15119.999999999891</v>
      </c>
    </row>
    <row r="20" spans="1:11" s="301" customFormat="1" ht="15.75" customHeight="1">
      <c r="A20" s="298">
        <v>43474</v>
      </c>
      <c r="B20" s="277" t="s">
        <v>99</v>
      </c>
      <c r="C20" s="277">
        <v>2600</v>
      </c>
      <c r="D20" s="277" t="s">
        <v>15</v>
      </c>
      <c r="E20" s="299">
        <v>453.6</v>
      </c>
      <c r="F20" s="299">
        <v>459.25</v>
      </c>
      <c r="G20" s="359"/>
      <c r="H20" s="273">
        <f t="shared" ref="H20:H21" si="16">(IF(D20="SHORT",E20-F20,IF(D20="LONG",F20-E20)))*C20</f>
        <v>14689.999999999942</v>
      </c>
      <c r="I20" s="274"/>
      <c r="J20" s="275">
        <f t="shared" ref="J20:J21" si="17">(H20+I20)/C20</f>
        <v>5.6499999999999773</v>
      </c>
      <c r="K20" s="276">
        <f t="shared" ref="K20:K21" si="18">SUM(H20:I20)</f>
        <v>14689.999999999942</v>
      </c>
    </row>
    <row r="21" spans="1:11" s="301" customFormat="1" ht="15.75" customHeight="1">
      <c r="A21" s="298">
        <v>43474</v>
      </c>
      <c r="B21" s="277" t="s">
        <v>218</v>
      </c>
      <c r="C21" s="277">
        <v>4800</v>
      </c>
      <c r="D21" s="277" t="s">
        <v>15</v>
      </c>
      <c r="E21" s="299">
        <v>329.2</v>
      </c>
      <c r="F21" s="299">
        <v>326.05</v>
      </c>
      <c r="G21" s="359"/>
      <c r="H21" s="273">
        <f t="shared" si="16"/>
        <v>-15119.999999999891</v>
      </c>
      <c r="I21" s="274"/>
      <c r="J21" s="275">
        <f t="shared" si="17"/>
        <v>-3.1499999999999773</v>
      </c>
      <c r="K21" s="276">
        <f t="shared" si="18"/>
        <v>-15119.999999999891</v>
      </c>
    </row>
    <row r="22" spans="1:11" s="297" customFormat="1" ht="15.75" customHeight="1">
      <c r="A22" s="294">
        <v>43473</v>
      </c>
      <c r="B22" s="295" t="s">
        <v>270</v>
      </c>
      <c r="C22" s="295">
        <v>14000</v>
      </c>
      <c r="D22" s="295" t="s">
        <v>15</v>
      </c>
      <c r="E22" s="296">
        <v>91.85</v>
      </c>
      <c r="F22" s="296">
        <v>92.95</v>
      </c>
      <c r="G22" s="280">
        <v>94.35</v>
      </c>
      <c r="H22" s="281">
        <f t="shared" ref="H22" si="19">(IF(D22="SHORT",E22-F22,IF(D22="LONG",F22-E22)))*C22</f>
        <v>15400.00000000012</v>
      </c>
      <c r="I22" s="282">
        <f t="shared" ref="I22" si="20">(IF(D22="SHORT",IF(G22="",0,E22-G22),IF(D22="LONG",IF(G22="",0,G22-F22))))*C22</f>
        <v>19599.99999999988</v>
      </c>
      <c r="J22" s="283">
        <f t="shared" ref="J22" si="21">(H22+I22)/C22</f>
        <v>2.5</v>
      </c>
      <c r="K22" s="284">
        <f t="shared" ref="K22" si="22">SUM(H22:I22)</f>
        <v>35000</v>
      </c>
    </row>
    <row r="23" spans="1:11" s="301" customFormat="1" ht="15.75" customHeight="1">
      <c r="A23" s="298">
        <v>43472</v>
      </c>
      <c r="B23" s="277" t="s">
        <v>91</v>
      </c>
      <c r="C23" s="277">
        <v>2400</v>
      </c>
      <c r="D23" s="277" t="s">
        <v>15</v>
      </c>
      <c r="E23" s="299">
        <v>667.85</v>
      </c>
      <c r="F23" s="299">
        <v>674.35</v>
      </c>
      <c r="G23" s="359"/>
      <c r="H23" s="273">
        <f t="shared" ref="H23" si="23">(IF(D23="SHORT",E23-F23,IF(D23="LONG",F23-E23)))*C23</f>
        <v>15600</v>
      </c>
      <c r="I23" s="274"/>
      <c r="J23" s="275">
        <f t="shared" ref="J23" si="24">(H23+I23)/C23</f>
        <v>6.5</v>
      </c>
      <c r="K23" s="276">
        <f t="shared" ref="K23" si="25">SUM(H23:I23)</f>
        <v>15600</v>
      </c>
    </row>
    <row r="24" spans="1:11" s="301" customFormat="1" ht="15.75" customHeight="1">
      <c r="A24" s="298">
        <v>43469</v>
      </c>
      <c r="B24" s="277" t="s">
        <v>150</v>
      </c>
      <c r="C24" s="277">
        <v>12000</v>
      </c>
      <c r="D24" s="277" t="s">
        <v>13</v>
      </c>
      <c r="E24" s="299">
        <v>120.5</v>
      </c>
      <c r="F24" s="299">
        <v>121.7</v>
      </c>
      <c r="G24" s="359"/>
      <c r="H24" s="273">
        <f t="shared" ref="H24:H25" si="26">(IF(D24="SHORT",E24-F24,IF(D24="LONG",F24-E24)))*C24</f>
        <v>-14400.000000000035</v>
      </c>
      <c r="I24" s="274"/>
      <c r="J24" s="275">
        <f t="shared" ref="J24:J25" si="27">(H24+I24)/C24</f>
        <v>-1.2000000000000028</v>
      </c>
      <c r="K24" s="276">
        <f t="shared" ref="K24:K25" si="28">SUM(H24:I24)</f>
        <v>-14400.000000000035</v>
      </c>
    </row>
    <row r="25" spans="1:11" s="301" customFormat="1" ht="15.75" customHeight="1">
      <c r="A25" s="298">
        <v>43469</v>
      </c>
      <c r="B25" s="277" t="s">
        <v>148</v>
      </c>
      <c r="C25" s="277">
        <v>4000</v>
      </c>
      <c r="D25" s="277" t="s">
        <v>15</v>
      </c>
      <c r="E25" s="299">
        <v>259.89999999999998</v>
      </c>
      <c r="F25" s="299">
        <v>260.64999999999998</v>
      </c>
      <c r="G25" s="359"/>
      <c r="H25" s="273">
        <f t="shared" si="26"/>
        <v>3000</v>
      </c>
      <c r="I25" s="274"/>
      <c r="J25" s="275">
        <f t="shared" si="27"/>
        <v>0.75</v>
      </c>
      <c r="K25" s="276">
        <f t="shared" si="28"/>
        <v>3000</v>
      </c>
    </row>
    <row r="26" spans="1:11" s="301" customFormat="1" ht="15.75" customHeight="1">
      <c r="A26" s="298">
        <v>43468</v>
      </c>
      <c r="B26" s="277" t="s">
        <v>157</v>
      </c>
      <c r="C26" s="277">
        <v>5200</v>
      </c>
      <c r="D26" s="277" t="s">
        <v>13</v>
      </c>
      <c r="E26" s="299">
        <v>380</v>
      </c>
      <c r="F26" s="299">
        <v>379.3</v>
      </c>
      <c r="G26" s="359"/>
      <c r="H26" s="273">
        <f t="shared" ref="H26:H27" si="29">(IF(D26="SHORT",E26-F26,IF(D26="LONG",F26-E26)))*C26</f>
        <v>3639.9999999999409</v>
      </c>
      <c r="I26" s="274"/>
      <c r="J26" s="275">
        <f t="shared" ref="J26:J27" si="30">(H26+I26)/C26</f>
        <v>0.69999999999998863</v>
      </c>
      <c r="K26" s="276">
        <f t="shared" ref="K26:K27" si="31">SUM(H26:I26)</f>
        <v>3639.9999999999409</v>
      </c>
    </row>
    <row r="27" spans="1:11" s="301" customFormat="1" ht="15.75" customHeight="1">
      <c r="A27" s="298">
        <v>43468</v>
      </c>
      <c r="B27" s="277" t="s">
        <v>269</v>
      </c>
      <c r="C27" s="277">
        <v>2200</v>
      </c>
      <c r="D27" s="277" t="s">
        <v>13</v>
      </c>
      <c r="E27" s="299">
        <v>439.65</v>
      </c>
      <c r="F27" s="299">
        <v>434.35</v>
      </c>
      <c r="G27" s="359"/>
      <c r="H27" s="273">
        <f t="shared" si="29"/>
        <v>11659.9999999999</v>
      </c>
      <c r="I27" s="274"/>
      <c r="J27" s="275">
        <f t="shared" si="30"/>
        <v>5.2999999999999545</v>
      </c>
      <c r="K27" s="276">
        <f t="shared" si="31"/>
        <v>11659.9999999999</v>
      </c>
    </row>
    <row r="28" spans="1:11" s="301" customFormat="1" ht="15.75" customHeight="1">
      <c r="A28" s="298">
        <v>43467</v>
      </c>
      <c r="B28" s="277" t="s">
        <v>236</v>
      </c>
      <c r="C28" s="277">
        <v>4500</v>
      </c>
      <c r="D28" s="277" t="s">
        <v>15</v>
      </c>
      <c r="E28" s="299">
        <v>158.35</v>
      </c>
      <c r="F28" s="299">
        <v>160</v>
      </c>
      <c r="G28" s="359"/>
      <c r="H28" s="273">
        <f t="shared" ref="H28:H31" si="32">(IF(D28="SHORT",E28-F28,IF(D28="LONG",F28-E28)))*C28</f>
        <v>7425.0000000000255</v>
      </c>
      <c r="I28" s="274"/>
      <c r="J28" s="275">
        <f t="shared" ref="J28:J31" si="33">(H28+I28)/C28</f>
        <v>1.6500000000000057</v>
      </c>
      <c r="K28" s="276">
        <f>SUM(H28:I28)</f>
        <v>7425.0000000000255</v>
      </c>
    </row>
    <row r="29" spans="1:11" s="301" customFormat="1" ht="15.75" customHeight="1">
      <c r="A29" s="298">
        <v>43467</v>
      </c>
      <c r="B29" s="277" t="s">
        <v>203</v>
      </c>
      <c r="C29" s="277">
        <v>3500</v>
      </c>
      <c r="D29" s="277" t="s">
        <v>13</v>
      </c>
      <c r="E29" s="299">
        <v>186.1</v>
      </c>
      <c r="F29" s="299">
        <v>185.6</v>
      </c>
      <c r="G29" s="359"/>
      <c r="H29" s="273">
        <f t="shared" si="32"/>
        <v>1750</v>
      </c>
      <c r="I29" s="274"/>
      <c r="J29" s="275">
        <f t="shared" si="33"/>
        <v>0.5</v>
      </c>
      <c r="K29" s="276">
        <f>SUM(H29:I29)</f>
        <v>1750</v>
      </c>
    </row>
    <row r="30" spans="1:11" s="301" customFormat="1" ht="15.75" customHeight="1">
      <c r="A30" s="298">
        <v>43466</v>
      </c>
      <c r="B30" s="277" t="s">
        <v>268</v>
      </c>
      <c r="C30" s="277">
        <v>2400</v>
      </c>
      <c r="D30" s="277" t="s">
        <v>13</v>
      </c>
      <c r="E30" s="299">
        <v>628.35</v>
      </c>
      <c r="F30" s="299">
        <v>621.95000000000005</v>
      </c>
      <c r="G30" s="360"/>
      <c r="H30" s="273">
        <f t="shared" si="32"/>
        <v>15359.999999999945</v>
      </c>
      <c r="I30" s="274"/>
      <c r="J30" s="275">
        <f t="shared" si="33"/>
        <v>6.3999999999999773</v>
      </c>
      <c r="K30" s="276">
        <f t="shared" ref="K30:K31" si="34">SUM(H30:I30)</f>
        <v>15359.999999999945</v>
      </c>
    </row>
    <row r="31" spans="1:11" s="297" customFormat="1" ht="15.75" customHeight="1">
      <c r="A31" s="294">
        <v>43466</v>
      </c>
      <c r="B31" s="295" t="s">
        <v>159</v>
      </c>
      <c r="C31" s="295">
        <v>2200</v>
      </c>
      <c r="D31" s="295" t="s">
        <v>13</v>
      </c>
      <c r="E31" s="296">
        <v>469</v>
      </c>
      <c r="F31" s="296">
        <v>463.15</v>
      </c>
      <c r="G31" s="280">
        <v>456.2</v>
      </c>
      <c r="H31" s="281">
        <f t="shared" si="32"/>
        <v>12870.000000000051</v>
      </c>
      <c r="I31" s="282">
        <f t="shared" ref="I31" si="35">(IF(D31="SHORT",IF(G31="",0,E31-G31),IF(D31="LONG",IF(G31="",0,G31-F31))))*C31</f>
        <v>28160.000000000025</v>
      </c>
      <c r="J31" s="283">
        <f t="shared" si="33"/>
        <v>18.650000000000034</v>
      </c>
      <c r="K31" s="284">
        <f t="shared" si="34"/>
        <v>41030.000000000073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3"/>
  <sheetViews>
    <sheetView workbookViewId="0">
      <selection activeCell="C3" sqref="C3:D3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367"/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ht="23.25" customHeight="1">
      <c r="A2" s="369" t="s">
        <v>114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26.25">
      <c r="A3" s="370" t="s">
        <v>115</v>
      </c>
      <c r="B3" s="370"/>
      <c r="C3" s="371" t="s">
        <v>212</v>
      </c>
      <c r="D3" s="372"/>
      <c r="E3" s="268"/>
      <c r="F3" s="268"/>
      <c r="G3" s="268"/>
      <c r="H3" s="373"/>
      <c r="I3" s="373"/>
      <c r="J3" s="269"/>
      <c r="K3" s="269"/>
    </row>
    <row r="4" spans="1:11" ht="12.75" customHeight="1">
      <c r="A4" s="374" t="s">
        <v>1</v>
      </c>
      <c r="B4" s="361" t="s">
        <v>116</v>
      </c>
      <c r="C4" s="361" t="s">
        <v>117</v>
      </c>
      <c r="D4" s="361" t="s">
        <v>118</v>
      </c>
      <c r="E4" s="361" t="s">
        <v>119</v>
      </c>
      <c r="F4" s="361" t="s">
        <v>120</v>
      </c>
      <c r="G4" s="361" t="s">
        <v>121</v>
      </c>
      <c r="H4" s="363" t="s">
        <v>122</v>
      </c>
      <c r="I4" s="364"/>
      <c r="J4" s="361" t="s">
        <v>123</v>
      </c>
      <c r="K4" s="361" t="s">
        <v>124</v>
      </c>
    </row>
    <row r="5" spans="1:11" s="261" customFormat="1" ht="12.75" customHeight="1">
      <c r="A5" s="375"/>
      <c r="B5" s="362"/>
      <c r="C5" s="362"/>
      <c r="D5" s="362"/>
      <c r="E5" s="362"/>
      <c r="F5" s="362"/>
      <c r="G5" s="362"/>
      <c r="H5" s="365"/>
      <c r="I5" s="366"/>
      <c r="J5" s="362"/>
      <c r="K5" s="362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9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9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9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9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9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8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8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7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7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7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7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7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7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7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7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7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7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7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7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7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7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7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7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7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6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6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6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6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6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6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1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1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5"/>
      <c r="B46" s="352"/>
      <c r="C46" s="352"/>
      <c r="D46" s="352"/>
      <c r="E46" s="352"/>
      <c r="F46" s="352"/>
      <c r="G46" s="352"/>
      <c r="H46" s="353"/>
      <c r="I46" s="354"/>
      <c r="J46" s="352"/>
      <c r="K46" s="352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1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1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1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1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1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1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1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1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1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1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1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1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1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1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1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1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1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1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1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1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1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1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1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1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1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1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1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1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1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6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50"/>
      <c r="B78" s="347"/>
      <c r="C78" s="347"/>
      <c r="D78" s="347"/>
      <c r="E78" s="347"/>
      <c r="F78" s="347"/>
      <c r="G78" s="347"/>
      <c r="H78" s="348"/>
      <c r="I78" s="349"/>
      <c r="J78" s="347"/>
      <c r="K78" s="347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6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6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5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5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5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5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5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5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5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5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4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4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4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4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4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4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3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2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2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2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5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5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5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5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5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5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5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5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5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1"/>
      <c r="B116" s="338"/>
      <c r="C116" s="338"/>
      <c r="D116" s="338"/>
      <c r="E116" s="338"/>
      <c r="F116" s="338"/>
      <c r="G116" s="338"/>
      <c r="H116" s="339"/>
      <c r="I116" s="340"/>
      <c r="J116" s="338"/>
      <c r="K116" s="338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5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5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5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5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5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5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5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5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5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6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6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6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7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4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9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9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9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9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9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9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3"/>
      <c r="B142" s="330"/>
      <c r="C142" s="330"/>
      <c r="D142" s="330"/>
      <c r="E142" s="330"/>
      <c r="F142" s="330"/>
      <c r="G142" s="330"/>
      <c r="H142" s="331"/>
      <c r="I142" s="332"/>
      <c r="J142" s="330"/>
      <c r="K142" s="330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9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9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9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8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8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8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8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8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8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7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7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7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7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7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7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J20" sqref="J20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376" t="s">
        <v>61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8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33.75" customHeight="1">
      <c r="A1" s="379" t="s">
        <v>204</v>
      </c>
      <c r="B1" s="380"/>
      <c r="C1" s="380"/>
      <c r="D1" s="380"/>
    </row>
    <row r="2" spans="1:4" ht="19.5" customHeight="1">
      <c r="A2" s="323" t="s">
        <v>205</v>
      </c>
      <c r="B2" s="323" t="s">
        <v>206</v>
      </c>
      <c r="C2" s="323" t="s">
        <v>207</v>
      </c>
      <c r="D2" s="323" t="s">
        <v>208</v>
      </c>
    </row>
    <row r="3" spans="1:4" ht="19.5" customHeight="1">
      <c r="A3" s="324" t="s">
        <v>209</v>
      </c>
      <c r="B3" s="325">
        <v>100000</v>
      </c>
      <c r="C3" s="324">
        <v>430591</v>
      </c>
      <c r="D3" s="326">
        <f t="shared" ref="D3:D5" si="0">C3/B3</f>
        <v>4.3059099999999999</v>
      </c>
    </row>
    <row r="4" spans="1:4" ht="19.5" customHeight="1">
      <c r="A4" s="324" t="s">
        <v>210</v>
      </c>
      <c r="B4" s="325">
        <v>100000</v>
      </c>
      <c r="C4" s="324">
        <v>477729</v>
      </c>
      <c r="D4" s="326">
        <f t="shared" si="0"/>
        <v>4.7772899999999998</v>
      </c>
    </row>
    <row r="5" spans="1:4" ht="19.5" customHeight="1">
      <c r="A5" s="324" t="s">
        <v>211</v>
      </c>
      <c r="B5" s="325">
        <v>100000</v>
      </c>
      <c r="C5" s="324">
        <v>313990</v>
      </c>
      <c r="D5" s="326">
        <f t="shared" si="0"/>
        <v>3.1398999999999999</v>
      </c>
    </row>
    <row r="6" spans="1:4" s="261" customFormat="1" ht="19.5" customHeight="1">
      <c r="A6" s="324" t="s">
        <v>223</v>
      </c>
      <c r="B6" s="325">
        <v>100000</v>
      </c>
      <c r="C6" s="324">
        <v>247482</v>
      </c>
      <c r="D6" s="326">
        <f t="shared" ref="D6:D8" si="1">C6/B6</f>
        <v>2.4748199999999998</v>
      </c>
    </row>
    <row r="7" spans="1:4" s="261" customFormat="1" ht="19.5" customHeight="1">
      <c r="A7" s="324" t="s">
        <v>230</v>
      </c>
      <c r="B7" s="325">
        <v>100000</v>
      </c>
      <c r="C7" s="324">
        <v>373767</v>
      </c>
      <c r="D7" s="326">
        <f t="shared" si="1"/>
        <v>3.73767</v>
      </c>
    </row>
    <row r="8" spans="1:4" s="261" customFormat="1" ht="19.5" customHeight="1">
      <c r="A8" s="324" t="s">
        <v>252</v>
      </c>
      <c r="B8" s="325">
        <v>100000</v>
      </c>
      <c r="C8" s="324">
        <v>93980</v>
      </c>
      <c r="D8" s="326">
        <f t="shared" si="1"/>
        <v>0.93979999999999997</v>
      </c>
    </row>
    <row r="9" spans="1:4" s="261" customFormat="1" ht="19.5" customHeight="1">
      <c r="A9" s="324" t="s">
        <v>267</v>
      </c>
      <c r="B9" s="325">
        <v>100000</v>
      </c>
      <c r="C9" s="324">
        <v>572949</v>
      </c>
      <c r="D9" s="326">
        <f t="shared" ref="D9" si="2">C9/B9</f>
        <v>5.7294900000000002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user</cp:lastModifiedBy>
  <dcterms:created xsi:type="dcterms:W3CDTF">2018-07-30T11:15:25Z</dcterms:created>
  <dcterms:modified xsi:type="dcterms:W3CDTF">2019-01-18T12:26:47Z</dcterms:modified>
</cp:coreProperties>
</file>