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Premium Cash" sheetId="2" r:id="rId1"/>
    <sheet name="till Feb-18" sheetId="1" r:id="rId2"/>
    <sheet name="ROI Statement" sheetId="3" r:id="rId3"/>
  </sheets>
  <calcPr calcId="124519"/>
</workbook>
</file>

<file path=xl/calcChain.xml><?xml version="1.0" encoding="utf-8"?>
<calcChain xmlns="http://schemas.openxmlformats.org/spreadsheetml/2006/main">
  <c r="H8" i="2"/>
  <c r="J8" s="1"/>
  <c r="H7"/>
  <c r="K7" s="1"/>
  <c r="H6"/>
  <c r="J6" s="1"/>
  <c r="K9"/>
  <c r="H10"/>
  <c r="J10" s="1"/>
  <c r="H9"/>
  <c r="J9" s="1"/>
  <c r="I14"/>
  <c r="H14"/>
  <c r="H12"/>
  <c r="J12" s="1"/>
  <c r="H11"/>
  <c r="J11" s="1"/>
  <c r="H13"/>
  <c r="J13" s="1"/>
  <c r="H18"/>
  <c r="K18" s="1"/>
  <c r="H17"/>
  <c r="J17" s="1"/>
  <c r="H16"/>
  <c r="J16" s="1"/>
  <c r="K21"/>
  <c r="H21"/>
  <c r="H20"/>
  <c r="J20" s="1"/>
  <c r="H19"/>
  <c r="K19" s="1"/>
  <c r="H23"/>
  <c r="J23" s="1"/>
  <c r="H22"/>
  <c r="K22" s="1"/>
  <c r="H25"/>
  <c r="J25" s="1"/>
  <c r="H24"/>
  <c r="J24" s="1"/>
  <c r="K26"/>
  <c r="H27"/>
  <c r="K27" s="1"/>
  <c r="H26"/>
  <c r="H28"/>
  <c r="K28" s="1"/>
  <c r="J28"/>
  <c r="H30"/>
  <c r="J30" s="1"/>
  <c r="H29"/>
  <c r="K29" s="1"/>
  <c r="H32"/>
  <c r="J32" s="1"/>
  <c r="H31"/>
  <c r="K31" s="1"/>
  <c r="H34"/>
  <c r="K34" s="1"/>
  <c r="H33"/>
  <c r="J33" s="1"/>
  <c r="H35"/>
  <c r="I35"/>
  <c r="H36"/>
  <c r="H38"/>
  <c r="I37"/>
  <c r="H37"/>
  <c r="H40"/>
  <c r="I39"/>
  <c r="H39"/>
  <c r="H41"/>
  <c r="K41" s="1"/>
  <c r="H42"/>
  <c r="J42" s="1"/>
  <c r="H43"/>
  <c r="K43" s="1"/>
  <c r="H45"/>
  <c r="J45" s="1"/>
  <c r="H44"/>
  <c r="K44" s="1"/>
  <c r="H47"/>
  <c r="K47" s="1"/>
  <c r="H46"/>
  <c r="K46" s="1"/>
  <c r="H48"/>
  <c r="K48" s="1"/>
  <c r="I50"/>
  <c r="H50"/>
  <c r="H49"/>
  <c r="J49" s="1"/>
  <c r="D7" i="3"/>
  <c r="I52" i="2"/>
  <c r="H52"/>
  <c r="H51"/>
  <c r="H53"/>
  <c r="J53" s="1"/>
  <c r="I56"/>
  <c r="H56"/>
  <c r="H55"/>
  <c r="H59"/>
  <c r="K59" s="1"/>
  <c r="H58"/>
  <c r="K58" s="1"/>
  <c r="H57"/>
  <c r="J57" s="1"/>
  <c r="H61"/>
  <c r="K61" s="1"/>
  <c r="I60"/>
  <c r="H60"/>
  <c r="H63"/>
  <c r="J63" s="1"/>
  <c r="H62"/>
  <c r="K62" s="1"/>
  <c r="H66"/>
  <c r="K66" s="1"/>
  <c r="H65"/>
  <c r="I64"/>
  <c r="H64"/>
  <c r="I67"/>
  <c r="H67"/>
  <c r="H68"/>
  <c r="J68" s="1"/>
  <c r="H70"/>
  <c r="J70" s="1"/>
  <c r="H69"/>
  <c r="K69" s="1"/>
  <c r="H72"/>
  <c r="K72" s="1"/>
  <c r="H71"/>
  <c r="K71" s="1"/>
  <c r="H73"/>
  <c r="I73"/>
  <c r="H74"/>
  <c r="I75"/>
  <c r="H75"/>
  <c r="H76"/>
  <c r="K76" s="1"/>
  <c r="H79"/>
  <c r="J79" s="1"/>
  <c r="H78"/>
  <c r="K78" s="1"/>
  <c r="H77"/>
  <c r="J77" s="1"/>
  <c r="I80"/>
  <c r="H80"/>
  <c r="H83"/>
  <c r="K83" s="1"/>
  <c r="H82"/>
  <c r="K82" s="1"/>
  <c r="H81"/>
  <c r="J81" s="1"/>
  <c r="I84"/>
  <c r="H84"/>
  <c r="H85"/>
  <c r="I86"/>
  <c r="H86"/>
  <c r="I88"/>
  <c r="H88"/>
  <c r="I87"/>
  <c r="H87"/>
  <c r="I90"/>
  <c r="H90"/>
  <c r="H89"/>
  <c r="I92"/>
  <c r="H92"/>
  <c r="H91"/>
  <c r="K91" s="1"/>
  <c r="D8" i="3"/>
  <c r="I93" i="2"/>
  <c r="H93"/>
  <c r="H111"/>
  <c r="J111" s="1"/>
  <c r="H112"/>
  <c r="K112" s="1"/>
  <c r="H109"/>
  <c r="J109" s="1"/>
  <c r="H108"/>
  <c r="J108" s="1"/>
  <c r="H107"/>
  <c r="J107" s="1"/>
  <c r="H106"/>
  <c r="J106" s="1"/>
  <c r="H105"/>
  <c r="H96"/>
  <c r="J96" s="1"/>
  <c r="H95"/>
  <c r="J95" s="1"/>
  <c r="H98"/>
  <c r="I97"/>
  <c r="H97"/>
  <c r="H100"/>
  <c r="K100" s="1"/>
  <c r="H99"/>
  <c r="K99" s="1"/>
  <c r="I114"/>
  <c r="H114"/>
  <c r="H110"/>
  <c r="J110" s="1"/>
  <c r="I104"/>
  <c r="H104"/>
  <c r="H103"/>
  <c r="H102"/>
  <c r="H101"/>
  <c r="K101" s="1"/>
  <c r="H115"/>
  <c r="K115" s="1"/>
  <c r="H113"/>
  <c r="D6" i="3"/>
  <c r="I116" i="2"/>
  <c r="H116"/>
  <c r="H118"/>
  <c r="J118" s="1"/>
  <c r="H117"/>
  <c r="K117" s="1"/>
  <c r="I121"/>
  <c r="H121"/>
  <c r="H120"/>
  <c r="J120" s="1"/>
  <c r="H119"/>
  <c r="J119" s="1"/>
  <c r="H122"/>
  <c r="K122" s="1"/>
  <c r="H126"/>
  <c r="K126" s="1"/>
  <c r="H125"/>
  <c r="K125" s="1"/>
  <c r="H124"/>
  <c r="J124" s="1"/>
  <c r="I127"/>
  <c r="H127"/>
  <c r="H129"/>
  <c r="I128"/>
  <c r="H128"/>
  <c r="H130"/>
  <c r="J130" s="1"/>
  <c r="H131"/>
  <c r="H133"/>
  <c r="J133" s="1"/>
  <c r="H132"/>
  <c r="K132" s="1"/>
  <c r="H134"/>
  <c r="K134" s="1"/>
  <c r="H136"/>
  <c r="K136" s="1"/>
  <c r="H135"/>
  <c r="K135" s="1"/>
  <c r="I138"/>
  <c r="H138"/>
  <c r="I137"/>
  <c r="H137"/>
  <c r="I139"/>
  <c r="H139"/>
  <c r="H140"/>
  <c r="J140" s="1"/>
  <c r="H142"/>
  <c r="K142" s="1"/>
  <c r="H141"/>
  <c r="K141" s="1"/>
  <c r="H144"/>
  <c r="K144" s="1"/>
  <c r="H143"/>
  <c r="K143" s="1"/>
  <c r="H146"/>
  <c r="J146" s="1"/>
  <c r="H145"/>
  <c r="J145" s="1"/>
  <c r="D5" i="3"/>
  <c r="D4"/>
  <c r="D3"/>
  <c r="K6" i="2" l="1"/>
  <c r="J7"/>
  <c r="K8"/>
  <c r="K10"/>
  <c r="K14"/>
  <c r="J14"/>
  <c r="K11"/>
  <c r="K12"/>
  <c r="K13"/>
  <c r="K16"/>
  <c r="J18"/>
  <c r="K17"/>
  <c r="J19"/>
  <c r="K20"/>
  <c r="J21"/>
  <c r="J22"/>
  <c r="K23"/>
  <c r="K24"/>
  <c r="K25"/>
  <c r="J27"/>
  <c r="J26"/>
  <c r="J35"/>
  <c r="K35"/>
  <c r="J31"/>
  <c r="K30"/>
  <c r="J29"/>
  <c r="K32"/>
  <c r="J34"/>
  <c r="K33"/>
  <c r="J36"/>
  <c r="K36"/>
  <c r="J37"/>
  <c r="J38"/>
  <c r="K37"/>
  <c r="K38"/>
  <c r="J39"/>
  <c r="K39"/>
  <c r="K40"/>
  <c r="J40"/>
  <c r="K90"/>
  <c r="K88"/>
  <c r="J41"/>
  <c r="J73"/>
  <c r="K56"/>
  <c r="J80"/>
  <c r="K73"/>
  <c r="J61"/>
  <c r="K68"/>
  <c r="K42"/>
  <c r="J43"/>
  <c r="J44"/>
  <c r="K45"/>
  <c r="J47"/>
  <c r="J46"/>
  <c r="J48"/>
  <c r="K49"/>
  <c r="J50"/>
  <c r="K50"/>
  <c r="J51"/>
  <c r="K51"/>
  <c r="K52"/>
  <c r="J52"/>
  <c r="K53"/>
  <c r="J55"/>
  <c r="K55"/>
  <c r="J56"/>
  <c r="J59"/>
  <c r="J58"/>
  <c r="K57"/>
  <c r="K60"/>
  <c r="J60"/>
  <c r="K63"/>
  <c r="J62"/>
  <c r="J64"/>
  <c r="K64"/>
  <c r="J65"/>
  <c r="K65"/>
  <c r="J66"/>
  <c r="J67"/>
  <c r="K67"/>
  <c r="J69"/>
  <c r="K70"/>
  <c r="J71"/>
  <c r="J72"/>
  <c r="J112"/>
  <c r="J91"/>
  <c r="J143"/>
  <c r="K74"/>
  <c r="J74"/>
  <c r="J75"/>
  <c r="K75"/>
  <c r="J76"/>
  <c r="J78"/>
  <c r="K79"/>
  <c r="K77"/>
  <c r="K80"/>
  <c r="K81"/>
  <c r="J83"/>
  <c r="J82"/>
  <c r="J84"/>
  <c r="K84"/>
  <c r="J85"/>
  <c r="K85"/>
  <c r="K86"/>
  <c r="J86"/>
  <c r="J87"/>
  <c r="K87"/>
  <c r="J88"/>
  <c r="J89"/>
  <c r="K89"/>
  <c r="J90"/>
  <c r="K92"/>
  <c r="J92"/>
  <c r="K93"/>
  <c r="J93"/>
  <c r="K111"/>
  <c r="K119"/>
  <c r="J141"/>
  <c r="J121"/>
  <c r="K114"/>
  <c r="J105"/>
  <c r="K105"/>
  <c r="K106"/>
  <c r="K107"/>
  <c r="K108"/>
  <c r="K109"/>
  <c r="J114"/>
  <c r="K95"/>
  <c r="K96"/>
  <c r="J97"/>
  <c r="K97"/>
  <c r="J98"/>
  <c r="K98"/>
  <c r="J100"/>
  <c r="J99"/>
  <c r="K110"/>
  <c r="K104"/>
  <c r="J104"/>
  <c r="K103"/>
  <c r="J103"/>
  <c r="J102"/>
  <c r="K102"/>
  <c r="J101"/>
  <c r="J115"/>
  <c r="J113"/>
  <c r="K113"/>
  <c r="J142"/>
  <c r="K116"/>
  <c r="J116"/>
  <c r="K139"/>
  <c r="J117"/>
  <c r="K118"/>
  <c r="K121"/>
  <c r="K120"/>
  <c r="J122"/>
  <c r="K124"/>
  <c r="J126"/>
  <c r="J125"/>
  <c r="J127"/>
  <c r="K127"/>
  <c r="K128"/>
  <c r="J128"/>
  <c r="J129"/>
  <c r="K129"/>
  <c r="K130"/>
  <c r="J131"/>
  <c r="K131"/>
  <c r="J132"/>
  <c r="K133"/>
  <c r="J134"/>
  <c r="J135"/>
  <c r="J136"/>
  <c r="K137"/>
  <c r="J137"/>
  <c r="J138"/>
  <c r="K138"/>
  <c r="J139"/>
  <c r="K140"/>
  <c r="J144"/>
  <c r="K145"/>
  <c r="K146"/>
  <c r="H147"/>
  <c r="K147" s="1"/>
  <c r="H149"/>
  <c r="K149" s="1"/>
  <c r="H148"/>
  <c r="K148" s="1"/>
  <c r="H152"/>
  <c r="K152" s="1"/>
  <c r="I151"/>
  <c r="H151"/>
  <c r="H150"/>
  <c r="H154"/>
  <c r="J154" s="1"/>
  <c r="H153"/>
  <c r="J153" s="1"/>
  <c r="I155"/>
  <c r="H155"/>
  <c r="H158"/>
  <c r="K158" s="1"/>
  <c r="H157"/>
  <c r="K157" s="1"/>
  <c r="H156"/>
  <c r="J156" s="1"/>
  <c r="H159"/>
  <c r="K159" s="1"/>
  <c r="H161"/>
  <c r="J161" s="1"/>
  <c r="H160"/>
  <c r="J160" s="1"/>
  <c r="H163"/>
  <c r="K163" s="1"/>
  <c r="H164"/>
  <c r="K164" s="1"/>
  <c r="H166"/>
  <c r="J166" s="1"/>
  <c r="H165"/>
  <c r="K165" s="1"/>
  <c r="H167"/>
  <c r="J167" s="1"/>
  <c r="H168"/>
  <c r="K168" s="1"/>
  <c r="I171"/>
  <c r="H171"/>
  <c r="H170"/>
  <c r="K170" s="1"/>
  <c r="I169"/>
  <c r="H169"/>
  <c r="H173"/>
  <c r="K173" s="1"/>
  <c r="H172"/>
  <c r="J172" s="1"/>
  <c r="I175"/>
  <c r="H175"/>
  <c r="I174"/>
  <c r="H174"/>
  <c r="H177"/>
  <c r="J177" s="1"/>
  <c r="I176"/>
  <c r="H176"/>
  <c r="I179"/>
  <c r="H179"/>
  <c r="H178"/>
  <c r="H180"/>
  <c r="K180" s="1"/>
  <c r="I181"/>
  <c r="H181"/>
  <c r="H182"/>
  <c r="K182" s="1"/>
  <c r="H184"/>
  <c r="J184" s="1"/>
  <c r="H183"/>
  <c r="J183" s="1"/>
  <c r="H186"/>
  <c r="K186" s="1"/>
  <c r="H185"/>
  <c r="K185" s="1"/>
  <c r="I187"/>
  <c r="H187"/>
  <c r="I188"/>
  <c r="H188"/>
  <c r="H189"/>
  <c r="K189" s="1"/>
  <c r="H190"/>
  <c r="J190" s="1"/>
  <c r="H192"/>
  <c r="J192" s="1"/>
  <c r="H191"/>
  <c r="K191" s="1"/>
  <c r="H195"/>
  <c r="K195" s="1"/>
  <c r="H194"/>
  <c r="J194" s="1"/>
  <c r="H197"/>
  <c r="J197" s="1"/>
  <c r="H196"/>
  <c r="K196" s="1"/>
  <c r="H199"/>
  <c r="J199" s="1"/>
  <c r="I198"/>
  <c r="H198"/>
  <c r="H202"/>
  <c r="I201"/>
  <c r="H201"/>
  <c r="H200"/>
  <c r="J200" s="1"/>
  <c r="H203"/>
  <c r="K203" s="1"/>
  <c r="H205"/>
  <c r="J205" s="1"/>
  <c r="H204"/>
  <c r="J204" s="1"/>
  <c r="H207"/>
  <c r="K207" s="1"/>
  <c r="H206"/>
  <c r="J206" s="1"/>
  <c r="H208"/>
  <c r="K208" s="1"/>
  <c r="H209"/>
  <c r="K209" s="1"/>
  <c r="H211"/>
  <c r="J211" s="1"/>
  <c r="H210"/>
  <c r="J210" s="1"/>
  <c r="H212"/>
  <c r="K212" s="1"/>
  <c r="H213"/>
  <c r="J213" s="1"/>
  <c r="H214"/>
  <c r="J214" s="1"/>
  <c r="H215"/>
  <c r="J215" s="1"/>
  <c r="H217"/>
  <c r="J217" s="1"/>
  <c r="H216"/>
  <c r="J216" s="1"/>
  <c r="H219"/>
  <c r="J219" s="1"/>
  <c r="H218"/>
  <c r="K218" s="1"/>
  <c r="H221"/>
  <c r="J221" s="1"/>
  <c r="H220"/>
  <c r="J220" s="1"/>
  <c r="H223"/>
  <c r="J223" s="1"/>
  <c r="H222"/>
  <c r="K222" s="1"/>
  <c r="H224"/>
  <c r="K224" s="1"/>
  <c r="H225"/>
  <c r="K225" s="1"/>
  <c r="H228"/>
  <c r="K228" s="1"/>
  <c r="H227"/>
  <c r="K227" s="1"/>
  <c r="H229"/>
  <c r="K229" s="1"/>
  <c r="I231"/>
  <c r="H231"/>
  <c r="I230"/>
  <c r="H230"/>
  <c r="H233"/>
  <c r="K233" s="1"/>
  <c r="H232"/>
  <c r="K232" s="1"/>
  <c r="H235"/>
  <c r="K235" s="1"/>
  <c r="H234"/>
  <c r="J234" s="1"/>
  <c r="H237"/>
  <c r="K237" s="1"/>
  <c r="H236"/>
  <c r="K236" s="1"/>
  <c r="H238"/>
  <c r="K238" s="1"/>
  <c r="H240"/>
  <c r="K240" s="1"/>
  <c r="H239"/>
  <c r="K239" s="1"/>
  <c r="H242"/>
  <c r="J242" s="1"/>
  <c r="H241"/>
  <c r="K241" s="1"/>
  <c r="I243"/>
  <c r="H243"/>
  <c r="H244"/>
  <c r="K244" s="1"/>
  <c r="H246"/>
  <c r="J246" s="1"/>
  <c r="H245"/>
  <c r="J245" s="1"/>
  <c r="H247"/>
  <c r="K247" s="1"/>
  <c r="H248"/>
  <c r="K248" s="1"/>
  <c r="I250"/>
  <c r="H250"/>
  <c r="H249"/>
  <c r="J249" s="1"/>
  <c r="H251"/>
  <c r="K251" s="1"/>
  <c r="H252"/>
  <c r="J252" s="1"/>
  <c r="H253"/>
  <c r="J253" s="1"/>
  <c r="H255"/>
  <c r="K255" s="1"/>
  <c r="H256"/>
  <c r="K256" s="1"/>
  <c r="H257"/>
  <c r="J257" s="1"/>
  <c r="H258"/>
  <c r="J258" s="1"/>
  <c r="H259"/>
  <c r="J259" s="1"/>
  <c r="H260"/>
  <c r="J260" s="1"/>
  <c r="H261"/>
  <c r="K261" s="1"/>
  <c r="H262"/>
  <c r="K262" s="1"/>
  <c r="H263"/>
  <c r="J263" s="1"/>
  <c r="H264"/>
  <c r="K264" s="1"/>
  <c r="H265"/>
  <c r="J265" s="1"/>
  <c r="H267"/>
  <c r="K267" s="1"/>
  <c r="H266"/>
  <c r="J266" s="1"/>
  <c r="H268"/>
  <c r="K268" s="1"/>
  <c r="H269"/>
  <c r="K269" s="1"/>
  <c r="H271"/>
  <c r="J271" s="1"/>
  <c r="H270"/>
  <c r="K270" s="1"/>
  <c r="H272"/>
  <c r="K272" s="1"/>
  <c r="H274"/>
  <c r="K274" s="1"/>
  <c r="H273"/>
  <c r="J273" s="1"/>
  <c r="H275"/>
  <c r="K275" s="1"/>
  <c r="H276"/>
  <c r="J276" s="1"/>
  <c r="H277"/>
  <c r="J277" s="1"/>
  <c r="H278"/>
  <c r="K278" s="1"/>
  <c r="H279"/>
  <c r="K279" s="1"/>
  <c r="H281"/>
  <c r="K281" s="1"/>
  <c r="H280"/>
  <c r="J280" s="1"/>
  <c r="H283"/>
  <c r="K283" s="1"/>
  <c r="H284"/>
  <c r="J284" s="1"/>
  <c r="H285"/>
  <c r="K285" s="1"/>
  <c r="H289"/>
  <c r="K289" s="1"/>
  <c r="I290"/>
  <c r="H290"/>
  <c r="H291"/>
  <c r="J291" s="1"/>
  <c r="H288"/>
  <c r="K288" s="1"/>
  <c r="H292"/>
  <c r="K292" s="1"/>
  <c r="H293"/>
  <c r="K293" s="1"/>
  <c r="H286"/>
  <c r="J286" s="1"/>
  <c r="H287"/>
  <c r="J287" s="1"/>
  <c r="H294"/>
  <c r="J294" s="1"/>
  <c r="H295"/>
  <c r="J295" s="1"/>
  <c r="I296"/>
  <c r="H296"/>
  <c r="I297"/>
  <c r="H297"/>
  <c r="J168" l="1"/>
  <c r="J165"/>
  <c r="J149"/>
  <c r="J155"/>
  <c r="K160"/>
  <c r="J237"/>
  <c r="J232"/>
  <c r="K153"/>
  <c r="J147"/>
  <c r="J148"/>
  <c r="J150"/>
  <c r="K150"/>
  <c r="J151"/>
  <c r="K151"/>
  <c r="J152"/>
  <c r="K154"/>
  <c r="K155"/>
  <c r="K156"/>
  <c r="J158"/>
  <c r="J157"/>
  <c r="J159"/>
  <c r="K161"/>
  <c r="J163"/>
  <c r="J164"/>
  <c r="J225"/>
  <c r="K242"/>
  <c r="J238"/>
  <c r="J185"/>
  <c r="K166"/>
  <c r="K167"/>
  <c r="K171"/>
  <c r="J171"/>
  <c r="J170"/>
  <c r="K169"/>
  <c r="J169"/>
  <c r="K246"/>
  <c r="K190"/>
  <c r="J173"/>
  <c r="K172"/>
  <c r="J228"/>
  <c r="J187"/>
  <c r="K176"/>
  <c r="K174"/>
  <c r="J174"/>
  <c r="J175"/>
  <c r="K175"/>
  <c r="J176"/>
  <c r="K177"/>
  <c r="J178"/>
  <c r="K178"/>
  <c r="J179"/>
  <c r="K179"/>
  <c r="J180"/>
  <c r="J181"/>
  <c r="K181"/>
  <c r="J182"/>
  <c r="K183"/>
  <c r="K184"/>
  <c r="J186"/>
  <c r="K187"/>
  <c r="J241"/>
  <c r="K210"/>
  <c r="J208"/>
  <c r="K204"/>
  <c r="K188"/>
  <c r="J188"/>
  <c r="J189"/>
  <c r="J267"/>
  <c r="J256"/>
  <c r="J222"/>
  <c r="K214"/>
  <c r="J231"/>
  <c r="K271"/>
  <c r="J264"/>
  <c r="K220"/>
  <c r="J212"/>
  <c r="J191"/>
  <c r="K192"/>
  <c r="J195"/>
  <c r="K194"/>
  <c r="J196"/>
  <c r="K197"/>
  <c r="K198"/>
  <c r="J198"/>
  <c r="K199"/>
  <c r="J201"/>
  <c r="J202"/>
  <c r="K200"/>
  <c r="K201"/>
  <c r="K202"/>
  <c r="J203"/>
  <c r="K205"/>
  <c r="J207"/>
  <c r="K206"/>
  <c r="J209"/>
  <c r="K211"/>
  <c r="K213"/>
  <c r="K215"/>
  <c r="K216"/>
  <c r="K217"/>
  <c r="J218"/>
  <c r="K219"/>
  <c r="K221"/>
  <c r="K223"/>
  <c r="J224"/>
  <c r="J227"/>
  <c r="J229"/>
  <c r="J230"/>
  <c r="K230"/>
  <c r="K231"/>
  <c r="J233"/>
  <c r="J235"/>
  <c r="K234"/>
  <c r="J236"/>
  <c r="J240"/>
  <c r="J239"/>
  <c r="J243"/>
  <c r="K243"/>
  <c r="J244"/>
  <c r="K245"/>
  <c r="J247"/>
  <c r="J248"/>
  <c r="J250"/>
  <c r="K250"/>
  <c r="K249"/>
  <c r="J251"/>
  <c r="K252"/>
  <c r="K253"/>
  <c r="J255"/>
  <c r="K257"/>
  <c r="K258"/>
  <c r="K259"/>
  <c r="K260"/>
  <c r="J261"/>
  <c r="J262"/>
  <c r="K265"/>
  <c r="K263"/>
  <c r="K266"/>
  <c r="J268"/>
  <c r="J269"/>
  <c r="J270"/>
  <c r="J272"/>
  <c r="J274"/>
  <c r="K273"/>
  <c r="J275"/>
  <c r="K276"/>
  <c r="K277"/>
  <c r="J278"/>
  <c r="J279"/>
  <c r="J281"/>
  <c r="K280"/>
  <c r="J290"/>
  <c r="J283"/>
  <c r="K284"/>
  <c r="J285"/>
  <c r="J288"/>
  <c r="J289"/>
  <c r="K290"/>
  <c r="K291"/>
  <c r="J292"/>
  <c r="J293"/>
  <c r="K286"/>
  <c r="K287"/>
  <c r="K294"/>
  <c r="K295"/>
  <c r="J296"/>
  <c r="K296"/>
  <c r="J297"/>
  <c r="K297"/>
  <c r="H298" l="1"/>
  <c r="J298" s="1"/>
  <c r="K298" l="1"/>
  <c r="J10" i="1" l="1"/>
  <c r="H10"/>
  <c r="H11"/>
  <c r="J11" s="1"/>
  <c r="H12"/>
  <c r="J12" s="1"/>
  <c r="I13"/>
  <c r="H13"/>
  <c r="J13" s="1"/>
  <c r="J16"/>
  <c r="J20"/>
  <c r="J28"/>
  <c r="J32"/>
  <c r="J38"/>
  <c r="J42"/>
  <c r="J46"/>
  <c r="J50"/>
  <c r="J54"/>
  <c r="J58"/>
  <c r="J62"/>
  <c r="J66"/>
  <c r="J70"/>
  <c r="J74"/>
  <c r="J78"/>
  <c r="J82"/>
  <c r="J86"/>
  <c r="J90"/>
  <c r="J94"/>
  <c r="J98"/>
  <c r="J106"/>
  <c r="J110"/>
  <c r="J114"/>
  <c r="J118"/>
  <c r="J122"/>
  <c r="J126"/>
  <c r="J134"/>
  <c r="J138"/>
  <c r="J142"/>
  <c r="J146"/>
  <c r="J150"/>
  <c r="J154"/>
  <c r="J158"/>
  <c r="J166"/>
  <c r="J170"/>
  <c r="J178"/>
  <c r="J182"/>
  <c r="J186"/>
  <c r="J190"/>
  <c r="J194"/>
  <c r="J198"/>
  <c r="J202"/>
  <c r="J206"/>
  <c r="J210"/>
  <c r="J214"/>
  <c r="J218"/>
  <c r="J222"/>
  <c r="J226"/>
  <c r="J230"/>
  <c r="J234"/>
  <c r="J238"/>
  <c r="J250"/>
  <c r="J262"/>
  <c r="J270"/>
  <c r="J282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8"/>
  <c r="H39"/>
  <c r="J39" s="1"/>
  <c r="H40"/>
  <c r="J40" s="1"/>
  <c r="H41"/>
  <c r="J41" s="1"/>
  <c r="H42"/>
  <c r="H43"/>
  <c r="J43" s="1"/>
  <c r="H44"/>
  <c r="J44" s="1"/>
  <c r="H45"/>
  <c r="J45" s="1"/>
  <c r="H46"/>
  <c r="H47"/>
  <c r="J47" s="1"/>
  <c r="H48"/>
  <c r="J48" s="1"/>
  <c r="H49"/>
  <c r="J49" s="1"/>
  <c r="H50"/>
  <c r="H51"/>
  <c r="J51" s="1"/>
  <c r="H52"/>
  <c r="J52" s="1"/>
  <c r="H53"/>
  <c r="J53" s="1"/>
  <c r="H54"/>
  <c r="H55"/>
  <c r="J55" s="1"/>
  <c r="H56"/>
  <c r="J56" s="1"/>
  <c r="H57"/>
  <c r="J57" s="1"/>
  <c r="H58"/>
  <c r="H59"/>
  <c r="J59" s="1"/>
  <c r="H60"/>
  <c r="J60" s="1"/>
  <c r="H61"/>
  <c r="J61" s="1"/>
  <c r="H62"/>
  <c r="H63"/>
  <c r="J63" s="1"/>
  <c r="H64"/>
  <c r="J64" s="1"/>
  <c r="H65"/>
  <c r="J65" s="1"/>
  <c r="H66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H79"/>
  <c r="J79" s="1"/>
  <c r="H80"/>
  <c r="J80" s="1"/>
  <c r="H81"/>
  <c r="J81" s="1"/>
  <c r="H82"/>
  <c r="H83"/>
  <c r="J83" s="1"/>
  <c r="H84"/>
  <c r="J84" s="1"/>
  <c r="H85"/>
  <c r="J85" s="1"/>
  <c r="H86"/>
  <c r="H87"/>
  <c r="J87" s="1"/>
  <c r="H88"/>
  <c r="J88" s="1"/>
  <c r="H89"/>
  <c r="J89" s="1"/>
  <c r="H90"/>
  <c r="H91"/>
  <c r="J91" s="1"/>
  <c r="H92"/>
  <c r="J92" s="1"/>
  <c r="H93"/>
  <c r="J93" s="1"/>
  <c r="H94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H107"/>
  <c r="J107" s="1"/>
  <c r="H108"/>
  <c r="J108" s="1"/>
  <c r="H109"/>
  <c r="J109" s="1"/>
  <c r="H110"/>
  <c r="H111"/>
  <c r="J111" s="1"/>
  <c r="H112"/>
  <c r="J112" s="1"/>
  <c r="H113"/>
  <c r="J113" s="1"/>
  <c r="H114"/>
  <c r="H115"/>
  <c r="J115" s="1"/>
  <c r="H116"/>
  <c r="J116" s="1"/>
  <c r="H117"/>
  <c r="J117" s="1"/>
  <c r="H118"/>
  <c r="H119"/>
  <c r="J119" s="1"/>
  <c r="H120"/>
  <c r="J120" s="1"/>
  <c r="H121"/>
  <c r="J121" s="1"/>
  <c r="H122"/>
  <c r="H123"/>
  <c r="J123" s="1"/>
  <c r="H124"/>
  <c r="J124" s="1"/>
  <c r="H125"/>
  <c r="J125" s="1"/>
  <c r="H126"/>
  <c r="H127"/>
  <c r="J127" s="1"/>
  <c r="H128"/>
  <c r="J128" s="1"/>
  <c r="H129"/>
  <c r="J129" s="1"/>
  <c r="H130"/>
  <c r="H131"/>
  <c r="J131" s="1"/>
  <c r="H132"/>
  <c r="J132" s="1"/>
  <c r="H133"/>
  <c r="J133" s="1"/>
  <c r="H134"/>
  <c r="H135"/>
  <c r="J135" s="1"/>
  <c r="H136"/>
  <c r="J136" s="1"/>
  <c r="H137"/>
  <c r="J137" s="1"/>
  <c r="H138"/>
  <c r="H139"/>
  <c r="H140"/>
  <c r="J140" s="1"/>
  <c r="H141"/>
  <c r="J141" s="1"/>
  <c r="H142"/>
  <c r="H143"/>
  <c r="J143" s="1"/>
  <c r="H144"/>
  <c r="J144" s="1"/>
  <c r="H145"/>
  <c r="J145" s="1"/>
  <c r="H146"/>
  <c r="H147"/>
  <c r="J147" s="1"/>
  <c r="H148"/>
  <c r="J148" s="1"/>
  <c r="H149"/>
  <c r="J149" s="1"/>
  <c r="H150"/>
  <c r="H151"/>
  <c r="H152"/>
  <c r="J152" s="1"/>
  <c r="H153"/>
  <c r="J153" s="1"/>
  <c r="H154"/>
  <c r="H155"/>
  <c r="J155" s="1"/>
  <c r="H156"/>
  <c r="J156" s="1"/>
  <c r="H157"/>
  <c r="J157" s="1"/>
  <c r="H158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H183"/>
  <c r="H184"/>
  <c r="J184" s="1"/>
  <c r="H185"/>
  <c r="J185" s="1"/>
  <c r="H186"/>
  <c r="H187"/>
  <c r="J187" s="1"/>
  <c r="H188"/>
  <c r="J188" s="1"/>
  <c r="H189"/>
  <c r="J189" s="1"/>
  <c r="H190"/>
  <c r="H191"/>
  <c r="J191" s="1"/>
  <c r="H192"/>
  <c r="J192" s="1"/>
  <c r="H193"/>
  <c r="J193" s="1"/>
  <c r="H194"/>
  <c r="H195"/>
  <c r="J195" s="1"/>
  <c r="H196"/>
  <c r="J196" s="1"/>
  <c r="H197"/>
  <c r="J197" s="1"/>
  <c r="H198"/>
  <c r="H199"/>
  <c r="J199" s="1"/>
  <c r="H200"/>
  <c r="H201"/>
  <c r="J201" s="1"/>
  <c r="H202"/>
  <c r="H203"/>
  <c r="J203" s="1"/>
  <c r="H204"/>
  <c r="J204" s="1"/>
  <c r="H205"/>
  <c r="J205" s="1"/>
  <c r="H206"/>
  <c r="H207"/>
  <c r="J207" s="1"/>
  <c r="H208"/>
  <c r="J208" s="1"/>
  <c r="H209"/>
  <c r="J209" s="1"/>
  <c r="H210"/>
  <c r="H211"/>
  <c r="J211" s="1"/>
  <c r="H212"/>
  <c r="J212" s="1"/>
  <c r="H213"/>
  <c r="J213" s="1"/>
  <c r="H214"/>
  <c r="H215"/>
  <c r="H216"/>
  <c r="J216" s="1"/>
  <c r="H217"/>
  <c r="J217" s="1"/>
  <c r="H218"/>
  <c r="H219"/>
  <c r="J219" s="1"/>
  <c r="H220"/>
  <c r="J220" s="1"/>
  <c r="H221"/>
  <c r="H222"/>
  <c r="H223"/>
  <c r="J223" s="1"/>
  <c r="H224"/>
  <c r="H225"/>
  <c r="H226"/>
  <c r="H227"/>
  <c r="H228"/>
  <c r="J228" s="1"/>
  <c r="H229"/>
  <c r="H230"/>
  <c r="H231"/>
  <c r="J231" s="1"/>
  <c r="H232"/>
  <c r="J232" s="1"/>
  <c r="H233"/>
  <c r="H234"/>
  <c r="H235"/>
  <c r="H236"/>
  <c r="H237"/>
  <c r="H238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I93"/>
  <c r="I92"/>
  <c r="I94"/>
  <c r="I98"/>
  <c r="I101"/>
  <c r="I102"/>
  <c r="J102" s="1"/>
  <c r="I111"/>
  <c r="I112"/>
  <c r="I113"/>
  <c r="I117"/>
  <c r="I123"/>
  <c r="I129"/>
  <c r="I128"/>
  <c r="I130"/>
  <c r="J130" s="1"/>
  <c r="J183" l="1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<sst xmlns="http://schemas.openxmlformats.org/spreadsheetml/2006/main" count="1167" uniqueCount="256">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</sst>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6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6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Font="1"/>
    <xf numFmtId="0" fontId="24" fillId="0" borderId="0" xfId="0" applyFont="1"/>
    <xf numFmtId="0" fontId="24" fillId="0" borderId="2" xfId="0" applyFont="1" applyBorder="1"/>
    <xf numFmtId="165" fontId="24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5" fillId="0" borderId="0" xfId="0" applyFont="1" applyAlignment="1">
      <alignment horizontal="center" vertical="center"/>
    </xf>
    <xf numFmtId="0" fontId="24" fillId="0" borderId="5" xfId="0" applyFont="1" applyBorder="1"/>
    <xf numFmtId="165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/>
    <xf numFmtId="165" fontId="24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7" fillId="2" borderId="0" xfId="0" applyNumberFormat="1" applyFont="1" applyFill="1" applyBorder="1"/>
    <xf numFmtId="0" fontId="27" fillId="2" borderId="0" xfId="0" applyFont="1" applyFill="1" applyBorder="1"/>
    <xf numFmtId="1" fontId="29" fillId="2" borderId="0" xfId="0" applyNumberFormat="1" applyFont="1" applyFill="1" applyBorder="1" applyAlignment="1">
      <alignment horizontal="center"/>
    </xf>
    <xf numFmtId="2" fontId="30" fillId="4" borderId="9" xfId="0" applyNumberFormat="1" applyFont="1" applyFill="1" applyBorder="1" applyAlignment="1">
      <alignment horizontal="center" vertical="center"/>
    </xf>
    <xf numFmtId="2" fontId="30" fillId="4" borderId="11" xfId="0" applyNumberFormat="1" applyFont="1" applyFill="1" applyBorder="1" applyAlignment="1">
      <alignment horizontal="center" vertical="center"/>
    </xf>
    <xf numFmtId="2" fontId="30" fillId="4" borderId="12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6" fontId="36" fillId="0" borderId="0" xfId="0" applyNumberFormat="1" applyFont="1" applyBorder="1" applyAlignment="1">
      <alignment horizontal="center" vertical="center"/>
    </xf>
    <xf numFmtId="166" fontId="36" fillId="6" borderId="0" xfId="0" applyNumberFormat="1" applyFont="1" applyFill="1" applyBorder="1" applyAlignment="1">
      <alignment horizontal="center" vertical="center"/>
    </xf>
    <xf numFmtId="2" fontId="26" fillId="6" borderId="0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 vertical="center"/>
    </xf>
    <xf numFmtId="0" fontId="26" fillId="6" borderId="0" xfId="0" applyNumberFormat="1" applyFont="1" applyFill="1" applyBorder="1" applyAlignment="1">
      <alignment horizontal="center"/>
    </xf>
    <xf numFmtId="2" fontId="36" fillId="6" borderId="0" xfId="0" applyNumberFormat="1" applyFont="1" applyFill="1" applyBorder="1" applyAlignment="1">
      <alignment horizontal="center" vertical="center"/>
    </xf>
    <xf numFmtId="2" fontId="37" fillId="6" borderId="6" xfId="0" applyNumberFormat="1" applyFont="1" applyFill="1" applyBorder="1" applyAlignment="1">
      <alignment horizontal="center"/>
    </xf>
    <xf numFmtId="166" fontId="36" fillId="7" borderId="0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 vertical="center"/>
    </xf>
    <xf numFmtId="0" fontId="26" fillId="7" borderId="0" xfId="0" applyNumberFormat="1" applyFont="1" applyFill="1" applyBorder="1" applyAlignment="1">
      <alignment horizontal="center"/>
    </xf>
    <xf numFmtId="2" fontId="36" fillId="7" borderId="0" xfId="0" applyNumberFormat="1" applyFont="1" applyFill="1" applyBorder="1" applyAlignment="1">
      <alignment horizontal="center" vertical="center"/>
    </xf>
    <xf numFmtId="2" fontId="26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4" fillId="7" borderId="0" xfId="0" applyFont="1" applyFill="1"/>
    <xf numFmtId="0" fontId="0" fillId="7" borderId="0" xfId="0" applyFont="1" applyFill="1" applyAlignment="1"/>
    <xf numFmtId="0" fontId="44" fillId="8" borderId="0" xfId="0" applyNumberFormat="1" applyFont="1" applyFill="1" applyBorder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8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69" fontId="48" fillId="0" borderId="22" xfId="0" applyNumberFormat="1" applyFont="1" applyFill="1" applyBorder="1" applyAlignment="1">
      <alignment horizontal="center"/>
    </xf>
    <xf numFmtId="170" fontId="50" fillId="0" borderId="22" xfId="0" applyNumberFormat="1" applyFont="1" applyFill="1" applyBorder="1" applyAlignment="1">
      <alignment horizontal="center"/>
    </xf>
    <xf numFmtId="0" fontId="38" fillId="0" borderId="22" xfId="0" applyFont="1" applyBorder="1" applyAlignment="1">
      <alignment horizontal="center"/>
    </xf>
    <xf numFmtId="168" fontId="51" fillId="0" borderId="22" xfId="0" applyNumberFormat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2" fontId="51" fillId="0" borderId="22" xfId="0" applyNumberFormat="1" applyFont="1" applyBorder="1" applyAlignment="1">
      <alignment horizontal="center"/>
    </xf>
    <xf numFmtId="2" fontId="52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69" fontId="52" fillId="0" borderId="22" xfId="0" applyNumberFormat="1" applyFont="1" applyFill="1" applyBorder="1" applyAlignment="1">
      <alignment horizontal="center"/>
    </xf>
    <xf numFmtId="170" fontId="54" fillId="0" borderId="22" xfId="0" applyNumberFormat="1" applyFont="1" applyFill="1" applyBorder="1" applyAlignment="1">
      <alignment horizontal="center"/>
    </xf>
    <xf numFmtId="0" fontId="51" fillId="0" borderId="0" xfId="0" applyFont="1"/>
    <xf numFmtId="167" fontId="47" fillId="10" borderId="19" xfId="0" applyNumberFormat="1" applyFont="1" applyFill="1" applyBorder="1" applyAlignment="1">
      <alignment horizontal="center" vertical="center"/>
    </xf>
    <xf numFmtId="0" fontId="47" fillId="10" borderId="19" xfId="0" applyNumberFormat="1" applyFont="1" applyFill="1" applyBorder="1" applyAlignment="1">
      <alignment horizontal="center" vertical="center"/>
    </xf>
    <xf numFmtId="0" fontId="44" fillId="10" borderId="20" xfId="0" applyNumberFormat="1" applyFont="1" applyFill="1" applyBorder="1" applyAlignment="1">
      <alignment horizontal="center" vertical="center"/>
    </xf>
    <xf numFmtId="0" fontId="44" fillId="10" borderId="21" xfId="0" applyNumberFormat="1" applyFont="1" applyFill="1" applyBorder="1" applyAlignment="1">
      <alignment horizontal="center" vertical="center"/>
    </xf>
    <xf numFmtId="168" fontId="38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55" fillId="0" borderId="22" xfId="0" applyNumberFormat="1" applyFont="1" applyBorder="1" applyAlignment="1">
      <alignment horizontal="center"/>
    </xf>
    <xf numFmtId="168" fontId="55" fillId="0" borderId="22" xfId="0" applyNumberFormat="1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0" xfId="0" applyFont="1"/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8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0" fontId="38" fillId="0" borderId="0" xfId="0" applyFont="1"/>
    <xf numFmtId="2" fontId="22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19" fillId="0" borderId="22" xfId="0" applyNumberFormat="1" applyFont="1" applyBorder="1" applyAlignment="1">
      <alignment horizontal="center"/>
    </xf>
    <xf numFmtId="0" fontId="58" fillId="11" borderId="0" xfId="0" applyFont="1" applyFill="1" applyAlignment="1">
      <alignment horizontal="center" vertical="center"/>
    </xf>
    <xf numFmtId="0" fontId="59" fillId="0" borderId="0" xfId="0" applyFont="1" applyAlignment="1">
      <alignment horizontal="center"/>
    </xf>
    <xf numFmtId="3" fontId="59" fillId="0" borderId="0" xfId="0" applyNumberFormat="1" applyFont="1" applyAlignment="1">
      <alignment horizontal="center"/>
    </xf>
    <xf numFmtId="9" fontId="59" fillId="0" borderId="0" xfId="1" applyFont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0" fontId="47" fillId="9" borderId="16" xfId="0" applyNumberFormat="1" applyFont="1" applyFill="1" applyBorder="1" applyAlignment="1">
      <alignment horizontal="center" vertic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17" xfId="0" applyNumberFormat="1" applyFont="1" applyFill="1" applyBorder="1" applyAlignment="1">
      <alignment horizontal="center" vertical="center"/>
    </xf>
    <xf numFmtId="0" fontId="44" fillId="9" borderId="18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6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0" fontId="39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8" borderId="0" xfId="0" applyNumberFormat="1" applyFont="1" applyFill="1" applyBorder="1" applyAlignment="1">
      <alignment horizontal="center"/>
    </xf>
    <xf numFmtId="0" fontId="41" fillId="8" borderId="0" xfId="0" applyNumberFormat="1" applyFont="1" applyFill="1" applyBorder="1" applyAlignment="1">
      <alignment horizontal="center" vertical="center"/>
    </xf>
    <xf numFmtId="3" fontId="42" fillId="8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8" borderId="0" xfId="0" applyNumberFormat="1" applyFont="1" applyFill="1" applyBorder="1" applyAlignment="1">
      <alignment horizontal="center" vertical="center"/>
    </xf>
    <xf numFmtId="2" fontId="32" fillId="5" borderId="13" xfId="0" applyNumberFormat="1" applyFont="1" applyFill="1" applyBorder="1" applyAlignment="1">
      <alignment horizontal="left" vertical="center"/>
    </xf>
    <xf numFmtId="2" fontId="32" fillId="5" borderId="14" xfId="0" applyNumberFormat="1" applyFont="1" applyFill="1" applyBorder="1" applyAlignment="1">
      <alignment horizontal="left" vertical="center"/>
    </xf>
    <xf numFmtId="2" fontId="32" fillId="5" borderId="15" xfId="0" applyNumberFormat="1" applyFont="1" applyFill="1" applyBorder="1" applyAlignment="1">
      <alignment horizontal="left" vertical="center"/>
    </xf>
    <xf numFmtId="2" fontId="31" fillId="4" borderId="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8" fillId="3" borderId="0" xfId="0" applyFont="1" applyFill="1" applyBorder="1"/>
    <xf numFmtId="0" fontId="34" fillId="2" borderId="0" xfId="0" applyFont="1" applyFill="1" applyBorder="1" applyAlignment="1">
      <alignment horizontal="center" vertical="center"/>
    </xf>
    <xf numFmtId="0" fontId="35" fillId="3" borderId="0" xfId="0" applyFont="1" applyFill="1" applyBorder="1"/>
    <xf numFmtId="0" fontId="29" fillId="2" borderId="0" xfId="0" applyFont="1" applyFill="1" applyBorder="1" applyAlignment="1">
      <alignment horizontal="right"/>
    </xf>
    <xf numFmtId="0" fontId="27" fillId="3" borderId="0" xfId="0" applyFont="1" applyFill="1" applyBorder="1"/>
    <xf numFmtId="2" fontId="30" fillId="4" borderId="8" xfId="0" applyNumberFormat="1" applyFont="1" applyFill="1" applyBorder="1" applyAlignment="1">
      <alignment horizontal="center" vertical="center"/>
    </xf>
    <xf numFmtId="2" fontId="30" fillId="4" borderId="7" xfId="0" applyNumberFormat="1" applyFont="1" applyFill="1" applyBorder="1" applyAlignment="1">
      <alignment horizontal="center" vertical="center"/>
    </xf>
    <xf numFmtId="2" fontId="30" fillId="4" borderId="10" xfId="0" applyNumberFormat="1" applyFont="1" applyFill="1" applyBorder="1" applyAlignment="1">
      <alignment horizontal="center" vertical="center"/>
    </xf>
    <xf numFmtId="2" fontId="30" fillId="4" borderId="11" xfId="0" applyNumberFormat="1" applyFont="1" applyFill="1" applyBorder="1" applyAlignment="1">
      <alignment horizontal="center" vertical="center"/>
    </xf>
    <xf numFmtId="0" fontId="30" fillId="4" borderId="8" xfId="0" applyNumberFormat="1" applyFont="1" applyFill="1" applyBorder="1" applyAlignment="1">
      <alignment horizontal="center" vertical="center"/>
    </xf>
    <xf numFmtId="0" fontId="30" fillId="4" borderId="11" xfId="0" applyNumberFormat="1" applyFont="1" applyFill="1" applyBorder="1" applyAlignment="1">
      <alignment horizontal="center" vertical="center"/>
    </xf>
    <xf numFmtId="0" fontId="57" fillId="6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</c:numCache>
            </c:numRef>
          </c:val>
        </c:ser>
        <c:axId val="55964800"/>
        <c:axId val="55984896"/>
      </c:barChart>
      <c:catAx>
        <c:axId val="55964800"/>
        <c:scaling>
          <c:orientation val="minMax"/>
        </c:scaling>
        <c:axPos val="b"/>
        <c:majorTickMark val="none"/>
        <c:tickLblPos val="nextTo"/>
        <c:crossAx val="55984896"/>
        <c:crosses val="autoZero"/>
        <c:auto val="1"/>
        <c:lblAlgn val="ctr"/>
        <c:lblOffset val="100"/>
      </c:catAx>
      <c:valAx>
        <c:axId val="5598489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964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2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</c:numCache>
            </c:numRef>
          </c:val>
        </c:ser>
        <c:dLbls>
          <c:showVal val="1"/>
        </c:dLbls>
        <c:marker val="1"/>
        <c:axId val="86779008"/>
        <c:axId val="86780544"/>
      </c:lineChart>
      <c:catAx>
        <c:axId val="86779008"/>
        <c:scaling>
          <c:orientation val="minMax"/>
        </c:scaling>
        <c:axPos val="b"/>
        <c:numFmt formatCode="#,##0" sourceLinked="1"/>
        <c:majorTickMark val="none"/>
        <c:tickLblPos val="nextTo"/>
        <c:crossAx val="86780544"/>
        <c:crosses val="autoZero"/>
        <c:auto val="1"/>
        <c:lblAlgn val="ctr"/>
        <c:lblOffset val="100"/>
      </c:catAx>
      <c:valAx>
        <c:axId val="86780544"/>
        <c:scaling>
          <c:orientation val="minMax"/>
        </c:scaling>
        <c:delete val="1"/>
        <c:axPos val="l"/>
        <c:numFmt formatCode="0%" sourceLinked="1"/>
        <c:tickLblPos val="nextTo"/>
        <c:crossAx val="86779008"/>
        <c:crosses val="autoZero"/>
        <c:crossBetween val="between"/>
      </c:valAx>
    </c:plotArea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47624</xdr:rowOff>
    </xdr:from>
    <xdr:to>
      <xdr:col>5</xdr:col>
      <xdr:colOff>114300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8</xdr:row>
      <xdr:rowOff>171450</xdr:rowOff>
    </xdr:from>
    <xdr:to>
      <xdr:col>13</xdr:col>
      <xdr:colOff>371475</xdr:colOff>
      <xdr:row>21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8"/>
  <sheetViews>
    <sheetView tabSelected="1" workbookViewId="0">
      <selection activeCell="C3" sqref="C3:D3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5.75">
      <c r="A2" s="148" t="s">
        <v>116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6.25">
      <c r="A3" s="149" t="s">
        <v>103</v>
      </c>
      <c r="B3" s="149"/>
      <c r="C3" s="150" t="s">
        <v>208</v>
      </c>
      <c r="D3" s="151"/>
      <c r="E3" s="49"/>
      <c r="F3" s="49"/>
      <c r="G3" s="49"/>
      <c r="H3" s="152"/>
      <c r="I3" s="152"/>
      <c r="J3" s="50"/>
      <c r="K3" s="50"/>
    </row>
    <row r="4" spans="1:11" ht="15" customHeight="1">
      <c r="A4" s="144" t="s">
        <v>1</v>
      </c>
      <c r="B4" s="138" t="s">
        <v>104</v>
      </c>
      <c r="C4" s="138" t="s">
        <v>105</v>
      </c>
      <c r="D4" s="138" t="s">
        <v>106</v>
      </c>
      <c r="E4" s="138" t="s">
        <v>107</v>
      </c>
      <c r="F4" s="138" t="s">
        <v>108</v>
      </c>
      <c r="G4" s="138" t="s">
        <v>109</v>
      </c>
      <c r="H4" s="140" t="s">
        <v>110</v>
      </c>
      <c r="I4" s="141"/>
      <c r="J4" s="138" t="s">
        <v>111</v>
      </c>
      <c r="K4" s="138" t="s">
        <v>112</v>
      </c>
    </row>
    <row r="5" spans="1:11" ht="15" customHeight="1">
      <c r="A5" s="145"/>
      <c r="B5" s="139"/>
      <c r="C5" s="139"/>
      <c r="D5" s="139"/>
      <c r="E5" s="139"/>
      <c r="F5" s="139"/>
      <c r="G5" s="139"/>
      <c r="H5" s="142"/>
      <c r="I5" s="143"/>
      <c r="J5" s="139"/>
      <c r="K5" s="139"/>
    </row>
    <row r="6" spans="1:11" s="87" customFormat="1" ht="15.75" customHeight="1">
      <c r="A6" s="71">
        <v>43440</v>
      </c>
      <c r="B6" s="58" t="s">
        <v>151</v>
      </c>
      <c r="C6" s="58">
        <v>773</v>
      </c>
      <c r="D6" s="58" t="s">
        <v>20</v>
      </c>
      <c r="E6" s="85">
        <v>913.6</v>
      </c>
      <c r="F6" s="85">
        <v>902.15</v>
      </c>
      <c r="G6" s="133"/>
      <c r="H6" s="54">
        <f t="shared" ref="H6:H8" si="0">(IF(D6="SHORT",E6-F6,IF(D6="LONG",F6-E6)))*C6</f>
        <v>8850.8500000000349</v>
      </c>
      <c r="I6" s="55"/>
      <c r="J6" s="56">
        <f t="shared" ref="J6:J8" si="1">(H6+I6)/C6</f>
        <v>11.450000000000045</v>
      </c>
      <c r="K6" s="57">
        <f t="shared" ref="K6:K8" si="2">SUM(H6:I6)</f>
        <v>8850.8500000000349</v>
      </c>
    </row>
    <row r="7" spans="1:11" s="87" customFormat="1" ht="15.75" customHeight="1">
      <c r="A7" s="71">
        <v>43440</v>
      </c>
      <c r="B7" s="58" t="s">
        <v>128</v>
      </c>
      <c r="C7" s="58">
        <v>356</v>
      </c>
      <c r="D7" s="58" t="s">
        <v>20</v>
      </c>
      <c r="E7" s="85">
        <v>1264</v>
      </c>
      <c r="F7" s="85">
        <v>1276.9000000000001</v>
      </c>
      <c r="G7" s="133"/>
      <c r="H7" s="54">
        <f t="shared" si="0"/>
        <v>-4592.4000000000324</v>
      </c>
      <c r="I7" s="55"/>
      <c r="J7" s="56">
        <f t="shared" si="1"/>
        <v>-12.900000000000091</v>
      </c>
      <c r="K7" s="57">
        <f t="shared" si="2"/>
        <v>-4592.4000000000324</v>
      </c>
    </row>
    <row r="8" spans="1:11" s="87" customFormat="1" ht="15.75" customHeight="1">
      <c r="A8" s="71">
        <v>43440</v>
      </c>
      <c r="B8" s="58" t="s">
        <v>196</v>
      </c>
      <c r="C8" s="58">
        <v>4271</v>
      </c>
      <c r="D8" s="58" t="s">
        <v>20</v>
      </c>
      <c r="E8" s="85">
        <v>105.35</v>
      </c>
      <c r="F8" s="85">
        <v>104</v>
      </c>
      <c r="G8" s="133"/>
      <c r="H8" s="54">
        <f t="shared" si="0"/>
        <v>5765.8499999999758</v>
      </c>
      <c r="I8" s="55"/>
      <c r="J8" s="56">
        <f t="shared" si="1"/>
        <v>1.3499999999999943</v>
      </c>
      <c r="K8" s="57">
        <f t="shared" si="2"/>
        <v>5765.8499999999758</v>
      </c>
    </row>
    <row r="9" spans="1:11" s="87" customFormat="1" ht="15.75" customHeight="1">
      <c r="A9" s="71">
        <v>43439</v>
      </c>
      <c r="B9" s="58" t="s">
        <v>138</v>
      </c>
      <c r="C9" s="58">
        <v>773</v>
      </c>
      <c r="D9" s="58" t="s">
        <v>20</v>
      </c>
      <c r="E9" s="85">
        <v>581.45000000000005</v>
      </c>
      <c r="F9" s="85">
        <v>574.15</v>
      </c>
      <c r="G9" s="133"/>
      <c r="H9" s="54">
        <f t="shared" ref="H9:H10" si="3">(IF(D9="SHORT",E9-F9,IF(D9="LONG",F9-E9)))*C9</f>
        <v>5642.9000000000524</v>
      </c>
      <c r="I9" s="55"/>
      <c r="J9" s="56">
        <f t="shared" ref="J9:J10" si="4">(H9+I9)/C9</f>
        <v>7.3000000000000682</v>
      </c>
      <c r="K9" s="57">
        <f>SUM(H9:I9)</f>
        <v>5642.9000000000524</v>
      </c>
    </row>
    <row r="10" spans="1:11" s="87" customFormat="1" ht="15.75" customHeight="1">
      <c r="A10" s="71">
        <v>43439</v>
      </c>
      <c r="B10" s="58" t="s">
        <v>132</v>
      </c>
      <c r="C10" s="58">
        <v>1977</v>
      </c>
      <c r="D10" s="58" t="s">
        <v>20</v>
      </c>
      <c r="E10" s="85">
        <v>227.55</v>
      </c>
      <c r="F10" s="85">
        <v>226.35</v>
      </c>
      <c r="G10" s="133"/>
      <c r="H10" s="54">
        <f t="shared" si="3"/>
        <v>2372.4000000000337</v>
      </c>
      <c r="I10" s="55"/>
      <c r="J10" s="56">
        <f t="shared" si="4"/>
        <v>1.2000000000000171</v>
      </c>
      <c r="K10" s="57">
        <f t="shared" ref="K10" si="5">SUM(H10:I10)</f>
        <v>2372.4000000000337</v>
      </c>
    </row>
    <row r="11" spans="1:11" s="87" customFormat="1" ht="15.75" customHeight="1">
      <c r="A11" s="71">
        <v>43438</v>
      </c>
      <c r="B11" s="58" t="s">
        <v>121</v>
      </c>
      <c r="C11" s="58">
        <v>1259</v>
      </c>
      <c r="D11" s="58" t="s">
        <v>4</v>
      </c>
      <c r="E11" s="85">
        <v>357.2</v>
      </c>
      <c r="F11" s="85">
        <v>358.5</v>
      </c>
      <c r="G11" s="133"/>
      <c r="H11" s="54">
        <f t="shared" ref="H11:H12" si="6">(IF(D11="SHORT",E11-F11,IF(D11="LONG",F11-E11)))*C11</f>
        <v>1636.7000000000144</v>
      </c>
      <c r="I11" s="55"/>
      <c r="J11" s="56">
        <f t="shared" ref="J11:J12" si="7">(H11+I11)/C11</f>
        <v>1.3000000000000114</v>
      </c>
      <c r="K11" s="57">
        <f t="shared" ref="K11:K12" si="8">SUM(H11:I11)</f>
        <v>1636.7000000000144</v>
      </c>
    </row>
    <row r="12" spans="1:11" s="87" customFormat="1" ht="15.75" customHeight="1">
      <c r="A12" s="71">
        <v>43438</v>
      </c>
      <c r="B12" s="58" t="s">
        <v>255</v>
      </c>
      <c r="C12" s="58">
        <v>2036</v>
      </c>
      <c r="D12" s="58" t="s">
        <v>20</v>
      </c>
      <c r="E12" s="85">
        <v>221</v>
      </c>
      <c r="F12" s="85">
        <v>218.2</v>
      </c>
      <c r="G12" s="133"/>
      <c r="H12" s="54">
        <f t="shared" si="6"/>
        <v>5700.8000000000229</v>
      </c>
      <c r="I12" s="55"/>
      <c r="J12" s="56">
        <f t="shared" si="7"/>
        <v>2.8000000000000114</v>
      </c>
      <c r="K12" s="57">
        <f t="shared" si="8"/>
        <v>5700.8000000000229</v>
      </c>
    </row>
    <row r="13" spans="1:11" s="87" customFormat="1" ht="15.75" customHeight="1">
      <c r="A13" s="71">
        <v>43437</v>
      </c>
      <c r="B13" s="58" t="s">
        <v>254</v>
      </c>
      <c r="C13" s="58">
        <v>1907</v>
      </c>
      <c r="D13" s="58" t="s">
        <v>4</v>
      </c>
      <c r="E13" s="85">
        <v>235.9</v>
      </c>
      <c r="F13" s="85">
        <v>238.85</v>
      </c>
      <c r="G13" s="133"/>
      <c r="H13" s="54">
        <f t="shared" ref="H13:H14" si="9">(IF(D13="SHORT",E13-F13,IF(D13="LONG",F13-E13)))*C13</f>
        <v>5625.6499999999787</v>
      </c>
      <c r="I13" s="55"/>
      <c r="J13" s="56">
        <f t="shared" ref="J13:J14" si="10">(H13+I13)/C13</f>
        <v>2.9499999999999886</v>
      </c>
      <c r="K13" s="57">
        <f t="shared" ref="K13:K14" si="11">SUM(H13:I13)</f>
        <v>5625.6499999999787</v>
      </c>
    </row>
    <row r="14" spans="1:11" s="79" customFormat="1" ht="15.75" customHeight="1">
      <c r="A14" s="77">
        <v>43437</v>
      </c>
      <c r="B14" s="78" t="s">
        <v>185</v>
      </c>
      <c r="C14" s="78">
        <v>131</v>
      </c>
      <c r="D14" s="78" t="s">
        <v>4</v>
      </c>
      <c r="E14" s="76">
        <v>3421</v>
      </c>
      <c r="F14" s="76">
        <v>3463.75</v>
      </c>
      <c r="G14" s="61">
        <v>3515.75</v>
      </c>
      <c r="H14" s="62">
        <f t="shared" si="9"/>
        <v>5600.25</v>
      </c>
      <c r="I14" s="63">
        <f t="shared" ref="I14" si="12">(IF(D14="SHORT",IF(G14="",0,E14-G14),IF(D14="LONG",IF(G14="",0,G14-F14))))*C14</f>
        <v>6812</v>
      </c>
      <c r="J14" s="64">
        <f t="shared" si="10"/>
        <v>94.75</v>
      </c>
      <c r="K14" s="65">
        <f t="shared" si="11"/>
        <v>12412.25</v>
      </c>
    </row>
    <row r="15" spans="1:11" ht="15" customHeight="1">
      <c r="A15" s="137"/>
      <c r="B15" s="134"/>
      <c r="C15" s="134"/>
      <c r="D15" s="134"/>
      <c r="E15" s="134"/>
      <c r="F15" s="134"/>
      <c r="G15" s="134"/>
      <c r="H15" s="135"/>
      <c r="I15" s="136"/>
      <c r="J15" s="134"/>
      <c r="K15" s="134"/>
    </row>
    <row r="16" spans="1:11" s="87" customFormat="1" ht="15.75" customHeight="1">
      <c r="A16" s="71">
        <v>43434</v>
      </c>
      <c r="B16" s="58" t="s">
        <v>129</v>
      </c>
      <c r="C16" s="58">
        <v>2912</v>
      </c>
      <c r="D16" s="58" t="s">
        <v>4</v>
      </c>
      <c r="E16" s="85">
        <v>154.5</v>
      </c>
      <c r="F16" s="85">
        <v>156.44999999999999</v>
      </c>
      <c r="G16" s="133"/>
      <c r="H16" s="54">
        <f t="shared" ref="H16:H18" si="13">(IF(D16="SHORT",E16-F16,IF(D16="LONG",F16-E16)))*C16</f>
        <v>5678.3999999999669</v>
      </c>
      <c r="I16" s="55"/>
      <c r="J16" s="56">
        <f t="shared" ref="J16:J18" si="14">(H16+I16)/C16</f>
        <v>1.9499999999999886</v>
      </c>
      <c r="K16" s="57">
        <f t="shared" ref="K16:K18" si="15">SUM(H16:I16)</f>
        <v>5678.3999999999669</v>
      </c>
    </row>
    <row r="17" spans="1:11" s="87" customFormat="1" ht="15.75" customHeight="1">
      <c r="A17" s="71">
        <v>43434</v>
      </c>
      <c r="B17" s="58" t="s">
        <v>238</v>
      </c>
      <c r="C17" s="58">
        <v>381</v>
      </c>
      <c r="D17" s="58" t="s">
        <v>4</v>
      </c>
      <c r="E17" s="85">
        <v>1180.3</v>
      </c>
      <c r="F17" s="85">
        <v>1168.25</v>
      </c>
      <c r="G17" s="133"/>
      <c r="H17" s="54">
        <f t="shared" si="13"/>
        <v>-4591.0499999999829</v>
      </c>
      <c r="I17" s="55"/>
      <c r="J17" s="56">
        <f t="shared" si="14"/>
        <v>-12.049999999999955</v>
      </c>
      <c r="K17" s="57">
        <f t="shared" si="15"/>
        <v>-4591.0499999999829</v>
      </c>
    </row>
    <row r="18" spans="1:11" s="87" customFormat="1" ht="15.75" customHeight="1">
      <c r="A18" s="71">
        <v>43434</v>
      </c>
      <c r="B18" s="58" t="s">
        <v>253</v>
      </c>
      <c r="C18" s="58">
        <v>4891</v>
      </c>
      <c r="D18" s="58" t="s">
        <v>4</v>
      </c>
      <c r="E18" s="85">
        <v>92</v>
      </c>
      <c r="F18" s="85">
        <v>93.15</v>
      </c>
      <c r="G18" s="133"/>
      <c r="H18" s="54">
        <f t="shared" si="13"/>
        <v>5624.6500000000278</v>
      </c>
      <c r="I18" s="55"/>
      <c r="J18" s="56">
        <f t="shared" si="14"/>
        <v>1.1500000000000057</v>
      </c>
      <c r="K18" s="57">
        <f t="shared" si="15"/>
        <v>5624.6500000000278</v>
      </c>
    </row>
    <row r="19" spans="1:11" s="87" customFormat="1" ht="15.75" customHeight="1">
      <c r="A19" s="71">
        <v>43433</v>
      </c>
      <c r="B19" s="58" t="s">
        <v>252</v>
      </c>
      <c r="C19" s="58">
        <v>5328</v>
      </c>
      <c r="D19" s="58" t="s">
        <v>4</v>
      </c>
      <c r="E19" s="85">
        <v>84.45</v>
      </c>
      <c r="F19" s="85">
        <v>85.3</v>
      </c>
      <c r="G19" s="133"/>
      <c r="H19" s="54">
        <f t="shared" ref="H19:H21" si="16">(IF(D19="SHORT",E19-F19,IF(D19="LONG",F19-E19)))*C19</f>
        <v>4528.7999999999702</v>
      </c>
      <c r="I19" s="55"/>
      <c r="J19" s="56">
        <f t="shared" ref="J19:J21" si="17">(H19+I19)/C19</f>
        <v>0.84999999999999443</v>
      </c>
      <c r="K19" s="57">
        <f t="shared" ref="K19:K20" si="18">SUM(H19:I19)</f>
        <v>4528.7999999999702</v>
      </c>
    </row>
    <row r="20" spans="1:11" s="87" customFormat="1" ht="15.75" customHeight="1">
      <c r="A20" s="71">
        <v>43433</v>
      </c>
      <c r="B20" s="58" t="s">
        <v>99</v>
      </c>
      <c r="C20" s="58">
        <v>1030</v>
      </c>
      <c r="D20" s="58" t="s">
        <v>4</v>
      </c>
      <c r="E20" s="85">
        <v>436.6</v>
      </c>
      <c r="F20" s="85">
        <v>432.1</v>
      </c>
      <c r="G20" s="133"/>
      <c r="H20" s="54">
        <f t="shared" si="16"/>
        <v>-4635</v>
      </c>
      <c r="I20" s="55"/>
      <c r="J20" s="56">
        <f t="shared" si="17"/>
        <v>-4.5</v>
      </c>
      <c r="K20" s="57">
        <f t="shared" si="18"/>
        <v>-4635</v>
      </c>
    </row>
    <row r="21" spans="1:11" s="87" customFormat="1" ht="15.75" customHeight="1">
      <c r="A21" s="71">
        <v>43432</v>
      </c>
      <c r="B21" s="58" t="s">
        <v>84</v>
      </c>
      <c r="C21" s="58">
        <v>433</v>
      </c>
      <c r="D21" s="58" t="s">
        <v>4</v>
      </c>
      <c r="E21" s="85">
        <v>1038.8</v>
      </c>
      <c r="F21" s="85">
        <v>1051.75</v>
      </c>
      <c r="G21" s="133"/>
      <c r="H21" s="54">
        <f t="shared" si="16"/>
        <v>5607.3500000000195</v>
      </c>
      <c r="I21" s="55"/>
      <c r="J21" s="56">
        <f t="shared" si="17"/>
        <v>12.950000000000045</v>
      </c>
      <c r="K21" s="57">
        <f>SUM(H21:I21)</f>
        <v>5607.3500000000195</v>
      </c>
    </row>
    <row r="22" spans="1:11" s="87" customFormat="1" ht="15.75" customHeight="1">
      <c r="A22" s="71">
        <v>43432</v>
      </c>
      <c r="B22" s="58" t="s">
        <v>251</v>
      </c>
      <c r="C22" s="58">
        <v>268</v>
      </c>
      <c r="D22" s="58" t="s">
        <v>20</v>
      </c>
      <c r="E22" s="85">
        <v>1676.1</v>
      </c>
      <c r="F22" s="85">
        <v>1693.2</v>
      </c>
      <c r="G22" s="133"/>
      <c r="H22" s="54">
        <f t="shared" ref="H22:H23" si="19">(IF(D22="SHORT",E22-F22,IF(D22="LONG",F22-E22)))*C22</f>
        <v>-4582.8000000000366</v>
      </c>
      <c r="I22" s="55"/>
      <c r="J22" s="56">
        <f t="shared" ref="J22:J23" si="20">(H22+I22)/C22</f>
        <v>-17.100000000000136</v>
      </c>
      <c r="K22" s="57">
        <f t="shared" ref="K22:K23" si="21">SUM(H22:I22)</f>
        <v>-4582.8000000000366</v>
      </c>
    </row>
    <row r="23" spans="1:11" s="87" customFormat="1" ht="15.75" customHeight="1">
      <c r="A23" s="71">
        <v>43432</v>
      </c>
      <c r="B23" s="58" t="s">
        <v>237</v>
      </c>
      <c r="C23" s="58">
        <v>1675</v>
      </c>
      <c r="D23" s="58" t="s">
        <v>4</v>
      </c>
      <c r="E23" s="85">
        <v>268.60000000000002</v>
      </c>
      <c r="F23" s="85">
        <v>266.14999999999998</v>
      </c>
      <c r="G23" s="133"/>
      <c r="H23" s="54">
        <f t="shared" si="19"/>
        <v>-4103.7500000000764</v>
      </c>
      <c r="I23" s="55"/>
      <c r="J23" s="56">
        <f t="shared" si="20"/>
        <v>-2.4500000000000455</v>
      </c>
      <c r="K23" s="57">
        <f t="shared" si="21"/>
        <v>-4103.7500000000764</v>
      </c>
    </row>
    <row r="24" spans="1:11" s="87" customFormat="1" ht="15.75" customHeight="1">
      <c r="A24" s="71">
        <v>43431</v>
      </c>
      <c r="B24" s="58" t="s">
        <v>142</v>
      </c>
      <c r="C24" s="58">
        <v>5110</v>
      </c>
      <c r="D24" s="58" t="s">
        <v>4</v>
      </c>
      <c r="E24" s="85">
        <v>88.05</v>
      </c>
      <c r="F24" s="85">
        <v>88.35</v>
      </c>
      <c r="G24" s="133"/>
      <c r="H24" s="54">
        <f t="shared" ref="H24:H25" si="22">(IF(D24="SHORT",E24-F24,IF(D24="LONG",F24-E24)))*C24</f>
        <v>1532.9999999999854</v>
      </c>
      <c r="I24" s="55"/>
      <c r="J24" s="56">
        <f t="shared" ref="J24:J25" si="23">(H24+I24)/C24</f>
        <v>0.29999999999999716</v>
      </c>
      <c r="K24" s="57">
        <f t="shared" ref="K24:K25" si="24">SUM(H24:I24)</f>
        <v>1532.9999999999854</v>
      </c>
    </row>
    <row r="25" spans="1:11" s="87" customFormat="1" ht="15.75" customHeight="1">
      <c r="A25" s="71">
        <v>43431</v>
      </c>
      <c r="B25" s="58" t="s">
        <v>240</v>
      </c>
      <c r="C25" s="58">
        <v>1923</v>
      </c>
      <c r="D25" s="58" t="s">
        <v>4</v>
      </c>
      <c r="E25" s="85">
        <v>233.9</v>
      </c>
      <c r="F25" s="85">
        <v>236.8</v>
      </c>
      <c r="G25" s="133"/>
      <c r="H25" s="54">
        <f t="shared" si="22"/>
        <v>5576.7000000000107</v>
      </c>
      <c r="I25" s="55"/>
      <c r="J25" s="56">
        <f t="shared" si="23"/>
        <v>2.9000000000000057</v>
      </c>
      <c r="K25" s="57">
        <f t="shared" si="24"/>
        <v>5576.7000000000107</v>
      </c>
    </row>
    <row r="26" spans="1:11" s="87" customFormat="1" ht="15.75" customHeight="1">
      <c r="A26" s="71">
        <v>43430</v>
      </c>
      <c r="B26" s="58" t="s">
        <v>250</v>
      </c>
      <c r="C26" s="58">
        <v>849</v>
      </c>
      <c r="D26" s="58" t="s">
        <v>20</v>
      </c>
      <c r="E26" s="85">
        <v>529.85</v>
      </c>
      <c r="F26" s="85">
        <v>523.20000000000005</v>
      </c>
      <c r="G26" s="133"/>
      <c r="H26" s="54">
        <f t="shared" ref="H26:H27" si="25">(IF(D26="SHORT",E26-F26,IF(D26="LONG",F26-E26)))*C26</f>
        <v>5645.8499999999804</v>
      </c>
      <c r="I26" s="55"/>
      <c r="J26" s="56">
        <f t="shared" ref="J26:J27" si="26">(H26+I26)/C26</f>
        <v>6.6499999999999773</v>
      </c>
      <c r="K26" s="57">
        <f>SUM(H26:I26)</f>
        <v>5645.8499999999804</v>
      </c>
    </row>
    <row r="27" spans="1:11" s="87" customFormat="1" ht="15.75" customHeight="1">
      <c r="A27" s="71">
        <v>43430</v>
      </c>
      <c r="B27" s="58" t="s">
        <v>157</v>
      </c>
      <c r="C27" s="58">
        <v>294</v>
      </c>
      <c r="D27" s="58" t="s">
        <v>20</v>
      </c>
      <c r="E27" s="85">
        <v>1530.45</v>
      </c>
      <c r="F27" s="85">
        <v>1511.3</v>
      </c>
      <c r="G27" s="133"/>
      <c r="H27" s="54">
        <f t="shared" si="25"/>
        <v>5630.1000000000267</v>
      </c>
      <c r="I27" s="55"/>
      <c r="J27" s="56">
        <f t="shared" si="26"/>
        <v>19.150000000000091</v>
      </c>
      <c r="K27" s="57">
        <f t="shared" ref="K27" si="27">SUM(H27:I27)</f>
        <v>5630.1000000000267</v>
      </c>
    </row>
    <row r="28" spans="1:11" s="87" customFormat="1" ht="15.75" customHeight="1">
      <c r="A28" s="71">
        <v>43426</v>
      </c>
      <c r="B28" s="58" t="s">
        <v>190</v>
      </c>
      <c r="C28" s="58">
        <v>2849</v>
      </c>
      <c r="D28" s="58" t="s">
        <v>20</v>
      </c>
      <c r="E28" s="85">
        <v>157.94999999999999</v>
      </c>
      <c r="F28" s="85">
        <v>156</v>
      </c>
      <c r="G28" s="133"/>
      <c r="H28" s="54">
        <f t="shared" ref="H28:H30" si="28">(IF(D28="SHORT",E28-F28,IF(D28="LONG",F28-E28)))*C28</f>
        <v>5555.5499999999674</v>
      </c>
      <c r="I28" s="55"/>
      <c r="J28" s="56">
        <f t="shared" ref="J28:J30" si="29">(H28+I28)/C28</f>
        <v>1.9499999999999886</v>
      </c>
      <c r="K28" s="57">
        <f t="shared" ref="K28:K30" si="30">SUM(H28:I28)</f>
        <v>5555.5499999999674</v>
      </c>
    </row>
    <row r="29" spans="1:11" s="87" customFormat="1" ht="15.75" customHeight="1">
      <c r="A29" s="71">
        <v>43426</v>
      </c>
      <c r="B29" s="58" t="s">
        <v>135</v>
      </c>
      <c r="C29" s="58">
        <v>245</v>
      </c>
      <c r="D29" s="58" t="s">
        <v>20</v>
      </c>
      <c r="E29" s="85">
        <v>1836.15</v>
      </c>
      <c r="F29" s="85">
        <v>1813.2</v>
      </c>
      <c r="G29" s="133"/>
      <c r="H29" s="54">
        <f t="shared" si="28"/>
        <v>5622.7500000000109</v>
      </c>
      <c r="I29" s="55"/>
      <c r="J29" s="56">
        <f t="shared" si="29"/>
        <v>22.950000000000045</v>
      </c>
      <c r="K29" s="57">
        <f t="shared" si="30"/>
        <v>5622.7500000000109</v>
      </c>
    </row>
    <row r="30" spans="1:11" s="87" customFormat="1" ht="15.75" customHeight="1">
      <c r="A30" s="71">
        <v>43426</v>
      </c>
      <c r="B30" s="58" t="s">
        <v>3</v>
      </c>
      <c r="C30" s="58">
        <v>593</v>
      </c>
      <c r="D30" s="58" t="s">
        <v>4</v>
      </c>
      <c r="E30" s="85">
        <v>758.65</v>
      </c>
      <c r="F30" s="85">
        <v>751.8</v>
      </c>
      <c r="G30" s="133"/>
      <c r="H30" s="54">
        <f t="shared" si="28"/>
        <v>-4062.0500000000134</v>
      </c>
      <c r="I30" s="55"/>
      <c r="J30" s="56">
        <f t="shared" si="29"/>
        <v>-6.8500000000000227</v>
      </c>
      <c r="K30" s="57">
        <f t="shared" si="30"/>
        <v>-4062.0500000000134</v>
      </c>
    </row>
    <row r="31" spans="1:11" s="87" customFormat="1" ht="15.75" customHeight="1">
      <c r="A31" s="71">
        <v>43425</v>
      </c>
      <c r="B31" s="58" t="s">
        <v>250</v>
      </c>
      <c r="C31" s="58">
        <v>851</v>
      </c>
      <c r="D31" s="58" t="s">
        <v>20</v>
      </c>
      <c r="E31" s="85">
        <v>528.4</v>
      </c>
      <c r="F31" s="85">
        <v>533.70000000000005</v>
      </c>
      <c r="G31" s="133"/>
      <c r="H31" s="54">
        <f t="shared" ref="H31:H32" si="31">(IF(D31="SHORT",E31-F31,IF(D31="LONG",F31-E31)))*C31</f>
        <v>-4510.3000000000584</v>
      </c>
      <c r="I31" s="55"/>
      <c r="J31" s="56">
        <f t="shared" ref="J31:J32" si="32">(H31+I31)/C31</f>
        <v>-5.3000000000000682</v>
      </c>
      <c r="K31" s="57">
        <f t="shared" ref="K31:K32" si="33">SUM(H31:I31)</f>
        <v>-4510.3000000000584</v>
      </c>
    </row>
    <row r="32" spans="1:11" s="87" customFormat="1" ht="15.75" customHeight="1">
      <c r="A32" s="71">
        <v>43425</v>
      </c>
      <c r="B32" s="58" t="s">
        <v>44</v>
      </c>
      <c r="C32" s="58">
        <v>530</v>
      </c>
      <c r="D32" s="58" t="s">
        <v>20</v>
      </c>
      <c r="E32" s="85">
        <v>847.65</v>
      </c>
      <c r="F32" s="85">
        <v>850.55</v>
      </c>
      <c r="G32" s="133"/>
      <c r="H32" s="54">
        <f t="shared" si="31"/>
        <v>-1536.9999999999879</v>
      </c>
      <c r="I32" s="55"/>
      <c r="J32" s="56">
        <f t="shared" si="32"/>
        <v>-2.8999999999999773</v>
      </c>
      <c r="K32" s="57">
        <f t="shared" si="33"/>
        <v>-1536.9999999999879</v>
      </c>
    </row>
    <row r="33" spans="1:11" s="87" customFormat="1" ht="15.75" customHeight="1">
      <c r="A33" s="71">
        <v>43424</v>
      </c>
      <c r="B33" s="58" t="s">
        <v>190</v>
      </c>
      <c r="C33" s="58">
        <v>2844</v>
      </c>
      <c r="D33" s="58" t="s">
        <v>20</v>
      </c>
      <c r="E33" s="85">
        <v>158.19999999999999</v>
      </c>
      <c r="F33" s="85">
        <v>156.19999999999999</v>
      </c>
      <c r="G33" s="133"/>
      <c r="H33" s="54">
        <f t="shared" ref="H33:H34" si="34">(IF(D33="SHORT",E33-F33,IF(D33="LONG",F33-E33)))*C33</f>
        <v>5688</v>
      </c>
      <c r="I33" s="55"/>
      <c r="J33" s="56">
        <f t="shared" ref="J33:J34" si="35">(H33+I33)/C33</f>
        <v>2</v>
      </c>
      <c r="K33" s="57">
        <f t="shared" ref="K33:K34" si="36">SUM(H33:I33)</f>
        <v>5688</v>
      </c>
    </row>
    <row r="34" spans="1:11" s="87" customFormat="1" ht="15.75" customHeight="1">
      <c r="A34" s="71">
        <v>43424</v>
      </c>
      <c r="B34" s="58" t="s">
        <v>249</v>
      </c>
      <c r="C34" s="58">
        <v>1392</v>
      </c>
      <c r="D34" s="58" t="s">
        <v>20</v>
      </c>
      <c r="E34" s="85">
        <v>323.14999999999998</v>
      </c>
      <c r="F34" s="85">
        <v>319.10000000000002</v>
      </c>
      <c r="G34" s="133"/>
      <c r="H34" s="54">
        <f t="shared" si="34"/>
        <v>5637.5999999999367</v>
      </c>
      <c r="I34" s="55"/>
      <c r="J34" s="56">
        <f t="shared" si="35"/>
        <v>4.0499999999999545</v>
      </c>
      <c r="K34" s="57">
        <f t="shared" si="36"/>
        <v>5637.5999999999367</v>
      </c>
    </row>
    <row r="35" spans="1:11" s="79" customFormat="1" ht="15.75" customHeight="1">
      <c r="A35" s="77">
        <v>43423</v>
      </c>
      <c r="B35" s="78" t="s">
        <v>102</v>
      </c>
      <c r="C35" s="78">
        <v>1315</v>
      </c>
      <c r="D35" s="78" t="s">
        <v>4</v>
      </c>
      <c r="E35" s="76">
        <v>342.2</v>
      </c>
      <c r="F35" s="76">
        <v>346.45</v>
      </c>
      <c r="G35" s="61">
        <v>351.7</v>
      </c>
      <c r="H35" s="62">
        <f t="shared" ref="H35:H36" si="37">(IF(D35="SHORT",E35-F35,IF(D35="LONG",F35-E35)))*C35</f>
        <v>5588.75</v>
      </c>
      <c r="I35" s="63">
        <f t="shared" ref="I35" si="38">(IF(D35="SHORT",IF(G35="",0,E35-G35),IF(D35="LONG",IF(G35="",0,G35-F35))))*C35</f>
        <v>6903.75</v>
      </c>
      <c r="J35" s="64">
        <f t="shared" ref="J35:J36" si="39">(H35+I35)/C35</f>
        <v>9.5</v>
      </c>
      <c r="K35" s="65">
        <f t="shared" ref="K35:K36" si="40">SUM(H35:I35)</f>
        <v>12492.5</v>
      </c>
    </row>
    <row r="36" spans="1:11" s="87" customFormat="1" ht="15.75" customHeight="1">
      <c r="A36" s="71">
        <v>43423</v>
      </c>
      <c r="B36" s="58" t="s">
        <v>195</v>
      </c>
      <c r="C36" s="58">
        <v>2513</v>
      </c>
      <c r="D36" s="58" t="s">
        <v>4</v>
      </c>
      <c r="E36" s="85">
        <v>179</v>
      </c>
      <c r="F36" s="85">
        <v>181.25</v>
      </c>
      <c r="G36" s="133"/>
      <c r="H36" s="54">
        <f t="shared" si="37"/>
        <v>5654.25</v>
      </c>
      <c r="I36" s="55"/>
      <c r="J36" s="56">
        <f t="shared" si="39"/>
        <v>2.25</v>
      </c>
      <c r="K36" s="57">
        <f t="shared" si="40"/>
        <v>5654.25</v>
      </c>
    </row>
    <row r="37" spans="1:11" s="79" customFormat="1" ht="15.75" customHeight="1">
      <c r="A37" s="77">
        <v>43420</v>
      </c>
      <c r="B37" s="78" t="s">
        <v>188</v>
      </c>
      <c r="C37" s="78">
        <v>1041</v>
      </c>
      <c r="D37" s="78" t="s">
        <v>4</v>
      </c>
      <c r="E37" s="76">
        <v>432.15</v>
      </c>
      <c r="F37" s="76">
        <v>435.4</v>
      </c>
      <c r="G37" s="61">
        <v>439.3</v>
      </c>
      <c r="H37" s="62">
        <f t="shared" ref="H37:H38" si="41">(IF(D37="SHORT",E37-F37,IF(D37="LONG",F37-E37)))*C37</f>
        <v>3383.25</v>
      </c>
      <c r="I37" s="63">
        <f t="shared" ref="I37" si="42">(IF(D37="SHORT",IF(G37="",0,E37-G37),IF(D37="LONG",IF(G37="",0,G37-F37))))*C37</f>
        <v>4059.9000000000356</v>
      </c>
      <c r="J37" s="64">
        <f t="shared" ref="J37:J38" si="43">(H37+I37)/C37</f>
        <v>7.150000000000035</v>
      </c>
      <c r="K37" s="65">
        <f t="shared" ref="K37:K38" si="44">SUM(H37:I37)</f>
        <v>7443.150000000036</v>
      </c>
    </row>
    <row r="38" spans="1:11" s="87" customFormat="1" ht="15.75" customHeight="1">
      <c r="A38" s="71">
        <v>43420</v>
      </c>
      <c r="B38" s="58" t="s">
        <v>153</v>
      </c>
      <c r="C38" s="58">
        <v>549</v>
      </c>
      <c r="D38" s="58" t="s">
        <v>4</v>
      </c>
      <c r="E38" s="85">
        <v>818.85</v>
      </c>
      <c r="F38" s="85">
        <v>829.05</v>
      </c>
      <c r="G38" s="132"/>
      <c r="H38" s="54">
        <f t="shared" si="41"/>
        <v>5599.7999999999629</v>
      </c>
      <c r="I38" s="55"/>
      <c r="J38" s="56">
        <f t="shared" si="43"/>
        <v>10.199999999999932</v>
      </c>
      <c r="K38" s="57">
        <f t="shared" si="44"/>
        <v>5599.7999999999629</v>
      </c>
    </row>
    <row r="39" spans="1:11" s="79" customFormat="1" ht="15.75" customHeight="1">
      <c r="A39" s="77">
        <v>43419</v>
      </c>
      <c r="B39" s="78" t="s">
        <v>239</v>
      </c>
      <c r="C39" s="78">
        <v>1903</v>
      </c>
      <c r="D39" s="78" t="s">
        <v>4</v>
      </c>
      <c r="E39" s="76">
        <v>236.4</v>
      </c>
      <c r="F39" s="76">
        <v>239.35</v>
      </c>
      <c r="G39" s="61">
        <v>242.95</v>
      </c>
      <c r="H39" s="62">
        <f t="shared" ref="H39:H40" si="45">(IF(D39="SHORT",E39-F39,IF(D39="LONG",F39-E39)))*C39</f>
        <v>5613.8499999999785</v>
      </c>
      <c r="I39" s="63">
        <f t="shared" ref="I39" si="46">(IF(D39="SHORT",IF(G39="",0,E39-G39),IF(D39="LONG",IF(G39="",0,G39-F39))))*C39</f>
        <v>6850.7999999999893</v>
      </c>
      <c r="J39" s="64">
        <f t="shared" ref="J39:J40" si="47">(H39+I39)/C39</f>
        <v>6.5499999999999838</v>
      </c>
      <c r="K39" s="65">
        <f t="shared" ref="K39:K40" si="48">SUM(H39:I39)</f>
        <v>12464.649999999969</v>
      </c>
    </row>
    <row r="40" spans="1:11" s="87" customFormat="1" ht="15.75" customHeight="1">
      <c r="A40" s="71">
        <v>43419</v>
      </c>
      <c r="B40" s="58" t="s">
        <v>132</v>
      </c>
      <c r="C40" s="58">
        <v>1824</v>
      </c>
      <c r="D40" s="58" t="s">
        <v>4</v>
      </c>
      <c r="E40" s="85">
        <v>246.7</v>
      </c>
      <c r="F40" s="85">
        <v>249.75</v>
      </c>
      <c r="G40" s="131"/>
      <c r="H40" s="54">
        <f t="shared" si="45"/>
        <v>5563.2000000000207</v>
      </c>
      <c r="I40" s="55"/>
      <c r="J40" s="56">
        <f t="shared" si="47"/>
        <v>3.0500000000000114</v>
      </c>
      <c r="K40" s="57">
        <f t="shared" si="48"/>
        <v>5563.2000000000207</v>
      </c>
    </row>
    <row r="41" spans="1:11" s="87" customFormat="1" ht="15.75" customHeight="1">
      <c r="A41" s="71">
        <v>43418</v>
      </c>
      <c r="B41" s="58" t="s">
        <v>117</v>
      </c>
      <c r="C41" s="58">
        <v>1393</v>
      </c>
      <c r="D41" s="58" t="s">
        <v>4</v>
      </c>
      <c r="E41" s="85">
        <v>323</v>
      </c>
      <c r="F41" s="85">
        <v>327</v>
      </c>
      <c r="G41" s="130"/>
      <c r="H41" s="54">
        <f t="shared" ref="H41:H42" si="49">(IF(D41="SHORT",E41-F41,IF(D41="LONG",F41-E41)))*C41</f>
        <v>5572</v>
      </c>
      <c r="I41" s="55"/>
      <c r="J41" s="56">
        <f t="shared" ref="J41:J42" si="50">(H41+I41)/C41</f>
        <v>4</v>
      </c>
      <c r="K41" s="57">
        <f t="shared" ref="K41:K42" si="51">SUM(H41:I41)</f>
        <v>5572</v>
      </c>
    </row>
    <row r="42" spans="1:11" s="87" customFormat="1" ht="15.75" customHeight="1">
      <c r="A42" s="71">
        <v>43418</v>
      </c>
      <c r="B42" s="58" t="s">
        <v>248</v>
      </c>
      <c r="C42" s="58">
        <v>4335</v>
      </c>
      <c r="D42" s="58" t="s">
        <v>20</v>
      </c>
      <c r="E42" s="85">
        <v>103.8</v>
      </c>
      <c r="F42" s="85">
        <v>102.5</v>
      </c>
      <c r="G42" s="130"/>
      <c r="H42" s="54">
        <f t="shared" si="49"/>
        <v>5635.4999999999873</v>
      </c>
      <c r="I42" s="55"/>
      <c r="J42" s="56">
        <f t="shared" si="50"/>
        <v>1.2999999999999972</v>
      </c>
      <c r="K42" s="57">
        <f t="shared" si="51"/>
        <v>5635.4999999999873</v>
      </c>
    </row>
    <row r="43" spans="1:11" s="87" customFormat="1" ht="15.75" customHeight="1">
      <c r="A43" s="71">
        <v>43417</v>
      </c>
      <c r="B43" s="58" t="s">
        <v>213</v>
      </c>
      <c r="C43" s="58">
        <v>1358</v>
      </c>
      <c r="D43" s="58" t="s">
        <v>4</v>
      </c>
      <c r="E43" s="85">
        <v>331.15</v>
      </c>
      <c r="F43" s="85">
        <v>335.25</v>
      </c>
      <c r="G43" s="130"/>
      <c r="H43" s="54">
        <f t="shared" ref="H43" si="52">(IF(D43="SHORT",E43-F43,IF(D43="LONG",F43-E43)))*C43</f>
        <v>5567.8000000000311</v>
      </c>
      <c r="I43" s="55"/>
      <c r="J43" s="56">
        <f t="shared" ref="J43" si="53">(H43+I43)/C43</f>
        <v>4.1000000000000227</v>
      </c>
      <c r="K43" s="57">
        <f t="shared" ref="K43" si="54">SUM(H43:I43)</f>
        <v>5567.8000000000311</v>
      </c>
    </row>
    <row r="44" spans="1:11" s="87" customFormat="1" ht="15.75" customHeight="1">
      <c r="A44" s="71">
        <v>43416</v>
      </c>
      <c r="B44" s="58" t="s">
        <v>247</v>
      </c>
      <c r="C44" s="58">
        <v>1032</v>
      </c>
      <c r="D44" s="58" t="s">
        <v>20</v>
      </c>
      <c r="E44" s="85">
        <v>435.85</v>
      </c>
      <c r="F44" s="85">
        <v>430.4</v>
      </c>
      <c r="G44" s="130"/>
      <c r="H44" s="54">
        <f t="shared" ref="H44:H45" si="55">(IF(D44="SHORT",E44-F44,IF(D44="LONG",F44-E44)))*C44</f>
        <v>5624.4000000000469</v>
      </c>
      <c r="I44" s="55"/>
      <c r="J44" s="56">
        <f t="shared" ref="J44:J45" si="56">(H44+I44)/C44</f>
        <v>5.4500000000000455</v>
      </c>
      <c r="K44" s="57">
        <f t="shared" ref="K44:K45" si="57">SUM(H44:I44)</f>
        <v>5624.4000000000469</v>
      </c>
    </row>
    <row r="45" spans="1:11" s="87" customFormat="1" ht="15.75" customHeight="1">
      <c r="A45" s="71">
        <v>43416</v>
      </c>
      <c r="B45" s="58" t="s">
        <v>246</v>
      </c>
      <c r="C45" s="58">
        <v>320</v>
      </c>
      <c r="D45" s="58" t="s">
        <v>20</v>
      </c>
      <c r="E45" s="85">
        <v>1403</v>
      </c>
      <c r="F45" s="85">
        <v>1399</v>
      </c>
      <c r="G45" s="130"/>
      <c r="H45" s="54">
        <f t="shared" si="55"/>
        <v>1280</v>
      </c>
      <c r="I45" s="55"/>
      <c r="J45" s="56">
        <f t="shared" si="56"/>
        <v>4</v>
      </c>
      <c r="K45" s="57">
        <f t="shared" si="57"/>
        <v>1280</v>
      </c>
    </row>
    <row r="46" spans="1:11" s="87" customFormat="1" ht="15.75" customHeight="1">
      <c r="A46" s="71">
        <v>43410</v>
      </c>
      <c r="B46" s="58" t="s">
        <v>132</v>
      </c>
      <c r="C46" s="58">
        <v>1948</v>
      </c>
      <c r="D46" s="58" t="s">
        <v>20</v>
      </c>
      <c r="E46" s="85">
        <v>230.95</v>
      </c>
      <c r="F46" s="85">
        <v>228.05</v>
      </c>
      <c r="G46" s="130"/>
      <c r="H46" s="54">
        <f t="shared" ref="H46:H47" si="58">(IF(D46="SHORT",E46-F46,IF(D46="LONG",F46-E46)))*C46</f>
        <v>5649.1999999999553</v>
      </c>
      <c r="I46" s="55"/>
      <c r="J46" s="56">
        <f t="shared" ref="J46:J47" si="59">(H46+I46)/C46</f>
        <v>2.8999999999999768</v>
      </c>
      <c r="K46" s="57">
        <f t="shared" ref="K46:K47" si="60">SUM(H46:I46)</f>
        <v>5649.1999999999553</v>
      </c>
    </row>
    <row r="47" spans="1:11" s="87" customFormat="1" ht="15.75" customHeight="1">
      <c r="A47" s="71">
        <v>43410</v>
      </c>
      <c r="B47" s="58" t="s">
        <v>245</v>
      </c>
      <c r="C47" s="58">
        <v>443</v>
      </c>
      <c r="D47" s="58" t="s">
        <v>20</v>
      </c>
      <c r="E47" s="85">
        <v>1014.1</v>
      </c>
      <c r="F47" s="85">
        <v>1001.4</v>
      </c>
      <c r="G47" s="130"/>
      <c r="H47" s="54">
        <f t="shared" si="58"/>
        <v>5626.1000000000204</v>
      </c>
      <c r="I47" s="55"/>
      <c r="J47" s="56">
        <f t="shared" si="59"/>
        <v>12.700000000000045</v>
      </c>
      <c r="K47" s="57">
        <f t="shared" si="60"/>
        <v>5626.1000000000204</v>
      </c>
    </row>
    <row r="48" spans="1:11" s="87" customFormat="1" ht="15.75" customHeight="1">
      <c r="A48" s="71">
        <v>43409</v>
      </c>
      <c r="B48" s="58" t="s">
        <v>153</v>
      </c>
      <c r="C48" s="58">
        <v>530</v>
      </c>
      <c r="D48" s="58" t="s">
        <v>4</v>
      </c>
      <c r="E48" s="85">
        <v>848</v>
      </c>
      <c r="F48" s="85">
        <v>854</v>
      </c>
      <c r="G48" s="130"/>
      <c r="H48" s="54">
        <f t="shared" ref="H48" si="61">(IF(D48="SHORT",E48-F48,IF(D48="LONG",F48-E48)))*C48</f>
        <v>3180</v>
      </c>
      <c r="I48" s="55"/>
      <c r="J48" s="56">
        <f>(H48+I48)/C48</f>
        <v>6</v>
      </c>
      <c r="K48" s="57">
        <f t="shared" ref="K48" si="62">SUM(H48:I48)</f>
        <v>3180</v>
      </c>
    </row>
    <row r="49" spans="1:11" s="87" customFormat="1" ht="15.75" customHeight="1">
      <c r="A49" s="71">
        <v>43409</v>
      </c>
      <c r="B49" s="58" t="s">
        <v>244</v>
      </c>
      <c r="C49" s="58">
        <v>1173</v>
      </c>
      <c r="D49" s="58" t="s">
        <v>20</v>
      </c>
      <c r="E49" s="85">
        <v>383.5</v>
      </c>
      <c r="F49" s="85">
        <v>387.45</v>
      </c>
      <c r="G49" s="130"/>
      <c r="H49" s="54">
        <f t="shared" ref="H49:H50" si="63">(IF(D49="SHORT",E49-F49,IF(D49="LONG",F49-E49)))*C49</f>
        <v>-4633.3499999999867</v>
      </c>
      <c r="I49" s="55"/>
      <c r="J49" s="56">
        <f>(H49+I49)/C49</f>
        <v>-3.9499999999999886</v>
      </c>
      <c r="K49" s="57">
        <f t="shared" ref="K49:K50" si="64">SUM(H49:I49)</f>
        <v>-4633.3499999999867</v>
      </c>
    </row>
    <row r="50" spans="1:11" s="79" customFormat="1" ht="15.75" customHeight="1">
      <c r="A50" s="77">
        <v>43409</v>
      </c>
      <c r="B50" s="78" t="s">
        <v>243</v>
      </c>
      <c r="C50" s="78">
        <v>5844</v>
      </c>
      <c r="D50" s="78" t="s">
        <v>4</v>
      </c>
      <c r="E50" s="76">
        <v>77</v>
      </c>
      <c r="F50" s="76">
        <v>78</v>
      </c>
      <c r="G50" s="61">
        <v>79.150000000000006</v>
      </c>
      <c r="H50" s="62">
        <f t="shared" si="63"/>
        <v>5844</v>
      </c>
      <c r="I50" s="63">
        <f t="shared" ref="I50" si="65">(IF(D50="SHORT",IF(G50="",0,E50-G50),IF(D50="LONG",IF(G50="",0,G50-F50))))*C50</f>
        <v>6720.6000000000331</v>
      </c>
      <c r="J50" s="64">
        <f t="shared" ref="J50" si="66">(H50+I50)/C50</f>
        <v>2.1500000000000057</v>
      </c>
      <c r="K50" s="65">
        <f t="shared" si="64"/>
        <v>12564.600000000033</v>
      </c>
    </row>
    <row r="51" spans="1:11" s="87" customFormat="1" ht="15.75" customHeight="1">
      <c r="A51" s="71">
        <v>43406</v>
      </c>
      <c r="B51" s="58" t="s">
        <v>153</v>
      </c>
      <c r="C51" s="58">
        <v>530</v>
      </c>
      <c r="D51" s="58" t="s">
        <v>4</v>
      </c>
      <c r="E51" s="85">
        <v>848.45</v>
      </c>
      <c r="F51" s="85">
        <v>859.05</v>
      </c>
      <c r="G51" s="129"/>
      <c r="H51" s="54">
        <f t="shared" ref="H51:H52" si="67">(IF(D51="SHORT",E51-F51,IF(D51="LONG",F51-E51)))*C51</f>
        <v>5617.9999999999518</v>
      </c>
      <c r="I51" s="55"/>
      <c r="J51" s="56">
        <f t="shared" ref="J51:J52" si="68">(H51+I51)/C51</f>
        <v>10.599999999999909</v>
      </c>
      <c r="K51" s="57">
        <f t="shared" ref="K51:K52" si="69">SUM(H51:I51)</f>
        <v>5617.9999999999518</v>
      </c>
    </row>
    <row r="52" spans="1:11" s="79" customFormat="1" ht="15.75" customHeight="1">
      <c r="A52" s="77">
        <v>43406</v>
      </c>
      <c r="B52" s="78" t="s">
        <v>241</v>
      </c>
      <c r="C52" s="78">
        <v>2420</v>
      </c>
      <c r="D52" s="78" t="s">
        <v>4</v>
      </c>
      <c r="E52" s="76">
        <v>185.9</v>
      </c>
      <c r="F52" s="76">
        <v>188.25</v>
      </c>
      <c r="G52" s="61">
        <v>191.05</v>
      </c>
      <c r="H52" s="62">
        <f t="shared" si="67"/>
        <v>5686.9999999999864</v>
      </c>
      <c r="I52" s="63">
        <f t="shared" ref="I52" si="70">(IF(D52="SHORT",IF(G52="",0,E52-G52),IF(D52="LONG",IF(G52="",0,G52-F52))))*C52</f>
        <v>6776.0000000000273</v>
      </c>
      <c r="J52" s="64">
        <f t="shared" si="68"/>
        <v>5.1500000000000057</v>
      </c>
      <c r="K52" s="65">
        <f t="shared" si="69"/>
        <v>12463.000000000015</v>
      </c>
    </row>
    <row r="53" spans="1:11" s="87" customFormat="1" ht="15.75" customHeight="1">
      <c r="A53" s="71">
        <v>43405</v>
      </c>
      <c r="B53" s="58" t="s">
        <v>121</v>
      </c>
      <c r="C53" s="58">
        <v>1259</v>
      </c>
      <c r="D53" s="58" t="s">
        <v>4</v>
      </c>
      <c r="E53" s="85">
        <v>357.2</v>
      </c>
      <c r="F53" s="85">
        <v>353.55</v>
      </c>
      <c r="G53" s="124"/>
      <c r="H53" s="54">
        <f t="shared" ref="H53" si="71">(IF(D53="SHORT",E53-F53,IF(D53="LONG",F53-E53)))*C53</f>
        <v>-4595.3499999999713</v>
      </c>
      <c r="I53" s="55"/>
      <c r="J53" s="56">
        <f t="shared" ref="J53" si="72">(H53+I53)/C53</f>
        <v>-3.6499999999999773</v>
      </c>
      <c r="K53" s="57">
        <f t="shared" ref="K53" si="73">SUM(H53:I53)</f>
        <v>-4595.3499999999713</v>
      </c>
    </row>
    <row r="54" spans="1:11" ht="15" customHeight="1">
      <c r="A54" s="128"/>
      <c r="B54" s="125"/>
      <c r="C54" s="125"/>
      <c r="D54" s="125"/>
      <c r="E54" s="125"/>
      <c r="F54" s="125"/>
      <c r="G54" s="125"/>
      <c r="H54" s="126"/>
      <c r="I54" s="127"/>
      <c r="J54" s="125"/>
      <c r="K54" s="125"/>
    </row>
    <row r="55" spans="1:11" s="87" customFormat="1" ht="15.75" customHeight="1">
      <c r="A55" s="71">
        <v>43404</v>
      </c>
      <c r="B55" s="58" t="s">
        <v>217</v>
      </c>
      <c r="C55" s="58">
        <v>286</v>
      </c>
      <c r="D55" s="58" t="s">
        <v>20</v>
      </c>
      <c r="E55" s="85">
        <v>1573.25</v>
      </c>
      <c r="F55" s="85">
        <v>1589.3</v>
      </c>
      <c r="G55" s="124"/>
      <c r="H55" s="54">
        <f t="shared" ref="H55:H56" si="74">(IF(D55="SHORT",E55-F55,IF(D55="LONG",F55-E55)))*C55</f>
        <v>-4590.2999999999865</v>
      </c>
      <c r="I55" s="55"/>
      <c r="J55" s="56">
        <f t="shared" ref="J55:J56" si="75">(H55+I55)/C55</f>
        <v>-16.049999999999955</v>
      </c>
      <c r="K55" s="57">
        <f t="shared" ref="K55:K56" si="76">SUM(H55:I55)</f>
        <v>-4590.2999999999865</v>
      </c>
    </row>
    <row r="56" spans="1:11" s="79" customFormat="1" ht="15.75" customHeight="1">
      <c r="A56" s="77">
        <v>43404</v>
      </c>
      <c r="B56" s="78" t="s">
        <v>165</v>
      </c>
      <c r="C56" s="78">
        <v>1033</v>
      </c>
      <c r="D56" s="78" t="s">
        <v>4</v>
      </c>
      <c r="E56" s="76">
        <v>435.4</v>
      </c>
      <c r="F56" s="76">
        <v>440.8</v>
      </c>
      <c r="G56" s="61">
        <v>447.45</v>
      </c>
      <c r="H56" s="62">
        <f t="shared" si="74"/>
        <v>5578.2000000000353</v>
      </c>
      <c r="I56" s="63">
        <f t="shared" ref="I56" si="77">(IF(D56="SHORT",IF(G56="",0,E56-G56),IF(D56="LONG",IF(G56="",0,G56-F56))))*C56</f>
        <v>6869.4499999999762</v>
      </c>
      <c r="J56" s="64">
        <f t="shared" si="75"/>
        <v>12.050000000000011</v>
      </c>
      <c r="K56" s="65">
        <f t="shared" si="76"/>
        <v>12447.650000000012</v>
      </c>
    </row>
    <row r="57" spans="1:11" s="87" customFormat="1" ht="15.75" customHeight="1">
      <c r="A57" s="71">
        <v>43403</v>
      </c>
      <c r="B57" s="58" t="s">
        <v>212</v>
      </c>
      <c r="C57" s="58">
        <v>628</v>
      </c>
      <c r="D57" s="58" t="s">
        <v>20</v>
      </c>
      <c r="E57" s="85">
        <v>715.85</v>
      </c>
      <c r="F57" s="85">
        <v>710.65</v>
      </c>
      <c r="G57" s="123"/>
      <c r="H57" s="54">
        <f t="shared" ref="H57:H59" si="78">(IF(D57="SHORT",E57-F57,IF(D57="LONG",F57-E57)))*C57</f>
        <v>3265.6000000000286</v>
      </c>
      <c r="I57" s="55"/>
      <c r="J57" s="56">
        <f t="shared" ref="J57:J59" si="79">(H57+I57)/C57</f>
        <v>5.2000000000000455</v>
      </c>
      <c r="K57" s="57">
        <f t="shared" ref="K57:K59" si="80">SUM(H57:I57)</f>
        <v>3265.6000000000286</v>
      </c>
    </row>
    <row r="58" spans="1:11" s="87" customFormat="1" ht="15.75" customHeight="1">
      <c r="A58" s="71">
        <v>43403</v>
      </c>
      <c r="B58" s="58" t="s">
        <v>153</v>
      </c>
      <c r="C58" s="58">
        <v>568</v>
      </c>
      <c r="D58" s="58" t="s">
        <v>20</v>
      </c>
      <c r="E58" s="85">
        <v>791.5</v>
      </c>
      <c r="F58" s="85">
        <v>799.6</v>
      </c>
      <c r="G58" s="123"/>
      <c r="H58" s="54">
        <f t="shared" si="78"/>
        <v>-4600.8000000000129</v>
      </c>
      <c r="I58" s="55"/>
      <c r="J58" s="56">
        <f t="shared" si="79"/>
        <v>-8.1000000000000227</v>
      </c>
      <c r="K58" s="57">
        <f t="shared" si="80"/>
        <v>-4600.8000000000129</v>
      </c>
    </row>
    <row r="59" spans="1:11" s="87" customFormat="1" ht="15.75" customHeight="1">
      <c r="A59" s="71">
        <v>43403</v>
      </c>
      <c r="B59" s="58" t="s">
        <v>119</v>
      </c>
      <c r="C59" s="58">
        <v>1590</v>
      </c>
      <c r="D59" s="58" t="s">
        <v>4</v>
      </c>
      <c r="E59" s="85">
        <v>282.95</v>
      </c>
      <c r="F59" s="85">
        <v>280.05</v>
      </c>
      <c r="G59" s="123"/>
      <c r="H59" s="54">
        <f t="shared" si="78"/>
        <v>-4610.9999999999636</v>
      </c>
      <c r="I59" s="55"/>
      <c r="J59" s="56">
        <f t="shared" si="79"/>
        <v>-2.8999999999999773</v>
      </c>
      <c r="K59" s="57">
        <f t="shared" si="80"/>
        <v>-4610.9999999999636</v>
      </c>
    </row>
    <row r="60" spans="1:11" s="79" customFormat="1" ht="15.75" customHeight="1">
      <c r="A60" s="77">
        <v>43402</v>
      </c>
      <c r="B60" s="78" t="s">
        <v>240</v>
      </c>
      <c r="C60" s="78">
        <v>1978</v>
      </c>
      <c r="D60" s="78" t="s">
        <v>4</v>
      </c>
      <c r="E60" s="76">
        <v>227.4</v>
      </c>
      <c r="F60" s="76">
        <v>230.25</v>
      </c>
      <c r="G60" s="61">
        <v>233.7</v>
      </c>
      <c r="H60" s="62">
        <f t="shared" ref="H60:H61" si="81">(IF(D60="SHORT",E60-F60,IF(D60="LONG",F60-E60)))*C60</f>
        <v>5637.2999999999884</v>
      </c>
      <c r="I60" s="63">
        <f t="shared" ref="I60" si="82">(IF(D60="SHORT",IF(G60="",0,E60-G60),IF(D60="LONG",IF(G60="",0,G60-F60))))*C60</f>
        <v>6824.0999999999776</v>
      </c>
      <c r="J60" s="64">
        <f t="shared" ref="J60" si="83">(H60+I60)/C60</f>
        <v>6.2999999999999821</v>
      </c>
      <c r="K60" s="65">
        <f t="shared" ref="K60:K61" si="84">SUM(H60:I60)</f>
        <v>12461.399999999965</v>
      </c>
    </row>
    <row r="61" spans="1:11" s="87" customFormat="1" ht="15.75" customHeight="1">
      <c r="A61" s="71">
        <v>43402</v>
      </c>
      <c r="B61" s="58" t="s">
        <v>230</v>
      </c>
      <c r="C61" s="58">
        <v>720</v>
      </c>
      <c r="D61" s="58" t="s">
        <v>4</v>
      </c>
      <c r="E61" s="85">
        <v>624.95000000000005</v>
      </c>
      <c r="F61" s="85">
        <v>619.29999999999995</v>
      </c>
      <c r="G61" s="123"/>
      <c r="H61" s="54">
        <f t="shared" si="81"/>
        <v>-4068.0000000000655</v>
      </c>
      <c r="I61" s="55"/>
      <c r="J61" s="56">
        <f>(H61+I61)/C61</f>
        <v>-5.6500000000000909</v>
      </c>
      <c r="K61" s="57">
        <f t="shared" si="84"/>
        <v>-4068.0000000000655</v>
      </c>
    </row>
    <row r="62" spans="1:11" s="87" customFormat="1" ht="15.75" customHeight="1">
      <c r="A62" s="71">
        <v>43399</v>
      </c>
      <c r="B62" s="58" t="s">
        <v>36</v>
      </c>
      <c r="C62" s="58">
        <v>264</v>
      </c>
      <c r="D62" s="58" t="s">
        <v>4</v>
      </c>
      <c r="E62" s="85">
        <v>1703.6</v>
      </c>
      <c r="F62" s="85">
        <v>1715.5</v>
      </c>
      <c r="G62" s="122"/>
      <c r="H62" s="54">
        <f t="shared" ref="H62:H63" si="85">(IF(D62="SHORT",E62-F62,IF(D62="LONG",F62-E62)))*C62</f>
        <v>3141.600000000024</v>
      </c>
      <c r="I62" s="55"/>
      <c r="J62" s="56">
        <f t="shared" ref="J62:J63" si="86">(H62+I62)/C62</f>
        <v>11.900000000000091</v>
      </c>
      <c r="K62" s="57">
        <f t="shared" ref="K62:K63" si="87">SUM(H62:I62)</f>
        <v>3141.600000000024</v>
      </c>
    </row>
    <row r="63" spans="1:11" s="87" customFormat="1" ht="15.75" customHeight="1">
      <c r="A63" s="71">
        <v>43399</v>
      </c>
      <c r="B63" s="58" t="s">
        <v>159</v>
      </c>
      <c r="C63" s="58">
        <v>587</v>
      </c>
      <c r="D63" s="58" t="s">
        <v>4</v>
      </c>
      <c r="E63" s="85">
        <v>765.75</v>
      </c>
      <c r="F63" s="85">
        <v>775.3</v>
      </c>
      <c r="G63" s="122"/>
      <c r="H63" s="54">
        <f t="shared" si="85"/>
        <v>5605.8499999999731</v>
      </c>
      <c r="I63" s="55"/>
      <c r="J63" s="56">
        <f t="shared" si="86"/>
        <v>9.5499999999999545</v>
      </c>
      <c r="K63" s="57">
        <f t="shared" si="87"/>
        <v>5605.8499999999731</v>
      </c>
    </row>
    <row r="64" spans="1:11" s="79" customFormat="1" ht="15.75" customHeight="1">
      <c r="A64" s="77">
        <v>43398</v>
      </c>
      <c r="B64" s="78" t="s">
        <v>239</v>
      </c>
      <c r="C64" s="78">
        <v>2460</v>
      </c>
      <c r="D64" s="78" t="s">
        <v>4</v>
      </c>
      <c r="E64" s="76">
        <v>182.9</v>
      </c>
      <c r="F64" s="76">
        <v>185.2</v>
      </c>
      <c r="G64" s="61">
        <v>188</v>
      </c>
      <c r="H64" s="62">
        <f t="shared" ref="H64:H66" si="88">(IF(D64="SHORT",E64-F64,IF(D64="LONG",F64-E64)))*C64</f>
        <v>5657.9999999999582</v>
      </c>
      <c r="I64" s="63">
        <f t="shared" ref="I64" si="89">(IF(D64="SHORT",IF(G64="",0,E64-G64),IF(D64="LONG",IF(G64="",0,G64-F64))))*C64</f>
        <v>6888.0000000000282</v>
      </c>
      <c r="J64" s="64">
        <f t="shared" ref="J64:J66" si="90">(H64+I64)/C64</f>
        <v>5.0999999999999943</v>
      </c>
      <c r="K64" s="65">
        <f t="shared" ref="K64:K66" si="91">SUM(H64:I64)</f>
        <v>12545.999999999985</v>
      </c>
    </row>
    <row r="65" spans="1:11" s="87" customFormat="1" ht="15.75" customHeight="1">
      <c r="A65" s="71">
        <v>43398</v>
      </c>
      <c r="B65" s="58" t="s">
        <v>226</v>
      </c>
      <c r="C65" s="58">
        <v>802</v>
      </c>
      <c r="D65" s="58" t="s">
        <v>20</v>
      </c>
      <c r="E65" s="85">
        <v>560.5</v>
      </c>
      <c r="F65" s="85">
        <v>553.5</v>
      </c>
      <c r="G65" s="122"/>
      <c r="H65" s="54">
        <f t="shared" si="88"/>
        <v>5614</v>
      </c>
      <c r="I65" s="55"/>
      <c r="J65" s="56">
        <f t="shared" si="90"/>
        <v>7</v>
      </c>
      <c r="K65" s="57">
        <f t="shared" si="91"/>
        <v>5614</v>
      </c>
    </row>
    <row r="66" spans="1:11" s="87" customFormat="1" ht="15.75" customHeight="1">
      <c r="A66" s="71">
        <v>43398</v>
      </c>
      <c r="B66" s="58" t="s">
        <v>238</v>
      </c>
      <c r="C66" s="58">
        <v>438</v>
      </c>
      <c r="D66" s="58" t="s">
        <v>20</v>
      </c>
      <c r="E66" s="85">
        <v>1025.5</v>
      </c>
      <c r="F66" s="85">
        <v>1031</v>
      </c>
      <c r="G66" s="122"/>
      <c r="H66" s="54">
        <f t="shared" si="88"/>
        <v>-2409</v>
      </c>
      <c r="I66" s="55"/>
      <c r="J66" s="56">
        <f t="shared" si="90"/>
        <v>-5.5</v>
      </c>
      <c r="K66" s="57">
        <f t="shared" si="91"/>
        <v>-2409</v>
      </c>
    </row>
    <row r="67" spans="1:11" s="79" customFormat="1" ht="15.75" customHeight="1">
      <c r="A67" s="77">
        <v>43397</v>
      </c>
      <c r="B67" s="78" t="s">
        <v>237</v>
      </c>
      <c r="C67" s="78">
        <v>1689</v>
      </c>
      <c r="D67" s="78" t="s">
        <v>20</v>
      </c>
      <c r="E67" s="76">
        <v>266.35000000000002</v>
      </c>
      <c r="F67" s="76">
        <v>263</v>
      </c>
      <c r="G67" s="61">
        <v>259.05</v>
      </c>
      <c r="H67" s="62">
        <f t="shared" ref="H67" si="92">(IF(D67="SHORT",E67-F67,IF(D67="LONG",F67-E67)))*C67</f>
        <v>5658.1500000000387</v>
      </c>
      <c r="I67" s="63">
        <f t="shared" ref="I67" si="93">(IF(D67="SHORT",IF(G67="",0,E67-G67),IF(D67="LONG",IF(G67="",0,G67-F67))))*C67</f>
        <v>12329.700000000019</v>
      </c>
      <c r="J67" s="64">
        <f t="shared" ref="J67" si="94">(H67+I67)/C67</f>
        <v>10.650000000000034</v>
      </c>
      <c r="K67" s="65">
        <f>SUM(H67:I67)</f>
        <v>17987.850000000057</v>
      </c>
    </row>
    <row r="68" spans="1:11" s="87" customFormat="1" ht="15.75" customHeight="1">
      <c r="A68" s="71">
        <v>43396</v>
      </c>
      <c r="B68" s="58" t="s">
        <v>194</v>
      </c>
      <c r="C68" s="58">
        <v>606</v>
      </c>
      <c r="D68" s="58" t="s">
        <v>4</v>
      </c>
      <c r="E68" s="85">
        <v>742.15</v>
      </c>
      <c r="F68" s="85">
        <v>746.1</v>
      </c>
      <c r="G68" s="121"/>
      <c r="H68" s="54">
        <f t="shared" ref="H68" si="95">(IF(D68="SHORT",E68-F68,IF(D68="LONG",F68-E68)))*C68</f>
        <v>2393.7000000000276</v>
      </c>
      <c r="I68" s="55"/>
      <c r="J68" s="56">
        <f t="shared" ref="J68" si="96">(H68+I68)/C68</f>
        <v>3.9500000000000455</v>
      </c>
      <c r="K68" s="57">
        <f t="shared" ref="K68" si="97">SUM(H68:I68)</f>
        <v>2393.7000000000276</v>
      </c>
    </row>
    <row r="69" spans="1:11" s="87" customFormat="1" ht="15.75" customHeight="1">
      <c r="A69" s="71">
        <v>43395</v>
      </c>
      <c r="B69" s="58" t="s">
        <v>236</v>
      </c>
      <c r="C69" s="58">
        <v>801</v>
      </c>
      <c r="D69" s="58" t="s">
        <v>20</v>
      </c>
      <c r="E69" s="85">
        <v>561.75</v>
      </c>
      <c r="F69" s="85">
        <v>554.75</v>
      </c>
      <c r="G69" s="121"/>
      <c r="H69" s="54">
        <f t="shared" ref="H69:H70" si="98">(IF(D69="SHORT",E69-F69,IF(D69="LONG",F69-E69)))*C69</f>
        <v>5607</v>
      </c>
      <c r="I69" s="55"/>
      <c r="J69" s="56">
        <f t="shared" ref="J69:J70" si="99">(H69+I69)/C69</f>
        <v>7</v>
      </c>
      <c r="K69" s="57">
        <f t="shared" ref="K69:K70" si="100">SUM(H69:I69)</f>
        <v>5607</v>
      </c>
    </row>
    <row r="70" spans="1:11" s="87" customFormat="1" ht="15.75" customHeight="1">
      <c r="A70" s="71">
        <v>43395</v>
      </c>
      <c r="B70" s="58" t="s">
        <v>234</v>
      </c>
      <c r="C70" s="58">
        <v>6493</v>
      </c>
      <c r="D70" s="58" t="s">
        <v>20</v>
      </c>
      <c r="E70" s="85">
        <v>69.3</v>
      </c>
      <c r="F70" s="85">
        <v>70</v>
      </c>
      <c r="G70" s="121"/>
      <c r="H70" s="54">
        <f t="shared" si="98"/>
        <v>-4545.1000000000186</v>
      </c>
      <c r="I70" s="55"/>
      <c r="J70" s="56">
        <f t="shared" si="99"/>
        <v>-0.70000000000000284</v>
      </c>
      <c r="K70" s="57">
        <f t="shared" si="100"/>
        <v>-4545.1000000000186</v>
      </c>
    </row>
    <row r="71" spans="1:11" s="87" customFormat="1" ht="15.75" customHeight="1">
      <c r="A71" s="71">
        <v>43392</v>
      </c>
      <c r="B71" s="58" t="s">
        <v>44</v>
      </c>
      <c r="C71" s="58">
        <v>505</v>
      </c>
      <c r="D71" s="58" t="s">
        <v>20</v>
      </c>
      <c r="E71" s="85">
        <v>890.6</v>
      </c>
      <c r="F71" s="85">
        <v>879.5</v>
      </c>
      <c r="G71" s="121"/>
      <c r="H71" s="54">
        <f t="shared" ref="H71:H72" si="101">(IF(D71="SHORT",E71-F71,IF(D71="LONG",F71-E71)))*C71</f>
        <v>5605.5000000000118</v>
      </c>
      <c r="I71" s="55"/>
      <c r="J71" s="56">
        <f t="shared" ref="J71:J72" si="102">(H71+I71)/C71</f>
        <v>11.100000000000023</v>
      </c>
      <c r="K71" s="57">
        <f t="shared" ref="K71:K72" si="103">SUM(H71:I71)</f>
        <v>5605.5000000000118</v>
      </c>
    </row>
    <row r="72" spans="1:11" s="87" customFormat="1" ht="15.75" customHeight="1">
      <c r="A72" s="71">
        <v>43392</v>
      </c>
      <c r="B72" s="58" t="s">
        <v>194</v>
      </c>
      <c r="C72" s="58">
        <v>624</v>
      </c>
      <c r="D72" s="58" t="s">
        <v>20</v>
      </c>
      <c r="E72" s="85">
        <v>721</v>
      </c>
      <c r="F72" s="85">
        <v>728.35</v>
      </c>
      <c r="G72" s="121"/>
      <c r="H72" s="54">
        <f t="shared" si="101"/>
        <v>-4586.4000000000142</v>
      </c>
      <c r="I72" s="55"/>
      <c r="J72" s="56">
        <f t="shared" si="102"/>
        <v>-7.3500000000000227</v>
      </c>
      <c r="K72" s="57">
        <f t="shared" si="103"/>
        <v>-4586.4000000000142</v>
      </c>
    </row>
    <row r="73" spans="1:11" s="79" customFormat="1" ht="15.75" customHeight="1">
      <c r="A73" s="77">
        <v>43390</v>
      </c>
      <c r="B73" s="78" t="s">
        <v>123</v>
      </c>
      <c r="C73" s="78">
        <v>5421</v>
      </c>
      <c r="D73" s="78" t="s">
        <v>20</v>
      </c>
      <c r="E73" s="76">
        <v>83</v>
      </c>
      <c r="F73" s="76">
        <v>81.95</v>
      </c>
      <c r="G73" s="61">
        <v>80.7</v>
      </c>
      <c r="H73" s="62">
        <f t="shared" ref="H73:H74" si="104">(IF(D73="SHORT",E73-F73,IF(D73="LONG",F73-E73)))*C73</f>
        <v>5692.0499999999847</v>
      </c>
      <c r="I73" s="63">
        <f t="shared" ref="I73" si="105">(IF(D73="SHORT",IF(G73="",0,E73-G73),IF(D73="LONG",IF(G73="",0,G73-F73))))*C73</f>
        <v>12468.299999999985</v>
      </c>
      <c r="J73" s="64">
        <f t="shared" ref="J73:J74" si="106">(H73+I73)/C73</f>
        <v>3.3499999999999943</v>
      </c>
      <c r="K73" s="65">
        <f>SUM(H73:I73)</f>
        <v>18160.349999999969</v>
      </c>
    </row>
    <row r="74" spans="1:11" s="87" customFormat="1" ht="15.75" customHeight="1">
      <c r="A74" s="71">
        <v>43390</v>
      </c>
      <c r="B74" s="58" t="s">
        <v>235</v>
      </c>
      <c r="C74" s="58">
        <v>712</v>
      </c>
      <c r="D74" s="58" t="s">
        <v>20</v>
      </c>
      <c r="E74" s="85">
        <v>631.54999999999995</v>
      </c>
      <c r="F74" s="85">
        <v>638</v>
      </c>
      <c r="G74" s="121"/>
      <c r="H74" s="54">
        <f t="shared" si="104"/>
        <v>-4592.4000000000324</v>
      </c>
      <c r="I74" s="55"/>
      <c r="J74" s="56">
        <f t="shared" si="106"/>
        <v>-6.4500000000000455</v>
      </c>
      <c r="K74" s="57">
        <f t="shared" ref="K74" si="107">SUM(H74:I74)</f>
        <v>-4592.4000000000324</v>
      </c>
    </row>
    <row r="75" spans="1:11" s="79" customFormat="1" ht="15.75" customHeight="1">
      <c r="A75" s="77">
        <v>43389</v>
      </c>
      <c r="B75" s="78" t="s">
        <v>234</v>
      </c>
      <c r="C75" s="78">
        <v>6289</v>
      </c>
      <c r="D75" s="78" t="s">
        <v>4</v>
      </c>
      <c r="E75" s="76">
        <v>71.55</v>
      </c>
      <c r="F75" s="76">
        <v>72.45</v>
      </c>
      <c r="G75" s="61">
        <v>73.55</v>
      </c>
      <c r="H75" s="62">
        <f t="shared" ref="H75" si="108">(IF(D75="SHORT",E75-F75,IF(D75="LONG",F75-E75)))*C75</f>
        <v>5660.1000000000358</v>
      </c>
      <c r="I75" s="63">
        <f t="shared" ref="I75" si="109">(IF(D75="SHORT",IF(G75="",0,E75-G75),IF(D75="LONG",IF(G75="",0,G75-F75))))*C75</f>
        <v>6917.8999999999642</v>
      </c>
      <c r="J75" s="64">
        <f t="shared" ref="J75" si="110">(H75+I75)/C75</f>
        <v>2</v>
      </c>
      <c r="K75" s="65">
        <f t="shared" ref="K75" si="111">SUM(H75:I75)</f>
        <v>12578</v>
      </c>
    </row>
    <row r="76" spans="1:11" s="87" customFormat="1" ht="15.75" customHeight="1">
      <c r="A76" s="71">
        <v>43388</v>
      </c>
      <c r="B76" s="58" t="s">
        <v>184</v>
      </c>
      <c r="C76" s="58">
        <v>419</v>
      </c>
      <c r="D76" s="58" t="s">
        <v>4</v>
      </c>
      <c r="E76" s="85">
        <v>1072</v>
      </c>
      <c r="F76" s="85">
        <v>1061.05</v>
      </c>
      <c r="G76" s="120"/>
      <c r="H76" s="54">
        <f t="shared" ref="H76" si="112">(IF(D76="SHORT",E76-F76,IF(D76="LONG",F76-E76)))*C76</f>
        <v>-4588.0500000000193</v>
      </c>
      <c r="I76" s="55"/>
      <c r="J76" s="56">
        <f t="shared" ref="J76" si="113">(H76+I76)/C76</f>
        <v>-10.950000000000045</v>
      </c>
      <c r="K76" s="57">
        <f t="shared" ref="K76" si="114">SUM(H76:I76)</f>
        <v>-4588.0500000000193</v>
      </c>
    </row>
    <row r="77" spans="1:11" s="87" customFormat="1" ht="15.75" customHeight="1">
      <c r="A77" s="71">
        <v>43385</v>
      </c>
      <c r="B77" s="58" t="s">
        <v>151</v>
      </c>
      <c r="C77" s="58">
        <v>561</v>
      </c>
      <c r="D77" s="58" t="s">
        <v>4</v>
      </c>
      <c r="E77" s="85">
        <v>801.15</v>
      </c>
      <c r="F77" s="85">
        <v>806</v>
      </c>
      <c r="G77" s="120"/>
      <c r="H77" s="54">
        <f t="shared" ref="H77:H79" si="115">(IF(D77="SHORT",E77-F77,IF(D77="LONG",F77-E77)))*C77</f>
        <v>2720.8500000000126</v>
      </c>
      <c r="I77" s="55"/>
      <c r="J77" s="56">
        <f t="shared" ref="J77:J79" si="116">(H77+I77)/C77</f>
        <v>4.8500000000000227</v>
      </c>
      <c r="K77" s="57">
        <f t="shared" ref="K77:K79" si="117">SUM(H77:I77)</f>
        <v>2720.8500000000126</v>
      </c>
    </row>
    <row r="78" spans="1:11" s="87" customFormat="1" ht="15.75" customHeight="1">
      <c r="A78" s="71">
        <v>43385</v>
      </c>
      <c r="B78" s="58" t="s">
        <v>183</v>
      </c>
      <c r="C78" s="58">
        <v>2250</v>
      </c>
      <c r="D78" s="58" t="s">
        <v>4</v>
      </c>
      <c r="E78" s="85">
        <v>200</v>
      </c>
      <c r="F78" s="85">
        <v>202.5</v>
      </c>
      <c r="G78" s="120"/>
      <c r="H78" s="54">
        <f t="shared" si="115"/>
        <v>5625</v>
      </c>
      <c r="I78" s="55"/>
      <c r="J78" s="56">
        <f t="shared" si="116"/>
        <v>2.5</v>
      </c>
      <c r="K78" s="57">
        <f t="shared" si="117"/>
        <v>5625</v>
      </c>
    </row>
    <row r="79" spans="1:11" s="87" customFormat="1" ht="15.75" customHeight="1">
      <c r="A79" s="71">
        <v>43385</v>
      </c>
      <c r="B79" s="58" t="s">
        <v>221</v>
      </c>
      <c r="C79" s="58">
        <v>2375</v>
      </c>
      <c r="D79" s="58" t="s">
        <v>4</v>
      </c>
      <c r="E79" s="85">
        <v>189.45</v>
      </c>
      <c r="F79" s="85">
        <v>187.5</v>
      </c>
      <c r="G79" s="120"/>
      <c r="H79" s="54">
        <f t="shared" si="115"/>
        <v>-4631.2499999999727</v>
      </c>
      <c r="I79" s="55"/>
      <c r="J79" s="56">
        <f t="shared" si="116"/>
        <v>-1.9499999999999884</v>
      </c>
      <c r="K79" s="57">
        <f t="shared" si="117"/>
        <v>-4631.2499999999727</v>
      </c>
    </row>
    <row r="80" spans="1:11" s="79" customFormat="1" ht="15.75" customHeight="1">
      <c r="A80" s="77">
        <v>43384</v>
      </c>
      <c r="B80" s="78" t="s">
        <v>167</v>
      </c>
      <c r="C80" s="78">
        <v>4772</v>
      </c>
      <c r="D80" s="78" t="s">
        <v>20</v>
      </c>
      <c r="E80" s="76">
        <v>94.3</v>
      </c>
      <c r="F80" s="76">
        <v>93.1</v>
      </c>
      <c r="G80" s="61">
        <v>91.7</v>
      </c>
      <c r="H80" s="62">
        <f t="shared" ref="H80" si="118">(IF(D80="SHORT",E80-F80,IF(D80="LONG",F80-E80)))*C80</f>
        <v>5726.4000000000133</v>
      </c>
      <c r="I80" s="63">
        <f t="shared" ref="I80" si="119">(IF(D80="SHORT",IF(G80="",0,E80-G80),IF(D80="LONG",IF(G80="",0,G80-F80))))*C80</f>
        <v>12407.199999999973</v>
      </c>
      <c r="J80" s="64">
        <f t="shared" ref="J80" si="120">(H80+I80)/C80</f>
        <v>3.7999999999999976</v>
      </c>
      <c r="K80" s="65">
        <f t="shared" ref="K80" si="121">SUM(H80:I80)</f>
        <v>18133.599999999988</v>
      </c>
    </row>
    <row r="81" spans="1:11" s="87" customFormat="1" ht="15.75" customHeight="1">
      <c r="A81" s="71">
        <v>43383</v>
      </c>
      <c r="B81" s="58" t="s">
        <v>186</v>
      </c>
      <c r="C81" s="58">
        <v>1118</v>
      </c>
      <c r="D81" s="58" t="s">
        <v>4</v>
      </c>
      <c r="E81" s="85">
        <v>402.35</v>
      </c>
      <c r="F81" s="85">
        <v>398.2</v>
      </c>
      <c r="G81" s="120"/>
      <c r="H81" s="54">
        <f t="shared" ref="H81:H83" si="122">(IF(D81="SHORT",E81-F81,IF(D81="LONG",F81-E81)))*C81</f>
        <v>-4639.700000000038</v>
      </c>
      <c r="I81" s="55"/>
      <c r="J81" s="56">
        <f t="shared" ref="J81:J83" si="123">(H81+I81)/C81</f>
        <v>-4.1500000000000341</v>
      </c>
      <c r="K81" s="57">
        <f t="shared" ref="K81:K83" si="124">SUM(H81:I81)</f>
        <v>-4639.700000000038</v>
      </c>
    </row>
    <row r="82" spans="1:11" s="87" customFormat="1" ht="15.75" customHeight="1">
      <c r="A82" s="71">
        <v>43383</v>
      </c>
      <c r="B82" s="58" t="s">
        <v>119</v>
      </c>
      <c r="C82" s="58">
        <v>1633</v>
      </c>
      <c r="D82" s="58" t="s">
        <v>4</v>
      </c>
      <c r="E82" s="85">
        <v>275.55</v>
      </c>
      <c r="F82" s="85">
        <v>272.7</v>
      </c>
      <c r="G82" s="120"/>
      <c r="H82" s="54">
        <f t="shared" si="122"/>
        <v>-4654.0500000000375</v>
      </c>
      <c r="I82" s="55"/>
      <c r="J82" s="56">
        <f t="shared" si="123"/>
        <v>-2.8500000000000227</v>
      </c>
      <c r="K82" s="57">
        <f t="shared" si="124"/>
        <v>-4654.0500000000375</v>
      </c>
    </row>
    <row r="83" spans="1:11" s="87" customFormat="1" ht="15.75" customHeight="1">
      <c r="A83" s="71">
        <v>43383</v>
      </c>
      <c r="B83" s="58" t="s">
        <v>147</v>
      </c>
      <c r="C83" s="58">
        <v>4314</v>
      </c>
      <c r="D83" s="58" t="s">
        <v>4</v>
      </c>
      <c r="E83" s="85">
        <v>104.3</v>
      </c>
      <c r="F83" s="85">
        <v>105.6</v>
      </c>
      <c r="G83" s="120"/>
      <c r="H83" s="54">
        <f t="shared" si="122"/>
        <v>5608.199999999988</v>
      </c>
      <c r="I83" s="55"/>
      <c r="J83" s="56">
        <f t="shared" si="123"/>
        <v>1.2999999999999972</v>
      </c>
      <c r="K83" s="57">
        <f t="shared" si="124"/>
        <v>5608.199999999988</v>
      </c>
    </row>
    <row r="84" spans="1:11" s="79" customFormat="1" ht="15.75" customHeight="1">
      <c r="A84" s="77">
        <v>43382</v>
      </c>
      <c r="B84" s="78" t="s">
        <v>147</v>
      </c>
      <c r="C84" s="78">
        <v>4435</v>
      </c>
      <c r="D84" s="78" t="s">
        <v>4</v>
      </c>
      <c r="E84" s="76">
        <v>101.45</v>
      </c>
      <c r="F84" s="76">
        <v>102.75</v>
      </c>
      <c r="G84" s="61">
        <v>104.25</v>
      </c>
      <c r="H84" s="62">
        <f t="shared" ref="H84" si="125">(IF(D84="SHORT",E84-F84,IF(D84="LONG",F84-E84)))*C84</f>
        <v>5765.4999999999873</v>
      </c>
      <c r="I84" s="63">
        <f t="shared" ref="I84" si="126">(IF(D84="SHORT",IF(G84="",0,E84-G84),IF(D84="LONG",IF(G84="",0,G84-F84))))*C84</f>
        <v>6652.5</v>
      </c>
      <c r="J84" s="64">
        <f t="shared" ref="J84" si="127">(H84+I84)/C84</f>
        <v>2.7999999999999972</v>
      </c>
      <c r="K84" s="65">
        <f t="shared" ref="K84" si="128">SUM(H84:I84)</f>
        <v>12417.999999999987</v>
      </c>
    </row>
    <row r="85" spans="1:11" s="87" customFormat="1" ht="15.75" customHeight="1">
      <c r="A85" s="71">
        <v>43382</v>
      </c>
      <c r="B85" s="58" t="s">
        <v>164</v>
      </c>
      <c r="C85" s="58">
        <v>1972</v>
      </c>
      <c r="D85" s="58" t="s">
        <v>20</v>
      </c>
      <c r="E85" s="85">
        <v>228.15</v>
      </c>
      <c r="F85" s="85">
        <v>225.3</v>
      </c>
      <c r="G85" s="120"/>
      <c r="H85" s="54">
        <f t="shared" ref="H85" si="129">(IF(D85="SHORT",E85-F85,IF(D85="LONG",F85-E85)))*C85</f>
        <v>5620.1999999999889</v>
      </c>
      <c r="I85" s="55"/>
      <c r="J85" s="56">
        <f t="shared" ref="J85" si="130">(H85+I85)/C85</f>
        <v>2.8499999999999943</v>
      </c>
      <c r="K85" s="57">
        <f t="shared" ref="K85" si="131">SUM(H85:I85)</f>
        <v>5620.1999999999889</v>
      </c>
    </row>
    <row r="86" spans="1:11" s="79" customFormat="1" ht="15.75" customHeight="1">
      <c r="A86" s="77">
        <v>43381</v>
      </c>
      <c r="B86" s="78" t="s">
        <v>233</v>
      </c>
      <c r="C86" s="78">
        <v>4012</v>
      </c>
      <c r="D86" s="78" t="s">
        <v>20</v>
      </c>
      <c r="E86" s="76">
        <v>112.15</v>
      </c>
      <c r="F86" s="76">
        <v>110.7</v>
      </c>
      <c r="G86" s="61">
        <v>109.05</v>
      </c>
      <c r="H86" s="62">
        <f t="shared" ref="H86" si="132">(IF(D86="SHORT",E86-F86,IF(D86="LONG",F86-E86)))*C86</f>
        <v>5817.4000000000115</v>
      </c>
      <c r="I86" s="63">
        <f t="shared" ref="I86" si="133">(IF(D86="SHORT",IF(G86="",0,E86-G86),IF(D86="LONG",IF(G86="",0,G86-F86))))*C86</f>
        <v>12437.200000000033</v>
      </c>
      <c r="J86" s="64">
        <f t="shared" ref="J86" si="134">(H86+I86)/C86</f>
        <v>4.5500000000000114</v>
      </c>
      <c r="K86" s="65">
        <f t="shared" ref="K86" si="135">SUM(H86:I86)</f>
        <v>18254.600000000046</v>
      </c>
    </row>
    <row r="87" spans="1:11" s="79" customFormat="1" ht="15.75" customHeight="1">
      <c r="A87" s="77">
        <v>43378</v>
      </c>
      <c r="B87" s="78" t="s">
        <v>138</v>
      </c>
      <c r="C87" s="78">
        <v>722</v>
      </c>
      <c r="D87" s="78" t="s">
        <v>20</v>
      </c>
      <c r="E87" s="76">
        <v>622.54999999999995</v>
      </c>
      <c r="F87" s="76">
        <v>614.75</v>
      </c>
      <c r="G87" s="61">
        <v>605.5</v>
      </c>
      <c r="H87" s="62">
        <f t="shared" ref="H87:H88" si="136">(IF(D87="SHORT",E87-F87,IF(D87="LONG",F87-E87)))*C87</f>
        <v>5631.5999999999676</v>
      </c>
      <c r="I87" s="63">
        <f t="shared" ref="I87:I88" si="137">(IF(D87="SHORT",IF(G87="",0,E87-G87),IF(D87="LONG",IF(G87="",0,G87-F87))))*C87</f>
        <v>12310.099999999968</v>
      </c>
      <c r="J87" s="64">
        <f t="shared" ref="J87:J88" si="138">(H87+I87)/C87</f>
        <v>24.849999999999909</v>
      </c>
      <c r="K87" s="65">
        <f t="shared" ref="K87:K88" si="139">SUM(H87:I87)</f>
        <v>17941.699999999935</v>
      </c>
    </row>
    <row r="88" spans="1:11" s="79" customFormat="1" ht="15.75" customHeight="1">
      <c r="A88" s="77">
        <v>43378</v>
      </c>
      <c r="B88" s="78" t="s">
        <v>232</v>
      </c>
      <c r="C88" s="78">
        <v>3604</v>
      </c>
      <c r="D88" s="78" t="s">
        <v>20</v>
      </c>
      <c r="E88" s="76">
        <v>124.85</v>
      </c>
      <c r="F88" s="76">
        <v>123.25</v>
      </c>
      <c r="G88" s="61">
        <v>121.4</v>
      </c>
      <c r="H88" s="62">
        <f t="shared" si="136"/>
        <v>5766.3999999999796</v>
      </c>
      <c r="I88" s="63">
        <f t="shared" si="137"/>
        <v>12433.799999999959</v>
      </c>
      <c r="J88" s="64">
        <f t="shared" si="138"/>
        <v>5.0499999999999829</v>
      </c>
      <c r="K88" s="65">
        <f t="shared" si="139"/>
        <v>18200.199999999939</v>
      </c>
    </row>
    <row r="89" spans="1:11" s="87" customFormat="1" ht="15.75" customHeight="1">
      <c r="A89" s="71">
        <v>43377</v>
      </c>
      <c r="B89" s="58" t="s">
        <v>179</v>
      </c>
      <c r="C89" s="58">
        <v>1542</v>
      </c>
      <c r="D89" s="58" t="s">
        <v>20</v>
      </c>
      <c r="E89" s="85">
        <v>291.75</v>
      </c>
      <c r="F89" s="85">
        <v>288.10000000000002</v>
      </c>
      <c r="G89" s="119"/>
      <c r="H89" s="54">
        <f t="shared" ref="H89:H90" si="140">(IF(D89="SHORT",E89-F89,IF(D89="LONG",F89-E89)))*C89</f>
        <v>5628.2999999999647</v>
      </c>
      <c r="I89" s="55"/>
      <c r="J89" s="56">
        <f t="shared" ref="J89:J90" si="141">(H89+I89)/C89</f>
        <v>3.6499999999999773</v>
      </c>
      <c r="K89" s="57">
        <f t="shared" ref="K89:K90" si="142">SUM(H89:I89)</f>
        <v>5628.2999999999647</v>
      </c>
    </row>
    <row r="90" spans="1:11" s="79" customFormat="1" ht="15.75" customHeight="1">
      <c r="A90" s="77">
        <v>43377</v>
      </c>
      <c r="B90" s="78" t="s">
        <v>139</v>
      </c>
      <c r="C90" s="78">
        <v>6446</v>
      </c>
      <c r="D90" s="78" t="s">
        <v>20</v>
      </c>
      <c r="E90" s="76">
        <v>69.8</v>
      </c>
      <c r="F90" s="76">
        <v>68.900000000000006</v>
      </c>
      <c r="G90" s="61">
        <v>67.849999999999994</v>
      </c>
      <c r="H90" s="62">
        <f t="shared" si="140"/>
        <v>5801.3999999999451</v>
      </c>
      <c r="I90" s="63">
        <f t="shared" ref="I90" si="143">(IF(D90="SHORT",IF(G90="",0,E90-G90),IF(D90="LONG",IF(G90="",0,G90-F90))))*C90</f>
        <v>12569.700000000019</v>
      </c>
      <c r="J90" s="64">
        <f t="shared" si="141"/>
        <v>2.8499999999999943</v>
      </c>
      <c r="K90" s="65">
        <f t="shared" si="142"/>
        <v>18371.099999999962</v>
      </c>
    </row>
    <row r="91" spans="1:11" s="87" customFormat="1" ht="15.75" customHeight="1">
      <c r="A91" s="71">
        <v>43376</v>
      </c>
      <c r="B91" s="58" t="s">
        <v>186</v>
      </c>
      <c r="C91" s="58">
        <v>1041</v>
      </c>
      <c r="D91" s="58" t="s">
        <v>20</v>
      </c>
      <c r="E91" s="85">
        <v>432.15</v>
      </c>
      <c r="F91" s="85">
        <v>431.05</v>
      </c>
      <c r="G91" s="118"/>
      <c r="H91" s="54">
        <f t="shared" ref="H91:H92" si="144">(IF(D91="SHORT",E91-F91,IF(D91="LONG",F91-E91)))*C91</f>
        <v>1145.0999999999644</v>
      </c>
      <c r="I91" s="55"/>
      <c r="J91" s="56">
        <f t="shared" ref="J91:J92" si="145">(H91+I91)/C91</f>
        <v>1.0999999999999659</v>
      </c>
      <c r="K91" s="57">
        <f t="shared" ref="K91:K92" si="146">SUM(H91:I91)</f>
        <v>1145.0999999999644</v>
      </c>
    </row>
    <row r="92" spans="1:11" s="79" customFormat="1" ht="15.75" customHeight="1">
      <c r="A92" s="77">
        <v>43376</v>
      </c>
      <c r="B92" s="78" t="s">
        <v>99</v>
      </c>
      <c r="C92" s="78">
        <v>1159</v>
      </c>
      <c r="D92" s="78" t="s">
        <v>20</v>
      </c>
      <c r="E92" s="76">
        <v>388.25</v>
      </c>
      <c r="F92" s="76">
        <v>383.35</v>
      </c>
      <c r="G92" s="61">
        <v>377.6</v>
      </c>
      <c r="H92" s="62">
        <f t="shared" si="144"/>
        <v>5679.099999999974</v>
      </c>
      <c r="I92" s="63">
        <f t="shared" ref="I92" si="147">(IF(D92="SHORT",IF(G92="",0,E92-G92),IF(D92="LONG",IF(G92="",0,G92-F92))))*C92</f>
        <v>12343.349999999973</v>
      </c>
      <c r="J92" s="64">
        <f t="shared" si="145"/>
        <v>15.549999999999953</v>
      </c>
      <c r="K92" s="65">
        <f t="shared" si="146"/>
        <v>18022.449999999946</v>
      </c>
    </row>
    <row r="93" spans="1:11" s="79" customFormat="1" ht="15.75" customHeight="1">
      <c r="A93" s="77">
        <v>43374</v>
      </c>
      <c r="B93" s="78" t="s">
        <v>129</v>
      </c>
      <c r="C93" s="78">
        <v>1799</v>
      </c>
      <c r="D93" s="78" t="s">
        <v>20</v>
      </c>
      <c r="E93" s="76">
        <v>250.1</v>
      </c>
      <c r="F93" s="76">
        <v>247</v>
      </c>
      <c r="G93" s="61">
        <v>243.25</v>
      </c>
      <c r="H93" s="62">
        <f t="shared" ref="H93" si="148">(IF(D93="SHORT",E93-F93,IF(D93="LONG",F93-E93)))*C93</f>
        <v>5576.8999999999896</v>
      </c>
      <c r="I93" s="63">
        <f t="shared" ref="I93" si="149">(IF(D93="SHORT",IF(G93="",0,E93-G93),IF(D93="LONG",IF(G93="",0,G93-F93))))*C93</f>
        <v>12323.149999999991</v>
      </c>
      <c r="J93" s="64">
        <f t="shared" ref="J93" si="150">(H93+I93)/C93</f>
        <v>9.9499999999999886</v>
      </c>
      <c r="K93" s="65">
        <f t="shared" ref="K93" si="151">SUM(H93:I93)</f>
        <v>17900.049999999981</v>
      </c>
    </row>
    <row r="94" spans="1:11" ht="15" customHeight="1">
      <c r="A94" s="117"/>
      <c r="B94" s="114"/>
      <c r="C94" s="114"/>
      <c r="D94" s="114"/>
      <c r="E94" s="114"/>
      <c r="F94" s="114"/>
      <c r="G94" s="114"/>
      <c r="H94" s="115"/>
      <c r="I94" s="116"/>
      <c r="J94" s="114"/>
      <c r="K94" s="114"/>
    </row>
    <row r="95" spans="1:11" s="87" customFormat="1" ht="15.75" customHeight="1">
      <c r="A95" s="71">
        <v>43371</v>
      </c>
      <c r="B95" s="58" t="s">
        <v>227</v>
      </c>
      <c r="C95" s="58">
        <v>518</v>
      </c>
      <c r="D95" s="58" t="s">
        <v>4</v>
      </c>
      <c r="E95" s="85">
        <v>868.65</v>
      </c>
      <c r="F95" s="85">
        <v>859.75</v>
      </c>
      <c r="G95" s="112"/>
      <c r="H95" s="54">
        <f t="shared" ref="H95:H96" si="152">(IF(D95="SHORT",E95-F95,IF(D95="LONG",F95-E95)))*C95</f>
        <v>-4610.199999999988</v>
      </c>
      <c r="I95" s="55"/>
      <c r="J95" s="56">
        <f t="shared" ref="J95:J96" si="153">(H95+I95)/C95</f>
        <v>-8.8999999999999773</v>
      </c>
      <c r="K95" s="57">
        <f t="shared" ref="K95:K96" si="154">SUM(H95:I95)</f>
        <v>-4610.199999999988</v>
      </c>
    </row>
    <row r="96" spans="1:11" s="87" customFormat="1" ht="15.75" customHeight="1">
      <c r="A96" s="71">
        <v>43371</v>
      </c>
      <c r="B96" s="58" t="s">
        <v>172</v>
      </c>
      <c r="C96" s="58">
        <v>429</v>
      </c>
      <c r="D96" s="58" t="s">
        <v>4</v>
      </c>
      <c r="E96" s="85">
        <v>1048</v>
      </c>
      <c r="F96" s="85">
        <v>1037.3</v>
      </c>
      <c r="G96" s="112"/>
      <c r="H96" s="54">
        <f t="shared" si="152"/>
        <v>-4590.3000000000193</v>
      </c>
      <c r="I96" s="55"/>
      <c r="J96" s="56">
        <f t="shared" si="153"/>
        <v>-10.700000000000045</v>
      </c>
      <c r="K96" s="57">
        <f t="shared" si="154"/>
        <v>-4590.3000000000193</v>
      </c>
    </row>
    <row r="97" spans="1:11" s="79" customFormat="1" ht="15.75" customHeight="1">
      <c r="A97" s="77">
        <v>43370</v>
      </c>
      <c r="B97" s="78" t="s">
        <v>99</v>
      </c>
      <c r="C97" s="78">
        <v>1028</v>
      </c>
      <c r="D97" s="78" t="s">
        <v>20</v>
      </c>
      <c r="E97" s="76">
        <v>437.5</v>
      </c>
      <c r="F97" s="76">
        <v>432</v>
      </c>
      <c r="G97" s="61">
        <v>425.55</v>
      </c>
      <c r="H97" s="62">
        <f t="shared" ref="H97:H98" si="155">(IF(D97="SHORT",E97-F97,IF(D97="LONG",F97-E97)))*C97</f>
        <v>5654</v>
      </c>
      <c r="I97" s="63">
        <f t="shared" ref="I97" si="156">(IF(D97="SHORT",IF(G97="",0,E97-G97),IF(D97="LONG",IF(G97="",0,G97-F97))))*C97</f>
        <v>12284.599999999988</v>
      </c>
      <c r="J97" s="64">
        <f t="shared" ref="J97:J98" si="157">(H97+I97)/C97</f>
        <v>17.449999999999989</v>
      </c>
      <c r="K97" s="65">
        <f t="shared" ref="K97:K98" si="158">SUM(H97:I97)</f>
        <v>17938.599999999988</v>
      </c>
    </row>
    <row r="98" spans="1:11" s="87" customFormat="1" ht="15.75" customHeight="1">
      <c r="A98" s="71">
        <v>43370</v>
      </c>
      <c r="B98" s="58" t="s">
        <v>224</v>
      </c>
      <c r="C98" s="58">
        <v>693</v>
      </c>
      <c r="D98" s="58" t="s">
        <v>20</v>
      </c>
      <c r="E98" s="85">
        <v>648.6</v>
      </c>
      <c r="F98" s="85">
        <v>640.5</v>
      </c>
      <c r="G98" s="112"/>
      <c r="H98" s="54">
        <f t="shared" si="155"/>
        <v>5613.3000000000156</v>
      </c>
      <c r="I98" s="55"/>
      <c r="J98" s="56">
        <f t="shared" si="157"/>
        <v>8.1000000000000227</v>
      </c>
      <c r="K98" s="57">
        <f t="shared" si="158"/>
        <v>5613.3000000000156</v>
      </c>
    </row>
    <row r="99" spans="1:11" s="87" customFormat="1" ht="15.75" customHeight="1">
      <c r="A99" s="71">
        <v>43369</v>
      </c>
      <c r="B99" s="58" t="s">
        <v>226</v>
      </c>
      <c r="C99" s="58">
        <v>700</v>
      </c>
      <c r="D99" s="58" t="s">
        <v>20</v>
      </c>
      <c r="E99" s="85">
        <v>642.20000000000005</v>
      </c>
      <c r="F99" s="85">
        <v>634.20000000000005</v>
      </c>
      <c r="G99" s="111"/>
      <c r="H99" s="54">
        <f t="shared" ref="H99:H100" si="159">(IF(D99="SHORT",E99-F99,IF(D99="LONG",F99-E99)))*C99</f>
        <v>5600</v>
      </c>
      <c r="I99" s="55"/>
      <c r="J99" s="56">
        <f t="shared" ref="J99:J100" si="160">(H99+I99)/C99</f>
        <v>8</v>
      </c>
      <c r="K99" s="57">
        <f t="shared" ref="K99:K100" si="161">SUM(H99:I99)</f>
        <v>5600</v>
      </c>
    </row>
    <row r="100" spans="1:11" s="87" customFormat="1" ht="15.75" customHeight="1">
      <c r="A100" s="71">
        <v>43369</v>
      </c>
      <c r="B100" s="58" t="s">
        <v>225</v>
      </c>
      <c r="C100" s="58">
        <v>1330</v>
      </c>
      <c r="D100" s="58" t="s">
        <v>4</v>
      </c>
      <c r="E100" s="85">
        <v>338.3</v>
      </c>
      <c r="F100" s="85">
        <v>340</v>
      </c>
      <c r="G100" s="111"/>
      <c r="H100" s="54">
        <f t="shared" si="159"/>
        <v>2260.999999999985</v>
      </c>
      <c r="I100" s="55"/>
      <c r="J100" s="56">
        <f t="shared" si="160"/>
        <v>1.6999999999999886</v>
      </c>
      <c r="K100" s="57">
        <f t="shared" si="161"/>
        <v>2260.999999999985</v>
      </c>
    </row>
    <row r="101" spans="1:11" s="87" customFormat="1" ht="15.75" customHeight="1">
      <c r="A101" s="71">
        <v>43368</v>
      </c>
      <c r="B101" s="58" t="s">
        <v>224</v>
      </c>
      <c r="C101" s="58">
        <v>710</v>
      </c>
      <c r="D101" s="58" t="s">
        <v>4</v>
      </c>
      <c r="E101" s="85">
        <v>633.70000000000005</v>
      </c>
      <c r="F101" s="85">
        <v>641.6</v>
      </c>
      <c r="G101" s="111"/>
      <c r="H101" s="54">
        <f t="shared" ref="H101:H110" si="162">(IF(D101="SHORT",E101-F101,IF(D101="LONG",F101-E101)))*C101</f>
        <v>5608.9999999999836</v>
      </c>
      <c r="I101" s="55"/>
      <c r="J101" s="56">
        <f t="shared" ref="J101:J110" si="163">(H101+I101)/C101</f>
        <v>7.8999999999999773</v>
      </c>
      <c r="K101" s="57">
        <f t="shared" ref="K101:K110" si="164">SUM(H101:I101)</f>
        <v>5608.9999999999836</v>
      </c>
    </row>
    <row r="102" spans="1:11" s="87" customFormat="1" ht="15.75" customHeight="1">
      <c r="A102" s="71">
        <v>43367</v>
      </c>
      <c r="B102" s="58" t="s">
        <v>120</v>
      </c>
      <c r="C102" s="58">
        <v>1827</v>
      </c>
      <c r="D102" s="58" t="s">
        <v>20</v>
      </c>
      <c r="E102" s="85">
        <v>246.25</v>
      </c>
      <c r="F102" s="85">
        <v>243.15</v>
      </c>
      <c r="G102" s="111"/>
      <c r="H102" s="54">
        <f t="shared" si="162"/>
        <v>5663.6999999999898</v>
      </c>
      <c r="I102" s="55"/>
      <c r="J102" s="56">
        <f t="shared" si="163"/>
        <v>3.0999999999999943</v>
      </c>
      <c r="K102" s="57">
        <f t="shared" si="164"/>
        <v>5663.6999999999898</v>
      </c>
    </row>
    <row r="103" spans="1:11" s="87" customFormat="1" ht="15.75" customHeight="1">
      <c r="A103" s="71">
        <v>43367</v>
      </c>
      <c r="B103" s="58" t="s">
        <v>153</v>
      </c>
      <c r="C103" s="58">
        <v>438</v>
      </c>
      <c r="D103" s="58" t="s">
        <v>20</v>
      </c>
      <c r="E103" s="85">
        <v>1025.75</v>
      </c>
      <c r="F103" s="85">
        <v>1018</v>
      </c>
      <c r="G103" s="111"/>
      <c r="H103" s="54">
        <f t="shared" si="162"/>
        <v>3394.5</v>
      </c>
      <c r="I103" s="55"/>
      <c r="J103" s="56">
        <f t="shared" si="163"/>
        <v>7.75</v>
      </c>
      <c r="K103" s="57">
        <f t="shared" si="164"/>
        <v>3394.5</v>
      </c>
    </row>
    <row r="104" spans="1:11" s="79" customFormat="1" ht="15.75" customHeight="1">
      <c r="A104" s="77">
        <v>43364</v>
      </c>
      <c r="B104" s="78" t="s">
        <v>154</v>
      </c>
      <c r="C104" s="78">
        <v>708</v>
      </c>
      <c r="D104" s="78" t="s">
        <v>20</v>
      </c>
      <c r="E104" s="76">
        <v>635.15</v>
      </c>
      <c r="F104" s="76">
        <v>627.25</v>
      </c>
      <c r="G104" s="61">
        <v>617.79999999999995</v>
      </c>
      <c r="H104" s="62">
        <f t="shared" si="162"/>
        <v>5593.1999999999844</v>
      </c>
      <c r="I104" s="63">
        <f t="shared" ref="I104" si="165">(IF(D104="SHORT",IF(G104="",0,E104-G104),IF(D104="LONG",IF(G104="",0,G104-F104))))*C104</f>
        <v>12283.800000000016</v>
      </c>
      <c r="J104" s="64">
        <f t="shared" si="163"/>
        <v>25.25</v>
      </c>
      <c r="K104" s="65">
        <f t="shared" si="164"/>
        <v>17877</v>
      </c>
    </row>
    <row r="105" spans="1:11" s="87" customFormat="1">
      <c r="A105" s="71">
        <v>43362</v>
      </c>
      <c r="B105" s="58" t="s">
        <v>228</v>
      </c>
      <c r="C105" s="58">
        <v>418</v>
      </c>
      <c r="D105" s="58" t="s">
        <v>4</v>
      </c>
      <c r="E105" s="85">
        <v>1075</v>
      </c>
      <c r="F105" s="85">
        <v>1082</v>
      </c>
      <c r="G105" s="113"/>
      <c r="H105" s="54">
        <f t="shared" ref="H105:H109" si="166">(IF(D105="SHORT",E105-F105,IF(D105="LONG",F105-E105)))*C105</f>
        <v>2926</v>
      </c>
      <c r="I105" s="55"/>
      <c r="J105" s="56">
        <f t="shared" ref="J105:J109" si="167">(H105+I105)/C105</f>
        <v>7</v>
      </c>
      <c r="K105" s="57">
        <f t="shared" ref="K105:K109" si="168">SUM(H105:I105)</f>
        <v>2926</v>
      </c>
    </row>
    <row r="106" spans="1:11" s="87" customFormat="1">
      <c r="A106" s="71">
        <v>43360</v>
      </c>
      <c r="B106" s="58" t="s">
        <v>3</v>
      </c>
      <c r="C106" s="58">
        <v>579</v>
      </c>
      <c r="D106" s="58" t="s">
        <v>4</v>
      </c>
      <c r="E106" s="85">
        <v>777</v>
      </c>
      <c r="F106" s="85">
        <v>782</v>
      </c>
      <c r="G106" s="113"/>
      <c r="H106" s="54">
        <f t="shared" si="166"/>
        <v>2895</v>
      </c>
      <c r="I106" s="55"/>
      <c r="J106" s="56">
        <f t="shared" si="167"/>
        <v>5</v>
      </c>
      <c r="K106" s="57">
        <f t="shared" si="168"/>
        <v>2895</v>
      </c>
    </row>
    <row r="107" spans="1:11" s="87" customFormat="1">
      <c r="A107" s="71">
        <v>43357</v>
      </c>
      <c r="B107" s="58" t="s">
        <v>171</v>
      </c>
      <c r="C107" s="58">
        <v>371</v>
      </c>
      <c r="D107" s="58" t="s">
        <v>4</v>
      </c>
      <c r="E107" s="85">
        <v>1210</v>
      </c>
      <c r="F107" s="85">
        <v>1195</v>
      </c>
      <c r="G107" s="113"/>
      <c r="H107" s="54">
        <f t="shared" si="166"/>
        <v>-5565</v>
      </c>
      <c r="I107" s="55"/>
      <c r="J107" s="56">
        <f t="shared" si="167"/>
        <v>-15</v>
      </c>
      <c r="K107" s="57">
        <f t="shared" si="168"/>
        <v>-5565</v>
      </c>
    </row>
    <row r="108" spans="1:11" s="87" customFormat="1">
      <c r="A108" s="71">
        <v>43357</v>
      </c>
      <c r="B108" s="58" t="s">
        <v>45</v>
      </c>
      <c r="C108" s="58">
        <v>348</v>
      </c>
      <c r="D108" s="58" t="s">
        <v>4</v>
      </c>
      <c r="E108" s="85">
        <v>1291</v>
      </c>
      <c r="F108" s="85">
        <v>1298</v>
      </c>
      <c r="G108" s="113"/>
      <c r="H108" s="54">
        <f t="shared" si="166"/>
        <v>2436</v>
      </c>
      <c r="I108" s="55"/>
      <c r="J108" s="56">
        <f t="shared" si="167"/>
        <v>7</v>
      </c>
      <c r="K108" s="57">
        <f t="shared" si="168"/>
        <v>2436</v>
      </c>
    </row>
    <row r="109" spans="1:11" s="87" customFormat="1">
      <c r="A109" s="71">
        <v>43355</v>
      </c>
      <c r="B109" s="58" t="s">
        <v>44</v>
      </c>
      <c r="C109" s="58">
        <v>483</v>
      </c>
      <c r="D109" s="58" t="s">
        <v>4</v>
      </c>
      <c r="E109" s="85">
        <v>930</v>
      </c>
      <c r="F109" s="85">
        <v>940</v>
      </c>
      <c r="G109" s="113"/>
      <c r="H109" s="54">
        <f t="shared" si="166"/>
        <v>4830</v>
      </c>
      <c r="I109" s="55"/>
      <c r="J109" s="56">
        <f t="shared" si="167"/>
        <v>10</v>
      </c>
      <c r="K109" s="57">
        <f t="shared" si="168"/>
        <v>4830</v>
      </c>
    </row>
    <row r="110" spans="1:11" s="87" customFormat="1" ht="15.75" customHeight="1">
      <c r="A110" s="71">
        <v>43354</v>
      </c>
      <c r="B110" s="58" t="s">
        <v>193</v>
      </c>
      <c r="C110" s="58">
        <v>1656</v>
      </c>
      <c r="D110" s="58" t="s">
        <v>4</v>
      </c>
      <c r="E110" s="85">
        <v>271.60000000000002</v>
      </c>
      <c r="F110" s="85">
        <v>268.8</v>
      </c>
      <c r="G110" s="111"/>
      <c r="H110" s="54">
        <f t="shared" si="162"/>
        <v>-4636.8000000000193</v>
      </c>
      <c r="I110" s="55"/>
      <c r="J110" s="56">
        <f t="shared" si="163"/>
        <v>-2.8000000000000118</v>
      </c>
      <c r="K110" s="57">
        <f t="shared" si="164"/>
        <v>-4636.8000000000193</v>
      </c>
    </row>
    <row r="111" spans="1:11" s="87" customFormat="1">
      <c r="A111" s="71">
        <v>43353</v>
      </c>
      <c r="B111" s="58" t="s">
        <v>230</v>
      </c>
      <c r="C111" s="58">
        <v>628</v>
      </c>
      <c r="D111" s="58" t="s">
        <v>20</v>
      </c>
      <c r="E111" s="85">
        <v>715.7</v>
      </c>
      <c r="F111" s="85">
        <v>706.75</v>
      </c>
      <c r="G111" s="110"/>
      <c r="H111" s="54">
        <f t="shared" ref="H111" si="169">(IF(D111="SHORT",E111-F111,IF(D111="LONG",F111-E111)))*C111</f>
        <v>5620.6000000000286</v>
      </c>
      <c r="I111" s="55"/>
      <c r="J111" s="56">
        <f t="shared" ref="J111" si="170">(H111+I111)/C111</f>
        <v>8.9500000000000455</v>
      </c>
      <c r="K111" s="57">
        <f t="shared" ref="K111" si="171">SUM(H111:I111)</f>
        <v>5620.6000000000286</v>
      </c>
    </row>
    <row r="112" spans="1:11" s="87" customFormat="1">
      <c r="A112" s="71">
        <v>43350</v>
      </c>
      <c r="B112" s="58" t="s">
        <v>229</v>
      </c>
      <c r="C112" s="58">
        <v>1012</v>
      </c>
      <c r="D112" s="58" t="s">
        <v>4</v>
      </c>
      <c r="E112" s="85">
        <v>444.35</v>
      </c>
      <c r="F112" s="85">
        <v>450</v>
      </c>
      <c r="G112" s="110"/>
      <c r="H112" s="54">
        <f t="shared" ref="H112" si="172">(IF(D112="SHORT",E112-F112,IF(D112="LONG",F112-E112)))*C112</f>
        <v>5717.7999999999774</v>
      </c>
      <c r="I112" s="55"/>
      <c r="J112" s="56">
        <f t="shared" ref="J112" si="173">(H112+I112)/C112</f>
        <v>5.6499999999999782</v>
      </c>
      <c r="K112" s="57">
        <f t="shared" ref="K112" si="174">SUM(H112:I112)</f>
        <v>5717.7999999999774</v>
      </c>
    </row>
    <row r="113" spans="1:11" s="87" customFormat="1">
      <c r="A113" s="71">
        <v>43350</v>
      </c>
      <c r="B113" s="58" t="s">
        <v>172</v>
      </c>
      <c r="C113" s="58">
        <v>393</v>
      </c>
      <c r="D113" s="58" t="s">
        <v>4</v>
      </c>
      <c r="E113" s="85">
        <v>1143.3499999999999</v>
      </c>
      <c r="F113" s="85">
        <v>1149.2</v>
      </c>
      <c r="G113" s="110"/>
      <c r="H113" s="54">
        <f t="shared" ref="H113" si="175">(IF(D113="SHORT",E113-F113,IF(D113="LONG",F113-E113)))*C113</f>
        <v>2299.0500000000538</v>
      </c>
      <c r="I113" s="55"/>
      <c r="J113" s="56">
        <f t="shared" ref="J113" si="176">(H113+I113)/C113</f>
        <v>5.8500000000001373</v>
      </c>
      <c r="K113" s="57">
        <f t="shared" ref="K113" si="177">SUM(H113:I113)</f>
        <v>2299.0500000000538</v>
      </c>
    </row>
    <row r="114" spans="1:11" s="79" customFormat="1">
      <c r="A114" s="77">
        <v>43349</v>
      </c>
      <c r="B114" s="78" t="s">
        <v>184</v>
      </c>
      <c r="C114" s="78">
        <v>391</v>
      </c>
      <c r="D114" s="78" t="s">
        <v>4</v>
      </c>
      <c r="E114" s="76">
        <v>1148</v>
      </c>
      <c r="F114" s="76">
        <v>1162.3499999999999</v>
      </c>
      <c r="G114" s="61">
        <v>1179.8</v>
      </c>
      <c r="H114" s="62">
        <f>(IF(D114="SHORT",E114-F114,IF(D114="LONG",F114-E114)))*C114</f>
        <v>5610.849999999964</v>
      </c>
      <c r="I114" s="63">
        <f>(IF(D114="SHORT",IF(G114="",0,E114-G114),IF(D114="LONG",IF(G114="",0,G114-F114))))*C114</f>
        <v>6822.950000000018</v>
      </c>
      <c r="J114" s="64">
        <f>(H114+I114)/C114</f>
        <v>31.799999999999951</v>
      </c>
      <c r="K114" s="65">
        <f>SUM(H114:I114)</f>
        <v>12433.799999999981</v>
      </c>
    </row>
    <row r="115" spans="1:11" s="87" customFormat="1">
      <c r="A115" s="71">
        <v>43349</v>
      </c>
      <c r="B115" s="58" t="s">
        <v>223</v>
      </c>
      <c r="C115" s="58">
        <v>613</v>
      </c>
      <c r="D115" s="58" t="s">
        <v>4</v>
      </c>
      <c r="E115" s="85">
        <v>733.85</v>
      </c>
      <c r="F115" s="85">
        <v>726.35</v>
      </c>
      <c r="G115" s="110"/>
      <c r="H115" s="54">
        <f t="shared" ref="H115" si="178">(IF(D115="SHORT",E115-F115,IF(D115="LONG",F115-E115)))*C115</f>
        <v>-4597.5</v>
      </c>
      <c r="I115" s="55"/>
      <c r="J115" s="56">
        <f t="shared" ref="J115" si="179">(H115+I115)/C115</f>
        <v>-7.5</v>
      </c>
      <c r="K115" s="57">
        <f t="shared" ref="K115" si="180">SUM(H115:I115)</f>
        <v>-4597.5</v>
      </c>
    </row>
    <row r="116" spans="1:11" s="79" customFormat="1">
      <c r="A116" s="77">
        <v>43349</v>
      </c>
      <c r="B116" s="78" t="s">
        <v>184</v>
      </c>
      <c r="C116" s="78">
        <v>391</v>
      </c>
      <c r="D116" s="78" t="s">
        <v>4</v>
      </c>
      <c r="E116" s="76">
        <v>1148</v>
      </c>
      <c r="F116" s="76">
        <v>1162.3499999999999</v>
      </c>
      <c r="G116" s="61">
        <v>1179.8</v>
      </c>
      <c r="H116" s="62">
        <f t="shared" ref="H116" si="181">(IF(D116="SHORT",E116-F116,IF(D116="LONG",F116-E116)))*C116</f>
        <v>5610.849999999964</v>
      </c>
      <c r="I116" s="63">
        <f t="shared" ref="I116" si="182">(IF(D116="SHORT",IF(G116="",0,E116-G116),IF(D116="LONG",IF(G116="",0,G116-F116))))*C116</f>
        <v>6822.950000000018</v>
      </c>
      <c r="J116" s="64">
        <f t="shared" ref="J116" si="183">(H116+I116)/C116</f>
        <v>31.799999999999951</v>
      </c>
      <c r="K116" s="65">
        <f t="shared" ref="K116" si="184">SUM(H116:I116)</f>
        <v>12433.799999999981</v>
      </c>
    </row>
    <row r="117" spans="1:11" s="87" customFormat="1">
      <c r="A117" s="71">
        <v>43348</v>
      </c>
      <c r="B117" s="58" t="s">
        <v>221</v>
      </c>
      <c r="C117" s="58">
        <v>2323</v>
      </c>
      <c r="D117" s="58" t="s">
        <v>20</v>
      </c>
      <c r="E117" s="85">
        <v>193.7</v>
      </c>
      <c r="F117" s="85">
        <v>195.7</v>
      </c>
      <c r="G117" s="105"/>
      <c r="H117" s="54">
        <f t="shared" ref="H117:H118" si="185">(IF(D117="SHORT",E117-F117,IF(D117="LONG",F117-E117)))*C117</f>
        <v>-4646</v>
      </c>
      <c r="I117" s="55"/>
      <c r="J117" s="56">
        <f t="shared" ref="J117:J118" si="186">(H117+I117)/C117</f>
        <v>-2</v>
      </c>
      <c r="K117" s="57">
        <f t="shared" ref="K117:K118" si="187">SUM(H117:I117)</f>
        <v>-4646</v>
      </c>
    </row>
    <row r="118" spans="1:11" s="87" customFormat="1">
      <c r="A118" s="71">
        <v>43348</v>
      </c>
      <c r="B118" s="58" t="s">
        <v>220</v>
      </c>
      <c r="C118" s="58">
        <v>1039</v>
      </c>
      <c r="D118" s="58" t="s">
        <v>4</v>
      </c>
      <c r="E118" s="85">
        <v>432.8</v>
      </c>
      <c r="F118" s="85">
        <v>438.2</v>
      </c>
      <c r="G118" s="105"/>
      <c r="H118" s="54">
        <f t="shared" si="185"/>
        <v>5610.5999999999767</v>
      </c>
      <c r="I118" s="55"/>
      <c r="J118" s="56">
        <f t="shared" si="186"/>
        <v>5.3999999999999773</v>
      </c>
      <c r="K118" s="57">
        <f t="shared" si="187"/>
        <v>5610.5999999999767</v>
      </c>
    </row>
    <row r="119" spans="1:11" s="87" customFormat="1">
      <c r="A119" s="71">
        <v>43347</v>
      </c>
      <c r="B119" s="58" t="s">
        <v>147</v>
      </c>
      <c r="C119" s="58">
        <v>3135</v>
      </c>
      <c r="D119" s="58" t="s">
        <v>20</v>
      </c>
      <c r="E119" s="85">
        <v>143.5</v>
      </c>
      <c r="F119" s="85">
        <v>143.19999999999999</v>
      </c>
      <c r="G119" s="105"/>
      <c r="H119" s="54">
        <f t="shared" ref="H119:H121" si="188">(IF(D119="SHORT",E119-F119,IF(D119="LONG",F119-E119)))*C119</f>
        <v>940.5000000000357</v>
      </c>
      <c r="I119" s="55"/>
      <c r="J119" s="56">
        <f t="shared" ref="J119:J121" si="189">(H119+I119)/C119</f>
        <v>0.30000000000001137</v>
      </c>
      <c r="K119" s="57">
        <f t="shared" ref="K119:K121" si="190">SUM(H119:I119)</f>
        <v>940.5000000000357</v>
      </c>
    </row>
    <row r="120" spans="1:11" s="87" customFormat="1">
      <c r="A120" s="71">
        <v>43347</v>
      </c>
      <c r="B120" s="58" t="s">
        <v>47</v>
      </c>
      <c r="C120" s="58">
        <v>735</v>
      </c>
      <c r="D120" s="58" t="s">
        <v>4</v>
      </c>
      <c r="E120" s="85">
        <v>611.45000000000005</v>
      </c>
      <c r="F120" s="85">
        <v>605.20000000000005</v>
      </c>
      <c r="G120" s="105"/>
      <c r="H120" s="54">
        <f t="shared" si="188"/>
        <v>-4593.75</v>
      </c>
      <c r="I120" s="55"/>
      <c r="J120" s="56">
        <f t="shared" si="189"/>
        <v>-6.25</v>
      </c>
      <c r="K120" s="57">
        <f t="shared" si="190"/>
        <v>-4593.75</v>
      </c>
    </row>
    <row r="121" spans="1:11" s="79" customFormat="1">
      <c r="A121" s="77">
        <v>43347</v>
      </c>
      <c r="B121" s="78" t="s">
        <v>219</v>
      </c>
      <c r="C121" s="78">
        <v>4017</v>
      </c>
      <c r="D121" s="78" t="s">
        <v>20</v>
      </c>
      <c r="E121" s="76">
        <v>112</v>
      </c>
      <c r="F121" s="76">
        <v>110.8</v>
      </c>
      <c r="G121" s="61">
        <v>108.9</v>
      </c>
      <c r="H121" s="62">
        <f t="shared" si="188"/>
        <v>4820.4000000000115</v>
      </c>
      <c r="I121" s="63">
        <f t="shared" ref="I121" si="191">(IF(D121="SHORT",IF(G121="",0,E121-G121),IF(D121="LONG",IF(G121="",0,G121-F121))))*C121</f>
        <v>12452.699999999977</v>
      </c>
      <c r="J121" s="64">
        <f t="shared" si="189"/>
        <v>4.2999999999999972</v>
      </c>
      <c r="K121" s="65">
        <f t="shared" si="190"/>
        <v>17273.099999999988</v>
      </c>
    </row>
    <row r="122" spans="1:11" s="87" customFormat="1">
      <c r="A122" s="71">
        <v>43346</v>
      </c>
      <c r="B122" s="58" t="s">
        <v>218</v>
      </c>
      <c r="C122" s="58">
        <v>5541</v>
      </c>
      <c r="D122" s="58" t="s">
        <v>4</v>
      </c>
      <c r="E122" s="85">
        <v>81.2</v>
      </c>
      <c r="F122" s="85">
        <v>81.650000000000006</v>
      </c>
      <c r="G122" s="105"/>
      <c r="H122" s="54">
        <f t="shared" ref="H122" si="192">(IF(D122="SHORT",E122-F122,IF(D122="LONG",F122-E122)))*C122</f>
        <v>2493.4500000000157</v>
      </c>
      <c r="I122" s="55"/>
      <c r="J122" s="56">
        <f t="shared" ref="J122" si="193">(H122+I122)/C122</f>
        <v>0.45000000000000284</v>
      </c>
      <c r="K122" s="57">
        <f t="shared" ref="K122" si="194">SUM(H122:I122)</f>
        <v>2493.4500000000157</v>
      </c>
    </row>
    <row r="123" spans="1:11" ht="15" customHeight="1">
      <c r="A123" s="109"/>
      <c r="B123" s="106"/>
      <c r="C123" s="106"/>
      <c r="D123" s="106"/>
      <c r="E123" s="106"/>
      <c r="F123" s="106"/>
      <c r="G123" s="106"/>
      <c r="H123" s="107"/>
      <c r="I123" s="108"/>
      <c r="J123" s="106"/>
      <c r="K123" s="106"/>
    </row>
    <row r="124" spans="1:11" s="87" customFormat="1">
      <c r="A124" s="71">
        <v>43343</v>
      </c>
      <c r="B124" s="58" t="s">
        <v>217</v>
      </c>
      <c r="C124" s="58">
        <v>254</v>
      </c>
      <c r="D124" s="58" t="s">
        <v>20</v>
      </c>
      <c r="E124" s="85">
        <v>1769.25</v>
      </c>
      <c r="F124" s="85">
        <v>1777</v>
      </c>
      <c r="G124" s="105"/>
      <c r="H124" s="54">
        <f t="shared" ref="H124:H126" si="195">(IF(D124="SHORT",E124-F124,IF(D124="LONG",F124-E124)))*C124</f>
        <v>-1968.5</v>
      </c>
      <c r="I124" s="55"/>
      <c r="J124" s="56">
        <f t="shared" ref="J124:J126" si="196">(H124+I124)/C124</f>
        <v>-7.75</v>
      </c>
      <c r="K124" s="57">
        <f t="shared" ref="K124:K126" si="197">SUM(H124:I124)</f>
        <v>-1968.5</v>
      </c>
    </row>
    <row r="125" spans="1:11" s="87" customFormat="1">
      <c r="A125" s="71">
        <v>43343</v>
      </c>
      <c r="B125" s="58" t="s">
        <v>154</v>
      </c>
      <c r="C125" s="58">
        <v>742</v>
      </c>
      <c r="D125" s="58" t="s">
        <v>20</v>
      </c>
      <c r="E125" s="85">
        <v>606.25</v>
      </c>
      <c r="F125" s="85">
        <v>599.5</v>
      </c>
      <c r="G125" s="105"/>
      <c r="H125" s="54">
        <f t="shared" si="195"/>
        <v>5008.5</v>
      </c>
      <c r="I125" s="55"/>
      <c r="J125" s="56">
        <f t="shared" si="196"/>
        <v>6.75</v>
      </c>
      <c r="K125" s="57">
        <f t="shared" si="197"/>
        <v>5008.5</v>
      </c>
    </row>
    <row r="126" spans="1:11" s="87" customFormat="1">
      <c r="A126" s="71">
        <v>43343</v>
      </c>
      <c r="B126" s="58" t="s">
        <v>46</v>
      </c>
      <c r="C126" s="58">
        <v>1291</v>
      </c>
      <c r="D126" s="58" t="s">
        <v>4</v>
      </c>
      <c r="E126" s="85">
        <v>348.3</v>
      </c>
      <c r="F126" s="85">
        <v>344.7</v>
      </c>
      <c r="G126" s="105"/>
      <c r="H126" s="54">
        <f t="shared" si="195"/>
        <v>-4647.6000000000295</v>
      </c>
      <c r="I126" s="55"/>
      <c r="J126" s="56">
        <f t="shared" si="196"/>
        <v>-3.6000000000000227</v>
      </c>
      <c r="K126" s="57">
        <f t="shared" si="197"/>
        <v>-4647.6000000000295</v>
      </c>
    </row>
    <row r="127" spans="1:11" s="79" customFormat="1">
      <c r="A127" s="77">
        <v>43342</v>
      </c>
      <c r="B127" s="78" t="s">
        <v>44</v>
      </c>
      <c r="C127" s="78">
        <v>502</v>
      </c>
      <c r="D127" s="78" t="s">
        <v>4</v>
      </c>
      <c r="E127" s="76">
        <v>894.7</v>
      </c>
      <c r="F127" s="76">
        <v>905.85</v>
      </c>
      <c r="G127" s="61">
        <v>919.5</v>
      </c>
      <c r="H127" s="62">
        <f t="shared" ref="H127" si="198">(IF(D127="SHORT",E127-F127,IF(D127="LONG",F127-E127)))*C127</f>
        <v>5597.2999999999884</v>
      </c>
      <c r="I127" s="63">
        <f t="shared" ref="I127" si="199">(IF(D127="SHORT",IF(G127="",0,E127-G127),IF(D127="LONG",IF(G127="",0,G127-F127))))*C127</f>
        <v>6852.2999999999884</v>
      </c>
      <c r="J127" s="64">
        <f t="shared" ref="J127" si="200">(H127+I127)/C127</f>
        <v>24.799999999999955</v>
      </c>
      <c r="K127" s="65">
        <f t="shared" ref="K127" si="201">SUM(H127:I127)</f>
        <v>12449.599999999977</v>
      </c>
    </row>
    <row r="128" spans="1:11" s="79" customFormat="1">
      <c r="A128" s="77">
        <v>43342</v>
      </c>
      <c r="B128" s="78" t="s">
        <v>192</v>
      </c>
      <c r="C128" s="78">
        <v>1970</v>
      </c>
      <c r="D128" s="78" t="s">
        <v>4</v>
      </c>
      <c r="E128" s="76">
        <v>228.4</v>
      </c>
      <c r="F128" s="76">
        <v>231.1</v>
      </c>
      <c r="G128" s="61">
        <v>234.6</v>
      </c>
      <c r="H128" s="62">
        <f t="shared" ref="H128:H129" si="202">(IF(D128="SHORT",E128-F128,IF(D128="LONG",F128-E128)))*C128</f>
        <v>5318.9999999999773</v>
      </c>
      <c r="I128" s="63">
        <f t="shared" ref="I128" si="203">(IF(D128="SHORT",IF(G128="",0,E128-G128),IF(D128="LONG",IF(G128="",0,G128-F128))))*C128</f>
        <v>6895</v>
      </c>
      <c r="J128" s="64">
        <f t="shared" ref="J128:J129" si="204">(H128+I128)/C128</f>
        <v>6.1999999999999886</v>
      </c>
      <c r="K128" s="65">
        <f t="shared" ref="K128:K129" si="205">SUM(H128:I128)</f>
        <v>12213.999999999978</v>
      </c>
    </row>
    <row r="129" spans="1:11" s="87" customFormat="1">
      <c r="A129" s="71">
        <v>43342</v>
      </c>
      <c r="B129" s="58" t="s">
        <v>216</v>
      </c>
      <c r="C129" s="58">
        <v>186</v>
      </c>
      <c r="D129" s="58" t="s">
        <v>4</v>
      </c>
      <c r="E129" s="85">
        <v>2409</v>
      </c>
      <c r="F129" s="85">
        <v>2384.8000000000002</v>
      </c>
      <c r="G129" s="105"/>
      <c r="H129" s="54">
        <f t="shared" si="202"/>
        <v>-4501.1999999999662</v>
      </c>
      <c r="I129" s="55"/>
      <c r="J129" s="56">
        <f t="shared" si="204"/>
        <v>-24.199999999999818</v>
      </c>
      <c r="K129" s="57">
        <f t="shared" si="205"/>
        <v>-4501.1999999999662</v>
      </c>
    </row>
    <row r="130" spans="1:11" s="87" customFormat="1" ht="14.25" customHeight="1">
      <c r="A130" s="71">
        <v>43341</v>
      </c>
      <c r="B130" s="58" t="s">
        <v>198</v>
      </c>
      <c r="C130" s="58">
        <v>2538</v>
      </c>
      <c r="D130" s="58" t="s">
        <v>4</v>
      </c>
      <c r="E130" s="85">
        <v>177.25</v>
      </c>
      <c r="F130" s="85">
        <v>179.45</v>
      </c>
      <c r="G130" s="104"/>
      <c r="H130" s="54">
        <f t="shared" ref="H130" si="206">(IF(D130="SHORT",E130-F130,IF(D130="LONG",F130-E130)))*C130</f>
        <v>5583.5999999999713</v>
      </c>
      <c r="I130" s="55"/>
      <c r="J130" s="56">
        <f t="shared" ref="J130" si="207">(H130+I130)/C130</f>
        <v>2.1999999999999886</v>
      </c>
      <c r="K130" s="57">
        <f t="shared" ref="K130" si="208">SUM(H130:I130)</f>
        <v>5583.5999999999713</v>
      </c>
    </row>
    <row r="131" spans="1:11" s="87" customFormat="1" ht="14.25" customHeight="1">
      <c r="A131" s="71">
        <v>43341</v>
      </c>
      <c r="B131" s="58" t="s">
        <v>180</v>
      </c>
      <c r="C131" s="58">
        <v>5454</v>
      </c>
      <c r="D131" s="58" t="s">
        <v>4</v>
      </c>
      <c r="E131" s="85">
        <v>82.5</v>
      </c>
      <c r="F131" s="85">
        <v>83.55</v>
      </c>
      <c r="G131" s="104"/>
      <c r="H131" s="54">
        <f t="shared" ref="H131" si="209">(IF(D131="SHORT",E131-F131,IF(D131="LONG",F131-E131)))*C131</f>
        <v>5726.6999999999844</v>
      </c>
      <c r="I131" s="55"/>
      <c r="J131" s="56">
        <f t="shared" ref="J131" si="210">(H131+I131)/C131</f>
        <v>1.0499999999999972</v>
      </c>
      <c r="K131" s="57">
        <f t="shared" ref="K131" si="211">SUM(H131:I131)</f>
        <v>5726.6999999999844</v>
      </c>
    </row>
    <row r="132" spans="1:11" s="87" customFormat="1">
      <c r="A132" s="71">
        <v>43339</v>
      </c>
      <c r="B132" s="58" t="s">
        <v>215</v>
      </c>
      <c r="C132" s="58">
        <v>1354</v>
      </c>
      <c r="D132" s="58" t="s">
        <v>4</v>
      </c>
      <c r="E132" s="85">
        <v>332.3</v>
      </c>
      <c r="F132" s="85">
        <v>328.9</v>
      </c>
      <c r="G132" s="99"/>
      <c r="H132" s="54">
        <f t="shared" ref="H132:H133" si="212">(IF(D132="SHORT",E132-F132,IF(D132="LONG",F132-E132)))*C132</f>
        <v>-4603.6000000000458</v>
      </c>
      <c r="I132" s="55"/>
      <c r="J132" s="56">
        <f t="shared" ref="J132:J133" si="213">(H132+I132)/C132</f>
        <v>-3.4000000000000337</v>
      </c>
      <c r="K132" s="57">
        <f t="shared" ref="K132:K133" si="214">SUM(H132:I132)</f>
        <v>-4603.6000000000458</v>
      </c>
    </row>
    <row r="133" spans="1:11" s="87" customFormat="1">
      <c r="A133" s="71">
        <v>43339</v>
      </c>
      <c r="B133" s="58" t="s">
        <v>214</v>
      </c>
      <c r="C133" s="58">
        <v>1540</v>
      </c>
      <c r="D133" s="58" t="s">
        <v>4</v>
      </c>
      <c r="E133" s="85">
        <v>292.2</v>
      </c>
      <c r="F133" s="85">
        <v>295.7</v>
      </c>
      <c r="G133" s="99"/>
      <c r="H133" s="54">
        <f t="shared" si="212"/>
        <v>5390</v>
      </c>
      <c r="I133" s="55"/>
      <c r="J133" s="56">
        <f t="shared" si="213"/>
        <v>3.5</v>
      </c>
      <c r="K133" s="57">
        <f t="shared" si="214"/>
        <v>5390</v>
      </c>
    </row>
    <row r="134" spans="1:11" s="87" customFormat="1">
      <c r="A134" s="71">
        <v>43336</v>
      </c>
      <c r="B134" s="58" t="s">
        <v>72</v>
      </c>
      <c r="C134" s="58">
        <v>331</v>
      </c>
      <c r="D134" s="58" t="s">
        <v>4</v>
      </c>
      <c r="E134" s="85">
        <v>1358.35</v>
      </c>
      <c r="F134" s="85">
        <v>1344.45</v>
      </c>
      <c r="G134" s="99"/>
      <c r="H134" s="54">
        <f t="shared" ref="H134" si="215">(IF(D134="SHORT",E134-F134,IF(D134="LONG",F134-E134)))*C134</f>
        <v>-4600.8999999999551</v>
      </c>
      <c r="I134" s="55"/>
      <c r="J134" s="56">
        <f t="shared" ref="J134" si="216">(H134+I134)/C134</f>
        <v>-13.899999999999864</v>
      </c>
      <c r="K134" s="57">
        <f t="shared" ref="K134" si="217">SUM(H134:I134)</f>
        <v>-4600.8999999999551</v>
      </c>
    </row>
    <row r="135" spans="1:11" s="87" customFormat="1">
      <c r="A135" s="71">
        <v>43335</v>
      </c>
      <c r="B135" s="58" t="s">
        <v>213</v>
      </c>
      <c r="C135" s="58">
        <v>1192</v>
      </c>
      <c r="D135" s="58" t="s">
        <v>4</v>
      </c>
      <c r="E135" s="85">
        <v>377.35</v>
      </c>
      <c r="F135" s="85">
        <v>381.85</v>
      </c>
      <c r="G135" s="99"/>
      <c r="H135" s="54">
        <f t="shared" ref="H135:H136" si="218">(IF(D135="SHORT",E135-F135,IF(D135="LONG",F135-E135)))*C135</f>
        <v>5364</v>
      </c>
      <c r="I135" s="55"/>
      <c r="J135" s="56">
        <f t="shared" ref="J135:J136" si="219">(H135+I135)/C135</f>
        <v>4.5</v>
      </c>
      <c r="K135" s="57">
        <f t="shared" ref="K135:K136" si="220">SUM(H135:I135)</f>
        <v>5364</v>
      </c>
    </row>
    <row r="136" spans="1:11" s="87" customFormat="1">
      <c r="A136" s="71">
        <v>43335</v>
      </c>
      <c r="B136" s="58" t="s">
        <v>171</v>
      </c>
      <c r="C136" s="58">
        <v>338</v>
      </c>
      <c r="D136" s="58" t="s">
        <v>20</v>
      </c>
      <c r="E136" s="85">
        <v>1328</v>
      </c>
      <c r="F136" s="85">
        <v>1312.1</v>
      </c>
      <c r="G136" s="99"/>
      <c r="H136" s="54">
        <f t="shared" si="218"/>
        <v>5374.2000000000307</v>
      </c>
      <c r="I136" s="55"/>
      <c r="J136" s="56">
        <f t="shared" si="219"/>
        <v>15.900000000000091</v>
      </c>
      <c r="K136" s="57">
        <f t="shared" si="220"/>
        <v>5374.2000000000307</v>
      </c>
    </row>
    <row r="137" spans="1:11" s="79" customFormat="1">
      <c r="A137" s="77">
        <v>43333</v>
      </c>
      <c r="B137" s="78" t="s">
        <v>212</v>
      </c>
      <c r="C137" s="78">
        <v>526</v>
      </c>
      <c r="D137" s="78" t="s">
        <v>4</v>
      </c>
      <c r="E137" s="76">
        <v>855.5</v>
      </c>
      <c r="F137" s="76">
        <v>865.75</v>
      </c>
      <c r="G137" s="61">
        <v>878.75</v>
      </c>
      <c r="H137" s="62">
        <f t="shared" ref="H137:H138" si="221">(IF(D137="SHORT",E137-F137,IF(D137="LONG",F137-E137)))*C137</f>
        <v>5391.5</v>
      </c>
      <c r="I137" s="63">
        <f t="shared" ref="I137:I138" si="222">(IF(D137="SHORT",IF(G137="",0,E137-G137),IF(D137="LONG",IF(G137="",0,G137-F137))))*C137</f>
        <v>6838</v>
      </c>
      <c r="J137" s="64">
        <f t="shared" ref="J137:J138" si="223">(H137+I137)/C137</f>
        <v>23.25</v>
      </c>
      <c r="K137" s="65">
        <f t="shared" ref="K137:K138" si="224">SUM(H137:I137)</f>
        <v>12229.5</v>
      </c>
    </row>
    <row r="138" spans="1:11" s="79" customFormat="1">
      <c r="A138" s="77">
        <v>43333</v>
      </c>
      <c r="B138" s="78" t="s">
        <v>153</v>
      </c>
      <c r="C138" s="78">
        <v>433</v>
      </c>
      <c r="D138" s="78" t="s">
        <v>4</v>
      </c>
      <c r="E138" s="76">
        <v>1037</v>
      </c>
      <c r="F138" s="76">
        <v>1049.4000000000001</v>
      </c>
      <c r="G138" s="61">
        <v>1065.2</v>
      </c>
      <c r="H138" s="62">
        <f t="shared" si="221"/>
        <v>5369.2000000000389</v>
      </c>
      <c r="I138" s="63">
        <f t="shared" si="222"/>
        <v>6841.3999999999805</v>
      </c>
      <c r="J138" s="64">
        <f t="shared" si="223"/>
        <v>28.200000000000045</v>
      </c>
      <c r="K138" s="65">
        <f t="shared" si="224"/>
        <v>12210.60000000002</v>
      </c>
    </row>
    <row r="139" spans="1:11" s="79" customFormat="1">
      <c r="A139" s="77">
        <v>43332</v>
      </c>
      <c r="B139" s="78" t="s">
        <v>190</v>
      </c>
      <c r="C139" s="78">
        <v>2684</v>
      </c>
      <c r="D139" s="78" t="s">
        <v>4</v>
      </c>
      <c r="E139" s="76">
        <v>167.6</v>
      </c>
      <c r="F139" s="76">
        <v>169.6</v>
      </c>
      <c r="G139" s="61">
        <v>172.15</v>
      </c>
      <c r="H139" s="62">
        <f t="shared" ref="H139" si="225">(IF(D139="SHORT",E139-F139,IF(D139="LONG",F139-E139)))*C139</f>
        <v>5368</v>
      </c>
      <c r="I139" s="63">
        <f t="shared" ref="I139" si="226">(IF(D139="SHORT",IF(G139="",0,E139-G139),IF(D139="LONG",IF(G139="",0,G139-F139))))*C139</f>
        <v>6844.2000000000307</v>
      </c>
      <c r="J139" s="64">
        <f t="shared" ref="J139" si="227">(H139+I139)/C139</f>
        <v>4.5500000000000114</v>
      </c>
      <c r="K139" s="65">
        <f t="shared" ref="K139" si="228">SUM(H139:I139)</f>
        <v>12212.20000000003</v>
      </c>
    </row>
    <row r="140" spans="1:11" s="87" customFormat="1">
      <c r="A140" s="71">
        <v>43332</v>
      </c>
      <c r="B140" s="58" t="s">
        <v>179</v>
      </c>
      <c r="C140" s="58">
        <v>1607</v>
      </c>
      <c r="D140" s="58" t="s">
        <v>4</v>
      </c>
      <c r="E140" s="85">
        <v>280</v>
      </c>
      <c r="F140" s="85">
        <v>283</v>
      </c>
      <c r="G140" s="99"/>
      <c r="H140" s="54">
        <f t="shared" ref="H140" si="229">(IF(D140="SHORT",E140-F140,IF(D140="LONG",F140-E140)))*C140</f>
        <v>4821</v>
      </c>
      <c r="I140" s="55"/>
      <c r="J140" s="56">
        <f t="shared" ref="J140" si="230">(H140+I140)/C140</f>
        <v>3</v>
      </c>
      <c r="K140" s="57">
        <f t="shared" ref="K140" si="231">SUM(H140:I140)</f>
        <v>4821</v>
      </c>
    </row>
    <row r="141" spans="1:11" s="87" customFormat="1">
      <c r="A141" s="71">
        <v>43329</v>
      </c>
      <c r="B141" s="58" t="s">
        <v>211</v>
      </c>
      <c r="C141" s="58">
        <v>718</v>
      </c>
      <c r="D141" s="58" t="s">
        <v>4</v>
      </c>
      <c r="E141" s="85">
        <v>626.15</v>
      </c>
      <c r="F141" s="85">
        <v>630.25</v>
      </c>
      <c r="G141" s="99"/>
      <c r="H141" s="54">
        <f t="shared" ref="H141:H142" si="232">(IF(D141="SHORT",E141-F141,IF(D141="LONG",F141-E141)))*C141</f>
        <v>2943.8000000000166</v>
      </c>
      <c r="I141" s="55"/>
      <c r="J141" s="56">
        <f t="shared" ref="J141:J142" si="233">(H141+I141)/C141</f>
        <v>4.1000000000000227</v>
      </c>
      <c r="K141" s="57">
        <f t="shared" ref="K141:K142" si="234">SUM(H141:I141)</f>
        <v>2943.8000000000166</v>
      </c>
    </row>
    <row r="142" spans="1:11" s="87" customFormat="1">
      <c r="A142" s="71">
        <v>43329</v>
      </c>
      <c r="B142" s="58" t="s">
        <v>186</v>
      </c>
      <c r="C142" s="58">
        <v>931</v>
      </c>
      <c r="D142" s="58" t="s">
        <v>4</v>
      </c>
      <c r="E142" s="85">
        <v>483</v>
      </c>
      <c r="F142" s="85">
        <v>488.75</v>
      </c>
      <c r="G142" s="99"/>
      <c r="H142" s="54">
        <f t="shared" si="232"/>
        <v>5353.25</v>
      </c>
      <c r="I142" s="55"/>
      <c r="J142" s="56">
        <f t="shared" si="233"/>
        <v>5.75</v>
      </c>
      <c r="K142" s="57">
        <f t="shared" si="234"/>
        <v>5353.25</v>
      </c>
    </row>
    <row r="143" spans="1:11" s="87" customFormat="1">
      <c r="A143" s="71">
        <v>43328</v>
      </c>
      <c r="B143" s="58" t="s">
        <v>100</v>
      </c>
      <c r="C143" s="58">
        <v>7305</v>
      </c>
      <c r="D143" s="58" t="s">
        <v>20</v>
      </c>
      <c r="E143" s="85">
        <v>61.6</v>
      </c>
      <c r="F143" s="85">
        <v>61.35</v>
      </c>
      <c r="G143" s="99"/>
      <c r="H143" s="54">
        <f t="shared" ref="H143:H144" si="235">(IF(D143="SHORT",E143-F143,IF(D143="LONG",F143-E143)))*C143</f>
        <v>1826.25</v>
      </c>
      <c r="I143" s="55"/>
      <c r="J143" s="56">
        <f t="shared" ref="J143:J144" si="236">(H143+I143)/C143</f>
        <v>0.25</v>
      </c>
      <c r="K143" s="57">
        <f t="shared" ref="K143:K144" si="237">SUM(H143:I143)</f>
        <v>1826.25</v>
      </c>
    </row>
    <row r="144" spans="1:11" s="87" customFormat="1">
      <c r="A144" s="71">
        <v>43328</v>
      </c>
      <c r="B144" s="58" t="s">
        <v>210</v>
      </c>
      <c r="C144" s="58">
        <v>357</v>
      </c>
      <c r="D144" s="58" t="s">
        <v>4</v>
      </c>
      <c r="E144" s="85">
        <v>1258.8499999999999</v>
      </c>
      <c r="F144" s="85">
        <v>1246</v>
      </c>
      <c r="G144" s="99"/>
      <c r="H144" s="54">
        <f t="shared" si="235"/>
        <v>-4587.449999999968</v>
      </c>
      <c r="I144" s="55"/>
      <c r="J144" s="56">
        <f t="shared" si="236"/>
        <v>-12.849999999999911</v>
      </c>
      <c r="K144" s="57">
        <f t="shared" si="237"/>
        <v>-4587.449999999968</v>
      </c>
    </row>
    <row r="145" spans="1:11" s="87" customFormat="1">
      <c r="A145" s="71">
        <v>43326</v>
      </c>
      <c r="B145" s="58" t="s">
        <v>129</v>
      </c>
      <c r="C145" s="58">
        <v>1524</v>
      </c>
      <c r="D145" s="58" t="s">
        <v>4</v>
      </c>
      <c r="E145" s="85">
        <v>295.10000000000002</v>
      </c>
      <c r="F145" s="85">
        <v>298.60000000000002</v>
      </c>
      <c r="G145" s="99"/>
      <c r="H145" s="54">
        <f t="shared" ref="H145:H146" si="238">(IF(D145="SHORT",E145-F145,IF(D145="LONG",F145-E145)))*C145</f>
        <v>5334</v>
      </c>
      <c r="I145" s="55"/>
      <c r="J145" s="56">
        <f t="shared" ref="J145:J146" si="239">(H145+I145)/C145</f>
        <v>3.5</v>
      </c>
      <c r="K145" s="57">
        <f t="shared" ref="K145:K146" si="240">SUM(H145:I145)</f>
        <v>5334</v>
      </c>
    </row>
    <row r="146" spans="1:11" s="87" customFormat="1">
      <c r="A146" s="71">
        <v>43325</v>
      </c>
      <c r="B146" s="58" t="s">
        <v>209</v>
      </c>
      <c r="C146" s="58">
        <v>2840</v>
      </c>
      <c r="D146" s="58" t="s">
        <v>4</v>
      </c>
      <c r="E146" s="85">
        <v>158.44999999999999</v>
      </c>
      <c r="F146" s="85">
        <v>156.9</v>
      </c>
      <c r="G146" s="99"/>
      <c r="H146" s="54">
        <f t="shared" si="238"/>
        <v>-4401.9999999999518</v>
      </c>
      <c r="I146" s="55"/>
      <c r="J146" s="56">
        <f t="shared" si="239"/>
        <v>-1.5499999999999829</v>
      </c>
      <c r="K146" s="57">
        <f t="shared" si="240"/>
        <v>-4401.9999999999518</v>
      </c>
    </row>
    <row r="147" spans="1:11" s="87" customFormat="1">
      <c r="A147" s="71">
        <v>43322</v>
      </c>
      <c r="B147" s="58" t="s">
        <v>128</v>
      </c>
      <c r="C147" s="58">
        <v>311</v>
      </c>
      <c r="D147" s="58" t="s">
        <v>4</v>
      </c>
      <c r="E147" s="85">
        <v>1443</v>
      </c>
      <c r="F147" s="85">
        <v>1451.5</v>
      </c>
      <c r="G147" s="99"/>
      <c r="H147" s="54">
        <f t="shared" ref="H147" si="241">(IF(D147="SHORT",E147-F147,IF(D147="LONG",F147-E147)))*C147</f>
        <v>2643.5</v>
      </c>
      <c r="I147" s="55"/>
      <c r="J147" s="56">
        <f t="shared" ref="J147" si="242">(H147+I147)/C147</f>
        <v>8.5</v>
      </c>
      <c r="K147" s="57">
        <f t="shared" ref="K147" si="243">SUM(H147:I147)</f>
        <v>2643.5</v>
      </c>
    </row>
    <row r="148" spans="1:11" s="87" customFormat="1">
      <c r="A148" s="71">
        <v>43321</v>
      </c>
      <c r="B148" s="58" t="s">
        <v>138</v>
      </c>
      <c r="C148" s="58">
        <v>549</v>
      </c>
      <c r="D148" s="58" t="s">
        <v>4</v>
      </c>
      <c r="E148" s="85">
        <v>819.1</v>
      </c>
      <c r="F148" s="85">
        <v>828.9</v>
      </c>
      <c r="G148" s="99"/>
      <c r="H148" s="54">
        <f t="shared" ref="H148:H149" si="244">(IF(D148="SHORT",E148-F148,IF(D148="LONG",F148-E148)))*C148</f>
        <v>5380.1999999999753</v>
      </c>
      <c r="I148" s="55"/>
      <c r="J148" s="56">
        <f t="shared" ref="J148:J149" si="245">(H148+I148)/C148</f>
        <v>9.7999999999999545</v>
      </c>
      <c r="K148" s="57">
        <f t="shared" ref="K148:K149" si="246">SUM(H148:I148)</f>
        <v>5380.1999999999753</v>
      </c>
    </row>
    <row r="149" spans="1:11" s="87" customFormat="1">
      <c r="A149" s="71">
        <v>43321</v>
      </c>
      <c r="B149" s="58" t="s">
        <v>114</v>
      </c>
      <c r="C149" s="58">
        <v>2211</v>
      </c>
      <c r="D149" s="58" t="s">
        <v>4</v>
      </c>
      <c r="E149" s="85">
        <v>203.5</v>
      </c>
      <c r="F149" s="85">
        <v>205.9</v>
      </c>
      <c r="G149" s="99"/>
      <c r="H149" s="54">
        <f t="shared" si="244"/>
        <v>5306.4000000000124</v>
      </c>
      <c r="I149" s="55"/>
      <c r="J149" s="56">
        <f t="shared" si="245"/>
        <v>2.4000000000000057</v>
      </c>
      <c r="K149" s="57">
        <f t="shared" si="246"/>
        <v>5306.4000000000124</v>
      </c>
    </row>
    <row r="150" spans="1:11" s="87" customFormat="1">
      <c r="A150" s="71">
        <v>43320</v>
      </c>
      <c r="B150" s="58" t="s">
        <v>199</v>
      </c>
      <c r="C150" s="58">
        <v>726</v>
      </c>
      <c r="D150" s="58" t="s">
        <v>4</v>
      </c>
      <c r="E150" s="85">
        <v>619.70000000000005</v>
      </c>
      <c r="F150" s="85">
        <v>613.35</v>
      </c>
      <c r="G150" s="99"/>
      <c r="H150" s="54">
        <f t="shared" ref="H150:H152" si="247">(IF(D150="SHORT",E150-F150,IF(D150="LONG",F150-E150)))*C150</f>
        <v>-4610.1000000000167</v>
      </c>
      <c r="I150" s="55"/>
      <c r="J150" s="56">
        <f t="shared" ref="J150:J152" si="248">(H150+I150)/C150</f>
        <v>-6.3500000000000227</v>
      </c>
      <c r="K150" s="57">
        <f t="shared" ref="K150:K152" si="249">SUM(H150:I150)</f>
        <v>-4610.1000000000167</v>
      </c>
    </row>
    <row r="151" spans="1:11" s="79" customFormat="1">
      <c r="A151" s="77">
        <v>43320</v>
      </c>
      <c r="B151" s="78" t="s">
        <v>198</v>
      </c>
      <c r="C151" s="78">
        <v>2673</v>
      </c>
      <c r="D151" s="78" t="s">
        <v>4</v>
      </c>
      <c r="E151" s="76">
        <v>168.3</v>
      </c>
      <c r="F151" s="76">
        <v>170.3</v>
      </c>
      <c r="G151" s="61">
        <v>172.85</v>
      </c>
      <c r="H151" s="62">
        <f t="shared" si="247"/>
        <v>5346</v>
      </c>
      <c r="I151" s="63">
        <f t="shared" ref="I151" si="250">(IF(D151="SHORT",IF(G151="",0,E151-G151),IF(D151="LONG",IF(G151="",0,G151-F151))))*C151</f>
        <v>6816.1499999999542</v>
      </c>
      <c r="J151" s="64">
        <f t="shared" si="248"/>
        <v>4.5499999999999829</v>
      </c>
      <c r="K151" s="65">
        <f t="shared" si="249"/>
        <v>12162.149999999954</v>
      </c>
    </row>
    <row r="152" spans="1:11" s="87" customFormat="1">
      <c r="A152" s="71">
        <v>43320</v>
      </c>
      <c r="B152" s="58" t="s">
        <v>197</v>
      </c>
      <c r="C152" s="58">
        <v>2546</v>
      </c>
      <c r="D152" s="58" t="s">
        <v>4</v>
      </c>
      <c r="E152" s="85">
        <v>176.7</v>
      </c>
      <c r="F152" s="85">
        <v>174.85</v>
      </c>
      <c r="G152" s="99"/>
      <c r="H152" s="54">
        <f t="shared" si="247"/>
        <v>-4710.0999999999858</v>
      </c>
      <c r="I152" s="55"/>
      <c r="J152" s="56">
        <f t="shared" si="248"/>
        <v>-1.8499999999999945</v>
      </c>
      <c r="K152" s="57">
        <f t="shared" si="249"/>
        <v>-4710.0999999999858</v>
      </c>
    </row>
    <row r="153" spans="1:11" s="87" customFormat="1">
      <c r="A153" s="71">
        <v>43319</v>
      </c>
      <c r="B153" s="58" t="s">
        <v>196</v>
      </c>
      <c r="C153" s="58">
        <v>3869</v>
      </c>
      <c r="D153" s="58" t="s">
        <v>4</v>
      </c>
      <c r="E153" s="85">
        <v>116.3</v>
      </c>
      <c r="F153" s="85">
        <v>117.65</v>
      </c>
      <c r="G153" s="94"/>
      <c r="H153" s="54">
        <f t="shared" ref="H153:H154" si="251">(IF(D153="SHORT",E153-F153,IF(D153="LONG",F153-E153)))*C153</f>
        <v>5223.1500000000333</v>
      </c>
      <c r="I153" s="55"/>
      <c r="J153" s="56">
        <f t="shared" ref="J153:J154" si="252">(H153+I153)/C153</f>
        <v>1.3500000000000085</v>
      </c>
      <c r="K153" s="57">
        <f t="shared" ref="K153:K154" si="253">SUM(H153:I153)</f>
        <v>5223.1500000000333</v>
      </c>
    </row>
    <row r="154" spans="1:11" s="87" customFormat="1">
      <c r="A154" s="71">
        <v>43319</v>
      </c>
      <c r="B154" s="58" t="s">
        <v>195</v>
      </c>
      <c r="C154" s="58">
        <v>2173</v>
      </c>
      <c r="D154" s="58" t="s">
        <v>20</v>
      </c>
      <c r="E154" s="85">
        <v>207</v>
      </c>
      <c r="F154" s="85">
        <v>209.2</v>
      </c>
      <c r="G154" s="94"/>
      <c r="H154" s="54">
        <f t="shared" si="251"/>
        <v>-4780.5999999999749</v>
      </c>
      <c r="I154" s="55"/>
      <c r="J154" s="56">
        <f t="shared" si="252"/>
        <v>-2.1999999999999886</v>
      </c>
      <c r="K154" s="57">
        <f t="shared" si="253"/>
        <v>-4780.5999999999749</v>
      </c>
    </row>
    <row r="155" spans="1:11" s="79" customFormat="1">
      <c r="A155" s="77">
        <v>43318</v>
      </c>
      <c r="B155" s="78" t="s">
        <v>84</v>
      </c>
      <c r="C155" s="78">
        <v>450</v>
      </c>
      <c r="D155" s="78" t="s">
        <v>4</v>
      </c>
      <c r="E155" s="76">
        <v>1015</v>
      </c>
      <c r="F155" s="76">
        <v>1027.1500000000001</v>
      </c>
      <c r="G155" s="61">
        <v>1042.55</v>
      </c>
      <c r="H155" s="62">
        <f t="shared" ref="H155" si="254">(IF(D155="SHORT",E155-F155,IF(D155="LONG",F155-E155)))*C155</f>
        <v>5467.5000000000409</v>
      </c>
      <c r="I155" s="63">
        <f t="shared" ref="I155" si="255">(IF(D155="SHORT",IF(G155="",0,E155-G155),IF(D155="LONG",IF(G155="",0,G155-F155))))*C155</f>
        <v>6929.9999999999382</v>
      </c>
      <c r="J155" s="64">
        <f t="shared" ref="J155" si="256">(H155+I155)/C155</f>
        <v>27.549999999999951</v>
      </c>
      <c r="K155" s="65">
        <f t="shared" ref="K155" si="257">SUM(H155:I155)</f>
        <v>12397.499999999978</v>
      </c>
    </row>
    <row r="156" spans="1:11" s="87" customFormat="1">
      <c r="A156" s="71">
        <v>43315</v>
      </c>
      <c r="B156" s="58" t="s">
        <v>151</v>
      </c>
      <c r="C156" s="58">
        <v>486</v>
      </c>
      <c r="D156" s="58" t="s">
        <v>4</v>
      </c>
      <c r="E156" s="85">
        <v>925.25</v>
      </c>
      <c r="F156" s="85">
        <v>936.35</v>
      </c>
      <c r="G156" s="94"/>
      <c r="H156" s="54">
        <f t="shared" ref="H156:H158" si="258">(IF(D156="SHORT",E156-F156,IF(D156="LONG",F156-E156)))*C156</f>
        <v>5394.6000000000113</v>
      </c>
      <c r="I156" s="55"/>
      <c r="J156" s="56">
        <f t="shared" ref="J156:J158" si="259">(H156+I156)/C156</f>
        <v>11.100000000000023</v>
      </c>
      <c r="K156" s="57">
        <f t="shared" ref="K156:K158" si="260">SUM(H156:I156)</f>
        <v>5394.6000000000113</v>
      </c>
    </row>
    <row r="157" spans="1:11" s="87" customFormat="1">
      <c r="A157" s="71">
        <v>43315</v>
      </c>
      <c r="B157" s="58" t="s">
        <v>44</v>
      </c>
      <c r="C157" s="58">
        <v>509</v>
      </c>
      <c r="D157" s="58" t="s">
        <v>4</v>
      </c>
      <c r="E157" s="85">
        <v>882.65</v>
      </c>
      <c r="F157" s="85">
        <v>893</v>
      </c>
      <c r="G157" s="94"/>
      <c r="H157" s="54">
        <f t="shared" si="258"/>
        <v>5268.1500000000115</v>
      </c>
      <c r="I157" s="55"/>
      <c r="J157" s="56">
        <f t="shared" si="259"/>
        <v>10.350000000000023</v>
      </c>
      <c r="K157" s="57">
        <f t="shared" si="260"/>
        <v>5268.1500000000115</v>
      </c>
    </row>
    <row r="158" spans="1:11" s="87" customFormat="1">
      <c r="A158" s="71">
        <v>43315</v>
      </c>
      <c r="B158" s="58" t="s">
        <v>52</v>
      </c>
      <c r="C158" s="58">
        <v>1110</v>
      </c>
      <c r="D158" s="58" t="s">
        <v>4</v>
      </c>
      <c r="E158" s="85">
        <v>405.1</v>
      </c>
      <c r="F158" s="85">
        <v>401</v>
      </c>
      <c r="G158" s="94"/>
      <c r="H158" s="54">
        <f t="shared" si="258"/>
        <v>-4551.0000000000255</v>
      </c>
      <c r="I158" s="55"/>
      <c r="J158" s="56">
        <f t="shared" si="259"/>
        <v>-4.1000000000000227</v>
      </c>
      <c r="K158" s="57">
        <f t="shared" si="260"/>
        <v>-4551.0000000000255</v>
      </c>
    </row>
    <row r="159" spans="1:11" s="87" customFormat="1">
      <c r="A159" s="71">
        <v>43314</v>
      </c>
      <c r="B159" s="58" t="s">
        <v>153</v>
      </c>
      <c r="C159" s="58">
        <v>442</v>
      </c>
      <c r="D159" s="58" t="s">
        <v>4</v>
      </c>
      <c r="E159" s="85">
        <v>1016.85</v>
      </c>
      <c r="F159" s="85">
        <v>1024.8499999999999</v>
      </c>
      <c r="G159" s="94"/>
      <c r="H159" s="54">
        <f t="shared" ref="H159" si="261">(IF(D159="SHORT",E159-F159,IF(D159="LONG",F159-E159)))*C159</f>
        <v>3535.99999999995</v>
      </c>
      <c r="I159" s="55"/>
      <c r="J159" s="56">
        <f t="shared" ref="J159" si="262">(H159+I159)/C159</f>
        <v>7.9999999999998872</v>
      </c>
      <c r="K159" s="57">
        <f t="shared" ref="K159" si="263">SUM(H159:I159)</f>
        <v>3535.99999999995</v>
      </c>
    </row>
    <row r="160" spans="1:11" s="87" customFormat="1">
      <c r="A160" s="71">
        <v>43313</v>
      </c>
      <c r="B160" s="58" t="s">
        <v>194</v>
      </c>
      <c r="C160" s="58">
        <v>341</v>
      </c>
      <c r="D160" s="58" t="s">
        <v>20</v>
      </c>
      <c r="E160" s="85">
        <v>1318.85</v>
      </c>
      <c r="F160" s="85">
        <v>1315.15</v>
      </c>
      <c r="G160" s="94"/>
      <c r="H160" s="54">
        <f t="shared" ref="H160:H161" si="264">(IF(D160="SHORT",E160-F160,IF(D160="LONG",F160-E160)))*C160</f>
        <v>1261.699999999938</v>
      </c>
      <c r="I160" s="55"/>
      <c r="J160" s="56">
        <f t="shared" ref="J160:J161" si="265">(H160+I160)/C160</f>
        <v>3.6999999999998181</v>
      </c>
      <c r="K160" s="57">
        <f t="shared" ref="K160:K161" si="266">SUM(H160:I160)</f>
        <v>1261.699999999938</v>
      </c>
    </row>
    <row r="161" spans="1:11" s="87" customFormat="1">
      <c r="A161" s="71">
        <v>43313</v>
      </c>
      <c r="B161" s="58" t="s">
        <v>156</v>
      </c>
      <c r="C161" s="58">
        <v>1138</v>
      </c>
      <c r="D161" s="58" t="s">
        <v>20</v>
      </c>
      <c r="E161" s="85">
        <v>395.15</v>
      </c>
      <c r="F161" s="85">
        <v>396.65</v>
      </c>
      <c r="G161" s="94"/>
      <c r="H161" s="54">
        <f t="shared" si="264"/>
        <v>-1707</v>
      </c>
      <c r="I161" s="55"/>
      <c r="J161" s="56">
        <f t="shared" si="265"/>
        <v>-1.5</v>
      </c>
      <c r="K161" s="57">
        <f t="shared" si="266"/>
        <v>-1707</v>
      </c>
    </row>
    <row r="162" spans="1:11" ht="15" customHeight="1">
      <c r="A162" s="98"/>
      <c r="B162" s="95"/>
      <c r="C162" s="95"/>
      <c r="D162" s="95"/>
      <c r="E162" s="95"/>
      <c r="F162" s="95"/>
      <c r="G162" s="95"/>
      <c r="H162" s="96"/>
      <c r="I162" s="97"/>
      <c r="J162" s="95"/>
      <c r="K162" s="95"/>
    </row>
    <row r="163" spans="1:11" s="87" customFormat="1">
      <c r="A163" s="71">
        <v>43312</v>
      </c>
      <c r="B163" s="58" t="s">
        <v>135</v>
      </c>
      <c r="C163" s="58">
        <v>233</v>
      </c>
      <c r="D163" s="58" t="s">
        <v>20</v>
      </c>
      <c r="E163" s="85">
        <v>1930.75</v>
      </c>
      <c r="F163" s="85">
        <v>1940.6</v>
      </c>
      <c r="G163" s="94"/>
      <c r="H163" s="54">
        <f t="shared" ref="H163" si="267">(IF(D163="SHORT",E163-F163,IF(D163="LONG",F163-E163)))*C163</f>
        <v>-2295.0499999999788</v>
      </c>
      <c r="I163" s="55"/>
      <c r="J163" s="56">
        <f t="shared" ref="J163" si="268">(H163+I163)/C163</f>
        <v>-9.8499999999999091</v>
      </c>
      <c r="K163" s="57">
        <f t="shared" ref="K163" si="269">SUM(H163:I163)</f>
        <v>-2295.0499999999788</v>
      </c>
    </row>
    <row r="164" spans="1:11" s="87" customFormat="1">
      <c r="A164" s="71">
        <v>43311</v>
      </c>
      <c r="B164" s="58" t="s">
        <v>154</v>
      </c>
      <c r="C164" s="58">
        <v>813</v>
      </c>
      <c r="D164" s="58" t="s">
        <v>4</v>
      </c>
      <c r="E164" s="85">
        <v>553.5</v>
      </c>
      <c r="F164" s="85">
        <v>547.95000000000005</v>
      </c>
      <c r="G164" s="94"/>
      <c r="H164" s="54">
        <f t="shared" ref="H164" si="270">(IF(D164="SHORT",E164-F164,IF(D164="LONG",F164-E164)))*C164</f>
        <v>-4512.1499999999633</v>
      </c>
      <c r="I164" s="55"/>
      <c r="J164" s="56">
        <f t="shared" ref="J164" si="271">(H164+I164)/C164</f>
        <v>-5.5499999999999545</v>
      </c>
      <c r="K164" s="57">
        <f t="shared" ref="K164" si="272">SUM(H164:I164)</f>
        <v>-4512.1499999999633</v>
      </c>
    </row>
    <row r="165" spans="1:11" s="87" customFormat="1">
      <c r="A165" s="71">
        <v>43308</v>
      </c>
      <c r="B165" s="58" t="s">
        <v>156</v>
      </c>
      <c r="C165" s="58">
        <v>1161</v>
      </c>
      <c r="D165" s="58" t="s">
        <v>4</v>
      </c>
      <c r="E165" s="85">
        <v>387.5</v>
      </c>
      <c r="F165" s="85">
        <v>392.15</v>
      </c>
      <c r="G165" s="94"/>
      <c r="H165" s="54">
        <f t="shared" ref="H165:H166" si="273">(IF(D165="SHORT",E165-F165,IF(D165="LONG",F165-E165)))*C165</f>
        <v>5398.6499999999733</v>
      </c>
      <c r="I165" s="55"/>
      <c r="J165" s="56">
        <f t="shared" ref="J165:J166" si="274">(H165+I165)/C165</f>
        <v>4.6499999999999773</v>
      </c>
      <c r="K165" s="57">
        <f t="shared" ref="K165:K166" si="275">SUM(H165:I165)</f>
        <v>5398.6499999999733</v>
      </c>
    </row>
    <row r="166" spans="1:11" s="87" customFormat="1">
      <c r="A166" s="71">
        <v>43308</v>
      </c>
      <c r="B166" s="58" t="s">
        <v>141</v>
      </c>
      <c r="C166" s="58">
        <v>228</v>
      </c>
      <c r="D166" s="58" t="s">
        <v>4</v>
      </c>
      <c r="E166" s="85">
        <v>1966</v>
      </c>
      <c r="F166" s="85">
        <v>1989.55</v>
      </c>
      <c r="G166" s="94"/>
      <c r="H166" s="54">
        <f t="shared" si="273"/>
        <v>5369.3999999999896</v>
      </c>
      <c r="I166" s="55"/>
      <c r="J166" s="56">
        <f t="shared" si="274"/>
        <v>23.549999999999955</v>
      </c>
      <c r="K166" s="57">
        <f t="shared" si="275"/>
        <v>5369.3999999999896</v>
      </c>
    </row>
    <row r="167" spans="1:11" s="87" customFormat="1">
      <c r="A167" s="71">
        <v>43307</v>
      </c>
      <c r="B167" s="58" t="s">
        <v>193</v>
      </c>
      <c r="C167" s="58">
        <v>1649</v>
      </c>
      <c r="D167" s="58" t="s">
        <v>4</v>
      </c>
      <c r="E167" s="85">
        <v>272.8</v>
      </c>
      <c r="F167" s="85">
        <v>274.5</v>
      </c>
      <c r="G167" s="94"/>
      <c r="H167" s="54">
        <f t="shared" ref="H167" si="276">(IF(D167="SHORT",E167-F167,IF(D167="LONG",F167-E167)))*C167</f>
        <v>2803.2999999999811</v>
      </c>
      <c r="I167" s="55"/>
      <c r="J167" s="56">
        <f t="shared" ref="J167" si="277">(H167+I167)/C167</f>
        <v>1.6999999999999886</v>
      </c>
      <c r="K167" s="57">
        <f t="shared" ref="K167" si="278">SUM(H167:I167)</f>
        <v>2803.2999999999811</v>
      </c>
    </row>
    <row r="168" spans="1:11" s="87" customFormat="1">
      <c r="A168" s="71">
        <v>43306</v>
      </c>
      <c r="B168" s="58" t="s">
        <v>192</v>
      </c>
      <c r="C168" s="58">
        <v>2556</v>
      </c>
      <c r="D168" s="58" t="s">
        <v>4</v>
      </c>
      <c r="E168" s="85">
        <v>176</v>
      </c>
      <c r="F168" s="85">
        <v>178.2</v>
      </c>
      <c r="G168" s="94"/>
      <c r="H168" s="54">
        <f t="shared" ref="H168" si="279">(IF(D168="SHORT",E168-F168,IF(D168="LONG",F168-E168)))*C168</f>
        <v>5623.1999999999707</v>
      </c>
      <c r="I168" s="55"/>
      <c r="J168" s="56">
        <f t="shared" ref="J168" si="280">(H168+I168)/C168</f>
        <v>2.1999999999999886</v>
      </c>
      <c r="K168" s="57">
        <f t="shared" ref="K168" si="281">SUM(H168:I168)</f>
        <v>5623.1999999999707</v>
      </c>
    </row>
    <row r="169" spans="1:11" s="79" customFormat="1">
      <c r="A169" s="77">
        <v>43305</v>
      </c>
      <c r="B169" s="78" t="s">
        <v>47</v>
      </c>
      <c r="C169" s="78">
        <v>785</v>
      </c>
      <c r="D169" s="78" t="s">
        <v>4</v>
      </c>
      <c r="E169" s="76">
        <v>572.79999999999995</v>
      </c>
      <c r="F169" s="76">
        <v>579.95000000000005</v>
      </c>
      <c r="G169" s="61">
        <v>588.65</v>
      </c>
      <c r="H169" s="62">
        <f t="shared" ref="H169:H171" si="282">(IF(D169="SHORT",E169-F169,IF(D169="LONG",F169-E169)))*C169</f>
        <v>5612.7500000000709</v>
      </c>
      <c r="I169" s="63">
        <f t="shared" ref="I169" si="283">(IF(D169="SHORT",IF(G169="",0,E169-G169),IF(D169="LONG",IF(G169="",0,G169-F169))))*C169</f>
        <v>6829.4999999999463</v>
      </c>
      <c r="J169" s="64">
        <f t="shared" ref="J169:J171" si="284">(H169+I169)/C169</f>
        <v>15.850000000000023</v>
      </c>
      <c r="K169" s="65">
        <f t="shared" ref="K169:K171" si="285">SUM(H169:I169)</f>
        <v>12442.250000000018</v>
      </c>
    </row>
    <row r="170" spans="1:11" s="87" customFormat="1">
      <c r="A170" s="71">
        <v>43304</v>
      </c>
      <c r="B170" s="58" t="s">
        <v>191</v>
      </c>
      <c r="C170" s="58">
        <v>1575</v>
      </c>
      <c r="D170" s="58" t="s">
        <v>4</v>
      </c>
      <c r="E170" s="85">
        <v>285.55</v>
      </c>
      <c r="F170" s="85">
        <v>286.25</v>
      </c>
      <c r="G170" s="94"/>
      <c r="H170" s="54">
        <f t="shared" si="282"/>
        <v>1102.499999999982</v>
      </c>
      <c r="I170" s="55"/>
      <c r="J170" s="56">
        <f t="shared" si="284"/>
        <v>0.69999999999998863</v>
      </c>
      <c r="K170" s="57">
        <f t="shared" si="285"/>
        <v>1102.499999999982</v>
      </c>
    </row>
    <row r="171" spans="1:11" s="79" customFormat="1">
      <c r="A171" s="77">
        <v>43304</v>
      </c>
      <c r="B171" s="78" t="s">
        <v>113</v>
      </c>
      <c r="C171" s="78">
        <v>834</v>
      </c>
      <c r="D171" s="78" t="s">
        <v>4</v>
      </c>
      <c r="E171" s="76">
        <v>539.45000000000005</v>
      </c>
      <c r="F171" s="76">
        <v>546.15</v>
      </c>
      <c r="G171" s="61">
        <v>554.35</v>
      </c>
      <c r="H171" s="62">
        <f t="shared" si="282"/>
        <v>5587.7999999999429</v>
      </c>
      <c r="I171" s="63">
        <f t="shared" ref="I171" si="286">(IF(D171="SHORT",IF(G171="",0,E171-G171),IF(D171="LONG",IF(G171="",0,G171-F171))))*C171</f>
        <v>6838.8000000000375</v>
      </c>
      <c r="J171" s="64">
        <f t="shared" si="284"/>
        <v>14.899999999999977</v>
      </c>
      <c r="K171" s="65">
        <f t="shared" si="285"/>
        <v>12426.59999999998</v>
      </c>
    </row>
    <row r="172" spans="1:11" s="87" customFormat="1">
      <c r="A172" s="71">
        <v>43301</v>
      </c>
      <c r="B172" s="58" t="s">
        <v>184</v>
      </c>
      <c r="C172" s="58">
        <v>378</v>
      </c>
      <c r="D172" s="58" t="s">
        <v>4</v>
      </c>
      <c r="E172" s="85">
        <v>1190</v>
      </c>
      <c r="F172" s="85">
        <v>1204.8499999999999</v>
      </c>
      <c r="G172" s="94"/>
      <c r="H172" s="54">
        <f t="shared" ref="H172:H173" si="287">(IF(D172="SHORT",E172-F172,IF(D172="LONG",F172-E172)))*C172</f>
        <v>5613.2999999999656</v>
      </c>
      <c r="I172" s="55"/>
      <c r="J172" s="56">
        <f t="shared" ref="J172:J173" si="288">(H172+I172)/C172</f>
        <v>14.849999999999909</v>
      </c>
      <c r="K172" s="57">
        <f t="shared" ref="K172:K173" si="289">SUM(H172:I172)</f>
        <v>5613.2999999999656</v>
      </c>
    </row>
    <row r="173" spans="1:11" s="87" customFormat="1">
      <c r="A173" s="71">
        <v>43301</v>
      </c>
      <c r="B173" s="58" t="s">
        <v>190</v>
      </c>
      <c r="C173" s="58">
        <v>2765</v>
      </c>
      <c r="D173" s="58" t="s">
        <v>4</v>
      </c>
      <c r="E173" s="85">
        <v>162.69999999999999</v>
      </c>
      <c r="F173" s="85">
        <v>161</v>
      </c>
      <c r="G173" s="94"/>
      <c r="H173" s="54">
        <f t="shared" si="287"/>
        <v>-4700.4999999999682</v>
      </c>
      <c r="I173" s="55"/>
      <c r="J173" s="56">
        <f t="shared" si="288"/>
        <v>-1.6999999999999884</v>
      </c>
      <c r="K173" s="57">
        <f t="shared" si="289"/>
        <v>-4700.4999999999682</v>
      </c>
    </row>
    <row r="174" spans="1:11" s="79" customFormat="1">
      <c r="A174" s="77">
        <v>43300</v>
      </c>
      <c r="B174" s="78" t="s">
        <v>132</v>
      </c>
      <c r="C174" s="78">
        <v>1618</v>
      </c>
      <c r="D174" s="78" t="s">
        <v>4</v>
      </c>
      <c r="E174" s="76">
        <v>278</v>
      </c>
      <c r="F174" s="76">
        <v>281.45</v>
      </c>
      <c r="G174" s="61">
        <v>285.7</v>
      </c>
      <c r="H174" s="62">
        <f t="shared" ref="H174:H175" si="290">(IF(D174="SHORT",E174-F174,IF(D174="LONG",F174-E174)))*C174</f>
        <v>5582.0999999999813</v>
      </c>
      <c r="I174" s="63">
        <f t="shared" ref="I174:I175" si="291">(IF(D174="SHORT",IF(G174="",0,E174-G174),IF(D174="LONG",IF(G174="",0,G174-F174))))*C174</f>
        <v>6876.5</v>
      </c>
      <c r="J174" s="64">
        <f t="shared" ref="J174:J175" si="292">(H174+I174)/C174</f>
        <v>7.6999999999999877</v>
      </c>
      <c r="K174" s="65">
        <f t="shared" ref="K174:K175" si="293">SUM(H174:I174)</f>
        <v>12458.59999999998</v>
      </c>
    </row>
    <row r="175" spans="1:11" s="79" customFormat="1">
      <c r="A175" s="77">
        <v>43300</v>
      </c>
      <c r="B175" s="78" t="s">
        <v>189</v>
      </c>
      <c r="C175" s="78">
        <v>5555</v>
      </c>
      <c r="D175" s="78" t="s">
        <v>4</v>
      </c>
      <c r="E175" s="76">
        <v>81</v>
      </c>
      <c r="F175" s="76">
        <v>82</v>
      </c>
      <c r="G175" s="61">
        <v>83.25</v>
      </c>
      <c r="H175" s="62">
        <f t="shared" si="290"/>
        <v>5555</v>
      </c>
      <c r="I175" s="63">
        <f t="shared" si="291"/>
        <v>6943.75</v>
      </c>
      <c r="J175" s="64">
        <f t="shared" si="292"/>
        <v>2.25</v>
      </c>
      <c r="K175" s="65">
        <f t="shared" si="293"/>
        <v>12498.75</v>
      </c>
    </row>
    <row r="176" spans="1:11" s="79" customFormat="1">
      <c r="A176" s="77">
        <v>43299</v>
      </c>
      <c r="B176" s="78" t="s">
        <v>188</v>
      </c>
      <c r="C176" s="78">
        <v>925</v>
      </c>
      <c r="D176" s="78" t="s">
        <v>20</v>
      </c>
      <c r="E176" s="76">
        <v>486</v>
      </c>
      <c r="F176" s="76">
        <v>479.95</v>
      </c>
      <c r="G176" s="61">
        <v>472.7</v>
      </c>
      <c r="H176" s="62">
        <f t="shared" ref="H176:H177" si="294">(IF(D176="SHORT",E176-F176,IF(D176="LONG",F176-E176)))*C176</f>
        <v>5596.2500000000109</v>
      </c>
      <c r="I176" s="63">
        <f t="shared" ref="I176" si="295">(IF(D176="SHORT",IF(G176="",0,E176-G176),IF(D176="LONG",IF(G176="",0,G176-F176))))*C176</f>
        <v>12302.500000000011</v>
      </c>
      <c r="J176" s="64">
        <f t="shared" ref="J176:J177" si="296">(H176+I176)/C176</f>
        <v>19.350000000000023</v>
      </c>
      <c r="K176" s="65">
        <f t="shared" ref="K176:K177" si="297">SUM(H176:I176)</f>
        <v>17898.750000000022</v>
      </c>
    </row>
    <row r="177" spans="1:11" s="87" customFormat="1">
      <c r="A177" s="71">
        <v>43299</v>
      </c>
      <c r="B177" s="58" t="s">
        <v>160</v>
      </c>
      <c r="C177" s="58">
        <v>3159</v>
      </c>
      <c r="D177" s="58" t="s">
        <v>20</v>
      </c>
      <c r="E177" s="85">
        <v>142.44999999999999</v>
      </c>
      <c r="F177" s="85">
        <v>140.69999999999999</v>
      </c>
      <c r="G177" s="94"/>
      <c r="H177" s="54">
        <f t="shared" si="294"/>
        <v>5528.25</v>
      </c>
      <c r="I177" s="55"/>
      <c r="J177" s="56">
        <f t="shared" si="296"/>
        <v>1.75</v>
      </c>
      <c r="K177" s="57">
        <f t="shared" si="297"/>
        <v>5528.25</v>
      </c>
    </row>
    <row r="178" spans="1:11" s="87" customFormat="1">
      <c r="A178" s="71">
        <v>43298</v>
      </c>
      <c r="B178" s="58" t="s">
        <v>174</v>
      </c>
      <c r="C178" s="58">
        <v>327</v>
      </c>
      <c r="D178" s="58" t="s">
        <v>4</v>
      </c>
      <c r="E178" s="85">
        <v>1375</v>
      </c>
      <c r="F178" s="85">
        <v>1392.15</v>
      </c>
      <c r="G178" s="93"/>
      <c r="H178" s="54">
        <f t="shared" ref="H178:H179" si="298">(IF(D178="SHORT",E178-F178,IF(D178="LONG",F178-E178)))*C178</f>
        <v>5608.0500000000302</v>
      </c>
      <c r="I178" s="55"/>
      <c r="J178" s="56">
        <f t="shared" ref="J178:J179" si="299">(H178+I178)/C178</f>
        <v>17.150000000000091</v>
      </c>
      <c r="K178" s="57">
        <f t="shared" ref="K178:K179" si="300">SUM(H178:I178)</f>
        <v>5608.0500000000302</v>
      </c>
    </row>
    <row r="179" spans="1:11" s="79" customFormat="1">
      <c r="A179" s="77">
        <v>43298</v>
      </c>
      <c r="B179" s="78" t="s">
        <v>171</v>
      </c>
      <c r="C179" s="78">
        <v>364</v>
      </c>
      <c r="D179" s="78" t="s">
        <v>4</v>
      </c>
      <c r="E179" s="76">
        <v>1233.9000000000001</v>
      </c>
      <c r="F179" s="76">
        <v>1249.3</v>
      </c>
      <c r="G179" s="61">
        <v>1268.0999999999999</v>
      </c>
      <c r="H179" s="62">
        <f t="shared" si="298"/>
        <v>5605.5999999999503</v>
      </c>
      <c r="I179" s="63">
        <f t="shared" ref="I179" si="301">(IF(D179="SHORT",IF(G179="",0,E179-G179),IF(D179="LONG",IF(G179="",0,G179-F179))))*C179</f>
        <v>6843.1999999999834</v>
      </c>
      <c r="J179" s="64">
        <f t="shared" si="299"/>
        <v>34.199999999999818</v>
      </c>
      <c r="K179" s="65">
        <f t="shared" si="300"/>
        <v>12448.799999999934</v>
      </c>
    </row>
    <row r="180" spans="1:11" s="87" customFormat="1">
      <c r="A180" s="71">
        <v>43297</v>
      </c>
      <c r="B180" s="58" t="s">
        <v>187</v>
      </c>
      <c r="C180" s="58">
        <v>395</v>
      </c>
      <c r="D180" s="58" t="s">
        <v>20</v>
      </c>
      <c r="E180" s="85">
        <v>1137.75</v>
      </c>
      <c r="F180" s="85">
        <v>1132.0999999999999</v>
      </c>
      <c r="G180" s="88"/>
      <c r="H180" s="54">
        <f t="shared" ref="H180" si="302">(IF(D180="SHORT",E180-F180,IF(D180="LONG",F180-E180)))*C180</f>
        <v>2231.7500000000359</v>
      </c>
      <c r="I180" s="55"/>
      <c r="J180" s="56">
        <f t="shared" ref="J180" si="303">(H180+I180)/C180</f>
        <v>5.6500000000000909</v>
      </c>
      <c r="K180" s="57">
        <f t="shared" ref="K180" si="304">SUM(H180:I180)</f>
        <v>2231.7500000000359</v>
      </c>
    </row>
    <row r="181" spans="1:11" s="79" customFormat="1">
      <c r="A181" s="77">
        <v>43292</v>
      </c>
      <c r="B181" s="78" t="s">
        <v>114</v>
      </c>
      <c r="C181" s="78">
        <v>3703</v>
      </c>
      <c r="D181" s="78" t="s">
        <v>4</v>
      </c>
      <c r="E181" s="76">
        <v>121.5</v>
      </c>
      <c r="F181" s="76">
        <v>123.05</v>
      </c>
      <c r="G181" s="61">
        <v>124.9</v>
      </c>
      <c r="H181" s="62">
        <f t="shared" ref="H181" si="305">(IF(D181="SHORT",E181-F181,IF(D181="LONG",F181-E181)))*C181</f>
        <v>5739.6499999999896</v>
      </c>
      <c r="I181" s="63">
        <f t="shared" ref="I181" si="306">(IF(D181="SHORT",IF(G181="",0,E181-G181),IF(D181="LONG",IF(G181="",0,G181-F181))))*C181</f>
        <v>6850.550000000032</v>
      </c>
      <c r="J181" s="64">
        <f t="shared" ref="J181" si="307">(H181+I181)/C181</f>
        <v>3.4000000000000061</v>
      </c>
      <c r="K181" s="65">
        <f t="shared" ref="K181" si="308">SUM(H181:I181)</f>
        <v>12590.200000000023</v>
      </c>
    </row>
    <row r="182" spans="1:11" s="87" customFormat="1">
      <c r="A182" s="71">
        <v>43292</v>
      </c>
      <c r="B182" s="58" t="s">
        <v>183</v>
      </c>
      <c r="C182" s="58">
        <v>2153</v>
      </c>
      <c r="D182" s="58" t="s">
        <v>4</v>
      </c>
      <c r="E182" s="85">
        <v>209</v>
      </c>
      <c r="F182" s="85">
        <v>211.6</v>
      </c>
      <c r="G182" s="88"/>
      <c r="H182" s="54">
        <f t="shared" ref="H182" si="309">(IF(D182="SHORT",E182-F182,IF(D182="LONG",F182-E182)))*C182</f>
        <v>5597.7999999999874</v>
      </c>
      <c r="I182" s="55"/>
      <c r="J182" s="56">
        <f t="shared" ref="J182" si="310">(H182+I182)/C182</f>
        <v>2.5999999999999943</v>
      </c>
      <c r="K182" s="57">
        <f t="shared" ref="K182" si="311">SUM(H182:I182)</f>
        <v>5597.7999999999874</v>
      </c>
    </row>
    <row r="183" spans="1:11" s="87" customFormat="1">
      <c r="A183" s="71">
        <v>43291</v>
      </c>
      <c r="B183" s="58" t="s">
        <v>186</v>
      </c>
      <c r="C183" s="58">
        <v>913</v>
      </c>
      <c r="D183" s="58" t="s">
        <v>4</v>
      </c>
      <c r="E183" s="85">
        <v>492.5</v>
      </c>
      <c r="F183" s="85">
        <v>498.65</v>
      </c>
      <c r="G183" s="88"/>
      <c r="H183" s="54">
        <f t="shared" ref="H183:H184" si="312">(IF(D183="SHORT",E183-F183,IF(D183="LONG",F183-E183)))*C183</f>
        <v>5614.9499999999789</v>
      </c>
      <c r="I183" s="55"/>
      <c r="J183" s="56">
        <f t="shared" ref="J183:J184" si="313">(H183+I183)/C183</f>
        <v>6.1499999999999773</v>
      </c>
      <c r="K183" s="57">
        <f t="shared" ref="K183:K184" si="314">SUM(H183:I183)</f>
        <v>5614.9499999999789</v>
      </c>
    </row>
    <row r="184" spans="1:11" s="87" customFormat="1">
      <c r="A184" s="71">
        <v>43291</v>
      </c>
      <c r="B184" s="58" t="s">
        <v>151</v>
      </c>
      <c r="C184" s="58">
        <v>544</v>
      </c>
      <c r="D184" s="58" t="s">
        <v>4</v>
      </c>
      <c r="E184" s="85">
        <v>826.75</v>
      </c>
      <c r="F184" s="85">
        <v>837</v>
      </c>
      <c r="G184" s="88"/>
      <c r="H184" s="54">
        <f t="shared" si="312"/>
        <v>5576</v>
      </c>
      <c r="I184" s="55"/>
      <c r="J184" s="56">
        <f t="shared" si="313"/>
        <v>10.25</v>
      </c>
      <c r="K184" s="57">
        <f t="shared" si="314"/>
        <v>5576</v>
      </c>
    </row>
    <row r="185" spans="1:11" s="87" customFormat="1">
      <c r="A185" s="71">
        <v>43290</v>
      </c>
      <c r="B185" s="58" t="s">
        <v>165</v>
      </c>
      <c r="C185" s="58">
        <v>829</v>
      </c>
      <c r="D185" s="58" t="s">
        <v>20</v>
      </c>
      <c r="E185" s="85">
        <v>542.45000000000005</v>
      </c>
      <c r="F185" s="85">
        <v>539.6</v>
      </c>
      <c r="G185" s="88"/>
      <c r="H185" s="54">
        <f t="shared" ref="H185:H186" si="315">(IF(D185="SHORT",E185-F185,IF(D185="LONG",F185-E185)))*C185</f>
        <v>2362.6500000000187</v>
      </c>
      <c r="I185" s="55"/>
      <c r="J185" s="56">
        <f t="shared" ref="J185:J186" si="316">(H185+I185)/C185</f>
        <v>2.8500000000000227</v>
      </c>
      <c r="K185" s="57">
        <f t="shared" ref="K185:K186" si="317">SUM(H185:I185)</f>
        <v>2362.6500000000187</v>
      </c>
    </row>
    <row r="186" spans="1:11" s="87" customFormat="1">
      <c r="A186" s="71">
        <v>43290</v>
      </c>
      <c r="B186" s="58" t="s">
        <v>185</v>
      </c>
      <c r="C186" s="58">
        <v>117</v>
      </c>
      <c r="D186" s="58" t="s">
        <v>4</v>
      </c>
      <c r="E186" s="85">
        <v>3816.75</v>
      </c>
      <c r="F186" s="85">
        <v>3864.45</v>
      </c>
      <c r="G186" s="88"/>
      <c r="H186" s="54">
        <f t="shared" si="315"/>
        <v>5580.8999999999787</v>
      </c>
      <c r="I186" s="55"/>
      <c r="J186" s="56">
        <f t="shared" si="316"/>
        <v>47.699999999999818</v>
      </c>
      <c r="K186" s="57">
        <f t="shared" si="317"/>
        <v>5580.8999999999787</v>
      </c>
    </row>
    <row r="187" spans="1:11" s="79" customFormat="1">
      <c r="A187" s="77">
        <v>43287</v>
      </c>
      <c r="B187" s="78" t="s">
        <v>184</v>
      </c>
      <c r="C187" s="78">
        <v>382</v>
      </c>
      <c r="D187" s="78" t="s">
        <v>4</v>
      </c>
      <c r="E187" s="76">
        <v>1176.5</v>
      </c>
      <c r="F187" s="76">
        <v>1191.2</v>
      </c>
      <c r="G187" s="61">
        <v>1209.0999999999999</v>
      </c>
      <c r="H187" s="62">
        <f t="shared" ref="H187" si="318">(IF(D187="SHORT",E187-F187,IF(D187="LONG",F187-E187)))*C187</f>
        <v>5615.4000000000178</v>
      </c>
      <c r="I187" s="63">
        <f t="shared" ref="I187" si="319">(IF(D187="SHORT",IF(G187="",0,E187-G187),IF(D187="LONG",IF(G187="",0,G187-F187))))*C187</f>
        <v>6837.7999999999483</v>
      </c>
      <c r="J187" s="64">
        <f t="shared" ref="J187" si="320">(H187+I187)/C187</f>
        <v>32.599999999999909</v>
      </c>
      <c r="K187" s="65">
        <f t="shared" ref="K187" si="321">SUM(H187:I187)</f>
        <v>12453.199999999966</v>
      </c>
    </row>
    <row r="188" spans="1:11" s="79" customFormat="1">
      <c r="A188" s="77">
        <v>43286</v>
      </c>
      <c r="B188" s="78" t="s">
        <v>99</v>
      </c>
      <c r="C188" s="78">
        <v>1093</v>
      </c>
      <c r="D188" s="78" t="s">
        <v>4</v>
      </c>
      <c r="E188" s="76">
        <v>411.7</v>
      </c>
      <c r="F188" s="76">
        <v>416.8</v>
      </c>
      <c r="G188" s="61">
        <v>423.1</v>
      </c>
      <c r="H188" s="62">
        <f t="shared" ref="H188" si="322">(IF(D188="SHORT",E188-F188,IF(D188="LONG",F188-E188)))*C188</f>
        <v>5574.3000000000247</v>
      </c>
      <c r="I188" s="63">
        <f t="shared" ref="I188" si="323">(IF(D188="SHORT",IF(G188="",0,E188-G188),IF(D188="LONG",IF(G188="",0,G188-F188))))*C188</f>
        <v>6885.9000000000124</v>
      </c>
      <c r="J188" s="64">
        <f t="shared" ref="J188" si="324">(H188+I188)/C188</f>
        <v>11.400000000000034</v>
      </c>
      <c r="K188" s="65">
        <f t="shared" ref="K188" si="325">SUM(H188:I188)</f>
        <v>12460.200000000037</v>
      </c>
    </row>
    <row r="189" spans="1:11" s="87" customFormat="1">
      <c r="A189" s="71">
        <v>43285</v>
      </c>
      <c r="B189" s="58" t="s">
        <v>183</v>
      </c>
      <c r="C189" s="58">
        <v>2173</v>
      </c>
      <c r="D189" s="58" t="s">
        <v>4</v>
      </c>
      <c r="E189" s="85">
        <v>207</v>
      </c>
      <c r="F189" s="85">
        <v>209.55</v>
      </c>
      <c r="G189" s="88"/>
      <c r="H189" s="54">
        <f t="shared" ref="H189" si="326">(IF(D189="SHORT",E189-F189,IF(D189="LONG",F189-E189)))*C189</f>
        <v>5541.1500000000251</v>
      </c>
      <c r="I189" s="55"/>
      <c r="J189" s="56">
        <f t="shared" ref="J189" si="327">(H189+I189)/C189</f>
        <v>2.5500000000000114</v>
      </c>
      <c r="K189" s="57">
        <f t="shared" ref="K189" si="328">SUM(H189:I189)</f>
        <v>5541.1500000000251</v>
      </c>
    </row>
    <row r="190" spans="1:11" s="87" customFormat="1">
      <c r="A190" s="71">
        <v>43284</v>
      </c>
      <c r="B190" s="58" t="s">
        <v>182</v>
      </c>
      <c r="C190" s="58">
        <v>2319</v>
      </c>
      <c r="D190" s="58" t="s">
        <v>4</v>
      </c>
      <c r="E190" s="85">
        <v>194</v>
      </c>
      <c r="F190" s="85">
        <v>196.4</v>
      </c>
      <c r="G190" s="88"/>
      <c r="H190" s="54">
        <f t="shared" ref="H190" si="329">(IF(D190="SHORT",E190-F190,IF(D190="LONG",F190-E190)))*C190</f>
        <v>5565.6000000000131</v>
      </c>
      <c r="I190" s="55"/>
      <c r="J190" s="56">
        <f t="shared" ref="J190" si="330">(H190+I190)/C190</f>
        <v>2.4000000000000057</v>
      </c>
      <c r="K190" s="57">
        <f t="shared" ref="K190" si="331">SUM(H190:I190)</f>
        <v>5565.6000000000131</v>
      </c>
    </row>
    <row r="191" spans="1:11" s="87" customFormat="1">
      <c r="A191" s="71">
        <v>43283</v>
      </c>
      <c r="B191" s="58" t="s">
        <v>181</v>
      </c>
      <c r="C191" s="58">
        <v>1601</v>
      </c>
      <c r="D191" s="58" t="s">
        <v>20</v>
      </c>
      <c r="E191" s="85">
        <v>280.95</v>
      </c>
      <c r="F191" s="85">
        <v>283.75</v>
      </c>
      <c r="G191" s="88"/>
      <c r="H191" s="54">
        <f t="shared" ref="H191:H192" si="332">(IF(D191="SHORT",E191-F191,IF(D191="LONG",F191-E191)))*C191</f>
        <v>-4482.8000000000184</v>
      </c>
      <c r="I191" s="55"/>
      <c r="J191" s="56">
        <f t="shared" ref="J191:J192" si="333">(H191+I191)/C191</f>
        <v>-2.8000000000000114</v>
      </c>
      <c r="K191" s="57">
        <f t="shared" ref="K191:K192" si="334">SUM(H191:I191)</f>
        <v>-4482.8000000000184</v>
      </c>
    </row>
    <row r="192" spans="1:11" s="87" customFormat="1">
      <c r="A192" s="71">
        <v>43283</v>
      </c>
      <c r="B192" s="58" t="s">
        <v>46</v>
      </c>
      <c r="C192" s="58">
        <v>1347</v>
      </c>
      <c r="D192" s="58" t="s">
        <v>20</v>
      </c>
      <c r="E192" s="85">
        <v>333.9</v>
      </c>
      <c r="F192" s="85">
        <v>337.25</v>
      </c>
      <c r="G192" s="88"/>
      <c r="H192" s="54">
        <f t="shared" si="332"/>
        <v>-4512.4500000000307</v>
      </c>
      <c r="I192" s="55"/>
      <c r="J192" s="56">
        <f t="shared" si="333"/>
        <v>-3.3500000000000227</v>
      </c>
      <c r="K192" s="57">
        <f t="shared" si="334"/>
        <v>-4512.4500000000307</v>
      </c>
    </row>
    <row r="193" spans="1:11" ht="15" customHeight="1">
      <c r="A193" s="92"/>
      <c r="B193" s="89"/>
      <c r="C193" s="89"/>
      <c r="D193" s="89"/>
      <c r="E193" s="89"/>
      <c r="F193" s="89"/>
      <c r="G193" s="89"/>
      <c r="H193" s="90"/>
      <c r="I193" s="91"/>
      <c r="J193" s="89"/>
      <c r="K193" s="89"/>
    </row>
    <row r="194" spans="1:11" s="87" customFormat="1">
      <c r="A194" s="71">
        <v>43280</v>
      </c>
      <c r="B194" s="58" t="s">
        <v>123</v>
      </c>
      <c r="C194" s="58">
        <v>5614</v>
      </c>
      <c r="D194" s="58" t="s">
        <v>4</v>
      </c>
      <c r="E194" s="85">
        <v>80.150000000000006</v>
      </c>
      <c r="F194" s="85">
        <v>81.150000000000006</v>
      </c>
      <c r="G194" s="88"/>
      <c r="H194" s="54">
        <f t="shared" ref="H194:H195" si="335">(IF(D194="SHORT",E194-F194,IF(D194="LONG",F194-E194)))*C194</f>
        <v>5614</v>
      </c>
      <c r="I194" s="55"/>
      <c r="J194" s="56">
        <f t="shared" ref="J194:J195" si="336">(H194+I194)/C194</f>
        <v>1</v>
      </c>
      <c r="K194" s="57">
        <f t="shared" ref="K194:K195" si="337">SUM(H194:I194)</f>
        <v>5614</v>
      </c>
    </row>
    <row r="195" spans="1:11" s="87" customFormat="1">
      <c r="A195" s="71">
        <v>43280</v>
      </c>
      <c r="B195" s="58" t="s">
        <v>180</v>
      </c>
      <c r="C195" s="58">
        <v>6036</v>
      </c>
      <c r="D195" s="58" t="s">
        <v>4</v>
      </c>
      <c r="E195" s="85">
        <v>74.55</v>
      </c>
      <c r="F195" s="85">
        <v>75.45</v>
      </c>
      <c r="G195" s="88"/>
      <c r="H195" s="54">
        <f t="shared" si="335"/>
        <v>5432.4000000000342</v>
      </c>
      <c r="I195" s="55"/>
      <c r="J195" s="56">
        <f t="shared" si="336"/>
        <v>0.90000000000000568</v>
      </c>
      <c r="K195" s="57">
        <f t="shared" si="337"/>
        <v>5432.4000000000342</v>
      </c>
    </row>
    <row r="196" spans="1:11" s="87" customFormat="1">
      <c r="A196" s="71">
        <v>43279</v>
      </c>
      <c r="B196" s="58" t="s">
        <v>179</v>
      </c>
      <c r="C196" s="58">
        <v>1652</v>
      </c>
      <c r="D196" s="58" t="s">
        <v>20</v>
      </c>
      <c r="E196" s="85">
        <v>272.3</v>
      </c>
      <c r="F196" s="85">
        <v>271.7</v>
      </c>
      <c r="G196" s="88"/>
      <c r="H196" s="54">
        <f t="shared" ref="H196:H197" si="338">(IF(D196="SHORT",E196-F196,IF(D196="LONG",F196-E196)))*C196</f>
        <v>991.20000000003756</v>
      </c>
      <c r="I196" s="55"/>
      <c r="J196" s="56">
        <f t="shared" ref="J196:J197" si="339">(H196+I196)/C196</f>
        <v>0.60000000000002274</v>
      </c>
      <c r="K196" s="57">
        <f t="shared" ref="K196:K197" si="340">SUM(H196:I196)</f>
        <v>991.20000000003756</v>
      </c>
    </row>
    <row r="197" spans="1:11" s="87" customFormat="1">
      <c r="A197" s="71">
        <v>43279</v>
      </c>
      <c r="B197" s="58" t="s">
        <v>178</v>
      </c>
      <c r="C197" s="58">
        <v>358</v>
      </c>
      <c r="D197" s="58" t="s">
        <v>20</v>
      </c>
      <c r="E197" s="85">
        <v>1256.75</v>
      </c>
      <c r="F197" s="85">
        <v>1241.05</v>
      </c>
      <c r="G197" s="88"/>
      <c r="H197" s="54">
        <f t="shared" si="338"/>
        <v>5620.6000000000167</v>
      </c>
      <c r="I197" s="55"/>
      <c r="J197" s="56">
        <f t="shared" si="339"/>
        <v>15.700000000000047</v>
      </c>
      <c r="K197" s="57">
        <f t="shared" si="340"/>
        <v>5620.6000000000167</v>
      </c>
    </row>
    <row r="198" spans="1:11" s="79" customFormat="1">
      <c r="A198" s="77">
        <v>43278</v>
      </c>
      <c r="B198" s="78" t="s">
        <v>47</v>
      </c>
      <c r="C198" s="78">
        <v>646</v>
      </c>
      <c r="D198" s="78" t="s">
        <v>20</v>
      </c>
      <c r="E198" s="76">
        <v>696</v>
      </c>
      <c r="F198" s="76">
        <v>687.3</v>
      </c>
      <c r="G198" s="61">
        <v>676.95</v>
      </c>
      <c r="H198" s="62">
        <f t="shared" ref="H198:H199" si="341">(IF(D198="SHORT",E198-F198,IF(D198="LONG",F198-E198)))*C198</f>
        <v>5620.2000000000298</v>
      </c>
      <c r="I198" s="63">
        <f t="shared" ref="I198" si="342">(IF(D198="SHORT",IF(G198="",0,E198-G198),IF(D198="LONG",IF(G198="",0,G198-F198))))*C198</f>
        <v>12306.29999999997</v>
      </c>
      <c r="J198" s="64">
        <f t="shared" ref="J198:J199" si="343">(H198+I198)/C198</f>
        <v>27.75</v>
      </c>
      <c r="K198" s="65">
        <f t="shared" ref="K198:K199" si="344">SUM(H198:I198)</f>
        <v>17926.5</v>
      </c>
    </row>
    <row r="199" spans="1:11" s="87" customFormat="1">
      <c r="A199" s="71">
        <v>43278</v>
      </c>
      <c r="B199" s="58" t="s">
        <v>171</v>
      </c>
      <c r="C199" s="58">
        <v>322</v>
      </c>
      <c r="D199" s="58" t="s">
        <v>20</v>
      </c>
      <c r="E199" s="85">
        <v>1394.2</v>
      </c>
      <c r="F199" s="85">
        <v>1376.75</v>
      </c>
      <c r="G199" s="88"/>
      <c r="H199" s="54">
        <f t="shared" si="341"/>
        <v>5618.9000000000142</v>
      </c>
      <c r="I199" s="55"/>
      <c r="J199" s="56">
        <f t="shared" si="343"/>
        <v>17.450000000000045</v>
      </c>
      <c r="K199" s="57">
        <f t="shared" si="344"/>
        <v>5618.9000000000142</v>
      </c>
    </row>
    <row r="200" spans="1:11" s="87" customFormat="1">
      <c r="A200" s="71">
        <v>43277</v>
      </c>
      <c r="B200" s="58" t="s">
        <v>177</v>
      </c>
      <c r="C200" s="58">
        <v>2486</v>
      </c>
      <c r="D200" s="58" t="s">
        <v>4</v>
      </c>
      <c r="E200" s="85">
        <v>181</v>
      </c>
      <c r="F200" s="85">
        <v>181.5</v>
      </c>
      <c r="G200" s="86"/>
      <c r="H200" s="54">
        <f t="shared" ref="H200:H202" si="345">(IF(D200="SHORT",E200-F200,IF(D200="LONG",F200-E200)))*C200</f>
        <v>1243</v>
      </c>
      <c r="I200" s="55"/>
      <c r="J200" s="56">
        <f>(H200+I200)/C200</f>
        <v>0.5</v>
      </c>
      <c r="K200" s="57">
        <f t="shared" ref="K200:K202" si="346">SUM(H200:I200)</f>
        <v>1243</v>
      </c>
    </row>
    <row r="201" spans="1:11" s="79" customFormat="1">
      <c r="A201" s="77">
        <v>43277</v>
      </c>
      <c r="B201" s="78" t="s">
        <v>143</v>
      </c>
      <c r="C201" s="78">
        <v>483</v>
      </c>
      <c r="D201" s="78" t="s">
        <v>4</v>
      </c>
      <c r="E201" s="76">
        <v>930</v>
      </c>
      <c r="F201" s="76">
        <v>941.6</v>
      </c>
      <c r="G201" s="61">
        <v>955.75</v>
      </c>
      <c r="H201" s="62">
        <f t="shared" si="345"/>
        <v>5602.8000000000111</v>
      </c>
      <c r="I201" s="63">
        <f t="shared" ref="I201" si="347">(IF(D201="SHORT",IF(G201="",0,E201-G201),IF(D201="LONG",IF(G201="",0,G201-F201))))*C201</f>
        <v>6834.4499999999889</v>
      </c>
      <c r="J201" s="64">
        <f t="shared" ref="J201:J202" si="348">(H201+I201)/C201</f>
        <v>25.75</v>
      </c>
      <c r="K201" s="65">
        <f t="shared" si="346"/>
        <v>12437.25</v>
      </c>
    </row>
    <row r="202" spans="1:11" s="87" customFormat="1">
      <c r="A202" s="71">
        <v>43277</v>
      </c>
      <c r="B202" s="58" t="s">
        <v>161</v>
      </c>
      <c r="C202" s="58">
        <v>3333</v>
      </c>
      <c r="D202" s="58" t="s">
        <v>4</v>
      </c>
      <c r="E202" s="85">
        <v>135</v>
      </c>
      <c r="F202" s="85">
        <v>136.69999999999999</v>
      </c>
      <c r="G202" s="86"/>
      <c r="H202" s="54">
        <f t="shared" si="345"/>
        <v>5666.0999999999622</v>
      </c>
      <c r="I202" s="55"/>
      <c r="J202" s="56">
        <f t="shared" si="348"/>
        <v>1.6999999999999886</v>
      </c>
      <c r="K202" s="57">
        <f t="shared" si="346"/>
        <v>5666.0999999999622</v>
      </c>
    </row>
    <row r="203" spans="1:11" s="5" customFormat="1">
      <c r="A203" s="71">
        <v>43276</v>
      </c>
      <c r="B203" s="58" t="s">
        <v>176</v>
      </c>
      <c r="C203" s="84">
        <v>776</v>
      </c>
      <c r="D203" s="58" t="s">
        <v>4</v>
      </c>
      <c r="E203" s="53">
        <v>579.79999999999995</v>
      </c>
      <c r="F203" s="53">
        <v>582.29999999999995</v>
      </c>
      <c r="G203" s="53"/>
      <c r="H203" s="54">
        <f t="shared" ref="H203" si="349">(IF(D203="SHORT",E203-F203,IF(D203="LONG",F203-E203)))*C203</f>
        <v>1940</v>
      </c>
      <c r="I203" s="55"/>
      <c r="J203" s="56">
        <f t="shared" ref="J203" si="350">(H203+I203)/C203</f>
        <v>2.5</v>
      </c>
      <c r="K203" s="57">
        <f t="shared" ref="K203" si="351">SUM(H203:I203)</f>
        <v>1940</v>
      </c>
    </row>
    <row r="204" spans="1:11" s="5" customFormat="1">
      <c r="A204" s="71">
        <v>43273</v>
      </c>
      <c r="B204" s="58" t="s">
        <v>175</v>
      </c>
      <c r="C204" s="84">
        <v>724</v>
      </c>
      <c r="D204" s="58" t="s">
        <v>4</v>
      </c>
      <c r="E204" s="53">
        <v>621.25</v>
      </c>
      <c r="F204" s="53">
        <v>629</v>
      </c>
      <c r="G204" s="53"/>
      <c r="H204" s="54">
        <f t="shared" ref="H204:H205" si="352">(IF(D204="SHORT",E204-F204,IF(D204="LONG",F204-E204)))*C204</f>
        <v>5611</v>
      </c>
      <c r="I204" s="55"/>
      <c r="J204" s="56">
        <f t="shared" ref="J204:J205" si="353">(H204+I204)/C204</f>
        <v>7.75</v>
      </c>
      <c r="K204" s="57">
        <f t="shared" ref="K204:K205" si="354">SUM(H204:I204)</f>
        <v>5611</v>
      </c>
    </row>
    <row r="205" spans="1:11" s="5" customFormat="1">
      <c r="A205" s="71">
        <v>43273</v>
      </c>
      <c r="B205" s="58" t="s">
        <v>3</v>
      </c>
      <c r="C205" s="84">
        <v>533</v>
      </c>
      <c r="D205" s="58" t="s">
        <v>20</v>
      </c>
      <c r="E205" s="53">
        <v>844</v>
      </c>
      <c r="F205" s="53">
        <v>852.45</v>
      </c>
      <c r="G205" s="53"/>
      <c r="H205" s="54">
        <f t="shared" si="352"/>
        <v>-4503.850000000024</v>
      </c>
      <c r="I205" s="55"/>
      <c r="J205" s="56">
        <f t="shared" si="353"/>
        <v>-8.4500000000000455</v>
      </c>
      <c r="K205" s="57">
        <f t="shared" si="354"/>
        <v>-4503.850000000024</v>
      </c>
    </row>
    <row r="206" spans="1:11" s="5" customFormat="1">
      <c r="A206" s="71">
        <v>43272</v>
      </c>
      <c r="B206" s="58" t="s">
        <v>174</v>
      </c>
      <c r="C206" s="84">
        <v>353</v>
      </c>
      <c r="D206" s="58" t="s">
        <v>20</v>
      </c>
      <c r="E206" s="53">
        <v>1271.5999999999999</v>
      </c>
      <c r="F206" s="53">
        <v>1255.7</v>
      </c>
      <c r="G206" s="53"/>
      <c r="H206" s="54">
        <f t="shared" ref="H206:H207" si="355">(IF(D206="SHORT",E206-F206,IF(D206="LONG",F206-E206)))*C206</f>
        <v>5612.6999999999516</v>
      </c>
      <c r="I206" s="55"/>
      <c r="J206" s="56">
        <f t="shared" ref="J206:J207" si="356">(H206+I206)/C206</f>
        <v>15.899999999999864</v>
      </c>
      <c r="K206" s="57">
        <f t="shared" ref="K206:K207" si="357">SUM(H206:I206)</f>
        <v>5612.6999999999516</v>
      </c>
    </row>
    <row r="207" spans="1:11" s="5" customFormat="1">
      <c r="A207" s="71">
        <v>43272</v>
      </c>
      <c r="B207" s="58" t="s">
        <v>173</v>
      </c>
      <c r="C207" s="84">
        <v>5418</v>
      </c>
      <c r="D207" s="58" t="s">
        <v>20</v>
      </c>
      <c r="E207" s="53">
        <v>83.05</v>
      </c>
      <c r="F207" s="53">
        <v>82.55</v>
      </c>
      <c r="G207" s="53"/>
      <c r="H207" s="54">
        <f t="shared" si="355"/>
        <v>2709</v>
      </c>
      <c r="I207" s="55"/>
      <c r="J207" s="56">
        <f t="shared" si="356"/>
        <v>0.5</v>
      </c>
      <c r="K207" s="57">
        <f t="shared" si="357"/>
        <v>2709</v>
      </c>
    </row>
    <row r="208" spans="1:11" s="5" customFormat="1">
      <c r="A208" s="71">
        <v>43271</v>
      </c>
      <c r="B208" s="58" t="s">
        <v>172</v>
      </c>
      <c r="C208" s="84">
        <v>381</v>
      </c>
      <c r="D208" s="58" t="s">
        <v>4</v>
      </c>
      <c r="E208" s="53">
        <v>1179</v>
      </c>
      <c r="F208" s="53">
        <v>1188</v>
      </c>
      <c r="G208" s="53"/>
      <c r="H208" s="54">
        <f t="shared" ref="H208" si="358">(IF(D208="SHORT",E208-F208,IF(D208="LONG",F208-E208)))*C208</f>
        <v>3429</v>
      </c>
      <c r="I208" s="55"/>
      <c r="J208" s="56">
        <f t="shared" ref="J208" si="359">(H208+I208)/C208</f>
        <v>9</v>
      </c>
      <c r="K208" s="57">
        <f t="shared" ref="K208" si="360">SUM(H208:I208)</f>
        <v>3429</v>
      </c>
    </row>
    <row r="209" spans="1:11" s="5" customFormat="1">
      <c r="A209" s="71">
        <v>43270</v>
      </c>
      <c r="B209" s="58" t="s">
        <v>66</v>
      </c>
      <c r="C209" s="84">
        <v>327</v>
      </c>
      <c r="D209" s="58" t="s">
        <v>20</v>
      </c>
      <c r="E209" s="53">
        <v>1375.3</v>
      </c>
      <c r="F209" s="53">
        <v>1358.1</v>
      </c>
      <c r="G209" s="53"/>
      <c r="H209" s="54">
        <f t="shared" ref="H209" si="361">(IF(D209="SHORT",E209-F209,IF(D209="LONG",F209-E209)))*C209</f>
        <v>5624.4000000000151</v>
      </c>
      <c r="I209" s="55"/>
      <c r="J209" s="56">
        <f t="shared" ref="J209" si="362">(H209+I209)/C209</f>
        <v>17.200000000000045</v>
      </c>
      <c r="K209" s="57">
        <f t="shared" ref="K209" si="363">SUM(H209:I209)</f>
        <v>5624.4000000000151</v>
      </c>
    </row>
    <row r="210" spans="1:11" s="5" customFormat="1">
      <c r="A210" s="71">
        <v>43269</v>
      </c>
      <c r="B210" s="58" t="s">
        <v>72</v>
      </c>
      <c r="C210" s="84">
        <v>339</v>
      </c>
      <c r="D210" s="58" t="s">
        <v>20</v>
      </c>
      <c r="E210" s="53">
        <v>1325.5</v>
      </c>
      <c r="F210" s="53">
        <v>1323.45</v>
      </c>
      <c r="G210" s="53"/>
      <c r="H210" s="54">
        <f t="shared" ref="H210:H211" si="364">(IF(D210="SHORT",E210-F210,IF(D210="LONG",F210-E210)))*C210</f>
        <v>694.94999999998458</v>
      </c>
      <c r="I210" s="55"/>
      <c r="J210" s="56">
        <f t="shared" ref="J210:J211" si="365">(H210+I210)/C210</f>
        <v>2.0499999999999545</v>
      </c>
      <c r="K210" s="57">
        <f t="shared" ref="K210:K211" si="366">SUM(H210:I210)</f>
        <v>694.94999999998458</v>
      </c>
    </row>
    <row r="211" spans="1:11" s="5" customFormat="1">
      <c r="A211" s="71">
        <v>43269</v>
      </c>
      <c r="B211" s="58" t="s">
        <v>167</v>
      </c>
      <c r="C211" s="84">
        <v>6219</v>
      </c>
      <c r="D211" s="58" t="s">
        <v>20</v>
      </c>
      <c r="E211" s="53">
        <v>72.349999999999994</v>
      </c>
      <c r="F211" s="53">
        <v>71.5</v>
      </c>
      <c r="G211" s="53"/>
      <c r="H211" s="54">
        <f t="shared" si="364"/>
        <v>5286.1499999999651</v>
      </c>
      <c r="I211" s="55"/>
      <c r="J211" s="56">
        <f t="shared" si="365"/>
        <v>0.84999999999999443</v>
      </c>
      <c r="K211" s="57">
        <f t="shared" si="366"/>
        <v>5286.1499999999651</v>
      </c>
    </row>
    <row r="212" spans="1:11" s="5" customFormat="1">
      <c r="A212" s="71">
        <v>43266</v>
      </c>
      <c r="B212" s="58" t="s">
        <v>171</v>
      </c>
      <c r="C212" s="84">
        <v>304</v>
      </c>
      <c r="D212" s="58" t="s">
        <v>20</v>
      </c>
      <c r="E212" s="53">
        <v>1478.1</v>
      </c>
      <c r="F212" s="53">
        <v>1459.8</v>
      </c>
      <c r="G212" s="53"/>
      <c r="H212" s="54">
        <f t="shared" ref="H212" si="367">(IF(D212="SHORT",E212-F212,IF(D212="LONG",F212-E212)))*C212</f>
        <v>5563.1999999999862</v>
      </c>
      <c r="I212" s="55"/>
      <c r="J212" s="56">
        <f t="shared" ref="J212" si="368">(H212+I212)/C212</f>
        <v>18.299999999999955</v>
      </c>
      <c r="K212" s="57">
        <f t="shared" ref="K212" si="369">SUM(H212:I212)</f>
        <v>5563.1999999999862</v>
      </c>
    </row>
    <row r="213" spans="1:11" s="5" customFormat="1">
      <c r="A213" s="71">
        <v>43264</v>
      </c>
      <c r="B213" s="58" t="s">
        <v>170</v>
      </c>
      <c r="C213" s="84">
        <v>599</v>
      </c>
      <c r="D213" s="58" t="s">
        <v>4</v>
      </c>
      <c r="E213" s="53">
        <v>750.1</v>
      </c>
      <c r="F213" s="53">
        <v>742.2</v>
      </c>
      <c r="G213" s="53"/>
      <c r="H213" s="54">
        <f t="shared" ref="H213" si="370">(IF(D213="SHORT",E213-F213,IF(D213="LONG",F213-E213)))*C213</f>
        <v>-4732.0999999999867</v>
      </c>
      <c r="I213" s="55"/>
      <c r="J213" s="56">
        <f t="shared" ref="J213" si="371">(H213+I213)/C213</f>
        <v>-7.8999999999999782</v>
      </c>
      <c r="K213" s="57">
        <f t="shared" ref="K213" si="372">SUM(H213:I213)</f>
        <v>-4732.0999999999867</v>
      </c>
    </row>
    <row r="214" spans="1:11" s="5" customFormat="1">
      <c r="A214" s="71">
        <v>43263</v>
      </c>
      <c r="B214" s="58" t="s">
        <v>166</v>
      </c>
      <c r="C214" s="84">
        <v>354</v>
      </c>
      <c r="D214" s="58" t="s">
        <v>4</v>
      </c>
      <c r="E214" s="53">
        <v>1268.75</v>
      </c>
      <c r="F214" s="53">
        <v>1278</v>
      </c>
      <c r="G214" s="53"/>
      <c r="H214" s="54">
        <f t="shared" ref="H214" si="373">(IF(D214="SHORT",E214-F214,IF(D214="LONG",F214-E214)))*C214</f>
        <v>3274.5</v>
      </c>
      <c r="I214" s="55"/>
      <c r="J214" s="56">
        <f t="shared" ref="J214" si="374">(H214+I214)/C214</f>
        <v>9.25</v>
      </c>
      <c r="K214" s="57">
        <f t="shared" ref="K214" si="375">SUM(H214:I214)</f>
        <v>3274.5</v>
      </c>
    </row>
    <row r="215" spans="1:11" s="5" customFormat="1">
      <c r="A215" s="71">
        <v>43263</v>
      </c>
      <c r="B215" s="58" t="s">
        <v>169</v>
      </c>
      <c r="C215" s="84">
        <v>2211</v>
      </c>
      <c r="D215" s="58" t="s">
        <v>4</v>
      </c>
      <c r="E215" s="53">
        <v>203.45</v>
      </c>
      <c r="F215" s="53">
        <v>205.95</v>
      </c>
      <c r="G215" s="53"/>
      <c r="H215" s="54">
        <f t="shared" ref="H215" si="376">(IF(D215="SHORT",E215-F215,IF(D215="LONG",F215-E215)))*C215</f>
        <v>5527.5</v>
      </c>
      <c r="I215" s="55"/>
      <c r="J215" s="56">
        <f t="shared" ref="J215" si="377">(H215+I215)/C215</f>
        <v>2.5</v>
      </c>
      <c r="K215" s="57">
        <f t="shared" ref="K215" si="378">SUM(H215:I215)</f>
        <v>5527.5</v>
      </c>
    </row>
    <row r="216" spans="1:11" s="5" customFormat="1">
      <c r="A216" s="71">
        <v>43259</v>
      </c>
      <c r="B216" s="58" t="s">
        <v>161</v>
      </c>
      <c r="C216" s="84">
        <v>3351</v>
      </c>
      <c r="D216" s="58" t="s">
        <v>4</v>
      </c>
      <c r="E216" s="53">
        <v>134.25</v>
      </c>
      <c r="F216" s="53">
        <v>135.94999999999999</v>
      </c>
      <c r="G216" s="53"/>
      <c r="H216" s="54">
        <f t="shared" ref="H216:H217" si="379">(IF(D216="SHORT",E216-F216,IF(D216="LONG",F216-E216)))*C216</f>
        <v>5696.6999999999616</v>
      </c>
      <c r="I216" s="55"/>
      <c r="J216" s="56">
        <f t="shared" ref="J216:J217" si="380">(H216+I216)/C216</f>
        <v>1.6999999999999886</v>
      </c>
      <c r="K216" s="57">
        <f t="shared" ref="K216:K217" si="381">SUM(H216:I216)</f>
        <v>5696.6999999999616</v>
      </c>
    </row>
    <row r="217" spans="1:11" s="5" customFormat="1">
      <c r="A217" s="71">
        <v>43259</v>
      </c>
      <c r="B217" s="58" t="s">
        <v>168</v>
      </c>
      <c r="C217" s="84">
        <v>187</v>
      </c>
      <c r="D217" s="58" t="s">
        <v>4</v>
      </c>
      <c r="E217" s="53">
        <v>2396</v>
      </c>
      <c r="F217" s="53">
        <v>2425.9499999999998</v>
      </c>
      <c r="G217" s="53"/>
      <c r="H217" s="54">
        <f t="shared" si="379"/>
        <v>5600.649999999966</v>
      </c>
      <c r="I217" s="55"/>
      <c r="J217" s="56">
        <f t="shared" si="380"/>
        <v>29.949999999999818</v>
      </c>
      <c r="K217" s="57">
        <f t="shared" si="381"/>
        <v>5600.649999999966</v>
      </c>
    </row>
    <row r="218" spans="1:11" s="5" customFormat="1">
      <c r="A218" s="71">
        <v>43258</v>
      </c>
      <c r="B218" s="58" t="s">
        <v>152</v>
      </c>
      <c r="C218" s="84">
        <v>1636</v>
      </c>
      <c r="D218" s="58" t="s">
        <v>4</v>
      </c>
      <c r="E218" s="53">
        <v>275</v>
      </c>
      <c r="F218" s="53">
        <v>276.14999999999998</v>
      </c>
      <c r="G218" s="53"/>
      <c r="H218" s="54">
        <f t="shared" ref="H218:H219" si="382">(IF(D218="SHORT",E218-F218,IF(D218="LONG",F218-E218)))*C218</f>
        <v>1881.3999999999628</v>
      </c>
      <c r="I218" s="55"/>
      <c r="J218" s="56">
        <f t="shared" ref="J218:J219" si="383">(H218+I218)/C218</f>
        <v>1.1499999999999773</v>
      </c>
      <c r="K218" s="57">
        <f t="shared" ref="K218:K219" si="384">SUM(H218:I218)</f>
        <v>1881.3999999999628</v>
      </c>
    </row>
    <row r="219" spans="1:11" s="5" customFormat="1">
      <c r="A219" s="71">
        <v>43258</v>
      </c>
      <c r="B219" s="58" t="s">
        <v>167</v>
      </c>
      <c r="C219" s="84">
        <v>6632</v>
      </c>
      <c r="D219" s="58" t="s">
        <v>4</v>
      </c>
      <c r="E219" s="53">
        <v>67.849999999999994</v>
      </c>
      <c r="F219" s="53">
        <v>67.150000000000006</v>
      </c>
      <c r="G219" s="53"/>
      <c r="H219" s="54">
        <f t="shared" si="382"/>
        <v>-4642.3999999999251</v>
      </c>
      <c r="I219" s="55"/>
      <c r="J219" s="56">
        <f t="shared" si="383"/>
        <v>-0.69999999999998874</v>
      </c>
      <c r="K219" s="57">
        <f t="shared" si="384"/>
        <v>-4642.3999999999251</v>
      </c>
    </row>
    <row r="220" spans="1:11" s="5" customFormat="1">
      <c r="A220" s="71">
        <v>43257</v>
      </c>
      <c r="B220" s="58" t="s">
        <v>166</v>
      </c>
      <c r="C220" s="84">
        <v>415</v>
      </c>
      <c r="D220" s="58" t="s">
        <v>4</v>
      </c>
      <c r="E220" s="53">
        <v>1082</v>
      </c>
      <c r="F220" s="53">
        <v>1095.5</v>
      </c>
      <c r="G220" s="53"/>
      <c r="H220" s="54">
        <f t="shared" ref="H220:H221" si="385">(IF(D220="SHORT",E220-F220,IF(D220="LONG",F220-E220)))*C220</f>
        <v>5602.5</v>
      </c>
      <c r="I220" s="55"/>
      <c r="J220" s="56">
        <f t="shared" ref="J220:J221" si="386">(H220+I220)/C220</f>
        <v>13.5</v>
      </c>
      <c r="K220" s="57">
        <f t="shared" ref="K220:K221" si="387">SUM(H220:I220)</f>
        <v>5602.5</v>
      </c>
    </row>
    <row r="221" spans="1:11" s="5" customFormat="1">
      <c r="A221" s="71">
        <v>43257</v>
      </c>
      <c r="B221" s="58" t="s">
        <v>165</v>
      </c>
      <c r="C221" s="84">
        <v>826</v>
      </c>
      <c r="D221" s="58" t="s">
        <v>4</v>
      </c>
      <c r="E221" s="53">
        <v>544.5</v>
      </c>
      <c r="F221" s="53">
        <v>551.29999999999995</v>
      </c>
      <c r="G221" s="53"/>
      <c r="H221" s="54">
        <f t="shared" si="385"/>
        <v>5616.7999999999629</v>
      </c>
      <c r="I221" s="55"/>
      <c r="J221" s="56">
        <f t="shared" si="386"/>
        <v>6.7999999999999554</v>
      </c>
      <c r="K221" s="57">
        <f t="shared" si="387"/>
        <v>5616.7999999999629</v>
      </c>
    </row>
    <row r="222" spans="1:11" s="5" customFormat="1">
      <c r="A222" s="71">
        <v>43256</v>
      </c>
      <c r="B222" s="58" t="s">
        <v>145</v>
      </c>
      <c r="C222" s="84">
        <v>362</v>
      </c>
      <c r="D222" s="58" t="s">
        <v>20</v>
      </c>
      <c r="E222" s="53">
        <v>1240.2</v>
      </c>
      <c r="F222" s="53">
        <v>1234</v>
      </c>
      <c r="G222" s="53"/>
      <c r="H222" s="54">
        <f t="shared" ref="H222:H223" si="388">(IF(D222="SHORT",E222-F222,IF(D222="LONG",F222-E222)))*C222</f>
        <v>2244.4000000000165</v>
      </c>
      <c r="I222" s="55"/>
      <c r="J222" s="56">
        <f t="shared" ref="J222:J223" si="389">(H222+I222)/C222</f>
        <v>6.2000000000000455</v>
      </c>
      <c r="K222" s="57">
        <f t="shared" ref="K222:K223" si="390">SUM(H222:I222)</f>
        <v>2244.4000000000165</v>
      </c>
    </row>
    <row r="223" spans="1:11" s="5" customFormat="1">
      <c r="A223" s="71">
        <v>43256</v>
      </c>
      <c r="B223" s="58" t="s">
        <v>71</v>
      </c>
      <c r="C223" s="84">
        <v>173</v>
      </c>
      <c r="D223" s="58" t="s">
        <v>4</v>
      </c>
      <c r="E223" s="53">
        <v>2594</v>
      </c>
      <c r="F223" s="53">
        <v>2566.75</v>
      </c>
      <c r="G223" s="53"/>
      <c r="H223" s="54">
        <f t="shared" si="388"/>
        <v>-4714.25</v>
      </c>
      <c r="I223" s="55"/>
      <c r="J223" s="56">
        <f t="shared" si="389"/>
        <v>-27.25</v>
      </c>
      <c r="K223" s="57">
        <f t="shared" si="390"/>
        <v>-4714.25</v>
      </c>
    </row>
    <row r="224" spans="1:11" s="5" customFormat="1">
      <c r="A224" s="71">
        <v>43255</v>
      </c>
      <c r="B224" s="58" t="s">
        <v>164</v>
      </c>
      <c r="C224" s="84">
        <v>1154</v>
      </c>
      <c r="D224" s="58" t="s">
        <v>20</v>
      </c>
      <c r="E224" s="53">
        <v>389.8</v>
      </c>
      <c r="F224" s="53">
        <v>386.85</v>
      </c>
      <c r="G224" s="53"/>
      <c r="H224" s="54">
        <f t="shared" ref="H224" si="391">(IF(D224="SHORT",E224-F224,IF(D224="LONG",F224-E224)))*C224</f>
        <v>3404.299999999987</v>
      </c>
      <c r="I224" s="55"/>
      <c r="J224" s="56">
        <f t="shared" ref="J224" si="392">(H224+I224)/C224</f>
        <v>2.9499999999999886</v>
      </c>
      <c r="K224" s="57">
        <f t="shared" ref="K224" si="393">SUM(H224:I224)</f>
        <v>3404.299999999987</v>
      </c>
    </row>
    <row r="225" spans="1:11" s="5" customFormat="1">
      <c r="A225" s="71">
        <v>43252</v>
      </c>
      <c r="B225" s="58" t="s">
        <v>137</v>
      </c>
      <c r="C225" s="84">
        <v>3737</v>
      </c>
      <c r="D225" s="58" t="s">
        <v>20</v>
      </c>
      <c r="E225" s="53">
        <v>120.4</v>
      </c>
      <c r="F225" s="53">
        <v>119.75</v>
      </c>
      <c r="G225" s="53"/>
      <c r="H225" s="54">
        <f t="shared" ref="H225" si="394">(IF(D225="SHORT",E225-F225,IF(D225="LONG",F225-E225)))*C225</f>
        <v>2429.0500000000211</v>
      </c>
      <c r="I225" s="55"/>
      <c r="J225" s="56">
        <f t="shared" ref="J225" si="395">(H225+I225)/C225</f>
        <v>0.65000000000000568</v>
      </c>
      <c r="K225" s="57">
        <f t="shared" ref="K225" si="396">SUM(H225:I225)</f>
        <v>2429.0500000000211</v>
      </c>
    </row>
    <row r="226" spans="1:11" ht="15.75">
      <c r="A226" s="83"/>
      <c r="B226" s="80"/>
      <c r="C226" s="80"/>
      <c r="D226" s="80"/>
      <c r="E226" s="80"/>
      <c r="F226" s="80"/>
      <c r="G226" s="80"/>
      <c r="H226" s="81"/>
      <c r="I226" s="82"/>
      <c r="J226" s="80"/>
      <c r="K226" s="80"/>
    </row>
    <row r="227" spans="1:11" s="5" customFormat="1">
      <c r="A227" s="71">
        <v>43251</v>
      </c>
      <c r="B227" s="58" t="s">
        <v>135</v>
      </c>
      <c r="C227" s="84">
        <v>258</v>
      </c>
      <c r="D227" s="58" t="s">
        <v>20</v>
      </c>
      <c r="E227" s="53">
        <v>1743.95</v>
      </c>
      <c r="F227" s="53">
        <v>1736.5</v>
      </c>
      <c r="G227" s="53"/>
      <c r="H227" s="54">
        <f t="shared" ref="H227:H228" si="397">(IF(D227="SHORT",E227-F227,IF(D227="LONG",F227-E227)))*C227</f>
        <v>1922.1000000000117</v>
      </c>
      <c r="I227" s="55"/>
      <c r="J227" s="56">
        <f t="shared" ref="J227:J228" si="398">(H227+I227)/C227</f>
        <v>7.4500000000000455</v>
      </c>
      <c r="K227" s="57">
        <f t="shared" ref="K227:K228" si="399">SUM(H227:I227)</f>
        <v>1922.1000000000117</v>
      </c>
    </row>
    <row r="228" spans="1:11" s="5" customFormat="1">
      <c r="A228" s="71">
        <v>43251</v>
      </c>
      <c r="B228" s="58" t="s">
        <v>156</v>
      </c>
      <c r="C228" s="52">
        <v>1125</v>
      </c>
      <c r="D228" s="58" t="s">
        <v>4</v>
      </c>
      <c r="E228" s="53">
        <v>399.8</v>
      </c>
      <c r="F228" s="53">
        <v>404.75</v>
      </c>
      <c r="G228" s="53"/>
      <c r="H228" s="54">
        <f t="shared" si="397"/>
        <v>5568.7499999999873</v>
      </c>
      <c r="I228" s="55"/>
      <c r="J228" s="56">
        <f t="shared" si="398"/>
        <v>4.9499999999999886</v>
      </c>
      <c r="K228" s="57">
        <f t="shared" si="399"/>
        <v>5568.7499999999873</v>
      </c>
    </row>
    <row r="229" spans="1:11" s="5" customFormat="1">
      <c r="A229" s="71">
        <v>43248</v>
      </c>
      <c r="B229" s="58" t="s">
        <v>163</v>
      </c>
      <c r="C229" s="52">
        <v>1217</v>
      </c>
      <c r="D229" s="58" t="s">
        <v>4</v>
      </c>
      <c r="E229" s="53">
        <v>369.5</v>
      </c>
      <c r="F229" s="53">
        <v>373</v>
      </c>
      <c r="G229" s="53"/>
      <c r="H229" s="54">
        <f t="shared" ref="H229" si="400">(IF(D229="SHORT",E229-F229,IF(D229="LONG",F229-E229)))*C229</f>
        <v>4259.5</v>
      </c>
      <c r="I229" s="55"/>
      <c r="J229" s="56">
        <f t="shared" ref="J229" si="401">(H229+I229)/C229</f>
        <v>3.5</v>
      </c>
      <c r="K229" s="57">
        <f t="shared" ref="K229" si="402">SUM(H229:I229)</f>
        <v>4259.5</v>
      </c>
    </row>
    <row r="230" spans="1:11" s="79" customFormat="1">
      <c r="A230" s="77">
        <v>43245</v>
      </c>
      <c r="B230" s="78" t="s">
        <v>132</v>
      </c>
      <c r="C230" s="78">
        <v>1589</v>
      </c>
      <c r="D230" s="78" t="s">
        <v>4</v>
      </c>
      <c r="E230" s="76">
        <v>283.05</v>
      </c>
      <c r="F230" s="76">
        <v>286.55</v>
      </c>
      <c r="G230" s="61">
        <v>290.89999999999998</v>
      </c>
      <c r="H230" s="62">
        <f t="shared" ref="H230:H231" si="403">(IF(D230="SHORT",E230-F230,IF(D230="LONG",F230-E230)))*C230</f>
        <v>5561.5</v>
      </c>
      <c r="I230" s="63">
        <f t="shared" ref="I230:I231" si="404">(IF(D230="SHORT",IF(G230="",0,E230-G230),IF(D230="LONG",IF(G230="",0,G230-F230))))*C230</f>
        <v>6912.149999999946</v>
      </c>
      <c r="J230" s="64">
        <f t="shared" ref="J230:J231" si="405">(H230+I230)/C230</f>
        <v>7.8499999999999668</v>
      </c>
      <c r="K230" s="65">
        <f t="shared" ref="K230:K231" si="406">SUM(H230:I230)</f>
        <v>12473.649999999947</v>
      </c>
    </row>
    <row r="231" spans="1:11" s="79" customFormat="1">
      <c r="A231" s="77">
        <v>43245</v>
      </c>
      <c r="B231" s="78" t="s">
        <v>99</v>
      </c>
      <c r="C231" s="78">
        <v>972</v>
      </c>
      <c r="D231" s="78" t="s">
        <v>4</v>
      </c>
      <c r="E231" s="76">
        <v>462.6</v>
      </c>
      <c r="F231" s="76">
        <v>468.4</v>
      </c>
      <c r="G231" s="61">
        <v>475.5</v>
      </c>
      <c r="H231" s="62">
        <f t="shared" si="403"/>
        <v>5637.5999999999558</v>
      </c>
      <c r="I231" s="63">
        <f t="shared" si="404"/>
        <v>6901.2000000000226</v>
      </c>
      <c r="J231" s="64">
        <f t="shared" si="405"/>
        <v>12.899999999999977</v>
      </c>
      <c r="K231" s="65">
        <f t="shared" si="406"/>
        <v>12538.799999999977</v>
      </c>
    </row>
    <row r="232" spans="1:11" s="5" customFormat="1">
      <c r="A232" s="71">
        <v>43244</v>
      </c>
      <c r="B232" s="58" t="s">
        <v>132</v>
      </c>
      <c r="C232" s="52">
        <v>1603</v>
      </c>
      <c r="D232" s="58" t="s">
        <v>4</v>
      </c>
      <c r="E232" s="53">
        <v>280.64999999999998</v>
      </c>
      <c r="F232" s="53">
        <v>282.5</v>
      </c>
      <c r="G232" s="53"/>
      <c r="H232" s="54">
        <f t="shared" ref="H232:H233" si="407">(IF(D232="SHORT",E232-F232,IF(D232="LONG",F232-E232)))*C232</f>
        <v>2965.5500000000366</v>
      </c>
      <c r="I232" s="55"/>
      <c r="J232" s="56">
        <f t="shared" ref="J232:J233" si="408">(H232+I232)/C232</f>
        <v>1.8500000000000227</v>
      </c>
      <c r="K232" s="57">
        <f t="shared" ref="K232:K233" si="409">SUM(H232:I232)</f>
        <v>2965.5500000000366</v>
      </c>
    </row>
    <row r="233" spans="1:11" s="5" customFormat="1">
      <c r="A233" s="71">
        <v>43244</v>
      </c>
      <c r="B233" s="58" t="s">
        <v>162</v>
      </c>
      <c r="C233" s="52">
        <v>841</v>
      </c>
      <c r="D233" s="58" t="s">
        <v>20</v>
      </c>
      <c r="E233" s="53">
        <v>534.54999999999995</v>
      </c>
      <c r="F233" s="53">
        <v>540</v>
      </c>
      <c r="G233" s="53"/>
      <c r="H233" s="54">
        <f t="shared" si="407"/>
        <v>-4583.450000000038</v>
      </c>
      <c r="I233" s="55"/>
      <c r="J233" s="56">
        <f t="shared" si="408"/>
        <v>-5.4500000000000455</v>
      </c>
      <c r="K233" s="57">
        <f t="shared" si="409"/>
        <v>-4583.450000000038</v>
      </c>
    </row>
    <row r="234" spans="1:11" s="5" customFormat="1">
      <c r="A234" s="71">
        <v>43243</v>
      </c>
      <c r="B234" s="58" t="s">
        <v>146</v>
      </c>
      <c r="C234" s="52">
        <v>1392</v>
      </c>
      <c r="D234" s="58" t="s">
        <v>4</v>
      </c>
      <c r="E234" s="53">
        <v>323.05</v>
      </c>
      <c r="F234" s="53">
        <v>323.45</v>
      </c>
      <c r="G234" s="53"/>
      <c r="H234" s="54">
        <f t="shared" ref="H234:H235" si="410">(IF(D234="SHORT",E234-F234,IF(D234="LONG",F234-E234)))*C234</f>
        <v>556.79999999996835</v>
      </c>
      <c r="I234" s="55"/>
      <c r="J234" s="56">
        <f t="shared" ref="J234:J235" si="411">(H234+I234)/C234</f>
        <v>0.39999999999997726</v>
      </c>
      <c r="K234" s="57">
        <f t="shared" ref="K234:K235" si="412">SUM(H234:I234)</f>
        <v>556.79999999996835</v>
      </c>
    </row>
    <row r="235" spans="1:11" s="5" customFormat="1">
      <c r="A235" s="71">
        <v>43243</v>
      </c>
      <c r="B235" s="58" t="s">
        <v>161</v>
      </c>
      <c r="C235" s="52">
        <v>2903</v>
      </c>
      <c r="D235" s="58" t="s">
        <v>4</v>
      </c>
      <c r="E235" s="53">
        <v>155</v>
      </c>
      <c r="F235" s="53">
        <v>157</v>
      </c>
      <c r="G235" s="53"/>
      <c r="H235" s="54">
        <f t="shared" si="410"/>
        <v>5806</v>
      </c>
      <c r="I235" s="55"/>
      <c r="J235" s="56">
        <f t="shared" si="411"/>
        <v>2</v>
      </c>
      <c r="K235" s="57">
        <f t="shared" si="412"/>
        <v>5806</v>
      </c>
    </row>
    <row r="236" spans="1:11" s="5" customFormat="1">
      <c r="A236" s="71">
        <v>43241</v>
      </c>
      <c r="B236" s="58" t="s">
        <v>160</v>
      </c>
      <c r="C236" s="52">
        <v>3035</v>
      </c>
      <c r="D236" s="58" t="s">
        <v>20</v>
      </c>
      <c r="E236" s="53">
        <v>148.25</v>
      </c>
      <c r="F236" s="53">
        <v>147.6</v>
      </c>
      <c r="G236" s="53"/>
      <c r="H236" s="54">
        <f t="shared" ref="H236:H237" si="413">(IF(D236="SHORT",E236-F236,IF(D236="LONG",F236-E236)))*C236</f>
        <v>1972.7500000000173</v>
      </c>
      <c r="I236" s="55"/>
      <c r="J236" s="56">
        <f t="shared" ref="J236:J237" si="414">(H236+I236)/C236</f>
        <v>0.65000000000000568</v>
      </c>
      <c r="K236" s="57">
        <f t="shared" ref="K236:K237" si="415">SUM(H236:I236)</f>
        <v>1972.7500000000173</v>
      </c>
    </row>
    <row r="237" spans="1:11" s="5" customFormat="1">
      <c r="A237" s="71">
        <v>43241</v>
      </c>
      <c r="B237" s="58" t="s">
        <v>159</v>
      </c>
      <c r="C237" s="52">
        <v>580</v>
      </c>
      <c r="D237" s="58" t="s">
        <v>20</v>
      </c>
      <c r="E237" s="53">
        <v>775</v>
      </c>
      <c r="F237" s="53">
        <v>782.9</v>
      </c>
      <c r="G237" s="53"/>
      <c r="H237" s="54">
        <f t="shared" si="413"/>
        <v>-4581.9999999999873</v>
      </c>
      <c r="I237" s="55"/>
      <c r="J237" s="56">
        <f t="shared" si="414"/>
        <v>-7.8999999999999782</v>
      </c>
      <c r="K237" s="57">
        <f t="shared" si="415"/>
        <v>-4581.9999999999873</v>
      </c>
    </row>
    <row r="238" spans="1:11" s="5" customFormat="1">
      <c r="A238" s="71">
        <v>43238</v>
      </c>
      <c r="B238" s="58" t="s">
        <v>67</v>
      </c>
      <c r="C238" s="52">
        <v>3734</v>
      </c>
      <c r="D238" s="58" t="s">
        <v>20</v>
      </c>
      <c r="E238" s="53">
        <v>120.5</v>
      </c>
      <c r="F238" s="53">
        <v>121.7</v>
      </c>
      <c r="G238" s="53"/>
      <c r="H238" s="54">
        <f t="shared" ref="H238" si="416">(IF(D238="SHORT",E238-F238,IF(D238="LONG",F238-E238)))*C238</f>
        <v>-4480.8000000000102</v>
      </c>
      <c r="I238" s="55"/>
      <c r="J238" s="56">
        <f t="shared" ref="J238" si="417">(H238+I238)/C238</f>
        <v>-1.2000000000000026</v>
      </c>
      <c r="K238" s="57">
        <f t="shared" ref="K238" si="418">SUM(H238:I238)</f>
        <v>-4480.8000000000102</v>
      </c>
    </row>
    <row r="239" spans="1:11" s="5" customFormat="1">
      <c r="A239" s="71">
        <v>43237</v>
      </c>
      <c r="B239" s="58" t="s">
        <v>158</v>
      </c>
      <c r="C239" s="52">
        <v>5303</v>
      </c>
      <c r="D239" s="58" t="s">
        <v>4</v>
      </c>
      <c r="E239" s="53">
        <v>84.85</v>
      </c>
      <c r="F239" s="53">
        <v>85.9</v>
      </c>
      <c r="G239" s="53"/>
      <c r="H239" s="54">
        <f t="shared" ref="H239:H240" si="419">(IF(D239="SHORT",E239-F239,IF(D239="LONG",F239-E239)))*C239</f>
        <v>5568.1500000000606</v>
      </c>
      <c r="I239" s="55"/>
      <c r="J239" s="56">
        <f t="shared" ref="J239:J240" si="420">(H239+I239)/C239</f>
        <v>1.0500000000000114</v>
      </c>
      <c r="K239" s="57">
        <f t="shared" ref="K239:K240" si="421">SUM(H239:I239)</f>
        <v>5568.1500000000606</v>
      </c>
    </row>
    <row r="240" spans="1:11" s="5" customFormat="1">
      <c r="A240" s="71">
        <v>43237</v>
      </c>
      <c r="B240" s="58" t="s">
        <v>157</v>
      </c>
      <c r="C240" s="52">
        <v>382</v>
      </c>
      <c r="D240" s="58" t="s">
        <v>20</v>
      </c>
      <c r="E240" s="53">
        <v>1174.95</v>
      </c>
      <c r="F240" s="53">
        <v>1161</v>
      </c>
      <c r="G240" s="53"/>
      <c r="H240" s="54">
        <f t="shared" si="419"/>
        <v>5328.9000000000178</v>
      </c>
      <c r="I240" s="55"/>
      <c r="J240" s="56">
        <f t="shared" si="420"/>
        <v>13.950000000000047</v>
      </c>
      <c r="K240" s="57">
        <f t="shared" si="421"/>
        <v>5328.9000000000178</v>
      </c>
    </row>
    <row r="241" spans="1:11" s="5" customFormat="1">
      <c r="A241" s="71">
        <v>43236</v>
      </c>
      <c r="B241" s="58" t="s">
        <v>156</v>
      </c>
      <c r="C241" s="52">
        <v>1129</v>
      </c>
      <c r="D241" s="58" t="s">
        <v>20</v>
      </c>
      <c r="E241" s="53">
        <v>398.35</v>
      </c>
      <c r="F241" s="53">
        <v>400</v>
      </c>
      <c r="G241" s="53"/>
      <c r="H241" s="54">
        <f t="shared" ref="H241:H242" si="422">(IF(D241="SHORT",E241-F241,IF(D241="LONG",F241-E241)))*C241</f>
        <v>-1862.8499999999744</v>
      </c>
      <c r="I241" s="55"/>
      <c r="J241" s="56">
        <f t="shared" ref="J241:J242" si="423">(H241+I241)/C241</f>
        <v>-1.6499999999999773</v>
      </c>
      <c r="K241" s="57">
        <f t="shared" ref="K241:K242" si="424">SUM(H241:I241)</f>
        <v>-1862.8499999999744</v>
      </c>
    </row>
    <row r="242" spans="1:11" s="5" customFormat="1">
      <c r="A242" s="71">
        <v>43236</v>
      </c>
      <c r="B242" s="58" t="s">
        <v>147</v>
      </c>
      <c r="C242" s="52">
        <v>2453</v>
      </c>
      <c r="D242" s="58" t="s">
        <v>4</v>
      </c>
      <c r="E242" s="53">
        <v>183.4</v>
      </c>
      <c r="F242" s="53">
        <v>184.6</v>
      </c>
      <c r="G242" s="53"/>
      <c r="H242" s="54">
        <f t="shared" si="422"/>
        <v>2943.5999999999722</v>
      </c>
      <c r="I242" s="55"/>
      <c r="J242" s="56">
        <f t="shared" si="423"/>
        <v>1.1999999999999886</v>
      </c>
      <c r="K242" s="57">
        <f t="shared" si="424"/>
        <v>2943.5999999999722</v>
      </c>
    </row>
    <row r="243" spans="1:11" s="79" customFormat="1">
      <c r="A243" s="77">
        <v>43235</v>
      </c>
      <c r="B243" s="78" t="s">
        <v>132</v>
      </c>
      <c r="C243" s="78">
        <v>1415</v>
      </c>
      <c r="D243" s="78" t="s">
        <v>4</v>
      </c>
      <c r="E243" s="76">
        <v>317.89999999999998</v>
      </c>
      <c r="F243" s="76">
        <v>321.7</v>
      </c>
      <c r="G243" s="61">
        <v>326.55</v>
      </c>
      <c r="H243" s="62">
        <f t="shared" ref="H243" si="425">(IF(D243="SHORT",E243-F243,IF(D243="LONG",F243-E243)))*C243</f>
        <v>5377.0000000000164</v>
      </c>
      <c r="I243" s="63">
        <f>(IF(D243="SHORT",IF(G243="",0,E243-G243),IF(D243="LONG",IF(G243="",0,G243-F243))))*C243</f>
        <v>6862.7500000000318</v>
      </c>
      <c r="J243" s="64">
        <f t="shared" ref="J243" si="426">(H243+I243)/C243</f>
        <v>8.6500000000000341</v>
      </c>
      <c r="K243" s="65">
        <f t="shared" ref="K243" si="427">SUM(H243:I243)</f>
        <v>12239.750000000047</v>
      </c>
    </row>
    <row r="244" spans="1:11" s="5" customFormat="1">
      <c r="A244" s="71">
        <v>43234</v>
      </c>
      <c r="B244" s="58" t="s">
        <v>155</v>
      </c>
      <c r="C244" s="52">
        <v>702</v>
      </c>
      <c r="D244" s="58" t="s">
        <v>4</v>
      </c>
      <c r="E244" s="53">
        <v>641</v>
      </c>
      <c r="F244" s="53">
        <v>636.95000000000005</v>
      </c>
      <c r="G244" s="53"/>
      <c r="H244" s="54">
        <f t="shared" ref="H244" si="428">(IF(D244="SHORT",E244-F244,IF(D244="LONG",F244-E244)))*C244</f>
        <v>-2843.0999999999681</v>
      </c>
      <c r="I244" s="55"/>
      <c r="J244" s="56">
        <f t="shared" ref="J244" si="429">(H244+I244)/C244</f>
        <v>-4.0499999999999545</v>
      </c>
      <c r="K244" s="57">
        <f t="shared" ref="K244" si="430">SUM(H244:I244)</f>
        <v>-2843.0999999999681</v>
      </c>
    </row>
    <row r="245" spans="1:11" s="5" customFormat="1">
      <c r="A245" s="71">
        <v>43231</v>
      </c>
      <c r="B245" s="58" t="s">
        <v>154</v>
      </c>
      <c r="C245" s="52">
        <v>744</v>
      </c>
      <c r="D245" s="58" t="s">
        <v>4</v>
      </c>
      <c r="E245" s="53">
        <v>604.5</v>
      </c>
      <c r="F245" s="53">
        <v>609.29999999999995</v>
      </c>
      <c r="G245" s="53"/>
      <c r="H245" s="54">
        <f t="shared" ref="H245:H246" si="431">(IF(D245="SHORT",E245-F245,IF(D245="LONG",F245-E245)))*C245</f>
        <v>3571.1999999999662</v>
      </c>
      <c r="I245" s="55"/>
      <c r="J245" s="56">
        <f t="shared" ref="J245:J246" si="432">(H245+I245)/C245</f>
        <v>4.7999999999999545</v>
      </c>
      <c r="K245" s="57">
        <f t="shared" ref="K245:K246" si="433">SUM(H245:I245)</f>
        <v>3571.1999999999662</v>
      </c>
    </row>
    <row r="246" spans="1:11" s="5" customFormat="1">
      <c r="A246" s="71">
        <v>43231</v>
      </c>
      <c r="B246" s="58" t="s">
        <v>153</v>
      </c>
      <c r="C246" s="52">
        <v>411</v>
      </c>
      <c r="D246" s="58" t="s">
        <v>4</v>
      </c>
      <c r="E246" s="53">
        <v>1094.2</v>
      </c>
      <c r="F246" s="53">
        <v>1107.8499999999999</v>
      </c>
      <c r="G246" s="53"/>
      <c r="H246" s="54">
        <f t="shared" si="431"/>
        <v>5610.1499999999442</v>
      </c>
      <c r="I246" s="55"/>
      <c r="J246" s="56">
        <f t="shared" si="432"/>
        <v>13.649999999999864</v>
      </c>
      <c r="K246" s="57">
        <f t="shared" si="433"/>
        <v>5610.1499999999442</v>
      </c>
    </row>
    <row r="247" spans="1:11" s="5" customFormat="1">
      <c r="A247" s="71">
        <v>43230</v>
      </c>
      <c r="B247" s="58" t="s">
        <v>152</v>
      </c>
      <c r="C247" s="52">
        <v>1566</v>
      </c>
      <c r="D247" s="58" t="s">
        <v>20</v>
      </c>
      <c r="E247" s="53">
        <v>287.35000000000002</v>
      </c>
      <c r="F247" s="53">
        <v>283.75</v>
      </c>
      <c r="G247" s="53"/>
      <c r="H247" s="54">
        <f t="shared" ref="H247" si="434">(IF(D247="SHORT",E247-F247,IF(D247="LONG",F247-E247)))*C247</f>
        <v>5637.6000000000358</v>
      </c>
      <c r="I247" s="55"/>
      <c r="J247" s="56">
        <f t="shared" ref="J247" si="435">(H247+I247)/C247</f>
        <v>3.6000000000000227</v>
      </c>
      <c r="K247" s="57">
        <f t="shared" ref="K247" si="436">SUM(H247:I247)</f>
        <v>5637.6000000000358</v>
      </c>
    </row>
    <row r="248" spans="1:11" s="5" customFormat="1">
      <c r="A248" s="71">
        <v>43228</v>
      </c>
      <c r="B248" s="58" t="s">
        <v>151</v>
      </c>
      <c r="C248" s="52">
        <v>463</v>
      </c>
      <c r="D248" s="58" t="s">
        <v>4</v>
      </c>
      <c r="E248" s="53">
        <v>971.85</v>
      </c>
      <c r="F248" s="53">
        <v>983.9</v>
      </c>
      <c r="G248" s="53"/>
      <c r="H248" s="54">
        <f t="shared" ref="H248" si="437">(IF(D248="SHORT",E248-F248,IF(D248="LONG",F248-E248)))*C248</f>
        <v>5579.1499999999787</v>
      </c>
      <c r="I248" s="55"/>
      <c r="J248" s="56">
        <f t="shared" ref="J248" si="438">(H248+I248)/C248</f>
        <v>12.049999999999955</v>
      </c>
      <c r="K248" s="57">
        <f t="shared" ref="K248" si="439">SUM(H248:I248)</f>
        <v>5579.1499999999787</v>
      </c>
    </row>
    <row r="249" spans="1:11" s="5" customFormat="1">
      <c r="A249" s="71">
        <v>43227</v>
      </c>
      <c r="B249" s="58" t="s">
        <v>149</v>
      </c>
      <c r="C249" s="52">
        <v>1956</v>
      </c>
      <c r="D249" s="58" t="s">
        <v>4</v>
      </c>
      <c r="E249" s="53">
        <v>240</v>
      </c>
      <c r="F249" s="53">
        <v>243</v>
      </c>
      <c r="G249" s="53"/>
      <c r="H249" s="54">
        <f t="shared" ref="H249:H250" si="440">(IF(D249="SHORT",E249-F249,IF(D249="LONG",F249-E249)))*C249</f>
        <v>5868</v>
      </c>
      <c r="I249" s="55"/>
      <c r="J249" s="56">
        <f t="shared" ref="J249:J250" si="441">(H249+I249)/C249</f>
        <v>3</v>
      </c>
      <c r="K249" s="57">
        <f t="shared" ref="K249:K250" si="442">SUM(H249:I249)</f>
        <v>5868</v>
      </c>
    </row>
    <row r="250" spans="1:11" s="79" customFormat="1">
      <c r="A250" s="77">
        <v>43224</v>
      </c>
      <c r="B250" s="78" t="s">
        <v>150</v>
      </c>
      <c r="C250" s="78">
        <v>1414</v>
      </c>
      <c r="D250" s="78" t="s">
        <v>4</v>
      </c>
      <c r="E250" s="76">
        <v>318.2</v>
      </c>
      <c r="F250" s="76">
        <v>321.35000000000002</v>
      </c>
      <c r="G250" s="61">
        <v>326.05</v>
      </c>
      <c r="H250" s="62">
        <f t="shared" si="440"/>
        <v>4454.1000000000486</v>
      </c>
      <c r="I250" s="63">
        <f>(IF(D250="SHORT",IF(G250="",0,E250-G250),IF(D250="LONG",IF(G250="",0,G250-F250))))*C250</f>
        <v>6645.7999999999838</v>
      </c>
      <c r="J250" s="64">
        <f t="shared" si="441"/>
        <v>7.8500000000000227</v>
      </c>
      <c r="K250" s="65">
        <f t="shared" si="442"/>
        <v>11099.900000000032</v>
      </c>
    </row>
    <row r="251" spans="1:11" s="5" customFormat="1">
      <c r="A251" s="71">
        <v>43224</v>
      </c>
      <c r="B251" s="58" t="s">
        <v>148</v>
      </c>
      <c r="C251" s="52">
        <v>435</v>
      </c>
      <c r="D251" s="58" t="s">
        <v>20</v>
      </c>
      <c r="E251" s="53">
        <v>1033.75</v>
      </c>
      <c r="F251" s="53">
        <v>1021.35</v>
      </c>
      <c r="G251" s="53"/>
      <c r="H251" s="54">
        <f t="shared" ref="H251" si="443">(IF(D251="SHORT",E251-F251,IF(D251="LONG",F251-E251)))*C251</f>
        <v>5393.99999999999</v>
      </c>
      <c r="I251" s="55"/>
      <c r="J251" s="56">
        <f t="shared" ref="J251" si="444">(H251+I251)/C251</f>
        <v>12.399999999999977</v>
      </c>
      <c r="K251" s="57">
        <f t="shared" ref="K251" si="445">SUM(H251:I251)</f>
        <v>5393.99999999999</v>
      </c>
    </row>
    <row r="252" spans="1:11" s="5" customFormat="1">
      <c r="A252" s="71">
        <v>43223</v>
      </c>
      <c r="B252" s="58" t="s">
        <v>147</v>
      </c>
      <c r="C252" s="52">
        <v>2423</v>
      </c>
      <c r="D252" s="58" t="s">
        <v>20</v>
      </c>
      <c r="E252" s="53">
        <v>185.65</v>
      </c>
      <c r="F252" s="53">
        <v>187.05</v>
      </c>
      <c r="G252" s="53"/>
      <c r="H252" s="54">
        <f t="shared" ref="H252" si="446">(IF(D252="SHORT",E252-F252,IF(D252="LONG",F252-E252)))*C252</f>
        <v>-3392.2000000000139</v>
      </c>
      <c r="I252" s="55"/>
      <c r="J252" s="56">
        <f t="shared" ref="J252" si="447">(H252+I252)/C252</f>
        <v>-1.4000000000000057</v>
      </c>
      <c r="K252" s="57">
        <f t="shared" ref="K252" si="448">SUM(H252:I252)</f>
        <v>-3392.2000000000139</v>
      </c>
    </row>
    <row r="253" spans="1:11" s="5" customFormat="1">
      <c r="A253" s="71">
        <v>43222</v>
      </c>
      <c r="B253" s="58" t="s">
        <v>129</v>
      </c>
      <c r="C253" s="52">
        <v>1270</v>
      </c>
      <c r="D253" s="58" t="s">
        <v>4</v>
      </c>
      <c r="E253" s="53">
        <v>353.9</v>
      </c>
      <c r="F253" s="53">
        <v>355.35</v>
      </c>
      <c r="G253" s="53"/>
      <c r="H253" s="54">
        <f t="shared" ref="H253" si="449">(IF(D253="SHORT",E253-F253,IF(D253="LONG",F253-E253)))*C253</f>
        <v>1841.5000000000578</v>
      </c>
      <c r="I253" s="55"/>
      <c r="J253" s="56">
        <f t="shared" ref="J253" si="450">(H253+I253)/C253</f>
        <v>1.4500000000000455</v>
      </c>
      <c r="K253" s="57">
        <f t="shared" ref="K253" si="451">SUM(H253:I253)</f>
        <v>1841.5000000000578</v>
      </c>
    </row>
    <row r="254" spans="1:11" ht="15.75">
      <c r="A254" s="75"/>
      <c r="B254" s="72"/>
      <c r="C254" s="72"/>
      <c r="D254" s="72"/>
      <c r="E254" s="72"/>
      <c r="F254" s="72"/>
      <c r="G254" s="72"/>
      <c r="H254" s="73"/>
      <c r="I254" s="74"/>
      <c r="J254" s="72"/>
      <c r="K254" s="72"/>
    </row>
    <row r="255" spans="1:11" s="5" customFormat="1">
      <c r="A255" s="71">
        <v>43220</v>
      </c>
      <c r="B255" s="58" t="s">
        <v>146</v>
      </c>
      <c r="C255" s="52">
        <v>1365</v>
      </c>
      <c r="D255" s="58" t="s">
        <v>4</v>
      </c>
      <c r="E255" s="53">
        <v>329.5</v>
      </c>
      <c r="F255" s="53">
        <v>333.5</v>
      </c>
      <c r="G255" s="53"/>
      <c r="H255" s="54">
        <f t="shared" ref="H255" si="452">(IF(D255="SHORT",E255-F255,IF(D255="LONG",F255-E255)))*C255</f>
        <v>5460</v>
      </c>
      <c r="I255" s="55"/>
      <c r="J255" s="56">
        <f t="shared" ref="J255" si="453">(H255+I255)/C255</f>
        <v>4</v>
      </c>
      <c r="K255" s="57">
        <f t="shared" ref="K255" si="454">SUM(H255:I255)</f>
        <v>5460</v>
      </c>
    </row>
    <row r="256" spans="1:11" s="5" customFormat="1">
      <c r="A256" s="71">
        <v>43217</v>
      </c>
      <c r="B256" s="58" t="s">
        <v>145</v>
      </c>
      <c r="C256" s="52">
        <v>407</v>
      </c>
      <c r="D256" s="58" t="s">
        <v>4</v>
      </c>
      <c r="E256" s="53">
        <v>1105.05</v>
      </c>
      <c r="F256" s="53">
        <v>1113</v>
      </c>
      <c r="G256" s="53"/>
      <c r="H256" s="54">
        <f t="shared" ref="H256" si="455">(IF(D256="SHORT",E256-F256,IF(D256="LONG",F256-E256)))*C256</f>
        <v>3235.6500000000187</v>
      </c>
      <c r="I256" s="55"/>
      <c r="J256" s="56">
        <f t="shared" ref="J256" si="456">(H256+I256)/C256</f>
        <v>7.9500000000000464</v>
      </c>
      <c r="K256" s="57">
        <f t="shared" ref="K256" si="457">SUM(H256:I256)</f>
        <v>3235.6500000000187</v>
      </c>
    </row>
    <row r="257" spans="1:11" s="5" customFormat="1">
      <c r="A257" s="71">
        <v>43216</v>
      </c>
      <c r="B257" s="58" t="s">
        <v>144</v>
      </c>
      <c r="C257" s="52">
        <v>8093</v>
      </c>
      <c r="D257" s="58" t="s">
        <v>4</v>
      </c>
      <c r="E257" s="53">
        <v>55.6</v>
      </c>
      <c r="F257" s="53">
        <v>56.25</v>
      </c>
      <c r="G257" s="53"/>
      <c r="H257" s="54">
        <f t="shared" ref="H257" si="458">(IF(D257="SHORT",E257-F257,IF(D257="LONG",F257-E257)))*C257</f>
        <v>5260.4499999999889</v>
      </c>
      <c r="I257" s="55"/>
      <c r="J257" s="56">
        <f t="shared" ref="J257" si="459">(H257+I257)/C257</f>
        <v>0.64999999999999858</v>
      </c>
      <c r="K257" s="57">
        <f t="shared" ref="K257" si="460">SUM(H257:I257)</f>
        <v>5260.4499999999889</v>
      </c>
    </row>
    <row r="258" spans="1:11" s="5" customFormat="1">
      <c r="A258" s="71">
        <v>43215</v>
      </c>
      <c r="B258" s="58" t="s">
        <v>143</v>
      </c>
      <c r="C258" s="52">
        <v>437</v>
      </c>
      <c r="D258" s="58" t="s">
        <v>4</v>
      </c>
      <c r="E258" s="53">
        <v>1028</v>
      </c>
      <c r="F258" s="53">
        <v>1040.8499999999999</v>
      </c>
      <c r="G258" s="53"/>
      <c r="H258" s="54">
        <f t="shared" ref="H258" si="461">(IF(D258="SHORT",E258-F258,IF(D258="LONG",F258-E258)))*C258</f>
        <v>5615.4499999999607</v>
      </c>
      <c r="I258" s="55"/>
      <c r="J258" s="56">
        <f t="shared" ref="J258" si="462">(H258+I258)/C258</f>
        <v>12.849999999999911</v>
      </c>
      <c r="K258" s="57">
        <f t="shared" ref="K258" si="463">SUM(H258:I258)</f>
        <v>5615.4499999999607</v>
      </c>
    </row>
    <row r="259" spans="1:11" s="5" customFormat="1">
      <c r="A259" s="71">
        <v>43214</v>
      </c>
      <c r="B259" s="58" t="s">
        <v>142</v>
      </c>
      <c r="C259" s="52">
        <v>3460</v>
      </c>
      <c r="D259" s="58" t="s">
        <v>4</v>
      </c>
      <c r="E259" s="53">
        <v>130.05000000000001</v>
      </c>
      <c r="F259" s="53">
        <v>131.15</v>
      </c>
      <c r="G259" s="53"/>
      <c r="H259" s="54">
        <f t="shared" ref="H259" si="464">(IF(D259="SHORT",E259-F259,IF(D259="LONG",F259-E259)))*C259</f>
        <v>3805.9999999999804</v>
      </c>
      <c r="I259" s="55"/>
      <c r="J259" s="56">
        <f t="shared" ref="J259" si="465">(H259+I259)/C259</f>
        <v>1.0999999999999943</v>
      </c>
      <c r="K259" s="57">
        <f t="shared" ref="K259" si="466">SUM(H259:I259)</f>
        <v>3805.9999999999804</v>
      </c>
    </row>
    <row r="260" spans="1:11" s="5" customFormat="1">
      <c r="A260" s="71">
        <v>43213</v>
      </c>
      <c r="B260" s="58" t="s">
        <v>141</v>
      </c>
      <c r="C260" s="52">
        <v>243</v>
      </c>
      <c r="D260" s="58" t="s">
        <v>4</v>
      </c>
      <c r="E260" s="53">
        <v>1845</v>
      </c>
      <c r="F260" s="53">
        <v>1868</v>
      </c>
      <c r="G260" s="53"/>
      <c r="H260" s="54">
        <f t="shared" ref="H260" si="467">(IF(D260="SHORT",E260-F260,IF(D260="LONG",F260-E260)))*C260</f>
        <v>5589</v>
      </c>
      <c r="I260" s="55"/>
      <c r="J260" s="56">
        <f t="shared" ref="J260" si="468">(H260+I260)/C260</f>
        <v>23</v>
      </c>
      <c r="K260" s="57">
        <f t="shared" ref="K260" si="469">SUM(H260:I260)</f>
        <v>5589</v>
      </c>
    </row>
    <row r="261" spans="1:11" s="5" customFormat="1">
      <c r="A261" s="71">
        <v>43210</v>
      </c>
      <c r="B261" s="58" t="s">
        <v>140</v>
      </c>
      <c r="C261" s="52">
        <v>422</v>
      </c>
      <c r="D261" s="58" t="s">
        <v>4</v>
      </c>
      <c r="E261" s="53">
        <v>1065.5</v>
      </c>
      <c r="F261" s="53">
        <v>1073.95</v>
      </c>
      <c r="G261" s="53"/>
      <c r="H261" s="54">
        <f t="shared" ref="H261" si="470">(IF(D261="SHORT",E261-F261,IF(D261="LONG",F261-E261)))*C261</f>
        <v>3565.9000000000192</v>
      </c>
      <c r="I261" s="55"/>
      <c r="J261" s="56">
        <f t="shared" ref="J261" si="471">(H261+I261)/C261</f>
        <v>8.4500000000000455</v>
      </c>
      <c r="K261" s="57">
        <f t="shared" ref="K261" si="472">SUM(H261:I261)</f>
        <v>3565.9000000000192</v>
      </c>
    </row>
    <row r="262" spans="1:11" s="5" customFormat="1">
      <c r="A262" s="71">
        <v>43209</v>
      </c>
      <c r="B262" s="58" t="s">
        <v>139</v>
      </c>
      <c r="C262" s="52">
        <v>5572</v>
      </c>
      <c r="D262" s="58" t="s">
        <v>4</v>
      </c>
      <c r="E262" s="53">
        <v>80.75</v>
      </c>
      <c r="F262" s="53">
        <v>81.25</v>
      </c>
      <c r="G262" s="53"/>
      <c r="H262" s="54">
        <f t="shared" ref="H262" si="473">(IF(D262="SHORT",E262-F262,IF(D262="LONG",F262-E262)))*C262</f>
        <v>2786</v>
      </c>
      <c r="I262" s="55"/>
      <c r="J262" s="56">
        <f t="shared" ref="J262" si="474">(H262+I262)/C262</f>
        <v>0.5</v>
      </c>
      <c r="K262" s="57">
        <f t="shared" ref="K262" si="475">SUM(H262:I262)</f>
        <v>2786</v>
      </c>
    </row>
    <row r="263" spans="1:11" s="5" customFormat="1">
      <c r="A263" s="71">
        <v>43208</v>
      </c>
      <c r="B263" s="58" t="s">
        <v>138</v>
      </c>
      <c r="C263" s="52">
        <v>498</v>
      </c>
      <c r="D263" s="58" t="s">
        <v>4</v>
      </c>
      <c r="E263" s="53">
        <v>903</v>
      </c>
      <c r="F263" s="53">
        <v>913.25</v>
      </c>
      <c r="G263" s="53"/>
      <c r="H263" s="54">
        <f t="shared" ref="H263" si="476">(IF(D263="SHORT",E263-F263,IF(D263="LONG",F263-E263)))*C263</f>
        <v>5104.5</v>
      </c>
      <c r="I263" s="55"/>
      <c r="J263" s="56">
        <f t="shared" ref="J263" si="477">(H263+I263)/C263</f>
        <v>10.25</v>
      </c>
      <c r="K263" s="57">
        <f t="shared" ref="K263" si="478">SUM(H263:I263)</f>
        <v>5104.5</v>
      </c>
    </row>
    <row r="264" spans="1:11" s="5" customFormat="1">
      <c r="A264" s="71">
        <v>43208</v>
      </c>
      <c r="B264" s="58" t="s">
        <v>137</v>
      </c>
      <c r="C264" s="52">
        <v>3601</v>
      </c>
      <c r="D264" s="58" t="s">
        <v>4</v>
      </c>
      <c r="E264" s="53">
        <v>124.95</v>
      </c>
      <c r="F264" s="53">
        <v>123.65</v>
      </c>
      <c r="G264" s="53"/>
      <c r="H264" s="54">
        <f t="shared" ref="H264" si="479">(IF(D264="SHORT",E264-F264,IF(D264="LONG",F264-E264)))*C264</f>
        <v>-4681.2999999999902</v>
      </c>
      <c r="I264" s="55"/>
      <c r="J264" s="56">
        <f t="shared" ref="J264" si="480">(H264+I264)/C264</f>
        <v>-1.2999999999999974</v>
      </c>
      <c r="K264" s="57">
        <f t="shared" ref="K264" si="481">SUM(H264:I264)</f>
        <v>-4681.2999999999902</v>
      </c>
    </row>
    <row r="265" spans="1:11" s="5" customFormat="1">
      <c r="A265" s="71">
        <v>43208</v>
      </c>
      <c r="B265" s="58" t="s">
        <v>56</v>
      </c>
      <c r="C265" s="52">
        <v>207</v>
      </c>
      <c r="D265" s="58" t="s">
        <v>20</v>
      </c>
      <c r="E265" s="53">
        <v>2165</v>
      </c>
      <c r="F265" s="53">
        <v>2154</v>
      </c>
      <c r="G265" s="53"/>
      <c r="H265" s="54">
        <f t="shared" ref="H265" si="482">(IF(D265="SHORT",E265-F265,IF(D265="LONG",F265-E265)))*C265</f>
        <v>2277</v>
      </c>
      <c r="I265" s="55"/>
      <c r="J265" s="56">
        <f t="shared" ref="J265" si="483">(H265+I265)/C265</f>
        <v>11</v>
      </c>
      <c r="K265" s="57">
        <f t="shared" ref="K265" si="484">SUM(H265:I265)</f>
        <v>2277</v>
      </c>
    </row>
    <row r="266" spans="1:11" s="5" customFormat="1">
      <c r="A266" s="71">
        <v>43207</v>
      </c>
      <c r="B266" s="58" t="s">
        <v>136</v>
      </c>
      <c r="C266" s="52">
        <v>1025</v>
      </c>
      <c r="D266" s="58" t="s">
        <v>4</v>
      </c>
      <c r="E266" s="53">
        <v>439</v>
      </c>
      <c r="F266" s="53">
        <v>441</v>
      </c>
      <c r="G266" s="53"/>
      <c r="H266" s="54">
        <f t="shared" ref="H266:H267" si="485">(IF(D266="SHORT",E266-F266,IF(D266="LONG",F266-E266)))*C266</f>
        <v>2050</v>
      </c>
      <c r="I266" s="55"/>
      <c r="J266" s="56">
        <f t="shared" ref="J266:J267" si="486">(H266+I266)/C266</f>
        <v>2</v>
      </c>
      <c r="K266" s="57">
        <f t="shared" ref="K266:K267" si="487">SUM(H266:I266)</f>
        <v>2050</v>
      </c>
    </row>
    <row r="267" spans="1:11" s="5" customFormat="1">
      <c r="A267" s="71">
        <v>43207</v>
      </c>
      <c r="B267" s="58" t="s">
        <v>125</v>
      </c>
      <c r="C267" s="52">
        <v>4497</v>
      </c>
      <c r="D267" s="58" t="s">
        <v>4</v>
      </c>
      <c r="E267" s="53">
        <v>100.05</v>
      </c>
      <c r="F267" s="53">
        <v>99</v>
      </c>
      <c r="G267" s="53"/>
      <c r="H267" s="54">
        <f t="shared" si="485"/>
        <v>-4721.8499999999876</v>
      </c>
      <c r="I267" s="55"/>
      <c r="J267" s="56">
        <f t="shared" si="486"/>
        <v>-1.0499999999999972</v>
      </c>
      <c r="K267" s="57">
        <f t="shared" si="487"/>
        <v>-4721.8499999999876</v>
      </c>
    </row>
    <row r="268" spans="1:11" s="5" customFormat="1">
      <c r="A268" s="71">
        <v>43206</v>
      </c>
      <c r="B268" s="58" t="s">
        <v>135</v>
      </c>
      <c r="C268" s="52">
        <v>141</v>
      </c>
      <c r="D268" s="58" t="s">
        <v>4</v>
      </c>
      <c r="E268" s="53">
        <v>3180</v>
      </c>
      <c r="F268" s="53">
        <v>3192</v>
      </c>
      <c r="G268" s="53"/>
      <c r="H268" s="54">
        <f t="shared" ref="H268" si="488">(IF(D268="SHORT",E268-F268,IF(D268="LONG",F268-E268)))*C268</f>
        <v>1692</v>
      </c>
      <c r="I268" s="55"/>
      <c r="J268" s="56">
        <f t="shared" ref="J268" si="489">(H268+I268)/C268</f>
        <v>12</v>
      </c>
      <c r="K268" s="57">
        <f t="shared" ref="K268" si="490">SUM(H268:I268)</f>
        <v>1692</v>
      </c>
    </row>
    <row r="269" spans="1:11" s="5" customFormat="1">
      <c r="A269" s="71">
        <v>43203</v>
      </c>
      <c r="B269" s="58" t="s">
        <v>134</v>
      </c>
      <c r="C269" s="52">
        <v>5148</v>
      </c>
      <c r="D269" s="58" t="s">
        <v>4</v>
      </c>
      <c r="E269" s="53">
        <v>87.4</v>
      </c>
      <c r="F269" s="53">
        <v>86.5</v>
      </c>
      <c r="G269" s="53"/>
      <c r="H269" s="54">
        <f t="shared" ref="H269" si="491">(IF(D269="SHORT",E269-F269,IF(D269="LONG",F269-E269)))*C269</f>
        <v>-4633.2000000000289</v>
      </c>
      <c r="I269" s="55"/>
      <c r="J269" s="56">
        <f t="shared" ref="J269" si="492">(H269+I269)/C269</f>
        <v>-0.90000000000000557</v>
      </c>
      <c r="K269" s="57">
        <f t="shared" ref="K269" si="493">SUM(H269:I269)</f>
        <v>-4633.2000000000289</v>
      </c>
    </row>
    <row r="270" spans="1:11" s="5" customFormat="1">
      <c r="A270" s="71">
        <v>43203</v>
      </c>
      <c r="B270" s="58" t="s">
        <v>3</v>
      </c>
      <c r="C270" s="52">
        <v>400</v>
      </c>
      <c r="D270" s="58" t="s">
        <v>20</v>
      </c>
      <c r="E270" s="53">
        <v>1137.25</v>
      </c>
      <c r="F270" s="53">
        <v>1131</v>
      </c>
      <c r="G270" s="53"/>
      <c r="H270" s="54">
        <f t="shared" ref="H270:H271" si="494">(IF(D270="SHORT",E270-F270,IF(D270="LONG",F270-E270)))*C270</f>
        <v>2500</v>
      </c>
      <c r="I270" s="55"/>
      <c r="J270" s="56">
        <f t="shared" ref="J270:J271" si="495">(H270+I270)/C270</f>
        <v>6.25</v>
      </c>
      <c r="K270" s="57">
        <f t="shared" ref="K270:K271" si="496">SUM(H270:I270)</f>
        <v>2500</v>
      </c>
    </row>
    <row r="271" spans="1:11" s="5" customFormat="1">
      <c r="A271" s="71">
        <v>43203</v>
      </c>
      <c r="B271" s="58" t="s">
        <v>133</v>
      </c>
      <c r="C271" s="52">
        <v>1170</v>
      </c>
      <c r="D271" s="58" t="s">
        <v>4</v>
      </c>
      <c r="E271" s="53">
        <v>384.6</v>
      </c>
      <c r="F271" s="53">
        <v>380.65</v>
      </c>
      <c r="G271" s="53"/>
      <c r="H271" s="54">
        <f t="shared" si="494"/>
        <v>-4621.5000000000528</v>
      </c>
      <c r="I271" s="55"/>
      <c r="J271" s="56">
        <f t="shared" si="495"/>
        <v>-3.950000000000045</v>
      </c>
      <c r="K271" s="57">
        <f t="shared" si="496"/>
        <v>-4621.5000000000528</v>
      </c>
    </row>
    <row r="272" spans="1:11" s="5" customFormat="1">
      <c r="A272" s="71">
        <v>43202</v>
      </c>
      <c r="B272" s="58" t="s">
        <v>132</v>
      </c>
      <c r="C272" s="52">
        <v>1329</v>
      </c>
      <c r="D272" s="58" t="s">
        <v>4</v>
      </c>
      <c r="E272" s="53">
        <v>338.5</v>
      </c>
      <c r="F272" s="53">
        <v>342.7</v>
      </c>
      <c r="G272" s="53"/>
      <c r="H272" s="54">
        <f t="shared" ref="H272" si="497">(IF(D272="SHORT",E272-F272,IF(D272="LONG",F272-E272)))*C272</f>
        <v>5581.7999999999847</v>
      </c>
      <c r="I272" s="55"/>
      <c r="J272" s="56">
        <f t="shared" ref="J272" si="498">(H272+I272)/C272</f>
        <v>4.1999999999999886</v>
      </c>
      <c r="K272" s="57">
        <f t="shared" ref="K272" si="499">SUM(H272:I272)</f>
        <v>5581.7999999999847</v>
      </c>
    </row>
    <row r="273" spans="1:11" s="5" customFormat="1">
      <c r="A273" s="71">
        <v>43201</v>
      </c>
      <c r="B273" s="58" t="s">
        <v>131</v>
      </c>
      <c r="C273" s="52">
        <v>857</v>
      </c>
      <c r="D273" s="58" t="s">
        <v>4</v>
      </c>
      <c r="E273" s="53">
        <v>525</v>
      </c>
      <c r="F273" s="53">
        <v>531.5</v>
      </c>
      <c r="G273" s="53"/>
      <c r="H273" s="54">
        <f t="shared" ref="H273:H274" si="500">(IF(D273="SHORT",E273-F273,IF(D273="LONG",F273-E273)))*C273</f>
        <v>5570.5</v>
      </c>
      <c r="I273" s="55"/>
      <c r="J273" s="56">
        <f t="shared" ref="J273:J274" si="501">(H273+I273)/C273</f>
        <v>6.5</v>
      </c>
      <c r="K273" s="57">
        <f t="shared" ref="K273:K274" si="502">SUM(H273:I273)</f>
        <v>5570.5</v>
      </c>
    </row>
    <row r="274" spans="1:11" s="5" customFormat="1">
      <c r="A274" s="71">
        <v>43201</v>
      </c>
      <c r="B274" s="58" t="s">
        <v>130</v>
      </c>
      <c r="C274" s="52">
        <v>1279</v>
      </c>
      <c r="D274" s="58" t="s">
        <v>20</v>
      </c>
      <c r="E274" s="53">
        <v>351.7</v>
      </c>
      <c r="F274" s="53">
        <v>355.3</v>
      </c>
      <c r="G274" s="53"/>
      <c r="H274" s="54">
        <f t="shared" si="500"/>
        <v>-4604.4000000000287</v>
      </c>
      <c r="I274" s="55"/>
      <c r="J274" s="56">
        <f t="shared" si="501"/>
        <v>-3.6000000000000223</v>
      </c>
      <c r="K274" s="57">
        <f t="shared" si="502"/>
        <v>-4604.4000000000287</v>
      </c>
    </row>
    <row r="275" spans="1:11" s="5" customFormat="1">
      <c r="A275" s="71">
        <v>43200</v>
      </c>
      <c r="B275" s="58" t="s">
        <v>56</v>
      </c>
      <c r="C275" s="52">
        <v>220</v>
      </c>
      <c r="D275" s="58" t="s">
        <v>20</v>
      </c>
      <c r="E275" s="53">
        <v>2038.2</v>
      </c>
      <c r="F275" s="53">
        <v>2040.15</v>
      </c>
      <c r="G275" s="53"/>
      <c r="H275" s="54">
        <f t="shared" ref="H275" si="503">(IF(D275="SHORT",E275-F275,IF(D275="LONG",F275-E275)))*C275</f>
        <v>-429.00000000001</v>
      </c>
      <c r="I275" s="55"/>
      <c r="J275" s="56">
        <f t="shared" ref="J275" si="504">(H275+I275)/C275</f>
        <v>-1.9500000000000455</v>
      </c>
      <c r="K275" s="57">
        <f t="shared" ref="K275" si="505">SUM(H275:I275)</f>
        <v>-429.00000000001</v>
      </c>
    </row>
    <row r="276" spans="1:11" s="5" customFormat="1">
      <c r="A276" s="71">
        <v>43199</v>
      </c>
      <c r="B276" s="58" t="s">
        <v>129</v>
      </c>
      <c r="C276" s="52">
        <v>1297</v>
      </c>
      <c r="D276" s="58" t="s">
        <v>4</v>
      </c>
      <c r="E276" s="53">
        <v>346.85</v>
      </c>
      <c r="F276" s="53">
        <v>351</v>
      </c>
      <c r="G276" s="53"/>
      <c r="H276" s="54">
        <f t="shared" ref="H276" si="506">(IF(D276="SHORT",E276-F276,IF(D276="LONG",F276-E276)))*C276</f>
        <v>5382.5499999999702</v>
      </c>
      <c r="I276" s="55"/>
      <c r="J276" s="56">
        <f t="shared" ref="J276" si="507">(H276+I276)/C276</f>
        <v>4.1499999999999773</v>
      </c>
      <c r="K276" s="57">
        <f t="shared" ref="K276" si="508">SUM(H276:I276)</f>
        <v>5382.5499999999702</v>
      </c>
    </row>
    <row r="277" spans="1:11" s="5" customFormat="1">
      <c r="A277" s="71">
        <v>43196</v>
      </c>
      <c r="B277" s="58" t="s">
        <v>72</v>
      </c>
      <c r="C277" s="52">
        <v>341</v>
      </c>
      <c r="D277" s="58" t="s">
        <v>4</v>
      </c>
      <c r="E277" s="53">
        <v>1319.15</v>
      </c>
      <c r="F277" s="53">
        <v>1333</v>
      </c>
      <c r="G277" s="53"/>
      <c r="H277" s="54">
        <f t="shared" ref="H277" si="509">(IF(D277="SHORT",E277-F277,IF(D277="LONG",F277-E277)))*C277</f>
        <v>4722.8499999999694</v>
      </c>
      <c r="I277" s="55"/>
      <c r="J277" s="56">
        <f t="shared" ref="J277" si="510">(H277+I277)/C277</f>
        <v>13.849999999999911</v>
      </c>
      <c r="K277" s="57">
        <f t="shared" ref="K277" si="511">SUM(H277:I277)</f>
        <v>4722.8499999999694</v>
      </c>
    </row>
    <row r="278" spans="1:11" s="5" customFormat="1">
      <c r="A278" s="51">
        <v>43195</v>
      </c>
      <c r="B278" s="58" t="s">
        <v>128</v>
      </c>
      <c r="C278" s="52">
        <v>294</v>
      </c>
      <c r="D278" s="58" t="s">
        <v>4</v>
      </c>
      <c r="E278" s="53">
        <v>1529.5</v>
      </c>
      <c r="F278" s="53">
        <v>1513.4</v>
      </c>
      <c r="G278" s="53"/>
      <c r="H278" s="54">
        <f t="shared" ref="H278" si="512">(IF(D278="SHORT",E278-F278,IF(D278="LONG",F278-E278)))*C278</f>
        <v>-4733.3999999999733</v>
      </c>
      <c r="I278" s="55"/>
      <c r="J278" s="56">
        <f t="shared" ref="J278" si="513">(H278+I278)/C278</f>
        <v>-16.099999999999909</v>
      </c>
      <c r="K278" s="57">
        <f t="shared" ref="K278" si="514">SUM(H278:I278)</f>
        <v>-4733.3999999999733</v>
      </c>
    </row>
    <row r="279" spans="1:11" s="5" customFormat="1">
      <c r="A279" s="51">
        <v>43195</v>
      </c>
      <c r="B279" s="58" t="s">
        <v>127</v>
      </c>
      <c r="C279" s="52">
        <v>913</v>
      </c>
      <c r="D279" s="58" t="s">
        <v>20</v>
      </c>
      <c r="E279" s="53">
        <v>492.7</v>
      </c>
      <c r="F279" s="53">
        <v>497.75</v>
      </c>
      <c r="G279" s="53"/>
      <c r="H279" s="54">
        <f t="shared" ref="H279" si="515">(IF(D279="SHORT",E279-F279,IF(D279="LONG",F279-E279)))*C279</f>
        <v>-4610.6500000000106</v>
      </c>
      <c r="I279" s="55"/>
      <c r="J279" s="56">
        <f t="shared" ref="J279" si="516">(H279+I279)/C279</f>
        <v>-5.0500000000000114</v>
      </c>
      <c r="K279" s="57">
        <f t="shared" ref="K279" si="517">SUM(H279:I279)</f>
        <v>-4610.6500000000106</v>
      </c>
    </row>
    <row r="280" spans="1:11" s="5" customFormat="1">
      <c r="A280" s="51">
        <v>43194</v>
      </c>
      <c r="B280" s="58" t="s">
        <v>126</v>
      </c>
      <c r="C280" s="52">
        <v>3044</v>
      </c>
      <c r="D280" s="58" t="s">
        <v>20</v>
      </c>
      <c r="E280" s="53">
        <v>147.80000000000001</v>
      </c>
      <c r="F280" s="53">
        <v>146.1</v>
      </c>
      <c r="G280" s="53"/>
      <c r="H280" s="54">
        <f t="shared" ref="H280:H281" si="518">(IF(D280="SHORT",E280-F280,IF(D280="LONG",F280-E280)))*C280</f>
        <v>5174.800000000052</v>
      </c>
      <c r="I280" s="55"/>
      <c r="J280" s="56">
        <f t="shared" ref="J280:J281" si="519">(H280+I280)/C280</f>
        <v>1.7000000000000171</v>
      </c>
      <c r="K280" s="57">
        <f t="shared" ref="K280:K281" si="520">SUM(H280:I280)</f>
        <v>5174.800000000052</v>
      </c>
    </row>
    <row r="281" spans="1:11" s="5" customFormat="1">
      <c r="A281" s="51">
        <v>43194</v>
      </c>
      <c r="B281" s="58" t="s">
        <v>125</v>
      </c>
      <c r="C281" s="52">
        <v>4665</v>
      </c>
      <c r="D281" s="58" t="s">
        <v>4</v>
      </c>
      <c r="E281" s="53">
        <v>96.45</v>
      </c>
      <c r="F281" s="53">
        <v>95.45</v>
      </c>
      <c r="G281" s="53"/>
      <c r="H281" s="54">
        <f t="shared" si="518"/>
        <v>-4665</v>
      </c>
      <c r="I281" s="55"/>
      <c r="J281" s="56">
        <f t="shared" si="519"/>
        <v>-1</v>
      </c>
      <c r="K281" s="57">
        <f t="shared" si="520"/>
        <v>-4665</v>
      </c>
    </row>
    <row r="282" spans="1:11" ht="25.5" customHeight="1">
      <c r="A282" s="67"/>
      <c r="B282" s="68"/>
      <c r="C282" s="68"/>
      <c r="D282" s="68"/>
      <c r="E282" s="68"/>
      <c r="F282" s="68"/>
      <c r="G282" s="68"/>
      <c r="H282" s="69"/>
      <c r="I282" s="70"/>
      <c r="J282" s="68"/>
      <c r="K282" s="68"/>
    </row>
    <row r="283" spans="1:11" s="5" customFormat="1">
      <c r="A283" s="51">
        <v>43187</v>
      </c>
      <c r="B283" s="58" t="s">
        <v>124</v>
      </c>
      <c r="C283" s="52">
        <v>2218</v>
      </c>
      <c r="D283" s="58" t="s">
        <v>4</v>
      </c>
      <c r="E283" s="53">
        <v>202.8</v>
      </c>
      <c r="F283" s="53">
        <v>205.2</v>
      </c>
      <c r="G283" s="53"/>
      <c r="H283" s="54">
        <f t="shared" ref="H283" si="521">(IF(D283="SHORT",E283-F283,IF(D283="LONG",F283-E283)))*C283</f>
        <v>5323.1999999999498</v>
      </c>
      <c r="I283" s="55"/>
      <c r="J283" s="56">
        <f t="shared" ref="J283" si="522">(H283+I283)/C283</f>
        <v>2.3999999999999773</v>
      </c>
      <c r="K283" s="57">
        <f t="shared" ref="K283" si="523">SUM(H283:I283)</f>
        <v>5323.1999999999498</v>
      </c>
    </row>
    <row r="284" spans="1:11" s="5" customFormat="1">
      <c r="A284" s="51">
        <v>43186</v>
      </c>
      <c r="B284" s="58" t="s">
        <v>114</v>
      </c>
      <c r="C284" s="52">
        <v>2761</v>
      </c>
      <c r="D284" s="58" t="s">
        <v>4</v>
      </c>
      <c r="E284" s="53">
        <v>162.94999999999999</v>
      </c>
      <c r="F284" s="53">
        <v>161.25</v>
      </c>
      <c r="G284" s="53"/>
      <c r="H284" s="54">
        <f t="shared" ref="H284" si="524">(IF(D284="SHORT",E284-F284,IF(D284="LONG",F284-E284)))*C284</f>
        <v>-4693.6999999999689</v>
      </c>
      <c r="I284" s="55"/>
      <c r="J284" s="56">
        <f t="shared" ref="J284" si="525">(H284+I284)/C284</f>
        <v>-1.6999999999999886</v>
      </c>
      <c r="K284" s="57">
        <f t="shared" ref="K284" si="526">SUM(H284:I284)</f>
        <v>-4693.6999999999689</v>
      </c>
    </row>
    <row r="285" spans="1:11" s="5" customFormat="1">
      <c r="A285" s="51">
        <v>43185</v>
      </c>
      <c r="B285" s="58" t="s">
        <v>99</v>
      </c>
      <c r="C285" s="52">
        <v>1004</v>
      </c>
      <c r="D285" s="58" t="s">
        <v>20</v>
      </c>
      <c r="E285" s="53">
        <v>448</v>
      </c>
      <c r="F285" s="53">
        <v>445.35</v>
      </c>
      <c r="G285" s="53"/>
      <c r="H285" s="54">
        <f t="shared" ref="H285" si="527">(IF(D285="SHORT",E285-F285,IF(D285="LONG",F285-E285)))*C285</f>
        <v>2660.5999999999772</v>
      </c>
      <c r="I285" s="55"/>
      <c r="J285" s="56">
        <f t="shared" ref="J285" si="528">(H285+I285)/C285</f>
        <v>2.6499999999999773</v>
      </c>
      <c r="K285" s="57">
        <f t="shared" ref="K285" si="529">SUM(H285:I285)</f>
        <v>2660.5999999999772</v>
      </c>
    </row>
    <row r="286" spans="1:11" s="5" customFormat="1">
      <c r="A286" s="51">
        <v>43182</v>
      </c>
      <c r="B286" s="58" t="s">
        <v>119</v>
      </c>
      <c r="C286" s="52">
        <v>1668</v>
      </c>
      <c r="D286" s="58" t="s">
        <v>4</v>
      </c>
      <c r="E286" s="53">
        <v>269.7</v>
      </c>
      <c r="F286" s="53">
        <v>270.3</v>
      </c>
      <c r="G286" s="53"/>
      <c r="H286" s="54">
        <f t="shared" ref="H286" si="530">(IF(D286="SHORT",E286-F286,IF(D286="LONG",F286-E286)))*C286</f>
        <v>1000.8000000000379</v>
      </c>
      <c r="I286" s="55"/>
      <c r="J286" s="56">
        <f t="shared" ref="J286" si="531">(H286+I286)/C286</f>
        <v>0.60000000000002274</v>
      </c>
      <c r="K286" s="57">
        <f t="shared" ref="K286" si="532">SUM(H286:I286)</f>
        <v>1000.8000000000379</v>
      </c>
    </row>
    <row r="287" spans="1:11" s="5" customFormat="1">
      <c r="A287" s="51">
        <v>43181</v>
      </c>
      <c r="B287" s="58" t="s">
        <v>118</v>
      </c>
      <c r="C287" s="52">
        <v>366</v>
      </c>
      <c r="D287" s="58" t="s">
        <v>20</v>
      </c>
      <c r="E287" s="53">
        <v>1229.4000000000001</v>
      </c>
      <c r="F287" s="53">
        <v>1222</v>
      </c>
      <c r="G287" s="53"/>
      <c r="H287" s="54">
        <f t="shared" ref="H287:H288" si="533">(IF(D287="SHORT",E287-F287,IF(D287="LONG",F287-E287)))*C287</f>
        <v>2708.4000000000333</v>
      </c>
      <c r="I287" s="55"/>
      <c r="J287" s="56">
        <f t="shared" ref="J287:J288" si="534">(H287+I287)/C287</f>
        <v>7.4000000000000909</v>
      </c>
      <c r="K287" s="57">
        <f t="shared" ref="K287:K288" si="535">SUM(H287:I287)</f>
        <v>2708.4000000000333</v>
      </c>
    </row>
    <row r="288" spans="1:11" s="5" customFormat="1">
      <c r="A288" s="51">
        <v>43181</v>
      </c>
      <c r="B288" s="58" t="s">
        <v>47</v>
      </c>
      <c r="C288" s="52">
        <v>154</v>
      </c>
      <c r="D288" s="58" t="s">
        <v>4</v>
      </c>
      <c r="E288" s="53">
        <v>3083</v>
      </c>
      <c r="F288" s="53">
        <v>3065</v>
      </c>
      <c r="G288" s="53"/>
      <c r="H288" s="54">
        <f t="shared" si="533"/>
        <v>-2772</v>
      </c>
      <c r="I288" s="55"/>
      <c r="J288" s="56">
        <f t="shared" si="534"/>
        <v>-18</v>
      </c>
      <c r="K288" s="57">
        <f t="shared" si="535"/>
        <v>-2772</v>
      </c>
    </row>
    <row r="289" spans="1:11" s="5" customFormat="1">
      <c r="A289" s="51">
        <v>43180</v>
      </c>
      <c r="B289" s="58" t="s">
        <v>123</v>
      </c>
      <c r="C289" s="52">
        <v>3968</v>
      </c>
      <c r="D289" s="58" t="s">
        <v>4</v>
      </c>
      <c r="E289" s="53">
        <v>113.4</v>
      </c>
      <c r="F289" s="53">
        <v>114.8</v>
      </c>
      <c r="G289" s="53"/>
      <c r="H289" s="54">
        <f t="shared" ref="H289" si="536">(IF(D289="SHORT",E289-F289,IF(D289="LONG",F289-E289)))*C289</f>
        <v>5555.1999999999662</v>
      </c>
      <c r="I289" s="55"/>
      <c r="J289" s="56">
        <f t="shared" ref="J289" si="537">(H289+I289)/C289</f>
        <v>1.3999999999999915</v>
      </c>
      <c r="K289" s="57">
        <f t="shared" ref="K289" si="538">SUM(H289:I289)</f>
        <v>5555.1999999999662</v>
      </c>
    </row>
    <row r="290" spans="1:11" s="66" customFormat="1">
      <c r="A290" s="59">
        <v>43178</v>
      </c>
      <c r="B290" s="60" t="s">
        <v>122</v>
      </c>
      <c r="C290" s="60">
        <v>2500</v>
      </c>
      <c r="D290" s="60" t="s">
        <v>20</v>
      </c>
      <c r="E290" s="61">
        <v>180</v>
      </c>
      <c r="F290" s="61">
        <v>178.2</v>
      </c>
      <c r="G290" s="61">
        <v>175.95</v>
      </c>
      <c r="H290" s="62">
        <f t="shared" ref="H290" si="539">(IF(D290="SHORT",E290-F290,IF(D290="LONG",F290-E290)))*C290</f>
        <v>4500.0000000000282</v>
      </c>
      <c r="I290" s="63">
        <f>(IF(D290="SHORT",IF(G290="",0,E290-G290),IF(D290="LONG",IF(G290="",0,G290-F290))))*C290</f>
        <v>10125.000000000029</v>
      </c>
      <c r="J290" s="64">
        <f t="shared" ref="J290" si="540">(H290+I290)/C290</f>
        <v>5.8500000000000236</v>
      </c>
      <c r="K290" s="65">
        <f t="shared" ref="K290" si="541">SUM(H290:I290)</f>
        <v>14625.000000000058</v>
      </c>
    </row>
    <row r="291" spans="1:11" s="5" customFormat="1">
      <c r="A291" s="51">
        <v>43174</v>
      </c>
      <c r="B291" s="58" t="s">
        <v>92</v>
      </c>
      <c r="C291" s="52">
        <v>254</v>
      </c>
      <c r="D291" s="58" t="s">
        <v>4</v>
      </c>
      <c r="E291" s="53">
        <v>1869.2</v>
      </c>
      <c r="F291" s="53">
        <v>1885</v>
      </c>
      <c r="G291" s="53"/>
      <c r="H291" s="54">
        <f t="shared" ref="H291" si="542">(IF(D291="SHORT",E291-F291,IF(D291="LONG",F291-E291)))*C291</f>
        <v>4013.1999999999884</v>
      </c>
      <c r="I291" s="55"/>
      <c r="J291" s="56">
        <f t="shared" ref="J291" si="543">(H291+I291)/C291</f>
        <v>15.799999999999955</v>
      </c>
      <c r="K291" s="57">
        <f t="shared" ref="K291" si="544">SUM(H291:I291)</f>
        <v>4013.1999999999884</v>
      </c>
    </row>
    <row r="292" spans="1:11" s="5" customFormat="1">
      <c r="A292" s="51">
        <v>43173</v>
      </c>
      <c r="B292" s="58" t="s">
        <v>121</v>
      </c>
      <c r="C292" s="52">
        <v>1583</v>
      </c>
      <c r="D292" s="58" t="s">
        <v>20</v>
      </c>
      <c r="E292" s="53">
        <v>300</v>
      </c>
      <c r="F292" s="53">
        <v>298.2</v>
      </c>
      <c r="G292" s="53"/>
      <c r="H292" s="54">
        <f t="shared" ref="H292" si="545">(IF(D292="SHORT",E292-F292,IF(D292="LONG",F292-E292)))*C292</f>
        <v>2849.4000000000178</v>
      </c>
      <c r="I292" s="55"/>
      <c r="J292" s="56">
        <f t="shared" ref="J292" si="546">(H292+I292)/C292</f>
        <v>1.8000000000000114</v>
      </c>
      <c r="K292" s="57">
        <f t="shared" ref="K292" si="547">SUM(H292:I292)</f>
        <v>2849.4000000000178</v>
      </c>
    </row>
    <row r="293" spans="1:11" s="5" customFormat="1">
      <c r="A293" s="51">
        <v>43172</v>
      </c>
      <c r="B293" s="58" t="s">
        <v>120</v>
      </c>
      <c r="C293" s="52">
        <v>1338</v>
      </c>
      <c r="D293" s="58" t="s">
        <v>4</v>
      </c>
      <c r="E293" s="53">
        <v>354.75</v>
      </c>
      <c r="F293" s="53">
        <v>351.15</v>
      </c>
      <c r="G293" s="53"/>
      <c r="H293" s="54">
        <f t="shared" ref="H293" si="548">(IF(D293="SHORT",E293-F293,IF(D293="LONG",F293-E293)))*C293</f>
        <v>-4816.8000000000302</v>
      </c>
      <c r="I293" s="55"/>
      <c r="J293" s="56">
        <f t="shared" ref="J293" si="549">(H293+I293)/C293</f>
        <v>-3.6000000000000227</v>
      </c>
      <c r="K293" s="57">
        <f t="shared" ref="K293" si="550">SUM(H293:I293)</f>
        <v>-4816.8000000000302</v>
      </c>
    </row>
    <row r="294" spans="1:11" s="5" customFormat="1">
      <c r="A294" s="51">
        <v>43168</v>
      </c>
      <c r="B294" s="58" t="s">
        <v>117</v>
      </c>
      <c r="C294" s="52">
        <v>1657</v>
      </c>
      <c r="D294" s="58" t="s">
        <v>4</v>
      </c>
      <c r="E294" s="53">
        <v>286.64999999999998</v>
      </c>
      <c r="F294" s="53">
        <v>284.8</v>
      </c>
      <c r="G294" s="53"/>
      <c r="H294" s="54">
        <f t="shared" ref="H294" si="551">(IF(D294="SHORT",E294-F294,IF(D294="LONG",F294-E294)))*C294</f>
        <v>-3065.4499999999434</v>
      </c>
      <c r="I294" s="55"/>
      <c r="J294" s="56">
        <f t="shared" ref="J294" si="552">(H294+I294)/C294</f>
        <v>-1.8499999999999659</v>
      </c>
      <c r="K294" s="57">
        <f t="shared" ref="K294" si="553">SUM(H294:I294)</f>
        <v>-3065.4499999999434</v>
      </c>
    </row>
    <row r="295" spans="1:11" s="5" customFormat="1">
      <c r="A295" s="51">
        <v>43167</v>
      </c>
      <c r="B295" s="58" t="s">
        <v>115</v>
      </c>
      <c r="C295" s="52">
        <v>1552</v>
      </c>
      <c r="D295" s="58" t="s">
        <v>20</v>
      </c>
      <c r="E295" s="53">
        <v>306</v>
      </c>
      <c r="F295" s="53">
        <v>302.14999999999998</v>
      </c>
      <c r="G295" s="53"/>
      <c r="H295" s="54">
        <f t="shared" ref="H295" si="554">(IF(D295="SHORT",E295-F295,IF(D295="LONG",F295-E295)))*C295</f>
        <v>5975.2000000000353</v>
      </c>
      <c r="I295" s="55"/>
      <c r="J295" s="56">
        <f t="shared" ref="J295" si="555">(H295+I295)/C295</f>
        <v>3.8500000000000227</v>
      </c>
      <c r="K295" s="57">
        <f t="shared" ref="K295" si="556">SUM(H295:I295)</f>
        <v>5975.2000000000353</v>
      </c>
    </row>
    <row r="296" spans="1:11" s="66" customFormat="1">
      <c r="A296" s="59">
        <v>43166</v>
      </c>
      <c r="B296" s="60" t="s">
        <v>3</v>
      </c>
      <c r="C296" s="60">
        <v>380</v>
      </c>
      <c r="D296" s="60" t="s">
        <v>20</v>
      </c>
      <c r="E296" s="61">
        <v>1249.5</v>
      </c>
      <c r="F296" s="61">
        <v>1233.9000000000001</v>
      </c>
      <c r="G296" s="61">
        <v>1214.75</v>
      </c>
      <c r="H296" s="62">
        <f t="shared" ref="H296" si="557">(IF(D296="SHORT",E296-F296,IF(D296="LONG",F296-E296)))*C296</f>
        <v>5927.9999999999654</v>
      </c>
      <c r="I296" s="63">
        <f>(IF(D296="SHORT",IF(G296="",0,E296-G296),IF(D296="LONG",IF(G296="",0,G296-F296))))*C296</f>
        <v>13205</v>
      </c>
      <c r="J296" s="64">
        <f t="shared" ref="J296" si="558">(H296+I296)/C296</f>
        <v>50.349999999999902</v>
      </c>
      <c r="K296" s="65">
        <f t="shared" ref="K296" si="559">SUM(H296:I296)</f>
        <v>19132.999999999964</v>
      </c>
    </row>
    <row r="297" spans="1:11" s="66" customFormat="1">
      <c r="A297" s="59">
        <v>43165</v>
      </c>
      <c r="B297" s="60" t="s">
        <v>114</v>
      </c>
      <c r="C297" s="60">
        <v>2379</v>
      </c>
      <c r="D297" s="60" t="s">
        <v>20</v>
      </c>
      <c r="E297" s="61">
        <v>199.6</v>
      </c>
      <c r="F297" s="61">
        <v>196.95</v>
      </c>
      <c r="G297" s="61">
        <v>193.55</v>
      </c>
      <c r="H297" s="62">
        <f t="shared" ref="H297" si="560">(IF(D297="SHORT",E297-F297,IF(D297="LONG",F297-E297)))*C297</f>
        <v>6304.3500000000131</v>
      </c>
      <c r="I297" s="63">
        <f>(IF(D297="SHORT",IF(G297="",0,E297-G297),IF(D297="LONG",IF(G297="",0,G297-F297))))*C297</f>
        <v>14392.949999999959</v>
      </c>
      <c r="J297" s="64">
        <f t="shared" ref="J297" si="561">(H297+I297)/C297</f>
        <v>8.6999999999999886</v>
      </c>
      <c r="K297" s="65">
        <f t="shared" ref="K297" si="562">SUM(H297:I297)</f>
        <v>20697.299999999974</v>
      </c>
    </row>
    <row r="298" spans="1:11" s="5" customFormat="1">
      <c r="A298" s="51">
        <v>43164</v>
      </c>
      <c r="B298" s="58" t="s">
        <v>113</v>
      </c>
      <c r="C298" s="52">
        <v>700</v>
      </c>
      <c r="D298" s="58" t="s">
        <v>20</v>
      </c>
      <c r="E298" s="53">
        <v>676.5</v>
      </c>
      <c r="F298" s="53">
        <v>668.05</v>
      </c>
      <c r="G298" s="53"/>
      <c r="H298" s="54">
        <f t="shared" ref="H298" si="563">(IF(D298="SHORT",E298-F298,IF(D298="LONG",F298-E298)))*C298</f>
        <v>5915.0000000000318</v>
      </c>
      <c r="I298" s="55"/>
      <c r="J298" s="56">
        <f t="shared" ref="J298" si="564">(H298+I298)/C298</f>
        <v>8.4500000000000455</v>
      </c>
      <c r="K298" s="57">
        <f t="shared" ref="K298" si="565">SUM(H298:I298)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23"/>
  <sheetViews>
    <sheetView workbookViewId="0">
      <selection activeCell="B3" sqref="B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157" t="s">
        <v>18</v>
      </c>
      <c r="E4" s="158"/>
      <c r="F4" s="158"/>
      <c r="G4" s="158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159" t="s">
        <v>0</v>
      </c>
      <c r="B5" s="160"/>
      <c r="C5" s="160"/>
      <c r="D5" s="160"/>
      <c r="E5" s="160"/>
      <c r="F5" s="160"/>
      <c r="G5" s="160"/>
      <c r="H5" s="160"/>
      <c r="I5" s="160"/>
      <c r="J5" s="16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161"/>
      <c r="B6" s="162"/>
      <c r="C6" s="162"/>
      <c r="D6" s="162"/>
      <c r="E6" s="162"/>
      <c r="F6" s="162"/>
      <c r="G6" s="162"/>
      <c r="H6" s="162"/>
      <c r="I6" s="162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164" t="s">
        <v>1</v>
      </c>
      <c r="B7" s="163" t="s">
        <v>7</v>
      </c>
      <c r="C7" s="163" t="s">
        <v>8</v>
      </c>
      <c r="D7" s="167" t="s">
        <v>9</v>
      </c>
      <c r="E7" s="167" t="s">
        <v>10</v>
      </c>
      <c r="F7" s="156" t="s">
        <v>2</v>
      </c>
      <c r="G7" s="156"/>
      <c r="H7" s="163" t="s">
        <v>23</v>
      </c>
      <c r="I7" s="163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165"/>
      <c r="B8" s="166"/>
      <c r="C8" s="166"/>
      <c r="D8" s="168"/>
      <c r="E8" s="168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153" t="s">
        <v>17</v>
      </c>
      <c r="B9" s="154"/>
      <c r="C9" s="154"/>
      <c r="D9" s="154"/>
      <c r="E9" s="154"/>
      <c r="F9" s="154"/>
      <c r="G9" s="154"/>
      <c r="H9" s="154"/>
      <c r="I9" s="154"/>
      <c r="J9" s="15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69" t="s">
        <v>200</v>
      </c>
      <c r="B1" s="170"/>
      <c r="C1" s="170"/>
      <c r="D1" s="170"/>
    </row>
    <row r="2" spans="1:4" ht="15.75">
      <c r="A2" s="100" t="s">
        <v>201</v>
      </c>
      <c r="B2" s="100" t="s">
        <v>202</v>
      </c>
      <c r="C2" s="100" t="s">
        <v>203</v>
      </c>
      <c r="D2" s="100" t="s">
        <v>204</v>
      </c>
    </row>
    <row r="3" spans="1:4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</row>
    <row r="4" spans="1:4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</row>
    <row r="5" spans="1:4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</row>
    <row r="6" spans="1:4" ht="15.75">
      <c r="A6" s="101" t="s">
        <v>222</v>
      </c>
      <c r="B6" s="102">
        <v>100000</v>
      </c>
      <c r="C6" s="101">
        <v>108627</v>
      </c>
      <c r="D6" s="103">
        <f t="shared" ref="D6:D7" si="1">C6/B6</f>
        <v>1.0862700000000001</v>
      </c>
    </row>
    <row r="7" spans="1:4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</row>
    <row r="8" spans="1:4" ht="15.75">
      <c r="A8" s="101" t="s">
        <v>242</v>
      </c>
      <c r="B8" s="102">
        <v>100000</v>
      </c>
      <c r="C8" s="101">
        <v>143076</v>
      </c>
      <c r="D8" s="103">
        <f t="shared" ref="D8" si="2">C8/B8</f>
        <v>1.43076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Premium Cash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user</cp:lastModifiedBy>
  <dcterms:created xsi:type="dcterms:W3CDTF">2018-09-03T10:33:42Z</dcterms:created>
  <dcterms:modified xsi:type="dcterms:W3CDTF">2018-12-06T11:30:41Z</dcterms:modified>
</cp:coreProperties>
</file>