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NI Future" sheetId="1" r:id="rId1"/>
    <sheet name="ROI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1"/>
  <c r="J9" s="1"/>
  <c r="H7"/>
  <c r="J7" s="1"/>
  <c r="H6"/>
  <c r="K6" s="1"/>
  <c r="H8"/>
  <c r="J8" s="1"/>
  <c r="H10"/>
  <c r="K10" s="1"/>
  <c r="H12"/>
  <c r="J12" s="1"/>
  <c r="H14"/>
  <c r="J14" s="1"/>
  <c r="H13"/>
  <c r="J13" s="1"/>
  <c r="H15"/>
  <c r="J15" s="1"/>
  <c r="H16"/>
  <c r="J16" s="1"/>
  <c r="H17"/>
  <c r="J17" s="1"/>
  <c r="H18"/>
  <c r="J18" s="1"/>
  <c r="H19"/>
  <c r="J19" s="1"/>
  <c r="H20"/>
  <c r="J20" s="1"/>
  <c r="H21"/>
  <c r="K21" s="1"/>
  <c r="H22"/>
  <c r="J22" s="1"/>
  <c r="H23"/>
  <c r="K23" s="1"/>
  <c r="H24"/>
  <c r="J24" s="1"/>
  <c r="H25"/>
  <c r="J25" s="1"/>
  <c r="H26"/>
  <c r="J26" s="1"/>
  <c r="H27"/>
  <c r="K27" s="1"/>
  <c r="H29"/>
  <c r="K29" s="1"/>
  <c r="H28"/>
  <c r="J28" s="1"/>
  <c r="H31"/>
  <c r="J31" s="1"/>
  <c r="H32"/>
  <c r="K32" s="1"/>
  <c r="H33"/>
  <c r="I33" s="1"/>
  <c r="H34"/>
  <c r="I34" s="1"/>
  <c r="H35"/>
  <c r="K35" s="1"/>
  <c r="H37"/>
  <c r="I37" s="1"/>
  <c r="H36"/>
  <c r="J36" s="1"/>
  <c r="H38"/>
  <c r="I38" s="1"/>
  <c r="J38" s="1"/>
  <c r="H39"/>
  <c r="H41"/>
  <c r="J41" s="1"/>
  <c r="H40"/>
  <c r="I40" s="1"/>
  <c r="K40" s="1"/>
  <c r="H42"/>
  <c r="K42" s="1"/>
  <c r="H43"/>
  <c r="J43" s="1"/>
  <c r="H44"/>
  <c r="J44" s="1"/>
  <c r="H45"/>
  <c r="K45" s="1"/>
  <c r="H46"/>
  <c r="K46" s="1"/>
  <c r="H47"/>
  <c r="I47" s="1"/>
  <c r="J51"/>
  <c r="H51"/>
  <c r="H50"/>
  <c r="H49"/>
  <c r="H48"/>
  <c r="H52"/>
  <c r="J52" s="1"/>
  <c r="D8" i="2"/>
  <c r="J53" i="1"/>
  <c r="H53"/>
  <c r="H62"/>
  <c r="J62" s="1"/>
  <c r="K9" l="1"/>
  <c r="J11" s="1"/>
  <c r="J6"/>
  <c r="K7"/>
  <c r="K8"/>
  <c r="J10"/>
  <c r="K12"/>
  <c r="J30" s="1"/>
  <c r="K13"/>
  <c r="K14"/>
  <c r="K15"/>
  <c r="K16"/>
  <c r="K17"/>
  <c r="K18"/>
  <c r="K19"/>
  <c r="K20"/>
  <c r="J21"/>
  <c r="K22"/>
  <c r="J23"/>
  <c r="K24"/>
  <c r="K25"/>
  <c r="K26"/>
  <c r="J27"/>
  <c r="J29"/>
  <c r="K28"/>
  <c r="K31"/>
  <c r="J32"/>
  <c r="K33"/>
  <c r="J33"/>
  <c r="K34"/>
  <c r="J34"/>
  <c r="J35"/>
  <c r="K37"/>
  <c r="J37"/>
  <c r="K36"/>
  <c r="K38"/>
  <c r="K39"/>
  <c r="J39"/>
  <c r="K41"/>
  <c r="J40"/>
  <c r="J42"/>
  <c r="K43"/>
  <c r="K44"/>
  <c r="J45"/>
  <c r="J46"/>
  <c r="J47"/>
  <c r="K47"/>
  <c r="J48"/>
  <c r="K49"/>
  <c r="K51"/>
  <c r="I50"/>
  <c r="J50" s="1"/>
  <c r="K52"/>
  <c r="K53"/>
  <c r="K62"/>
  <c r="H60"/>
  <c r="J60" s="1"/>
  <c r="H55"/>
  <c r="J55" s="1"/>
  <c r="K56"/>
  <c r="H56"/>
  <c r="J56" s="1"/>
  <c r="H61"/>
  <c r="J61" s="1"/>
  <c r="H59"/>
  <c r="I59" s="1"/>
  <c r="H58"/>
  <c r="J58" s="1"/>
  <c r="H57"/>
  <c r="J57" s="1"/>
  <c r="H63"/>
  <c r="J63" s="1"/>
  <c r="H64"/>
  <c r="H65"/>
  <c r="I65" s="1"/>
  <c r="J65" s="1"/>
  <c r="D7" i="2"/>
  <c r="H67" i="1"/>
  <c r="J67" s="1"/>
  <c r="H68"/>
  <c r="H69"/>
  <c r="I69" s="1"/>
  <c r="J69" s="1"/>
  <c r="H70"/>
  <c r="J70" s="1"/>
  <c r="H72"/>
  <c r="I72" s="1"/>
  <c r="H71"/>
  <c r="J71" s="1"/>
  <c r="H73"/>
  <c r="K73" s="1"/>
  <c r="H74"/>
  <c r="I74" s="1"/>
  <c r="H75"/>
  <c r="K75" s="1"/>
  <c r="H76"/>
  <c r="K76" s="1"/>
  <c r="H192"/>
  <c r="K192" s="1"/>
  <c r="H193"/>
  <c r="K193" s="1"/>
  <c r="H194"/>
  <c r="J194" s="1"/>
  <c r="H195"/>
  <c r="I195" s="1"/>
  <c r="H196"/>
  <c r="K196" s="1"/>
  <c r="H197"/>
  <c r="K197" s="1"/>
  <c r="H198"/>
  <c r="J198" s="1"/>
  <c r="H199"/>
  <c r="K199" s="1"/>
  <c r="H200"/>
  <c r="I200" s="1"/>
  <c r="H201"/>
  <c r="I201" s="1"/>
  <c r="H202"/>
  <c r="K202" s="1"/>
  <c r="H203"/>
  <c r="K203" s="1"/>
  <c r="H204"/>
  <c r="J204" s="1"/>
  <c r="H205"/>
  <c r="K205" s="1"/>
  <c r="H206"/>
  <c r="K206" s="1"/>
  <c r="H191"/>
  <c r="K191" s="1"/>
  <c r="H180"/>
  <c r="J180" s="1"/>
  <c r="H181"/>
  <c r="I181" s="1"/>
  <c r="H182"/>
  <c r="I182" s="1"/>
  <c r="K182" s="1"/>
  <c r="H183"/>
  <c r="K183" s="1"/>
  <c r="H184"/>
  <c r="J184" s="1"/>
  <c r="H185"/>
  <c r="K185" s="1"/>
  <c r="H186"/>
  <c r="J186" s="1"/>
  <c r="H187"/>
  <c r="K187" s="1"/>
  <c r="H188"/>
  <c r="I188" s="1"/>
  <c r="H189"/>
  <c r="K189" s="1"/>
  <c r="H179"/>
  <c r="I179" s="1"/>
  <c r="K179" s="1"/>
  <c r="H155"/>
  <c r="K155" s="1"/>
  <c r="H156"/>
  <c r="K156" s="1"/>
  <c r="H157"/>
  <c r="J157" s="1"/>
  <c r="H158"/>
  <c r="J158" s="1"/>
  <c r="H159"/>
  <c r="K159" s="1"/>
  <c r="H160"/>
  <c r="I160" s="1"/>
  <c r="H161"/>
  <c r="J161" s="1"/>
  <c r="H162"/>
  <c r="K162" s="1"/>
  <c r="H163"/>
  <c r="K163" s="1"/>
  <c r="H164"/>
  <c r="J164" s="1"/>
  <c r="H165"/>
  <c r="J165" s="1"/>
  <c r="H166"/>
  <c r="K166" s="1"/>
  <c r="H167"/>
  <c r="K167" s="1"/>
  <c r="H168"/>
  <c r="J168" s="1"/>
  <c r="H169"/>
  <c r="J169" s="1"/>
  <c r="H170"/>
  <c r="K170" s="1"/>
  <c r="H171"/>
  <c r="K171" s="1"/>
  <c r="H172"/>
  <c r="J172" s="1"/>
  <c r="H173"/>
  <c r="J173" s="1"/>
  <c r="H174"/>
  <c r="K174" s="1"/>
  <c r="H175"/>
  <c r="K175" s="1"/>
  <c r="H176"/>
  <c r="J176" s="1"/>
  <c r="H177"/>
  <c r="J177" s="1"/>
  <c r="H154"/>
  <c r="J154" s="1"/>
  <c r="H129"/>
  <c r="K129" s="1"/>
  <c r="H130"/>
  <c r="I130" s="1"/>
  <c r="H131"/>
  <c r="K131" s="1"/>
  <c r="H132"/>
  <c r="I132" s="1"/>
  <c r="K132" s="1"/>
  <c r="H133"/>
  <c r="K133" s="1"/>
  <c r="H134"/>
  <c r="J134" s="1"/>
  <c r="H135"/>
  <c r="K135" s="1"/>
  <c r="H136"/>
  <c r="J136" s="1"/>
  <c r="H137"/>
  <c r="K137" s="1"/>
  <c r="H138"/>
  <c r="I138" s="1"/>
  <c r="H139"/>
  <c r="K139" s="1"/>
  <c r="H140"/>
  <c r="J140" s="1"/>
  <c r="H141"/>
  <c r="K141" s="1"/>
  <c r="H142"/>
  <c r="J142" s="1"/>
  <c r="H143"/>
  <c r="K143" s="1"/>
  <c r="H144"/>
  <c r="J144" s="1"/>
  <c r="H145"/>
  <c r="K145" s="1"/>
  <c r="H146"/>
  <c r="J146" s="1"/>
  <c r="H147"/>
  <c r="K147" s="1"/>
  <c r="H148"/>
  <c r="J148" s="1"/>
  <c r="H149"/>
  <c r="K149" s="1"/>
  <c r="H150"/>
  <c r="J150" s="1"/>
  <c r="H151"/>
  <c r="K151" s="1"/>
  <c r="H152"/>
  <c r="I152" s="1"/>
  <c r="K152" s="1"/>
  <c r="H128"/>
  <c r="K128" s="1"/>
  <c r="H109"/>
  <c r="J109" s="1"/>
  <c r="H110"/>
  <c r="I110" s="1"/>
  <c r="H111"/>
  <c r="I111" s="1"/>
  <c r="H112"/>
  <c r="K112" s="1"/>
  <c r="H113"/>
  <c r="J113" s="1"/>
  <c r="H114"/>
  <c r="K114" s="1"/>
  <c r="H115"/>
  <c r="J115" s="1"/>
  <c r="H116"/>
  <c r="K116" s="1"/>
  <c r="H117"/>
  <c r="J117" s="1"/>
  <c r="H118"/>
  <c r="I118" s="1"/>
  <c r="H119"/>
  <c r="J119" s="1"/>
  <c r="H120"/>
  <c r="K120" s="1"/>
  <c r="H121"/>
  <c r="J121" s="1"/>
  <c r="H122"/>
  <c r="I122" s="1"/>
  <c r="H123"/>
  <c r="I123" s="1"/>
  <c r="K123" s="1"/>
  <c r="H124"/>
  <c r="I124" s="1"/>
  <c r="H125"/>
  <c r="H126"/>
  <c r="K126" s="1"/>
  <c r="H108"/>
  <c r="I108" s="1"/>
  <c r="H87"/>
  <c r="K87" s="1"/>
  <c r="H88"/>
  <c r="J88" s="1"/>
  <c r="H89"/>
  <c r="K89" s="1"/>
  <c r="H90"/>
  <c r="J90" s="1"/>
  <c r="H91"/>
  <c r="K91" s="1"/>
  <c r="H92"/>
  <c r="J92" s="1"/>
  <c r="H93"/>
  <c r="K93" s="1"/>
  <c r="H94"/>
  <c r="J94" s="1"/>
  <c r="H95"/>
  <c r="K95" s="1"/>
  <c r="H96"/>
  <c r="I96" s="1"/>
  <c r="H97"/>
  <c r="K97" s="1"/>
  <c r="H98"/>
  <c r="I98" s="1"/>
  <c r="K98" s="1"/>
  <c r="H99"/>
  <c r="K99" s="1"/>
  <c r="H100"/>
  <c r="J100" s="1"/>
  <c r="H101"/>
  <c r="I101" s="1"/>
  <c r="H102"/>
  <c r="J102" s="1"/>
  <c r="H103"/>
  <c r="K103" s="1"/>
  <c r="H104"/>
  <c r="J104" s="1"/>
  <c r="H105"/>
  <c r="I105" s="1"/>
  <c r="H106"/>
  <c r="J106" s="1"/>
  <c r="H86"/>
  <c r="I86" s="1"/>
  <c r="H78"/>
  <c r="J78" s="1"/>
  <c r="H79"/>
  <c r="K79" s="1"/>
  <c r="H80"/>
  <c r="I80" s="1"/>
  <c r="K80" s="1"/>
  <c r="H81"/>
  <c r="K81" s="1"/>
  <c r="H82"/>
  <c r="K82" s="1"/>
  <c r="H83"/>
  <c r="K83" s="1"/>
  <c r="H84"/>
  <c r="I84" s="1"/>
  <c r="H77"/>
  <c r="K77" s="1"/>
  <c r="D6" i="2"/>
  <c r="D5"/>
  <c r="D4"/>
  <c r="D3"/>
  <c r="J192" i="1" l="1"/>
  <c r="K48"/>
  <c r="J49"/>
  <c r="K50"/>
  <c r="J54" s="1"/>
  <c r="K60"/>
  <c r="K55"/>
  <c r="K180"/>
  <c r="K57"/>
  <c r="K58"/>
  <c r="J59"/>
  <c r="K59"/>
  <c r="K61"/>
  <c r="K63"/>
  <c r="K168"/>
  <c r="K172"/>
  <c r="K204"/>
  <c r="J156"/>
  <c r="K164"/>
  <c r="J64"/>
  <c r="K64"/>
  <c r="K65"/>
  <c r="K67"/>
  <c r="J68"/>
  <c r="K68"/>
  <c r="K69"/>
  <c r="K70"/>
  <c r="K72"/>
  <c r="J72"/>
  <c r="K71"/>
  <c r="K115"/>
  <c r="K140"/>
  <c r="J174"/>
  <c r="J202"/>
  <c r="K119"/>
  <c r="K144"/>
  <c r="K186"/>
  <c r="K194"/>
  <c r="J73"/>
  <c r="J170"/>
  <c r="J196"/>
  <c r="K92"/>
  <c r="K148"/>
  <c r="K176"/>
  <c r="K158"/>
  <c r="K198"/>
  <c r="J75"/>
  <c r="J162"/>
  <c r="J206"/>
  <c r="J166"/>
  <c r="K104"/>
  <c r="K109"/>
  <c r="K134"/>
  <c r="J82"/>
  <c r="K78"/>
  <c r="K100"/>
  <c r="K88"/>
  <c r="K102"/>
  <c r="K90"/>
  <c r="K117"/>
  <c r="K150"/>
  <c r="K142"/>
  <c r="K154"/>
  <c r="K184"/>
  <c r="K188"/>
  <c r="K106"/>
  <c r="K94"/>
  <c r="K121"/>
  <c r="K113"/>
  <c r="K146"/>
  <c r="K136"/>
  <c r="I125"/>
  <c r="K125" s="1"/>
  <c r="J74"/>
  <c r="K74"/>
  <c r="J182"/>
  <c r="J152"/>
  <c r="J132"/>
  <c r="K130"/>
  <c r="J123"/>
  <c r="K110"/>
  <c r="J98"/>
  <c r="K96"/>
  <c r="K160"/>
  <c r="J160"/>
  <c r="J200"/>
  <c r="K200"/>
  <c r="K118"/>
  <c r="K124"/>
  <c r="K84"/>
  <c r="J84"/>
  <c r="K108"/>
  <c r="J108"/>
  <c r="J111"/>
  <c r="K86"/>
  <c r="K105"/>
  <c r="K201"/>
  <c r="J80"/>
  <c r="J89"/>
  <c r="J93"/>
  <c r="J97"/>
  <c r="J105"/>
  <c r="J110"/>
  <c r="J114"/>
  <c r="J118"/>
  <c r="J122"/>
  <c r="J126"/>
  <c r="J131"/>
  <c r="J135"/>
  <c r="J139"/>
  <c r="J143"/>
  <c r="J147"/>
  <c r="J151"/>
  <c r="J185"/>
  <c r="J189"/>
  <c r="J101"/>
  <c r="K111"/>
  <c r="K138"/>
  <c r="K181"/>
  <c r="J79"/>
  <c r="J83"/>
  <c r="J96"/>
  <c r="J130"/>
  <c r="J155"/>
  <c r="J159"/>
  <c r="J163"/>
  <c r="J167"/>
  <c r="J171"/>
  <c r="J175"/>
  <c r="J188"/>
  <c r="J193"/>
  <c r="J197"/>
  <c r="J205"/>
  <c r="K122"/>
  <c r="K177"/>
  <c r="K173"/>
  <c r="K169"/>
  <c r="K165"/>
  <c r="K161"/>
  <c r="K157"/>
  <c r="K195"/>
  <c r="J87"/>
  <c r="J91"/>
  <c r="J95"/>
  <c r="J99"/>
  <c r="J103"/>
  <c r="J112"/>
  <c r="J116"/>
  <c r="J120"/>
  <c r="J124"/>
  <c r="J129"/>
  <c r="J133"/>
  <c r="J137"/>
  <c r="J141"/>
  <c r="J145"/>
  <c r="J149"/>
  <c r="J179"/>
  <c r="J183"/>
  <c r="J187"/>
  <c r="J77"/>
  <c r="J81"/>
  <c r="J86"/>
  <c r="J128"/>
  <c r="J191"/>
  <c r="J195"/>
  <c r="J199"/>
  <c r="J203"/>
  <c r="J76"/>
  <c r="J66" l="1"/>
  <c r="J85"/>
  <c r="J190"/>
  <c r="J178"/>
  <c r="J125"/>
  <c r="J153"/>
  <c r="J127"/>
  <c r="J207"/>
  <c r="J181"/>
  <c r="J201"/>
  <c r="K101"/>
  <c r="J107" s="1"/>
  <c r="J138"/>
</calcChain>
</file>

<file path=xl/sharedStrings.xml><?xml version="1.0" encoding="utf-8"?>
<sst xmlns="http://schemas.openxmlformats.org/spreadsheetml/2006/main" count="417" uniqueCount="135">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</sst>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9" fontId="0" fillId="0" borderId="0" xfId="1" applyFont="1"/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layout/>
    </c:title>
    <c:plotArea>
      <c:layout>
        <c:manualLayout>
          <c:layoutTarget val="inner"/>
          <c:xMode val="edge"/>
          <c:yMode val="edge"/>
          <c:x val="4.7058823529411813E-2"/>
          <c:y val="0.18384014747352925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6636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3.52013</c:v>
                </c:pt>
                <c:pt idx="1">
                  <c:v>4.5814750000000002</c:v>
                </c:pt>
                <c:pt idx="2">
                  <c:v>3.7003400000000002</c:v>
                </c:pt>
                <c:pt idx="3">
                  <c:v>3.1970999999999998</c:v>
                </c:pt>
                <c:pt idx="4">
                  <c:v>1.428685</c:v>
                </c:pt>
                <c:pt idx="5">
                  <c:v>1.1900500000000001</c:v>
                </c:pt>
              </c:numCache>
            </c:numRef>
          </c:val>
        </c:ser>
        <c:dLbls>
          <c:showVal val="1"/>
        </c:dLbls>
        <c:marker val="1"/>
        <c:axId val="56597120"/>
        <c:axId val="88680704"/>
      </c:lineChart>
      <c:catAx>
        <c:axId val="56597120"/>
        <c:scaling>
          <c:orientation val="minMax"/>
        </c:scaling>
        <c:axPos val="b"/>
        <c:majorTickMark val="none"/>
        <c:tickLblPos val="nextTo"/>
        <c:crossAx val="88680704"/>
        <c:crosses val="autoZero"/>
        <c:auto val="1"/>
        <c:lblAlgn val="ctr"/>
        <c:lblOffset val="100"/>
      </c:catAx>
      <c:valAx>
        <c:axId val="88680704"/>
        <c:scaling>
          <c:orientation val="minMax"/>
        </c:scaling>
        <c:delete val="1"/>
        <c:axPos val="l"/>
        <c:numFmt formatCode="0%" sourceLinked="1"/>
        <c:tickLblPos val="nextTo"/>
        <c:crossAx val="56597120"/>
        <c:crosses val="autoZero"/>
        <c:crossBetween val="between"/>
      </c:valAx>
    </c:plotArea>
    <c:plotVisOnly val="1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704026</c:v>
                </c:pt>
                <c:pt idx="1">
                  <c:v>916295</c:v>
                </c:pt>
                <c:pt idx="2">
                  <c:v>740068</c:v>
                </c:pt>
                <c:pt idx="3">
                  <c:v>639420</c:v>
                </c:pt>
                <c:pt idx="4">
                  <c:v>285737</c:v>
                </c:pt>
                <c:pt idx="5">
                  <c:v>238010</c:v>
                </c:pt>
              </c:numCache>
            </c:numRef>
          </c:val>
        </c:ser>
        <c:gapWidth val="75"/>
        <c:overlap val="-25"/>
        <c:axId val="56344576"/>
        <c:axId val="56346112"/>
      </c:barChart>
      <c:catAx>
        <c:axId val="56344576"/>
        <c:scaling>
          <c:orientation val="minMax"/>
        </c:scaling>
        <c:axPos val="b"/>
        <c:majorTickMark val="none"/>
        <c:tickLblPos val="nextTo"/>
        <c:crossAx val="56346112"/>
        <c:crosses val="autoZero"/>
        <c:auto val="1"/>
        <c:lblAlgn val="ctr"/>
        <c:lblOffset val="100"/>
      </c:catAx>
      <c:valAx>
        <c:axId val="563461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63445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9</xdr:row>
      <xdr:rowOff>76200</xdr:rowOff>
    </xdr:from>
    <xdr:to>
      <xdr:col>14</xdr:col>
      <xdr:colOff>152399</xdr:colOff>
      <xdr:row>20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9</xdr:row>
      <xdr:rowOff>95249</xdr:rowOff>
    </xdr:from>
    <xdr:to>
      <xdr:col>4</xdr:col>
      <xdr:colOff>352425</xdr:colOff>
      <xdr:row>21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>
      <selection activeCell="C4" sqref="C4:D4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4" customHeight="1">
      <c r="A3" s="40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25">
      <c r="A4" s="41" t="s">
        <v>0</v>
      </c>
      <c r="B4" s="41"/>
      <c r="C4" s="42" t="s">
        <v>104</v>
      </c>
      <c r="D4" s="42"/>
      <c r="E4" s="43"/>
      <c r="F4" s="43"/>
      <c r="G4" s="43"/>
      <c r="H4" s="44"/>
      <c r="I4" s="4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7" t="s">
        <v>8</v>
      </c>
      <c r="I5" s="38"/>
      <c r="J5" s="4" t="s">
        <v>9</v>
      </c>
      <c r="K5" s="3" t="s">
        <v>10</v>
      </c>
    </row>
    <row r="6" spans="1:11" s="13" customFormat="1" ht="16.5" customHeight="1">
      <c r="A6" s="5">
        <v>43440</v>
      </c>
      <c r="B6" s="6" t="s">
        <v>26</v>
      </c>
      <c r="C6" s="7">
        <v>4800</v>
      </c>
      <c r="D6" s="6" t="s">
        <v>12</v>
      </c>
      <c r="E6" s="8">
        <v>433.75</v>
      </c>
      <c r="F6" s="8">
        <v>427.85</v>
      </c>
      <c r="G6" s="8"/>
      <c r="H6" s="9">
        <f t="shared" ref="H6:H7" si="0">(IF(D6="SHORT",E6-F6,IF(D6="LONG",F6-E6)))*C6</f>
        <v>28319.999999999891</v>
      </c>
      <c r="I6" s="10"/>
      <c r="J6" s="11">
        <f t="shared" ref="J6:J7" si="1">(H6+I6)/C6</f>
        <v>5.8999999999999773</v>
      </c>
      <c r="K6" s="12">
        <f t="shared" ref="K6:K7" si="2">SUM(H6:I6)</f>
        <v>28319.999999999891</v>
      </c>
    </row>
    <row r="7" spans="1:11" s="13" customFormat="1" ht="16.5" customHeight="1">
      <c r="A7" s="5">
        <v>43440</v>
      </c>
      <c r="B7" s="6" t="s">
        <v>62</v>
      </c>
      <c r="C7" s="7">
        <v>2400</v>
      </c>
      <c r="D7" s="6" t="s">
        <v>12</v>
      </c>
      <c r="E7" s="8">
        <v>1824.9</v>
      </c>
      <c r="F7" s="8">
        <v>1807.25</v>
      </c>
      <c r="G7" s="8"/>
      <c r="H7" s="9">
        <f t="shared" si="0"/>
        <v>42360.000000000218</v>
      </c>
      <c r="I7" s="10"/>
      <c r="J7" s="11">
        <f t="shared" si="1"/>
        <v>17.650000000000091</v>
      </c>
      <c r="K7" s="12">
        <f t="shared" si="2"/>
        <v>42360.000000000218</v>
      </c>
    </row>
    <row r="8" spans="1:11" s="13" customFormat="1" ht="16.5" customHeight="1">
      <c r="A8" s="5">
        <v>43439</v>
      </c>
      <c r="B8" s="6" t="s">
        <v>59</v>
      </c>
      <c r="C8" s="7">
        <v>2000</v>
      </c>
      <c r="D8" s="6" t="s">
        <v>12</v>
      </c>
      <c r="E8" s="8">
        <v>1021.25</v>
      </c>
      <c r="F8" s="8">
        <v>1007.65</v>
      </c>
      <c r="G8" s="8"/>
      <c r="H8" s="9">
        <f t="shared" ref="H8:H9" si="3">(IF(D8="SHORT",E8-F8,IF(D8="LONG",F8-E8)))*C8</f>
        <v>27200.000000000044</v>
      </c>
      <c r="I8" s="10"/>
      <c r="J8" s="11">
        <f t="shared" ref="J8:J9" si="4">(H8+I8)/C8</f>
        <v>13.600000000000021</v>
      </c>
      <c r="K8" s="12">
        <f t="shared" ref="K8:K9" si="5">SUM(H8:I8)</f>
        <v>27200.000000000044</v>
      </c>
    </row>
    <row r="9" spans="1:11" s="13" customFormat="1" ht="16.5" customHeight="1">
      <c r="A9" s="5">
        <v>43438</v>
      </c>
      <c r="B9" s="6" t="s">
        <v>77</v>
      </c>
      <c r="C9" s="7">
        <v>2000</v>
      </c>
      <c r="D9" s="6" t="s">
        <v>14</v>
      </c>
      <c r="E9" s="8">
        <v>1155.5</v>
      </c>
      <c r="F9" s="8">
        <v>1161</v>
      </c>
      <c r="G9" s="8"/>
      <c r="H9" s="9">
        <f t="shared" si="3"/>
        <v>11000</v>
      </c>
      <c r="I9" s="10"/>
      <c r="J9" s="11">
        <f t="shared" si="4"/>
        <v>5.5</v>
      </c>
      <c r="K9" s="12">
        <f t="shared" si="5"/>
        <v>11000</v>
      </c>
    </row>
    <row r="10" spans="1:11" s="13" customFormat="1" ht="16.5" customHeight="1">
      <c r="A10" s="5">
        <v>43437</v>
      </c>
      <c r="B10" s="6" t="s">
        <v>134</v>
      </c>
      <c r="C10" s="7">
        <v>4800</v>
      </c>
      <c r="D10" s="6" t="s">
        <v>14</v>
      </c>
      <c r="E10" s="8">
        <v>568.75</v>
      </c>
      <c r="F10" s="8">
        <v>577.25</v>
      </c>
      <c r="G10" s="8"/>
      <c r="H10" s="9">
        <f t="shared" ref="H10" si="6">(IF(D10="SHORT",E10-F10,IF(D10="LONG",F10-E10)))*C10</f>
        <v>40800</v>
      </c>
      <c r="I10" s="10"/>
      <c r="J10" s="11">
        <f t="shared" ref="J10" si="7">(H10+I10)/C10</f>
        <v>8.5</v>
      </c>
      <c r="K10" s="12">
        <f t="shared" ref="K10" si="8">SUM(H10:I10)</f>
        <v>40800</v>
      </c>
    </row>
    <row r="11" spans="1:11" ht="21">
      <c r="A11" s="24"/>
      <c r="B11" s="25"/>
      <c r="C11" s="25"/>
      <c r="D11" s="25"/>
      <c r="E11" s="25"/>
      <c r="F11" s="32" t="s">
        <v>93</v>
      </c>
      <c r="G11" s="33"/>
      <c r="H11" s="33"/>
      <c r="I11" s="34"/>
      <c r="J11" s="35">
        <f>SUM(K6:K10)</f>
        <v>149680.00000000017</v>
      </c>
      <c r="K11" s="36"/>
    </row>
    <row r="12" spans="1:11" s="13" customFormat="1" ht="17.25" customHeight="1">
      <c r="A12" s="5">
        <v>43434</v>
      </c>
      <c r="B12" s="6" t="s">
        <v>133</v>
      </c>
      <c r="C12" s="7">
        <v>3200</v>
      </c>
      <c r="D12" s="6" t="s">
        <v>14</v>
      </c>
      <c r="E12" s="8">
        <v>1206.7</v>
      </c>
      <c r="F12" s="8">
        <v>1223</v>
      </c>
      <c r="G12" s="8"/>
      <c r="H12" s="9">
        <f t="shared" ref="H12" si="9">(IF(D12="SHORT",E12-F12,IF(D12="LONG",F12-E12)))*C12</f>
        <v>52159.999999999854</v>
      </c>
      <c r="I12" s="10"/>
      <c r="J12" s="11">
        <f t="shared" ref="J12" si="10">(H12+I12)/C12</f>
        <v>16.299999999999955</v>
      </c>
      <c r="K12" s="12">
        <f t="shared" ref="K12" si="11">SUM(H12:I12)</f>
        <v>52159.999999999854</v>
      </c>
    </row>
    <row r="13" spans="1:11" s="13" customFormat="1" ht="17.25" customHeight="1">
      <c r="A13" s="5">
        <v>43432</v>
      </c>
      <c r="B13" s="6" t="s">
        <v>60</v>
      </c>
      <c r="C13" s="7">
        <v>16000</v>
      </c>
      <c r="D13" s="6" t="s">
        <v>14</v>
      </c>
      <c r="E13" s="8">
        <v>109.35</v>
      </c>
      <c r="F13" s="8">
        <v>110.3</v>
      </c>
      <c r="G13" s="8"/>
      <c r="H13" s="9">
        <f t="shared" ref="H13:H14" si="12">(IF(D13="SHORT",E13-F13,IF(D13="LONG",F13-E13)))*C13</f>
        <v>15200.000000000045</v>
      </c>
      <c r="I13" s="10"/>
      <c r="J13" s="11">
        <f t="shared" ref="J13:J14" si="13">(H13+I13)/C13</f>
        <v>0.95000000000000284</v>
      </c>
      <c r="K13" s="12">
        <f t="shared" ref="K13:K14" si="14">SUM(H13:I13)</f>
        <v>15200.000000000045</v>
      </c>
    </row>
    <row r="14" spans="1:11" s="13" customFormat="1" ht="17.25" customHeight="1">
      <c r="A14" s="5">
        <v>43432</v>
      </c>
      <c r="B14" s="6" t="s">
        <v>19</v>
      </c>
      <c r="C14" s="7">
        <v>6000</v>
      </c>
      <c r="D14" s="6" t="s">
        <v>14</v>
      </c>
      <c r="E14" s="8">
        <v>178.3</v>
      </c>
      <c r="F14" s="8">
        <v>176.45</v>
      </c>
      <c r="G14" s="8"/>
      <c r="H14" s="9">
        <f t="shared" si="12"/>
        <v>-11100.000000000136</v>
      </c>
      <c r="I14" s="10"/>
      <c r="J14" s="11">
        <f t="shared" si="13"/>
        <v>-1.8500000000000227</v>
      </c>
      <c r="K14" s="12">
        <f t="shared" si="14"/>
        <v>-11100.000000000136</v>
      </c>
    </row>
    <row r="15" spans="1:11" s="13" customFormat="1" ht="17.25" customHeight="1">
      <c r="A15" s="5">
        <v>43431</v>
      </c>
      <c r="B15" s="6" t="s">
        <v>70</v>
      </c>
      <c r="C15" s="7">
        <v>7000</v>
      </c>
      <c r="D15" s="6" t="s">
        <v>14</v>
      </c>
      <c r="E15" s="8">
        <v>196.15</v>
      </c>
      <c r="F15" s="8">
        <v>194.15</v>
      </c>
      <c r="G15" s="8"/>
      <c r="H15" s="9">
        <f t="shared" ref="H15" si="15">(IF(D15="SHORT",E15-F15,IF(D15="LONG",F15-E15)))*C15</f>
        <v>-14000</v>
      </c>
      <c r="I15" s="10"/>
      <c r="J15" s="11">
        <f t="shared" ref="J15" si="16">(H15+I15)/C15</f>
        <v>-2</v>
      </c>
      <c r="K15" s="12">
        <f t="shared" ref="K15" si="17">SUM(H15:I15)</f>
        <v>-14000</v>
      </c>
    </row>
    <row r="16" spans="1:11" s="13" customFormat="1" ht="17.25" customHeight="1">
      <c r="A16" s="5">
        <v>43430</v>
      </c>
      <c r="B16" s="6" t="s">
        <v>26</v>
      </c>
      <c r="C16" s="7">
        <v>4800</v>
      </c>
      <c r="D16" s="6" t="s">
        <v>12</v>
      </c>
      <c r="E16" s="8">
        <v>424.1</v>
      </c>
      <c r="F16" s="8">
        <v>418.15</v>
      </c>
      <c r="G16" s="8"/>
      <c r="H16" s="9">
        <f t="shared" ref="H16" si="18">(IF(D16="SHORT",E16-F16,IF(D16="LONG",F16-E16)))*C16</f>
        <v>28560.000000000218</v>
      </c>
      <c r="I16" s="10"/>
      <c r="J16" s="11">
        <f t="shared" ref="J16" si="19">(H16+I16)/C16</f>
        <v>5.9500000000000455</v>
      </c>
      <c r="K16" s="12">
        <f t="shared" ref="K16" si="20">SUM(H16:I16)</f>
        <v>28560.000000000218</v>
      </c>
    </row>
    <row r="17" spans="1:11" s="13" customFormat="1" ht="17.25" customHeight="1">
      <c r="A17" s="5">
        <v>43426</v>
      </c>
      <c r="B17" s="6" t="s">
        <v>132</v>
      </c>
      <c r="C17" s="7">
        <v>2800</v>
      </c>
      <c r="D17" s="6" t="s">
        <v>12</v>
      </c>
      <c r="E17" s="8">
        <v>1326.25</v>
      </c>
      <c r="F17" s="8">
        <v>1308.3499999999999</v>
      </c>
      <c r="G17" s="8"/>
      <c r="H17" s="9">
        <f t="shared" ref="H17" si="21">(IF(D17="SHORT",E17-F17,IF(D17="LONG",F17-E17)))*C17</f>
        <v>50120.000000000255</v>
      </c>
      <c r="I17" s="10"/>
      <c r="J17" s="11">
        <f t="shared" ref="J17" si="22">(H17+I17)/C17</f>
        <v>17.900000000000091</v>
      </c>
      <c r="K17" s="12">
        <f t="shared" ref="K17" si="23">SUM(H17:I17)</f>
        <v>50120.000000000255</v>
      </c>
    </row>
    <row r="18" spans="1:11" s="13" customFormat="1" ht="17.25" customHeight="1">
      <c r="A18" s="5">
        <v>43425</v>
      </c>
      <c r="B18" s="6" t="s">
        <v>131</v>
      </c>
      <c r="C18" s="7">
        <v>2000</v>
      </c>
      <c r="D18" s="6" t="s">
        <v>12</v>
      </c>
      <c r="E18" s="8">
        <v>1876.45</v>
      </c>
      <c r="F18" s="8">
        <v>1871</v>
      </c>
      <c r="G18" s="8"/>
      <c r="H18" s="9">
        <f t="shared" ref="H18" si="24">(IF(D18="SHORT",E18-F18,IF(D18="LONG",F18-E18)))*C18</f>
        <v>10900.000000000091</v>
      </c>
      <c r="I18" s="10"/>
      <c r="J18" s="11">
        <f t="shared" ref="J18" si="25">(H18+I18)/C18</f>
        <v>5.4500000000000455</v>
      </c>
      <c r="K18" s="12">
        <f t="shared" ref="K18" si="26">SUM(H18:I18)</f>
        <v>10900.000000000091</v>
      </c>
    </row>
    <row r="19" spans="1:11" s="13" customFormat="1" ht="17.25" customHeight="1">
      <c r="A19" s="5">
        <v>43424</v>
      </c>
      <c r="B19" s="6" t="s">
        <v>77</v>
      </c>
      <c r="C19" s="7">
        <v>2000</v>
      </c>
      <c r="D19" s="6" t="s">
        <v>12</v>
      </c>
      <c r="E19" s="8">
        <v>1155</v>
      </c>
      <c r="F19" s="8">
        <v>1138.8</v>
      </c>
      <c r="G19" s="8"/>
      <c r="H19" s="9">
        <f t="shared" ref="H19" si="27">(IF(D19="SHORT",E19-F19,IF(D19="LONG",F19-E19)))*C19</f>
        <v>32400.000000000091</v>
      </c>
      <c r="I19" s="10"/>
      <c r="J19" s="11">
        <f t="shared" ref="J19" si="28">(H19+I19)/C19</f>
        <v>16.200000000000045</v>
      </c>
      <c r="K19" s="12">
        <f t="shared" ref="K19" si="29">SUM(H19:I19)</f>
        <v>32400.000000000091</v>
      </c>
    </row>
    <row r="20" spans="1:11" s="13" customFormat="1" ht="17.25" customHeight="1">
      <c r="A20" s="5">
        <v>43423</v>
      </c>
      <c r="B20" s="6" t="s">
        <v>87</v>
      </c>
      <c r="C20" s="7">
        <v>2000</v>
      </c>
      <c r="D20" s="6" t="s">
        <v>14</v>
      </c>
      <c r="E20" s="8">
        <v>717.9</v>
      </c>
      <c r="F20" s="8">
        <v>726.85</v>
      </c>
      <c r="G20" s="8"/>
      <c r="H20" s="9">
        <f t="shared" ref="H20" si="30">(IF(D20="SHORT",E20-F20,IF(D20="LONG",F20-E20)))*C20</f>
        <v>17900.000000000091</v>
      </c>
      <c r="I20" s="10"/>
      <c r="J20" s="11">
        <f t="shared" ref="J20" si="31">(H20+I20)/C20</f>
        <v>8.9500000000000455</v>
      </c>
      <c r="K20" s="12">
        <f t="shared" ref="K20" si="32">SUM(H20:I20)</f>
        <v>17900.000000000091</v>
      </c>
    </row>
    <row r="21" spans="1:11" s="13" customFormat="1" ht="17.25" customHeight="1">
      <c r="A21" s="5">
        <v>43420</v>
      </c>
      <c r="B21" s="6" t="s">
        <v>130</v>
      </c>
      <c r="C21" s="7">
        <v>3000</v>
      </c>
      <c r="D21" s="6" t="s">
        <v>14</v>
      </c>
      <c r="E21" s="8">
        <v>819.75</v>
      </c>
      <c r="F21" s="8">
        <v>829.95</v>
      </c>
      <c r="G21" s="8"/>
      <c r="H21" s="9">
        <f t="shared" ref="H21" si="33">(IF(D21="SHORT",E21-F21,IF(D21="LONG",F21-E21)))*C21</f>
        <v>30600.000000000138</v>
      </c>
      <c r="I21" s="10"/>
      <c r="J21" s="11">
        <f t="shared" ref="J21" si="34">(H21+I21)/C21</f>
        <v>10.200000000000045</v>
      </c>
      <c r="K21" s="12">
        <f t="shared" ref="K21" si="35">SUM(H21:I21)</f>
        <v>30600.000000000138</v>
      </c>
    </row>
    <row r="22" spans="1:11" s="13" customFormat="1" ht="17.25" customHeight="1">
      <c r="A22" s="5">
        <v>43419</v>
      </c>
      <c r="B22" s="6" t="s">
        <v>129</v>
      </c>
      <c r="C22" s="7">
        <v>14000</v>
      </c>
      <c r="D22" s="6" t="s">
        <v>14</v>
      </c>
      <c r="E22" s="8">
        <v>118.9</v>
      </c>
      <c r="F22" s="8">
        <v>120.4</v>
      </c>
      <c r="G22" s="8"/>
      <c r="H22" s="9">
        <f t="shared" ref="H22" si="36">(IF(D22="SHORT",E22-F22,IF(D22="LONG",F22-E22)))*C22</f>
        <v>21000</v>
      </c>
      <c r="I22" s="10"/>
      <c r="J22" s="11">
        <f t="shared" ref="J22" si="37">(H22+I22)/C22</f>
        <v>1.5</v>
      </c>
      <c r="K22" s="12">
        <f t="shared" ref="K22" si="38">SUM(H22:I22)</f>
        <v>21000</v>
      </c>
    </row>
    <row r="23" spans="1:11" s="13" customFormat="1" ht="17.25" customHeight="1">
      <c r="A23" s="5">
        <v>43418</v>
      </c>
      <c r="B23" s="6" t="s">
        <v>125</v>
      </c>
      <c r="C23" s="7">
        <v>9600</v>
      </c>
      <c r="D23" s="6" t="s">
        <v>14</v>
      </c>
      <c r="E23" s="8">
        <v>323.45</v>
      </c>
      <c r="F23" s="8">
        <v>327.45</v>
      </c>
      <c r="G23" s="8"/>
      <c r="H23" s="9">
        <f t="shared" ref="H23" si="39">(IF(D23="SHORT",E23-F23,IF(D23="LONG",F23-E23)))*C23</f>
        <v>38400</v>
      </c>
      <c r="I23" s="10"/>
      <c r="J23" s="11">
        <f t="shared" ref="J23" si="40">(H23+I23)/C23</f>
        <v>4</v>
      </c>
      <c r="K23" s="12">
        <f t="shared" ref="K23" si="41">SUM(H23:I23)</f>
        <v>38400</v>
      </c>
    </row>
    <row r="24" spans="1:11" s="13" customFormat="1" ht="17.25" customHeight="1">
      <c r="A24" s="5">
        <v>43417</v>
      </c>
      <c r="B24" s="6" t="s">
        <v>128</v>
      </c>
      <c r="C24" s="7">
        <v>4800</v>
      </c>
      <c r="D24" s="6" t="s">
        <v>14</v>
      </c>
      <c r="E24" s="8">
        <v>613.35</v>
      </c>
      <c r="F24" s="8">
        <v>621</v>
      </c>
      <c r="G24" s="8"/>
      <c r="H24" s="9">
        <f t="shared" ref="H24" si="42">(IF(D24="SHORT",E24-F24,IF(D24="LONG",F24-E24)))*C24</f>
        <v>36719.999999999891</v>
      </c>
      <c r="I24" s="10"/>
      <c r="J24" s="11">
        <f t="shared" ref="J24" si="43">(H24+I24)/C24</f>
        <v>7.6499999999999773</v>
      </c>
      <c r="K24" s="12">
        <f t="shared" ref="K24" si="44">SUM(H24:I24)</f>
        <v>36719.999999999891</v>
      </c>
    </row>
    <row r="25" spans="1:11" s="13" customFormat="1" ht="17.25" customHeight="1">
      <c r="A25" s="5">
        <v>43416</v>
      </c>
      <c r="B25" s="6" t="s">
        <v>120</v>
      </c>
      <c r="C25" s="7">
        <v>4000</v>
      </c>
      <c r="D25" s="6" t="s">
        <v>12</v>
      </c>
      <c r="E25" s="8">
        <v>618.5</v>
      </c>
      <c r="F25" s="8">
        <v>610.75</v>
      </c>
      <c r="G25" s="8"/>
      <c r="H25" s="9">
        <f t="shared" ref="H25" si="45">(IF(D25="SHORT",E25-F25,IF(D25="LONG",F25-E25)))*C25</f>
        <v>31000</v>
      </c>
      <c r="I25" s="10"/>
      <c r="J25" s="11">
        <f t="shared" ref="J25" si="46">(H25+I25)/C25</f>
        <v>7.75</v>
      </c>
      <c r="K25" s="12">
        <f t="shared" ref="K25" si="47">SUM(H25:I25)</f>
        <v>31000</v>
      </c>
    </row>
    <row r="26" spans="1:11" s="13" customFormat="1" ht="17.25" customHeight="1">
      <c r="A26" s="5">
        <v>43410</v>
      </c>
      <c r="B26" s="6" t="s">
        <v>127</v>
      </c>
      <c r="C26" s="7">
        <v>9000</v>
      </c>
      <c r="D26" s="6" t="s">
        <v>12</v>
      </c>
      <c r="E26" s="8">
        <v>181.9</v>
      </c>
      <c r="F26" s="8">
        <v>183.75</v>
      </c>
      <c r="G26" s="8"/>
      <c r="H26" s="9">
        <f t="shared" ref="H26" si="48">(IF(D26="SHORT",E26-F26,IF(D26="LONG",F26-E26)))*C26</f>
        <v>-16649.999999999949</v>
      </c>
      <c r="I26" s="10"/>
      <c r="J26" s="11">
        <f t="shared" ref="J26" si="49">(H26+I26)/C26</f>
        <v>-1.8499999999999943</v>
      </c>
      <c r="K26" s="12">
        <f t="shared" ref="K26" si="50">SUM(H26:I26)</f>
        <v>-16649.999999999949</v>
      </c>
    </row>
    <row r="27" spans="1:11" s="13" customFormat="1" ht="17.25" customHeight="1">
      <c r="A27" s="5">
        <v>43409</v>
      </c>
      <c r="B27" s="6" t="s">
        <v>126</v>
      </c>
      <c r="C27" s="7">
        <v>1600</v>
      </c>
      <c r="D27" s="6" t="s">
        <v>12</v>
      </c>
      <c r="E27" s="8">
        <v>1063</v>
      </c>
      <c r="F27" s="8">
        <v>1073.8499999999999</v>
      </c>
      <c r="G27" s="8"/>
      <c r="H27" s="9">
        <f t="shared" ref="H27" si="51">(IF(D27="SHORT",E27-F27,IF(D27="LONG",F27-E27)))*C27</f>
        <v>-17359.999999999854</v>
      </c>
      <c r="I27" s="10"/>
      <c r="J27" s="11">
        <f t="shared" ref="J27" si="52">(H27+I27)/C27</f>
        <v>-10.849999999999909</v>
      </c>
      <c r="K27" s="12">
        <f t="shared" ref="K27" si="53">SUM(H27:I27)</f>
        <v>-17359.999999999854</v>
      </c>
    </row>
    <row r="28" spans="1:11" s="13" customFormat="1" ht="17.25" customHeight="1">
      <c r="A28" s="5">
        <v>43406</v>
      </c>
      <c r="B28" s="6" t="s">
        <v>108</v>
      </c>
      <c r="C28" s="7">
        <v>12800</v>
      </c>
      <c r="D28" s="6" t="s">
        <v>14</v>
      </c>
      <c r="E28" s="8">
        <v>267.64999999999998</v>
      </c>
      <c r="F28" s="8">
        <v>264.89999999999998</v>
      </c>
      <c r="G28" s="8"/>
      <c r="H28" s="9">
        <f t="shared" ref="H28:H29" si="54">(IF(D28="SHORT",E28-F28,IF(D28="LONG",F28-E28)))*C28</f>
        <v>-35200</v>
      </c>
      <c r="I28" s="10"/>
      <c r="J28" s="11">
        <f t="shared" ref="J28:J29" si="55">(H28+I28)/C28</f>
        <v>-2.75</v>
      </c>
      <c r="K28" s="12">
        <f t="shared" ref="K28:K29" si="56">SUM(H28:I28)</f>
        <v>-35200</v>
      </c>
    </row>
    <row r="29" spans="1:11" s="13" customFormat="1" ht="16.5" customHeight="1">
      <c r="A29" s="5">
        <v>43405</v>
      </c>
      <c r="B29" s="6" t="s">
        <v>125</v>
      </c>
      <c r="C29" s="7">
        <v>9600</v>
      </c>
      <c r="D29" s="6" t="s">
        <v>14</v>
      </c>
      <c r="E29" s="8">
        <v>329</v>
      </c>
      <c r="F29" s="8">
        <v>325.60000000000002</v>
      </c>
      <c r="G29" s="8"/>
      <c r="H29" s="9">
        <f t="shared" si="54"/>
        <v>-32639.999999999782</v>
      </c>
      <c r="I29" s="10"/>
      <c r="J29" s="11">
        <f t="shared" si="55"/>
        <v>-3.3999999999999773</v>
      </c>
      <c r="K29" s="12">
        <f t="shared" si="56"/>
        <v>-32639.999999999782</v>
      </c>
    </row>
    <row r="30" spans="1:11" ht="21">
      <c r="A30" s="24"/>
      <c r="B30" s="25"/>
      <c r="C30" s="25"/>
      <c r="D30" s="25"/>
      <c r="E30" s="25"/>
      <c r="F30" s="32" t="s">
        <v>93</v>
      </c>
      <c r="G30" s="33"/>
      <c r="H30" s="33"/>
      <c r="I30" s="34"/>
      <c r="J30" s="35">
        <f>SUM(K12:K29)</f>
        <v>238010.00000000093</v>
      </c>
      <c r="K30" s="36"/>
    </row>
    <row r="31" spans="1:11" s="13" customFormat="1" ht="17.25" customHeight="1">
      <c r="A31" s="5">
        <v>43404</v>
      </c>
      <c r="B31" s="6" t="s">
        <v>75</v>
      </c>
      <c r="C31" s="7">
        <v>4244</v>
      </c>
      <c r="D31" s="6" t="s">
        <v>14</v>
      </c>
      <c r="E31" s="8">
        <v>543.5</v>
      </c>
      <c r="F31" s="8">
        <v>550.29999999999995</v>
      </c>
      <c r="G31" s="8"/>
      <c r="H31" s="9">
        <f t="shared" ref="H31" si="57">(IF(D31="SHORT",E31-F31,IF(D31="LONG",F31-E31)))*C31</f>
        <v>28859.199999999808</v>
      </c>
      <c r="I31" s="10"/>
      <c r="J31" s="11">
        <f t="shared" ref="J31" si="58">(H31+I31)/C31</f>
        <v>6.7999999999999545</v>
      </c>
      <c r="K31" s="12">
        <f t="shared" ref="K31" si="59">SUM(H31:I31)</f>
        <v>28859.199999999808</v>
      </c>
    </row>
    <row r="32" spans="1:11" s="13" customFormat="1" ht="17.25" customHeight="1">
      <c r="A32" s="5">
        <v>43403</v>
      </c>
      <c r="B32" s="21" t="s">
        <v>76</v>
      </c>
      <c r="C32" s="7">
        <v>9000</v>
      </c>
      <c r="D32" s="21" t="s">
        <v>12</v>
      </c>
      <c r="E32" s="8">
        <v>219.35</v>
      </c>
      <c r="F32" s="8">
        <v>216.6</v>
      </c>
      <c r="G32" s="8"/>
      <c r="H32" s="9">
        <f t="shared" ref="H32" si="60">(IF(D32="SHORT",E32-F32,IF(D32="LONG",F32-E32)))*C32</f>
        <v>24750</v>
      </c>
      <c r="I32" s="10"/>
      <c r="J32" s="11">
        <f t="shared" ref="J32" si="61">(H32+I32)/C32</f>
        <v>2.75</v>
      </c>
      <c r="K32" s="12">
        <f t="shared" ref="K32" si="62">SUM(H32:I32)</f>
        <v>24750</v>
      </c>
    </row>
    <row r="33" spans="1:11" s="20" customFormat="1" ht="18" customHeight="1">
      <c r="A33" s="14">
        <v>43402</v>
      </c>
      <c r="B33" s="15" t="s">
        <v>120</v>
      </c>
      <c r="C33" s="16">
        <v>4000</v>
      </c>
      <c r="D33" s="15" t="s">
        <v>14</v>
      </c>
      <c r="E33" s="17">
        <v>625.5</v>
      </c>
      <c r="F33" s="17">
        <v>633.29999999999995</v>
      </c>
      <c r="G33" s="17">
        <v>642.85</v>
      </c>
      <c r="H33" s="18">
        <f t="shared" ref="H33" si="63">(IF(D33="SHORT",E33-F33,IF(D33="LONG",F33-E33)))*C33</f>
        <v>31199.999999999818</v>
      </c>
      <c r="I33" s="19">
        <f t="shared" ref="I33" si="64">(IF(D33="SHORT",IF(H33="",0,F33-G33),IF(H33="",0,G33-F33)))*C33</f>
        <v>38200.000000000276</v>
      </c>
      <c r="J33" s="30">
        <f t="shared" ref="J33" si="65">(H33+I33)/C33</f>
        <v>17.350000000000023</v>
      </c>
      <c r="K33" s="31">
        <f t="shared" ref="K33" si="66">SUM(H33:I33)</f>
        <v>69400.000000000087</v>
      </c>
    </row>
    <row r="34" spans="1:11" s="20" customFormat="1" ht="18" customHeight="1">
      <c r="A34" s="14">
        <v>43399</v>
      </c>
      <c r="B34" s="15" t="s">
        <v>15</v>
      </c>
      <c r="C34" s="16">
        <v>4800</v>
      </c>
      <c r="D34" s="15" t="s">
        <v>14</v>
      </c>
      <c r="E34" s="17">
        <v>609.45000000000005</v>
      </c>
      <c r="F34" s="17">
        <v>617.1</v>
      </c>
      <c r="G34" s="17">
        <v>626.35</v>
      </c>
      <c r="H34" s="18">
        <f t="shared" ref="H34" si="67">(IF(D34="SHORT",E34-F34,IF(D34="LONG",F34-E34)))*C34</f>
        <v>36719.999999999891</v>
      </c>
      <c r="I34" s="19">
        <f t="shared" ref="I34" si="68">(IF(D34="SHORT",IF(H34="",0,F34-G34),IF(H34="",0,G34-F34)))*C34</f>
        <v>44400</v>
      </c>
      <c r="J34" s="30">
        <f t="shared" ref="J34" si="69">(H34+I34)/C34</f>
        <v>16.899999999999977</v>
      </c>
      <c r="K34" s="31">
        <f t="shared" ref="K34" si="70">SUM(H34:I34)</f>
        <v>81119.999999999884</v>
      </c>
    </row>
    <row r="35" spans="1:11" s="13" customFormat="1" ht="18" customHeight="1">
      <c r="A35" s="5">
        <v>43398</v>
      </c>
      <c r="B35" s="6" t="s">
        <v>26</v>
      </c>
      <c r="C35" s="7">
        <v>4800</v>
      </c>
      <c r="D35" s="6" t="s">
        <v>14</v>
      </c>
      <c r="E35" s="8">
        <v>375.3</v>
      </c>
      <c r="F35" s="8">
        <v>376.2</v>
      </c>
      <c r="G35" s="8"/>
      <c r="H35" s="9">
        <f t="shared" ref="H35" si="71">(IF(D35="SHORT",E35-F35,IF(D35="LONG",F35-E35)))*C35</f>
        <v>4319.9999999998909</v>
      </c>
      <c r="I35" s="10"/>
      <c r="J35" s="11">
        <f t="shared" ref="J35" si="72">(H35+I35)/C35</f>
        <v>0.89999999999997726</v>
      </c>
      <c r="K35" s="12">
        <f t="shared" ref="K35" si="73">SUM(H35:I35)</f>
        <v>4319.9999999998909</v>
      </c>
    </row>
    <row r="36" spans="1:11" s="13" customFormat="1" ht="18" customHeight="1">
      <c r="A36" s="5">
        <v>43398</v>
      </c>
      <c r="B36" s="6" t="s">
        <v>124</v>
      </c>
      <c r="C36" s="7">
        <v>3200</v>
      </c>
      <c r="D36" s="21" t="s">
        <v>12</v>
      </c>
      <c r="E36" s="8">
        <v>466.6</v>
      </c>
      <c r="F36" s="8">
        <v>460.75</v>
      </c>
      <c r="G36" s="8"/>
      <c r="H36" s="9">
        <f t="shared" ref="H36:H37" si="74">(IF(D36="SHORT",E36-F36,IF(D36="LONG",F36-E36)))*C36</f>
        <v>18720.000000000073</v>
      </c>
      <c r="I36" s="10"/>
      <c r="J36" s="11">
        <f t="shared" ref="J36:J37" si="75">(H36+I36)/C36</f>
        <v>5.8500000000000227</v>
      </c>
      <c r="K36" s="12">
        <f t="shared" ref="K36:K37" si="76">SUM(H36:I36)</f>
        <v>18720.000000000073</v>
      </c>
    </row>
    <row r="37" spans="1:11" s="20" customFormat="1" ht="18" customHeight="1">
      <c r="A37" s="14">
        <v>43397</v>
      </c>
      <c r="B37" s="15" t="s">
        <v>121</v>
      </c>
      <c r="C37" s="16">
        <v>1600</v>
      </c>
      <c r="D37" s="15" t="s">
        <v>12</v>
      </c>
      <c r="E37" s="17">
        <v>1283.8499999999999</v>
      </c>
      <c r="F37" s="17">
        <v>1267.9000000000001</v>
      </c>
      <c r="G37" s="17">
        <v>1248.8499999999999</v>
      </c>
      <c r="H37" s="18">
        <f t="shared" si="74"/>
        <v>25519.999999999709</v>
      </c>
      <c r="I37" s="19">
        <f t="shared" ref="I37" si="77">(IF(D37="SHORT",IF(H37="",0,F37-G37),IF(H37="",0,G37-F37)))*C37</f>
        <v>30480.000000000291</v>
      </c>
      <c r="J37" s="30">
        <f t="shared" si="75"/>
        <v>35</v>
      </c>
      <c r="K37" s="31">
        <f t="shared" si="76"/>
        <v>56000</v>
      </c>
    </row>
    <row r="38" spans="1:11" s="20" customFormat="1" ht="18" customHeight="1">
      <c r="A38" s="14">
        <v>43396</v>
      </c>
      <c r="B38" s="15" t="s">
        <v>27</v>
      </c>
      <c r="C38" s="16">
        <v>5000</v>
      </c>
      <c r="D38" s="15" t="s">
        <v>12</v>
      </c>
      <c r="E38" s="17">
        <v>227.8</v>
      </c>
      <c r="F38" s="17">
        <v>224.95</v>
      </c>
      <c r="G38" s="17">
        <v>221.55</v>
      </c>
      <c r="H38" s="18">
        <f t="shared" ref="H38" si="78">(IF(D38="SHORT",E38-F38,IF(D38="LONG",F38-E38)))*C38</f>
        <v>14250.000000000113</v>
      </c>
      <c r="I38" s="19">
        <f t="shared" ref="I38" si="79">(IF(D38="SHORT",IF(H38="",0,F38-G38),IF(H38="",0,G38-F38)))*C38</f>
        <v>16999.999999999887</v>
      </c>
      <c r="J38" s="30">
        <f t="shared" ref="J38" si="80">(H38+I38)/C38</f>
        <v>6.25</v>
      </c>
      <c r="K38" s="31">
        <f t="shared" ref="K38" si="81">SUM(H38:I38)</f>
        <v>31250</v>
      </c>
    </row>
    <row r="39" spans="1:11" s="13" customFormat="1" ht="18" customHeight="1">
      <c r="A39" s="5">
        <v>43392</v>
      </c>
      <c r="B39" s="21" t="s">
        <v>123</v>
      </c>
      <c r="C39" s="7">
        <v>2800</v>
      </c>
      <c r="D39" s="21" t="s">
        <v>12</v>
      </c>
      <c r="E39" s="8">
        <v>887</v>
      </c>
      <c r="F39" s="8">
        <v>875.9</v>
      </c>
      <c r="G39" s="8"/>
      <c r="H39" s="9">
        <f t="shared" ref="H39" si="82">(IF(D39="SHORT",E39-F39,IF(D39="LONG",F39-E39)))*C39</f>
        <v>31080.000000000065</v>
      </c>
      <c r="I39" s="10"/>
      <c r="J39" s="11">
        <f t="shared" ref="J39" si="83">(H39+I39)/C39</f>
        <v>11.100000000000023</v>
      </c>
      <c r="K39" s="12">
        <f t="shared" ref="K39" si="84">SUM(H39:I39)</f>
        <v>31080.000000000065</v>
      </c>
    </row>
    <row r="40" spans="1:11" s="20" customFormat="1" ht="18" customHeight="1">
      <c r="A40" s="14">
        <v>43390</v>
      </c>
      <c r="B40" s="15" t="s">
        <v>122</v>
      </c>
      <c r="C40" s="16">
        <v>1600</v>
      </c>
      <c r="D40" s="15" t="s">
        <v>12</v>
      </c>
      <c r="E40" s="17">
        <v>1030.45</v>
      </c>
      <c r="F40" s="17">
        <v>1017.55</v>
      </c>
      <c r="G40" s="17">
        <v>1002.3</v>
      </c>
      <c r="H40" s="18">
        <f t="shared" ref="H40:H41" si="85">(IF(D40="SHORT",E40-F40,IF(D40="LONG",F40-E40)))*C40</f>
        <v>20640.000000000146</v>
      </c>
      <c r="I40" s="19">
        <f t="shared" ref="I40" si="86">(IF(D40="SHORT",IF(H40="",0,F40-G40),IF(H40="",0,G40-F40)))*C40</f>
        <v>24400</v>
      </c>
      <c r="J40" s="30">
        <f t="shared" ref="J40:J41" si="87">(H40+I40)/C40</f>
        <v>28.150000000000091</v>
      </c>
      <c r="K40" s="31">
        <f t="shared" ref="K40:K41" si="88">SUM(H40:I40)</f>
        <v>45040.000000000146</v>
      </c>
    </row>
    <row r="41" spans="1:11" s="13" customFormat="1" ht="18" customHeight="1">
      <c r="A41" s="23">
        <v>43389</v>
      </c>
      <c r="B41" s="6" t="s">
        <v>108</v>
      </c>
      <c r="C41" s="7">
        <v>6400</v>
      </c>
      <c r="D41" s="6" t="s">
        <v>14</v>
      </c>
      <c r="E41" s="8">
        <v>277.39999999999998</v>
      </c>
      <c r="F41" s="8">
        <v>274.55</v>
      </c>
      <c r="G41" s="8"/>
      <c r="H41" s="9">
        <f t="shared" si="85"/>
        <v>-18239.999999999782</v>
      </c>
      <c r="I41" s="10"/>
      <c r="J41" s="11">
        <f t="shared" si="87"/>
        <v>-2.8499999999999659</v>
      </c>
      <c r="K41" s="12">
        <f t="shared" si="88"/>
        <v>-18239.999999999782</v>
      </c>
    </row>
    <row r="42" spans="1:11" s="13" customFormat="1" ht="18" customHeight="1">
      <c r="A42" s="23">
        <v>43388</v>
      </c>
      <c r="B42" s="6" t="s">
        <v>121</v>
      </c>
      <c r="C42" s="7">
        <v>1600</v>
      </c>
      <c r="D42" s="6" t="s">
        <v>12</v>
      </c>
      <c r="E42" s="8">
        <v>1311.2</v>
      </c>
      <c r="F42" s="8">
        <v>1324.6</v>
      </c>
      <c r="G42" s="8"/>
      <c r="H42" s="9">
        <f t="shared" ref="H42" si="89">(IF(D42="SHORT",E42-F42,IF(D42="LONG",F42-E42)))*C42</f>
        <v>-21439.999999999782</v>
      </c>
      <c r="I42" s="10"/>
      <c r="J42" s="11">
        <f t="shared" ref="J42" si="90">(H42+I42)/C42</f>
        <v>-13.399999999999864</v>
      </c>
      <c r="K42" s="12">
        <f t="shared" ref="K42" si="91">SUM(H42:I42)</f>
        <v>-21439.999999999782</v>
      </c>
    </row>
    <row r="43" spans="1:11" s="13" customFormat="1" ht="18" customHeight="1">
      <c r="A43" s="23">
        <v>43385</v>
      </c>
      <c r="B43" s="6" t="s">
        <v>85</v>
      </c>
      <c r="C43" s="7">
        <v>3000</v>
      </c>
      <c r="D43" s="6" t="s">
        <v>14</v>
      </c>
      <c r="E43" s="8">
        <v>1080.8</v>
      </c>
      <c r="F43" s="8">
        <v>1069.75</v>
      </c>
      <c r="G43" s="8"/>
      <c r="H43" s="9">
        <f t="shared" ref="H43" si="92">(IF(D43="SHORT",E43-F43,IF(D43="LONG",F43-E43)))*C43</f>
        <v>-33149.999999999862</v>
      </c>
      <c r="I43" s="10"/>
      <c r="J43" s="11">
        <f t="shared" ref="J43" si="93">(H43+I43)/C43</f>
        <v>-11.049999999999955</v>
      </c>
      <c r="K43" s="12">
        <f t="shared" ref="K43" si="94">SUM(H43:I43)</f>
        <v>-33149.999999999862</v>
      </c>
    </row>
    <row r="44" spans="1:11" s="13" customFormat="1" ht="18" customHeight="1">
      <c r="A44" s="23">
        <v>43384</v>
      </c>
      <c r="B44" s="6" t="s">
        <v>120</v>
      </c>
      <c r="C44" s="7">
        <v>4000</v>
      </c>
      <c r="D44" s="6" t="s">
        <v>12</v>
      </c>
      <c r="E44" s="8">
        <v>649.85</v>
      </c>
      <c r="F44" s="8">
        <v>641.70000000000005</v>
      </c>
      <c r="G44" s="8"/>
      <c r="H44" s="9">
        <f t="shared" ref="H44" si="95">(IF(D44="SHORT",E44-F44,IF(D44="LONG",F44-E44)))*C44</f>
        <v>32599.999999999909</v>
      </c>
      <c r="I44" s="10"/>
      <c r="J44" s="11">
        <f t="shared" ref="J44" si="96">(H44+I44)/C44</f>
        <v>8.1499999999999773</v>
      </c>
      <c r="K44" s="12">
        <f t="shared" ref="K44" si="97">SUM(H44:I44)</f>
        <v>32599.999999999909</v>
      </c>
    </row>
    <row r="45" spans="1:11" s="13" customFormat="1" ht="18" customHeight="1">
      <c r="A45" s="5">
        <v>43383</v>
      </c>
      <c r="B45" s="6" t="s">
        <v>33</v>
      </c>
      <c r="C45" s="7">
        <v>11200</v>
      </c>
      <c r="D45" s="6" t="s">
        <v>14</v>
      </c>
      <c r="E45" s="8">
        <v>104.35</v>
      </c>
      <c r="F45" s="8">
        <v>105.65</v>
      </c>
      <c r="G45" s="8"/>
      <c r="H45" s="9">
        <f t="shared" ref="H45" si="98">(IF(D45="SHORT",E45-F45,IF(D45="LONG",F45-E45)))*C45</f>
        <v>14560.000000000127</v>
      </c>
      <c r="I45" s="10"/>
      <c r="J45" s="11">
        <f t="shared" ref="J45" si="99">(H45+I45)/C45</f>
        <v>1.3000000000000114</v>
      </c>
      <c r="K45" s="12">
        <f t="shared" ref="K45" si="100">SUM(H45:I45)</f>
        <v>14560.000000000127</v>
      </c>
    </row>
    <row r="46" spans="1:11" s="13" customFormat="1" ht="18" customHeight="1">
      <c r="A46" s="5">
        <v>43382</v>
      </c>
      <c r="B46" s="6" t="s">
        <v>119</v>
      </c>
      <c r="C46" s="7">
        <v>3600</v>
      </c>
      <c r="D46" s="21" t="s">
        <v>12</v>
      </c>
      <c r="E46" s="8">
        <v>588.4</v>
      </c>
      <c r="F46" s="8">
        <v>581</v>
      </c>
      <c r="G46" s="8"/>
      <c r="H46" s="9">
        <f t="shared" ref="H46" si="101">(IF(D46="SHORT",E46-F46,IF(D46="LONG",F46-E46)))*C46</f>
        <v>26639.99999999992</v>
      </c>
      <c r="I46" s="10"/>
      <c r="J46" s="11">
        <f t="shared" ref="J46" si="102">(H46+I46)/C46</f>
        <v>7.3999999999999782</v>
      </c>
      <c r="K46" s="12">
        <f t="shared" ref="K46" si="103">SUM(H46:I46)</f>
        <v>26639.99999999992</v>
      </c>
    </row>
    <row r="47" spans="1:11" s="20" customFormat="1" ht="18" customHeight="1">
      <c r="A47" s="14">
        <v>43378</v>
      </c>
      <c r="B47" s="15" t="s">
        <v>118</v>
      </c>
      <c r="C47" s="16">
        <v>7000</v>
      </c>
      <c r="D47" s="15" t="s">
        <v>12</v>
      </c>
      <c r="E47" s="17">
        <v>212.25</v>
      </c>
      <c r="F47" s="17">
        <v>209.5</v>
      </c>
      <c r="G47" s="17">
        <v>205.9</v>
      </c>
      <c r="H47" s="18">
        <f t="shared" ref="H47" si="104">(IF(D47="SHORT",E47-F47,IF(D47="LONG",F47-E47)))*C47</f>
        <v>19250</v>
      </c>
      <c r="I47" s="19">
        <f t="shared" ref="I47" si="105">(IF(D47="SHORT",IF(H47="",0,F47-G47),IF(H47="",0,G47-F47)))*C47</f>
        <v>25199.99999999996</v>
      </c>
      <c r="J47" s="30">
        <f t="shared" ref="J47" si="106">(H47+I47)/C47</f>
        <v>6.3499999999999934</v>
      </c>
      <c r="K47" s="31">
        <f t="shared" ref="K47" si="107">SUM(H47:I47)</f>
        <v>44449.999999999956</v>
      </c>
    </row>
    <row r="48" spans="1:11" s="13" customFormat="1" ht="18" customHeight="1">
      <c r="A48" s="5">
        <v>43378</v>
      </c>
      <c r="B48" s="21" t="s">
        <v>118</v>
      </c>
      <c r="C48" s="7">
        <v>7000</v>
      </c>
      <c r="D48" s="21" t="s">
        <v>12</v>
      </c>
      <c r="E48" s="8">
        <v>211.15</v>
      </c>
      <c r="F48" s="8">
        <v>213.4</v>
      </c>
      <c r="G48" s="8"/>
      <c r="H48" s="9">
        <f t="shared" ref="H48:H51" si="108">(IF(D48="SHORT",E48-F48,IF(D48="LONG",F48-E48)))*C48</f>
        <v>-15750</v>
      </c>
      <c r="I48" s="10"/>
      <c r="J48" s="11">
        <f t="shared" ref="J48:J51" si="109">(H48+I48)/C48</f>
        <v>-2.25</v>
      </c>
      <c r="K48" s="12">
        <f t="shared" ref="K48:K51" si="110">SUM(H48:I48)</f>
        <v>-15750</v>
      </c>
    </row>
    <row r="49" spans="1:11" s="13" customFormat="1" ht="18" customHeight="1">
      <c r="A49" s="5">
        <v>43378</v>
      </c>
      <c r="B49" s="21" t="s">
        <v>13</v>
      </c>
      <c r="C49" s="7">
        <v>16000</v>
      </c>
      <c r="D49" s="21" t="s">
        <v>12</v>
      </c>
      <c r="E49" s="8">
        <v>131.75</v>
      </c>
      <c r="F49" s="8">
        <v>133.15</v>
      </c>
      <c r="G49" s="8"/>
      <c r="H49" s="9">
        <f t="shared" si="108"/>
        <v>-22400.000000000091</v>
      </c>
      <c r="I49" s="10"/>
      <c r="J49" s="11">
        <f t="shared" si="109"/>
        <v>-1.4000000000000057</v>
      </c>
      <c r="K49" s="12">
        <f t="shared" si="110"/>
        <v>-22400.000000000091</v>
      </c>
    </row>
    <row r="50" spans="1:11" s="20" customFormat="1" ht="18" customHeight="1">
      <c r="A50" s="14">
        <v>43378</v>
      </c>
      <c r="B50" s="15" t="s">
        <v>110</v>
      </c>
      <c r="C50" s="16">
        <v>15000</v>
      </c>
      <c r="D50" s="15" t="s">
        <v>12</v>
      </c>
      <c r="E50" s="17">
        <v>151.5</v>
      </c>
      <c r="F50" s="17">
        <v>149.6</v>
      </c>
      <c r="G50" s="17">
        <v>147.35</v>
      </c>
      <c r="H50" s="18">
        <f t="shared" si="108"/>
        <v>28500.000000000084</v>
      </c>
      <c r="I50" s="19">
        <f t="shared" ref="I50" si="111">(IF(D50="SHORT",IF(H50="",0,F50-G50),IF(H50="",0,G50-F50)))*C50</f>
        <v>33750</v>
      </c>
      <c r="J50" s="30">
        <f t="shared" si="109"/>
        <v>4.1500000000000057</v>
      </c>
      <c r="K50" s="31">
        <f t="shared" si="110"/>
        <v>62250.000000000087</v>
      </c>
    </row>
    <row r="51" spans="1:11" s="13" customFormat="1" ht="18" customHeight="1">
      <c r="A51" s="5">
        <v>43377</v>
      </c>
      <c r="B51" s="21" t="s">
        <v>33</v>
      </c>
      <c r="C51" s="7">
        <v>11200</v>
      </c>
      <c r="D51" s="21" t="s">
        <v>12</v>
      </c>
      <c r="E51" s="8">
        <v>121</v>
      </c>
      <c r="F51" s="8">
        <v>122.25</v>
      </c>
      <c r="G51" s="8"/>
      <c r="H51" s="9">
        <f t="shared" si="108"/>
        <v>-14000</v>
      </c>
      <c r="I51" s="10"/>
      <c r="J51" s="11">
        <f t="shared" si="109"/>
        <v>-1.25</v>
      </c>
      <c r="K51" s="12">
        <f t="shared" si="110"/>
        <v>-14000</v>
      </c>
    </row>
    <row r="52" spans="1:11" s="13" customFormat="1" ht="18" customHeight="1">
      <c r="A52" s="5">
        <v>43376</v>
      </c>
      <c r="B52" s="6" t="s">
        <v>117</v>
      </c>
      <c r="C52" s="7">
        <v>10000</v>
      </c>
      <c r="D52" s="21" t="s">
        <v>12</v>
      </c>
      <c r="E52" s="8">
        <v>333.25</v>
      </c>
      <c r="F52" s="8">
        <v>329.05</v>
      </c>
      <c r="G52" s="8"/>
      <c r="H52" s="9">
        <f t="shared" ref="H52" si="112">(IF(D52="SHORT",E52-F52,IF(D52="LONG",F52-E52)))*C52</f>
        <v>41999.999999999884</v>
      </c>
      <c r="I52" s="10"/>
      <c r="J52" s="11">
        <f>(H52+I52)/C52</f>
        <v>4.1999999999999886</v>
      </c>
      <c r="K52" s="12">
        <f t="shared" ref="K52" si="113">SUM(H52:I52)</f>
        <v>41999.999999999884</v>
      </c>
    </row>
    <row r="53" spans="1:11" s="13" customFormat="1" ht="18" customHeight="1">
      <c r="A53" s="5">
        <v>43374</v>
      </c>
      <c r="B53" s="21" t="s">
        <v>70</v>
      </c>
      <c r="C53" s="7">
        <v>5250</v>
      </c>
      <c r="D53" s="21" t="s">
        <v>12</v>
      </c>
      <c r="E53" s="8">
        <v>231</v>
      </c>
      <c r="F53" s="8">
        <v>228.2</v>
      </c>
      <c r="G53" s="8"/>
      <c r="H53" s="9">
        <f t="shared" ref="H53" si="114">(IF(D53="SHORT",E53-F53,IF(D53="LONG",F53-E53)))*C53</f>
        <v>14700.00000000006</v>
      </c>
      <c r="I53" s="10"/>
      <c r="J53" s="11">
        <f>(H53+I53)/C53</f>
        <v>2.8000000000000114</v>
      </c>
      <c r="K53" s="12">
        <f t="shared" ref="K53" si="115">SUM(H53:I53)</f>
        <v>14700.00000000006</v>
      </c>
    </row>
    <row r="54" spans="1:11" ht="21">
      <c r="A54" s="24"/>
      <c r="B54" s="25"/>
      <c r="C54" s="25"/>
      <c r="D54" s="25"/>
      <c r="E54" s="25"/>
      <c r="F54" s="32" t="s">
        <v>93</v>
      </c>
      <c r="G54" s="33"/>
      <c r="H54" s="33"/>
      <c r="I54" s="34"/>
      <c r="J54" s="35">
        <f>SUM(K31:K53)</f>
        <v>502759.20000000036</v>
      </c>
      <c r="K54" s="36"/>
    </row>
    <row r="55" spans="1:11" s="13" customFormat="1" ht="18" customHeight="1">
      <c r="A55" s="5">
        <v>43371</v>
      </c>
      <c r="B55" s="6" t="s">
        <v>55</v>
      </c>
      <c r="C55" s="7">
        <v>10668</v>
      </c>
      <c r="D55" s="6" t="s">
        <v>12</v>
      </c>
      <c r="E55" s="8">
        <v>381.55</v>
      </c>
      <c r="F55" s="8">
        <v>376.75</v>
      </c>
      <c r="G55" s="8"/>
      <c r="H55" s="9">
        <f t="shared" ref="H55" si="116">(IF(D55="SHORT",E55-F55,IF(D55="LONG",F55-E55)))*C55</f>
        <v>51206.400000000118</v>
      </c>
      <c r="I55" s="10"/>
      <c r="J55" s="11">
        <f t="shared" ref="J55" si="117">(H55+I55)/C55</f>
        <v>4.8000000000000114</v>
      </c>
      <c r="K55" s="12">
        <f t="shared" ref="K55" si="118">SUM(H55:I55)</f>
        <v>51206.400000000118</v>
      </c>
    </row>
    <row r="56" spans="1:11" s="13" customFormat="1" ht="18" customHeight="1">
      <c r="A56" s="5">
        <v>43369</v>
      </c>
      <c r="B56" s="6" t="s">
        <v>25</v>
      </c>
      <c r="C56" s="7">
        <v>10400</v>
      </c>
      <c r="D56" s="21" t="s">
        <v>14</v>
      </c>
      <c r="E56" s="8">
        <v>338.4</v>
      </c>
      <c r="F56" s="8">
        <v>340.15</v>
      </c>
      <c r="G56" s="8"/>
      <c r="H56" s="9">
        <f t="shared" ref="H56" si="119">(IF(D56="SHORT",E56-F56,IF(D56="LONG",F56-E56)))*C56</f>
        <v>18200</v>
      </c>
      <c r="I56" s="10"/>
      <c r="J56" s="11">
        <f t="shared" ref="J56" si="120">(H56+I56)/C56</f>
        <v>1.75</v>
      </c>
      <c r="K56" s="12">
        <f t="shared" ref="K56" si="121">SUM(H56:I56)</f>
        <v>18200</v>
      </c>
    </row>
    <row r="57" spans="1:11" s="13" customFormat="1" ht="18" customHeight="1">
      <c r="A57" s="5">
        <v>43368</v>
      </c>
      <c r="B57" s="21" t="s">
        <v>73</v>
      </c>
      <c r="C57" s="7">
        <v>6300</v>
      </c>
      <c r="D57" s="21" t="s">
        <v>14</v>
      </c>
      <c r="E57" s="8">
        <v>243.35</v>
      </c>
      <c r="F57" s="8">
        <v>245.2</v>
      </c>
      <c r="G57" s="8"/>
      <c r="H57" s="9">
        <f t="shared" ref="H57:H62" si="122">(IF(D57="SHORT",E57-F57,IF(D57="LONG",F57-E57)))*C57</f>
        <v>11654.999999999964</v>
      </c>
      <c r="I57" s="10"/>
      <c r="J57" s="11">
        <f t="shared" ref="J57:J59" si="123">(H57+I57)/C57</f>
        <v>1.8499999999999943</v>
      </c>
      <c r="K57" s="12">
        <f t="shared" ref="K57:K62" si="124">SUM(H57:I57)</f>
        <v>11654.999999999964</v>
      </c>
    </row>
    <row r="58" spans="1:11" s="13" customFormat="1" ht="18" customHeight="1">
      <c r="A58" s="5">
        <v>43367</v>
      </c>
      <c r="B58" s="21" t="s">
        <v>19</v>
      </c>
      <c r="C58" s="7">
        <v>6000</v>
      </c>
      <c r="D58" s="21" t="s">
        <v>12</v>
      </c>
      <c r="E58" s="8">
        <v>247</v>
      </c>
      <c r="F58" s="8">
        <v>243.95</v>
      </c>
      <c r="G58" s="8"/>
      <c r="H58" s="9">
        <f t="shared" si="122"/>
        <v>18300.000000000069</v>
      </c>
      <c r="I58" s="10"/>
      <c r="J58" s="11">
        <f t="shared" si="123"/>
        <v>3.0500000000000114</v>
      </c>
      <c r="K58" s="12">
        <f t="shared" si="124"/>
        <v>18300.000000000069</v>
      </c>
    </row>
    <row r="59" spans="1:11" s="20" customFormat="1" ht="18" customHeight="1">
      <c r="A59" s="14">
        <v>43364</v>
      </c>
      <c r="B59" s="15" t="s">
        <v>75</v>
      </c>
      <c r="C59" s="16">
        <v>4244</v>
      </c>
      <c r="D59" s="15" t="s">
        <v>12</v>
      </c>
      <c r="E59" s="17">
        <v>630.15</v>
      </c>
      <c r="F59" s="17">
        <v>622.6</v>
      </c>
      <c r="G59" s="17">
        <v>613.20000000000005</v>
      </c>
      <c r="H59" s="18">
        <f t="shared" si="122"/>
        <v>32042.199999999808</v>
      </c>
      <c r="I59" s="19">
        <f t="shared" ref="I59" si="125">(IF(D59="SHORT",IF(H59="",0,F59-G59),IF(H59="",0,G59-F59)))*C59</f>
        <v>39893.599999999904</v>
      </c>
      <c r="J59" s="30">
        <f t="shared" si="123"/>
        <v>16.949999999999932</v>
      </c>
      <c r="K59" s="31">
        <f t="shared" si="124"/>
        <v>71935.799999999712</v>
      </c>
    </row>
    <row r="60" spans="1:11" s="13" customFormat="1" ht="18" customHeight="1">
      <c r="A60" s="5">
        <v>43357</v>
      </c>
      <c r="B60" s="21" t="s">
        <v>42</v>
      </c>
      <c r="C60" s="7">
        <v>12000</v>
      </c>
      <c r="D60" s="21" t="s">
        <v>14</v>
      </c>
      <c r="E60" s="8">
        <v>408.2</v>
      </c>
      <c r="F60" s="8">
        <v>411</v>
      </c>
      <c r="G60" s="8"/>
      <c r="H60" s="9">
        <f t="shared" ref="H60" si="126">(IF(D60="SHORT",E60-F60,IF(D60="LONG",F60-E60)))*C60</f>
        <v>33600.000000000138</v>
      </c>
      <c r="I60" s="10"/>
      <c r="J60" s="11">
        <f t="shared" ref="J60" si="127">(H60+I60)/C60</f>
        <v>2.8000000000000114</v>
      </c>
      <c r="K60" s="12">
        <f t="shared" ref="K60" si="128">SUM(H60:I60)</f>
        <v>33600.000000000138</v>
      </c>
    </row>
    <row r="61" spans="1:11" s="13" customFormat="1" ht="18" customHeight="1">
      <c r="A61" s="5">
        <v>43354</v>
      </c>
      <c r="B61" s="21" t="s">
        <v>114</v>
      </c>
      <c r="C61" s="7">
        <v>10000</v>
      </c>
      <c r="D61" s="21" t="s">
        <v>14</v>
      </c>
      <c r="E61" s="8">
        <v>221.7</v>
      </c>
      <c r="F61" s="8">
        <v>224.45</v>
      </c>
      <c r="G61" s="8"/>
      <c r="H61" s="9">
        <f t="shared" si="122"/>
        <v>27500</v>
      </c>
      <c r="I61" s="10"/>
      <c r="J61" s="11">
        <f>(H61+I61)/C61</f>
        <v>2.75</v>
      </c>
      <c r="K61" s="12">
        <f t="shared" si="124"/>
        <v>27500</v>
      </c>
    </row>
    <row r="62" spans="1:11" s="13" customFormat="1" ht="18" customHeight="1">
      <c r="A62" s="5">
        <v>43353</v>
      </c>
      <c r="B62" s="6" t="s">
        <v>115</v>
      </c>
      <c r="C62" s="7">
        <v>6000</v>
      </c>
      <c r="D62" s="6" t="s">
        <v>12</v>
      </c>
      <c r="E62" s="8">
        <v>461.25</v>
      </c>
      <c r="F62" s="8">
        <v>455.45</v>
      </c>
      <c r="G62" s="8"/>
      <c r="H62" s="9">
        <f t="shared" si="122"/>
        <v>34800.000000000065</v>
      </c>
      <c r="I62" s="10"/>
      <c r="J62" s="11">
        <f t="shared" ref="J62" si="129">(H62+I62)/C62</f>
        <v>5.8000000000000105</v>
      </c>
      <c r="K62" s="12">
        <f t="shared" si="124"/>
        <v>34800.000000000065</v>
      </c>
    </row>
    <row r="63" spans="1:11" s="13" customFormat="1" ht="18" customHeight="1">
      <c r="A63" s="5">
        <v>43350</v>
      </c>
      <c r="B63" s="6" t="s">
        <v>113</v>
      </c>
      <c r="C63" s="7">
        <v>4400</v>
      </c>
      <c r="D63" s="6" t="s">
        <v>14</v>
      </c>
      <c r="E63" s="8">
        <v>503.25</v>
      </c>
      <c r="F63" s="8">
        <v>504.5</v>
      </c>
      <c r="G63" s="8"/>
      <c r="H63" s="9">
        <f t="shared" ref="H63" si="130">(IF(D63="SHORT",E63-F63,IF(D63="LONG",F63-E63)))*C63</f>
        <v>5500</v>
      </c>
      <c r="I63" s="10"/>
      <c r="J63" s="11">
        <f t="shared" ref="J63" si="131">(H63+I63)/C63</f>
        <v>1.25</v>
      </c>
      <c r="K63" s="12">
        <f t="shared" ref="K63" si="132">SUM(H63:I63)</f>
        <v>5500</v>
      </c>
    </row>
    <row r="64" spans="1:11" s="13" customFormat="1" ht="18" customHeight="1">
      <c r="A64" s="5">
        <v>43348</v>
      </c>
      <c r="B64" s="21" t="s">
        <v>11</v>
      </c>
      <c r="C64" s="7">
        <v>16000</v>
      </c>
      <c r="D64" s="21" t="s">
        <v>12</v>
      </c>
      <c r="E64" s="8">
        <v>191.3</v>
      </c>
      <c r="F64" s="8">
        <v>193.25</v>
      </c>
      <c r="G64" s="8"/>
      <c r="H64" s="9">
        <f t="shared" ref="H64" si="133">(IF(D64="SHORT",E64-F64,IF(D64="LONG",F64-E64)))*C64</f>
        <v>-31199.999999999818</v>
      </c>
      <c r="I64" s="10"/>
      <c r="J64" s="11">
        <f t="shared" ref="J64" si="134">(H64+I64)/C64</f>
        <v>-1.9499999999999886</v>
      </c>
      <c r="K64" s="12">
        <f t="shared" ref="K64" si="135">SUM(H64:I64)</f>
        <v>-31199.999999999818</v>
      </c>
    </row>
    <row r="65" spans="1:11" s="20" customFormat="1" ht="18" customHeight="1">
      <c r="A65" s="14">
        <v>43347</v>
      </c>
      <c r="B65" s="15" t="s">
        <v>33</v>
      </c>
      <c r="C65" s="16">
        <v>11200</v>
      </c>
      <c r="D65" s="15" t="s">
        <v>12</v>
      </c>
      <c r="E65" s="17">
        <v>143.9</v>
      </c>
      <c r="F65" s="17">
        <v>142.1</v>
      </c>
      <c r="G65" s="17">
        <v>139.94999999999999</v>
      </c>
      <c r="H65" s="18">
        <f t="shared" ref="H65" si="136">(IF(D65="SHORT",E65-F65,IF(D65="LONG",F65-E65)))*C65</f>
        <v>20160.000000000127</v>
      </c>
      <c r="I65" s="19">
        <f>(IF(D65="SHORT",IF(H65="",0,F65-G65),IF(H65="",0,G65-F65)))*C65</f>
        <v>24080.000000000065</v>
      </c>
      <c r="J65" s="30">
        <f t="shared" ref="J65" si="137">(H65+I65)/C65</f>
        <v>3.9500000000000171</v>
      </c>
      <c r="K65" s="31">
        <f t="shared" ref="K65" si="138">SUM(H65:I65)</f>
        <v>44240.000000000189</v>
      </c>
    </row>
    <row r="66" spans="1:11" ht="21">
      <c r="A66" s="24"/>
      <c r="B66" s="25"/>
      <c r="C66" s="25"/>
      <c r="D66" s="25"/>
      <c r="E66" s="25"/>
      <c r="F66" s="32" t="s">
        <v>93</v>
      </c>
      <c r="G66" s="33"/>
      <c r="H66" s="33"/>
      <c r="I66" s="34"/>
      <c r="J66" s="35">
        <f>SUM(K55:K65)</f>
        <v>285737.20000000042</v>
      </c>
      <c r="K66" s="36"/>
    </row>
    <row r="67" spans="1:11" s="13" customFormat="1" ht="18" customHeight="1">
      <c r="A67" s="5">
        <v>43343</v>
      </c>
      <c r="B67" s="21" t="s">
        <v>42</v>
      </c>
      <c r="C67" s="7">
        <v>12000</v>
      </c>
      <c r="D67" s="21" t="s">
        <v>12</v>
      </c>
      <c r="E67" s="8">
        <v>397</v>
      </c>
      <c r="F67" s="8">
        <v>401.05</v>
      </c>
      <c r="G67" s="8"/>
      <c r="H67" s="9">
        <f t="shared" ref="H67" si="139">(IF(D67="SHORT",E67-F67,IF(D67="LONG",F67-E67)))*C67</f>
        <v>-48600.000000000138</v>
      </c>
      <c r="I67" s="10"/>
      <c r="J67" s="11">
        <f t="shared" ref="J67" si="140">(H67+I67)/C67</f>
        <v>-4.0500000000000114</v>
      </c>
      <c r="K67" s="12">
        <f t="shared" ref="K67" si="141">SUM(H67:I67)</f>
        <v>-48600.000000000138</v>
      </c>
    </row>
    <row r="68" spans="1:11" s="20" customFormat="1" ht="18" customHeight="1">
      <c r="A68" s="14">
        <v>43342</v>
      </c>
      <c r="B68" s="15" t="s">
        <v>111</v>
      </c>
      <c r="C68" s="16">
        <v>24000</v>
      </c>
      <c r="D68" s="15" t="s">
        <v>14</v>
      </c>
      <c r="E68" s="17">
        <v>109</v>
      </c>
      <c r="F68" s="17">
        <v>112.05</v>
      </c>
      <c r="G68" s="17"/>
      <c r="H68" s="18">
        <f t="shared" ref="H68" si="142">(IF(D68="SHORT",E68-F68,IF(D68="LONG",F68-E68)))*C68</f>
        <v>73199.999999999927</v>
      </c>
      <c r="I68" s="19"/>
      <c r="J68" s="30">
        <f t="shared" ref="J68" si="143">(H68+I68)/C68</f>
        <v>3.0499999999999972</v>
      </c>
      <c r="K68" s="31">
        <f t="shared" ref="K68" si="144">SUM(H68:I68)</f>
        <v>73199.999999999927</v>
      </c>
    </row>
    <row r="69" spans="1:11" s="20" customFormat="1" ht="18" customHeight="1">
      <c r="A69" s="14">
        <v>43341</v>
      </c>
      <c r="B69" s="15" t="s">
        <v>110</v>
      </c>
      <c r="C69" s="16">
        <v>15000</v>
      </c>
      <c r="D69" s="15" t="s">
        <v>14</v>
      </c>
      <c r="E69" s="17">
        <v>176.9</v>
      </c>
      <c r="F69" s="17">
        <v>179.15</v>
      </c>
      <c r="G69" s="17">
        <v>181.8</v>
      </c>
      <c r="H69" s="18">
        <f t="shared" ref="H69" si="145">(IF(D69="SHORT",E69-F69,IF(D69="LONG",F69-E69)))*C69</f>
        <v>33750</v>
      </c>
      <c r="I69" s="19">
        <f>(IF(D69="SHORT",IF(H69="",0,F69-G69),IF(H69="",0,G69-F69)))*C69</f>
        <v>39750.000000000087</v>
      </c>
      <c r="J69" s="30">
        <f t="shared" ref="J69" si="146">(H69+I69)/C69</f>
        <v>4.9000000000000057</v>
      </c>
      <c r="K69" s="31">
        <f t="shared" ref="K69" si="147">SUM(H69:I69)</f>
        <v>73500.000000000087</v>
      </c>
    </row>
    <row r="70" spans="1:11" s="13" customFormat="1" ht="18" customHeight="1">
      <c r="A70" s="5">
        <v>43339</v>
      </c>
      <c r="B70" s="6" t="s">
        <v>43</v>
      </c>
      <c r="C70" s="7">
        <v>5200</v>
      </c>
      <c r="D70" s="21" t="s">
        <v>14</v>
      </c>
      <c r="E70" s="8">
        <v>378.2</v>
      </c>
      <c r="F70" s="8">
        <v>382.9</v>
      </c>
      <c r="G70" s="8"/>
      <c r="H70" s="9">
        <f t="shared" ref="H70" si="148">(IF(D70="SHORT",E70-F70,IF(D70="LONG",F70-E70)))*C70</f>
        <v>24439.999999999942</v>
      </c>
      <c r="I70" s="10"/>
      <c r="J70" s="11">
        <f t="shared" ref="J70" si="149">(H70+I70)/C70</f>
        <v>4.6999999999999886</v>
      </c>
      <c r="K70" s="12">
        <f t="shared" ref="K70" si="150">SUM(H70:I70)</f>
        <v>24439.999999999942</v>
      </c>
    </row>
    <row r="71" spans="1:11" s="13" customFormat="1" ht="18" customHeight="1">
      <c r="A71" s="5">
        <v>43336</v>
      </c>
      <c r="B71" s="6" t="s">
        <v>109</v>
      </c>
      <c r="C71" s="7">
        <v>6000</v>
      </c>
      <c r="D71" s="21" t="s">
        <v>14</v>
      </c>
      <c r="E71" s="8">
        <v>426.45</v>
      </c>
      <c r="F71" s="8">
        <v>431.75</v>
      </c>
      <c r="G71" s="8"/>
      <c r="H71" s="9">
        <f t="shared" ref="H71:H72" si="151">(IF(D71="SHORT",E71-F71,IF(D71="LONG",F71-E71)))*C71</f>
        <v>31800.000000000069</v>
      </c>
      <c r="I71" s="10"/>
      <c r="J71" s="11">
        <f t="shared" ref="J71:J72" si="152">(H71+I71)/C71</f>
        <v>5.3000000000000114</v>
      </c>
      <c r="K71" s="12">
        <f t="shared" ref="K71:K72" si="153">SUM(H71:I71)</f>
        <v>31800.000000000069</v>
      </c>
    </row>
    <row r="72" spans="1:11" s="20" customFormat="1" ht="18" customHeight="1">
      <c r="A72" s="14">
        <v>43335</v>
      </c>
      <c r="B72" s="15" t="s">
        <v>108</v>
      </c>
      <c r="C72" s="16">
        <v>12800</v>
      </c>
      <c r="D72" s="15" t="s">
        <v>14</v>
      </c>
      <c r="E72" s="17">
        <v>282.64999999999998</v>
      </c>
      <c r="F72" s="17">
        <v>286.14999999999998</v>
      </c>
      <c r="G72" s="17">
        <v>290.5</v>
      </c>
      <c r="H72" s="18">
        <f t="shared" si="151"/>
        <v>44800</v>
      </c>
      <c r="I72" s="19">
        <f>(IF(D72="SHORT",IF(H72="",0,F72-G72),IF(H72="",0,G72-F72)))*C72</f>
        <v>55680.000000000291</v>
      </c>
      <c r="J72" s="30">
        <f t="shared" si="152"/>
        <v>7.8500000000000227</v>
      </c>
      <c r="K72" s="31">
        <f t="shared" si="153"/>
        <v>100480.00000000029</v>
      </c>
    </row>
    <row r="73" spans="1:11" s="13" customFormat="1" ht="18" customHeight="1">
      <c r="A73" s="5">
        <v>43330</v>
      </c>
      <c r="B73" s="21" t="s">
        <v>23</v>
      </c>
      <c r="C73" s="7">
        <v>4800</v>
      </c>
      <c r="D73" s="21" t="s">
        <v>14</v>
      </c>
      <c r="E73" s="8">
        <v>1038.5999999999999</v>
      </c>
      <c r="F73" s="8">
        <v>1051.55</v>
      </c>
      <c r="G73" s="8"/>
      <c r="H73" s="9">
        <f t="shared" ref="H73" si="154">(IF(D73="SHORT",E73-F73,IF(D73="LONG",F73-E73)))*C73</f>
        <v>62160.000000000218</v>
      </c>
      <c r="I73" s="10"/>
      <c r="J73" s="11">
        <f t="shared" ref="J73" si="155">(H73+I73)/C73</f>
        <v>12.950000000000045</v>
      </c>
      <c r="K73" s="12">
        <f t="shared" ref="K73" si="156">SUM(H73:I73)</f>
        <v>62160.000000000218</v>
      </c>
    </row>
    <row r="74" spans="1:11" s="20" customFormat="1" ht="18" customHeight="1">
      <c r="A74" s="14">
        <v>43329</v>
      </c>
      <c r="B74" s="15" t="s">
        <v>107</v>
      </c>
      <c r="C74" s="16">
        <v>4800</v>
      </c>
      <c r="D74" s="15" t="s">
        <v>14</v>
      </c>
      <c r="E74" s="17">
        <v>577.1</v>
      </c>
      <c r="F74" s="17">
        <v>584</v>
      </c>
      <c r="G74" s="17">
        <v>592.79999999999995</v>
      </c>
      <c r="H74" s="18">
        <f t="shared" ref="H74" si="157">(IF(D74="SHORT",E74-F74,IF(D74="LONG",F74-E74)))*C74</f>
        <v>33119.999999999891</v>
      </c>
      <c r="I74" s="19">
        <f>(IF(D74="SHORT",IF(H74="",0,F74-G74),IF(H74="",0,G74-F74)))*C74</f>
        <v>42239.999999999782</v>
      </c>
      <c r="J74" s="30">
        <f t="shared" ref="J74" si="158">(H74+I74)/C74</f>
        <v>15.699999999999934</v>
      </c>
      <c r="K74" s="31">
        <f t="shared" ref="K74" si="159">SUM(H74:I74)</f>
        <v>75359.99999999968</v>
      </c>
    </row>
    <row r="75" spans="1:11" s="13" customFormat="1" ht="18" customHeight="1">
      <c r="A75" s="5">
        <v>43328</v>
      </c>
      <c r="B75" s="6" t="s">
        <v>106</v>
      </c>
      <c r="C75" s="7">
        <v>18000</v>
      </c>
      <c r="D75" s="6" t="s">
        <v>14</v>
      </c>
      <c r="E75" s="8">
        <v>80.650000000000006</v>
      </c>
      <c r="F75" s="8">
        <v>80.8</v>
      </c>
      <c r="G75" s="8"/>
      <c r="H75" s="9">
        <f>(IF(D75="SHORT",E75-F75,IF(D75="LONG",F75-E75)))*C75</f>
        <v>2699.9999999998463</v>
      </c>
      <c r="I75" s="10"/>
      <c r="J75" s="11">
        <f>(H75+I75)/C75</f>
        <v>0.14999999999999147</v>
      </c>
      <c r="K75" s="12">
        <f>SUM(H75:I75)</f>
        <v>2699.9999999998463</v>
      </c>
    </row>
    <row r="76" spans="1:11" s="13" customFormat="1" ht="18" customHeight="1">
      <c r="A76" s="5">
        <v>43326</v>
      </c>
      <c r="B76" s="6" t="s">
        <v>105</v>
      </c>
      <c r="C76" s="7">
        <v>6400</v>
      </c>
      <c r="D76" s="6" t="s">
        <v>14</v>
      </c>
      <c r="E76" s="8">
        <v>295.8</v>
      </c>
      <c r="F76" s="8">
        <v>299.45</v>
      </c>
      <c r="G76" s="8"/>
      <c r="H76" s="9">
        <f>(IF(D76="SHORT",E76-F76,IF(D76="LONG",F76-E76)))*C76</f>
        <v>23359.999999999854</v>
      </c>
      <c r="I76" s="10"/>
      <c r="J76" s="11">
        <f>(H76+I76)/C76</f>
        <v>3.6499999999999773</v>
      </c>
      <c r="K76" s="12">
        <f>SUM(H76:I76)</f>
        <v>23359.999999999854</v>
      </c>
    </row>
    <row r="77" spans="1:11" s="13" customFormat="1" ht="18" customHeight="1">
      <c r="A77" s="5">
        <v>43322</v>
      </c>
      <c r="B77" s="6" t="s">
        <v>11</v>
      </c>
      <c r="C77" s="7">
        <v>16000</v>
      </c>
      <c r="D77" s="6" t="s">
        <v>12</v>
      </c>
      <c r="E77" s="8">
        <v>191</v>
      </c>
      <c r="F77" s="8">
        <v>189.65</v>
      </c>
      <c r="G77" s="8"/>
      <c r="H77" s="9">
        <f>(IF(D77="SHORT",E77-F77,IF(D77="LONG",F77-E77)))*C77</f>
        <v>21599.999999999909</v>
      </c>
      <c r="I77" s="10"/>
      <c r="J77" s="11">
        <f>(H77+I77)/C77</f>
        <v>1.3499999999999943</v>
      </c>
      <c r="K77" s="12">
        <f>SUM(H77:I77)</f>
        <v>21599.999999999909</v>
      </c>
    </row>
    <row r="78" spans="1:11" s="13" customFormat="1" ht="18" customHeight="1">
      <c r="A78" s="5">
        <v>43321</v>
      </c>
      <c r="B78" s="6" t="s">
        <v>13</v>
      </c>
      <c r="C78" s="7">
        <v>8000</v>
      </c>
      <c r="D78" s="6" t="s">
        <v>14</v>
      </c>
      <c r="E78" s="8">
        <v>204.6</v>
      </c>
      <c r="F78" s="8">
        <v>207.15</v>
      </c>
      <c r="G78" s="8"/>
      <c r="H78" s="9">
        <f t="shared" ref="H78:H141" si="160">(IF(D78="SHORT",E78-F78,IF(D78="LONG",F78-E78)))*C78</f>
        <v>20400.000000000091</v>
      </c>
      <c r="I78" s="10"/>
      <c r="J78" s="11">
        <f t="shared" ref="J78:J84" si="161">(H78+I78)/C78</f>
        <v>2.5500000000000114</v>
      </c>
      <c r="K78" s="12">
        <f t="shared" ref="K78:K141" si="162">SUM(H78:I78)</f>
        <v>20400.000000000091</v>
      </c>
    </row>
    <row r="79" spans="1:11" s="13" customFormat="1" ht="18" customHeight="1">
      <c r="A79" s="5">
        <v>43320</v>
      </c>
      <c r="B79" s="6" t="s">
        <v>15</v>
      </c>
      <c r="C79" s="7">
        <v>4800</v>
      </c>
      <c r="D79" s="6" t="s">
        <v>14</v>
      </c>
      <c r="E79" s="8">
        <v>646.1</v>
      </c>
      <c r="F79" s="8">
        <v>639.5</v>
      </c>
      <c r="G79" s="8"/>
      <c r="H79" s="9">
        <f t="shared" si="160"/>
        <v>-31680.000000000109</v>
      </c>
      <c r="I79" s="10"/>
      <c r="J79" s="11">
        <f t="shared" si="161"/>
        <v>-6.6000000000000227</v>
      </c>
      <c r="K79" s="12">
        <f t="shared" si="162"/>
        <v>-31680.000000000109</v>
      </c>
    </row>
    <row r="80" spans="1:11" s="20" customFormat="1" ht="18" customHeight="1">
      <c r="A80" s="14">
        <v>43319</v>
      </c>
      <c r="B80" s="15" t="s">
        <v>16</v>
      </c>
      <c r="C80" s="16">
        <v>10000</v>
      </c>
      <c r="D80" s="15" t="s">
        <v>12</v>
      </c>
      <c r="E80" s="17">
        <v>201.75</v>
      </c>
      <c r="F80" s="17">
        <v>199.2</v>
      </c>
      <c r="G80" s="17">
        <v>196.2</v>
      </c>
      <c r="H80" s="18">
        <f t="shared" si="160"/>
        <v>25500.000000000113</v>
      </c>
      <c r="I80" s="19">
        <f>(IF(D80="SHORT",IF(H80="",0,F80-G80),IF(H80="",0,G80-F80)))*C80</f>
        <v>30000</v>
      </c>
      <c r="J80" s="30">
        <f t="shared" si="161"/>
        <v>5.5500000000000114</v>
      </c>
      <c r="K80" s="31">
        <f t="shared" si="162"/>
        <v>55500.000000000116</v>
      </c>
    </row>
    <row r="81" spans="1:11" s="13" customFormat="1" ht="18" customHeight="1">
      <c r="A81" s="5">
        <v>43315</v>
      </c>
      <c r="B81" s="6" t="s">
        <v>17</v>
      </c>
      <c r="C81" s="7">
        <v>5200</v>
      </c>
      <c r="D81" s="6" t="s">
        <v>14</v>
      </c>
      <c r="E81" s="8">
        <v>524.15</v>
      </c>
      <c r="F81" s="8">
        <v>526.65</v>
      </c>
      <c r="G81" s="8"/>
      <c r="H81" s="9">
        <f t="shared" si="160"/>
        <v>13000</v>
      </c>
      <c r="I81" s="10"/>
      <c r="J81" s="11">
        <f t="shared" si="161"/>
        <v>2.5</v>
      </c>
      <c r="K81" s="12">
        <f t="shared" si="162"/>
        <v>13000</v>
      </c>
    </row>
    <row r="82" spans="1:11" s="13" customFormat="1" ht="18" customHeight="1">
      <c r="A82" s="5">
        <v>43314</v>
      </c>
      <c r="B82" s="6" t="s">
        <v>18</v>
      </c>
      <c r="C82" s="7">
        <v>18000</v>
      </c>
      <c r="D82" s="6" t="s">
        <v>14</v>
      </c>
      <c r="E82" s="8">
        <v>115.4</v>
      </c>
      <c r="F82" s="8">
        <v>116.8</v>
      </c>
      <c r="G82" s="8"/>
      <c r="H82" s="9">
        <f t="shared" si="160"/>
        <v>25199.999999999847</v>
      </c>
      <c r="I82" s="10"/>
      <c r="J82" s="11">
        <f t="shared" si="161"/>
        <v>1.3999999999999915</v>
      </c>
      <c r="K82" s="12">
        <f t="shared" si="162"/>
        <v>25199.999999999847</v>
      </c>
    </row>
    <row r="83" spans="1:11" s="13" customFormat="1" ht="18" customHeight="1">
      <c r="A83" s="5">
        <v>43314</v>
      </c>
      <c r="B83" s="6" t="s">
        <v>18</v>
      </c>
      <c r="C83" s="7">
        <v>18000</v>
      </c>
      <c r="D83" s="6" t="s">
        <v>14</v>
      </c>
      <c r="E83" s="8">
        <v>115.4</v>
      </c>
      <c r="F83" s="8">
        <v>116.8</v>
      </c>
      <c r="G83" s="8"/>
      <c r="H83" s="9">
        <f t="shared" si="160"/>
        <v>25199.999999999847</v>
      </c>
      <c r="I83" s="10"/>
      <c r="J83" s="11">
        <f t="shared" si="161"/>
        <v>1.3999999999999915</v>
      </c>
      <c r="K83" s="12">
        <f t="shared" si="162"/>
        <v>25199.999999999847</v>
      </c>
    </row>
    <row r="84" spans="1:11" s="20" customFormat="1" ht="18" customHeight="1">
      <c r="A84" s="14">
        <v>43313</v>
      </c>
      <c r="B84" s="15" t="s">
        <v>19</v>
      </c>
      <c r="C84" s="16">
        <v>6000</v>
      </c>
      <c r="D84" s="15" t="s">
        <v>14</v>
      </c>
      <c r="E84" s="17">
        <v>258.75</v>
      </c>
      <c r="F84" s="17">
        <v>261.95</v>
      </c>
      <c r="G84" s="17">
        <v>265.95</v>
      </c>
      <c r="H84" s="18">
        <f t="shared" si="160"/>
        <v>19199.999999999931</v>
      </c>
      <c r="I84" s="19">
        <f>(IF(D84="SHORT",IF(H84="",0,F84-G84),IF(H84="",0,G84-F84)))*C84</f>
        <v>24000</v>
      </c>
      <c r="J84" s="11">
        <f t="shared" si="161"/>
        <v>7.1999999999999877</v>
      </c>
      <c r="K84" s="12">
        <f t="shared" si="162"/>
        <v>43199.999999999927</v>
      </c>
    </row>
    <row r="85" spans="1:11" ht="21">
      <c r="A85" s="24"/>
      <c r="B85" s="25"/>
      <c r="C85" s="25"/>
      <c r="D85" s="25"/>
      <c r="E85" s="25"/>
      <c r="F85" s="32" t="s">
        <v>93</v>
      </c>
      <c r="G85" s="33"/>
      <c r="H85" s="33"/>
      <c r="I85" s="34"/>
      <c r="J85" s="35">
        <f>SUM(K68:K84)</f>
        <v>639419.99999999953</v>
      </c>
      <c r="K85" s="36"/>
    </row>
    <row r="86" spans="1:11" s="20" customFormat="1" ht="18" customHeight="1">
      <c r="A86" s="14">
        <v>43312</v>
      </c>
      <c r="B86" s="15" t="s">
        <v>20</v>
      </c>
      <c r="C86" s="16">
        <v>6300</v>
      </c>
      <c r="D86" s="15" t="s">
        <v>14</v>
      </c>
      <c r="E86" s="17">
        <v>286</v>
      </c>
      <c r="F86" s="17">
        <v>289.55</v>
      </c>
      <c r="G86" s="17">
        <v>294.64999999999998</v>
      </c>
      <c r="H86" s="9">
        <f t="shared" si="160"/>
        <v>22365.000000000073</v>
      </c>
      <c r="I86" s="19">
        <f>(IF(D86="SHORT",IF(H86="",0,F86-G86),IF(H86="",0,G86-F86)))*C86</f>
        <v>32129.999999999785</v>
      </c>
      <c r="J86" s="11">
        <f t="shared" ref="J86:J106" si="163">(H86+I86)/C86</f>
        <v>8.6499999999999773</v>
      </c>
      <c r="K86" s="12">
        <f t="shared" si="162"/>
        <v>54494.999999999854</v>
      </c>
    </row>
    <row r="87" spans="1:11" s="13" customFormat="1" ht="18" customHeight="1">
      <c r="A87" s="5">
        <v>43312</v>
      </c>
      <c r="B87" s="6" t="s">
        <v>21</v>
      </c>
      <c r="C87" s="7">
        <v>2400</v>
      </c>
      <c r="D87" s="6" t="s">
        <v>14</v>
      </c>
      <c r="E87" s="8">
        <v>917</v>
      </c>
      <c r="F87" s="8">
        <v>928.45</v>
      </c>
      <c r="G87" s="8"/>
      <c r="H87" s="9">
        <f t="shared" si="160"/>
        <v>27480.000000000109</v>
      </c>
      <c r="I87" s="10"/>
      <c r="J87" s="11">
        <f t="shared" si="163"/>
        <v>11.450000000000045</v>
      </c>
      <c r="K87" s="12">
        <f t="shared" si="162"/>
        <v>27480.000000000109</v>
      </c>
    </row>
    <row r="88" spans="1:11" s="13" customFormat="1" ht="18" customHeight="1">
      <c r="A88" s="5">
        <v>43311</v>
      </c>
      <c r="B88" s="6" t="s">
        <v>22</v>
      </c>
      <c r="C88" s="7">
        <v>32000</v>
      </c>
      <c r="D88" s="6" t="s">
        <v>14</v>
      </c>
      <c r="E88" s="8">
        <v>61.3</v>
      </c>
      <c r="F88" s="8">
        <v>62.1</v>
      </c>
      <c r="G88" s="8"/>
      <c r="H88" s="9">
        <f t="shared" si="160"/>
        <v>25600.000000000138</v>
      </c>
      <c r="I88" s="10"/>
      <c r="J88" s="11">
        <f t="shared" si="163"/>
        <v>0.80000000000000437</v>
      </c>
      <c r="K88" s="12">
        <f t="shared" si="162"/>
        <v>25600.000000000138</v>
      </c>
    </row>
    <row r="89" spans="1:11" s="13" customFormat="1" ht="18" customHeight="1">
      <c r="A89" s="5">
        <v>43311</v>
      </c>
      <c r="B89" s="6" t="s">
        <v>23</v>
      </c>
      <c r="C89" s="7">
        <v>2400</v>
      </c>
      <c r="D89" s="6" t="s">
        <v>14</v>
      </c>
      <c r="E89" s="8">
        <v>930.5</v>
      </c>
      <c r="F89" s="8">
        <v>921.15</v>
      </c>
      <c r="G89" s="8"/>
      <c r="H89" s="9">
        <f t="shared" si="160"/>
        <v>-22440.000000000055</v>
      </c>
      <c r="I89" s="10"/>
      <c r="J89" s="11">
        <f t="shared" si="163"/>
        <v>-9.3500000000000227</v>
      </c>
      <c r="K89" s="12">
        <f t="shared" si="162"/>
        <v>-22440.000000000055</v>
      </c>
    </row>
    <row r="90" spans="1:11" s="13" customFormat="1" ht="18" customHeight="1">
      <c r="A90" s="5">
        <v>43308</v>
      </c>
      <c r="B90" s="6" t="s">
        <v>24</v>
      </c>
      <c r="C90" s="7">
        <v>7200</v>
      </c>
      <c r="D90" s="6" t="s">
        <v>14</v>
      </c>
      <c r="E90" s="8">
        <v>386.1</v>
      </c>
      <c r="F90" s="8">
        <v>390.9</v>
      </c>
      <c r="G90" s="8"/>
      <c r="H90" s="9">
        <f t="shared" si="160"/>
        <v>34559.999999999673</v>
      </c>
      <c r="I90" s="10"/>
      <c r="J90" s="11">
        <f t="shared" si="163"/>
        <v>4.7999999999999545</v>
      </c>
      <c r="K90" s="12">
        <f t="shared" si="162"/>
        <v>34559.999999999673</v>
      </c>
    </row>
    <row r="91" spans="1:11" s="13" customFormat="1" ht="18" customHeight="1">
      <c r="A91" s="5">
        <v>43305</v>
      </c>
      <c r="B91" s="6" t="s">
        <v>25</v>
      </c>
      <c r="C91" s="7">
        <v>10400</v>
      </c>
      <c r="D91" s="6" t="s">
        <v>14</v>
      </c>
      <c r="E91" s="8">
        <v>352.25</v>
      </c>
      <c r="F91" s="8">
        <v>356.65</v>
      </c>
      <c r="G91" s="8"/>
      <c r="H91" s="9">
        <f t="shared" si="160"/>
        <v>45759.999999999767</v>
      </c>
      <c r="I91" s="10"/>
      <c r="J91" s="11">
        <f t="shared" si="163"/>
        <v>4.3999999999999773</v>
      </c>
      <c r="K91" s="12">
        <f t="shared" si="162"/>
        <v>45759.999999999767</v>
      </c>
    </row>
    <row r="92" spans="1:11" s="13" customFormat="1" ht="18" customHeight="1">
      <c r="A92" s="5">
        <v>43304</v>
      </c>
      <c r="B92" s="6" t="s">
        <v>26</v>
      </c>
      <c r="C92" s="7">
        <v>4800</v>
      </c>
      <c r="D92" s="6" t="s">
        <v>12</v>
      </c>
      <c r="E92" s="8">
        <v>453.6</v>
      </c>
      <c r="F92" s="8">
        <v>458.15</v>
      </c>
      <c r="G92" s="8"/>
      <c r="H92" s="9">
        <f t="shared" si="160"/>
        <v>-21839.999999999782</v>
      </c>
      <c r="I92" s="10"/>
      <c r="J92" s="11">
        <f t="shared" si="163"/>
        <v>-4.5499999999999545</v>
      </c>
      <c r="K92" s="12">
        <f t="shared" si="162"/>
        <v>-21839.999999999782</v>
      </c>
    </row>
    <row r="93" spans="1:11" s="13" customFormat="1" ht="18" customHeight="1">
      <c r="A93" s="5">
        <v>43304</v>
      </c>
      <c r="B93" s="6" t="s">
        <v>27</v>
      </c>
      <c r="C93" s="7">
        <v>5000</v>
      </c>
      <c r="D93" s="6" t="s">
        <v>14</v>
      </c>
      <c r="E93" s="8">
        <v>323.64999999999998</v>
      </c>
      <c r="F93" s="8">
        <v>327.64999999999998</v>
      </c>
      <c r="G93" s="8"/>
      <c r="H93" s="9">
        <f t="shared" si="160"/>
        <v>20000</v>
      </c>
      <c r="I93" s="10"/>
      <c r="J93" s="11">
        <f t="shared" si="163"/>
        <v>4</v>
      </c>
      <c r="K93" s="12">
        <f t="shared" si="162"/>
        <v>20000</v>
      </c>
    </row>
    <row r="94" spans="1:11" s="13" customFormat="1" ht="18" customHeight="1">
      <c r="A94" s="5">
        <v>43301</v>
      </c>
      <c r="B94" s="6" t="s">
        <v>28</v>
      </c>
      <c r="C94" s="7">
        <v>2000</v>
      </c>
      <c r="D94" s="6" t="s">
        <v>14</v>
      </c>
      <c r="E94" s="8">
        <v>1511</v>
      </c>
      <c r="F94" s="8">
        <v>1529.85</v>
      </c>
      <c r="G94" s="8"/>
      <c r="H94" s="9">
        <f t="shared" si="160"/>
        <v>37699.999999999818</v>
      </c>
      <c r="I94" s="10"/>
      <c r="J94" s="11">
        <f t="shared" si="163"/>
        <v>18.849999999999909</v>
      </c>
      <c r="K94" s="12">
        <f t="shared" si="162"/>
        <v>37699.999999999818</v>
      </c>
    </row>
    <row r="95" spans="1:11" s="13" customFormat="1" ht="18" customHeight="1">
      <c r="A95" s="5">
        <v>43300</v>
      </c>
      <c r="B95" s="6" t="s">
        <v>29</v>
      </c>
      <c r="C95" s="7">
        <v>4000</v>
      </c>
      <c r="D95" s="21" t="s">
        <v>12</v>
      </c>
      <c r="E95" s="8">
        <v>913.25</v>
      </c>
      <c r="F95" s="8">
        <v>910.2</v>
      </c>
      <c r="G95" s="8"/>
      <c r="H95" s="9">
        <f t="shared" si="160"/>
        <v>12199.999999999818</v>
      </c>
      <c r="I95" s="10"/>
      <c r="J95" s="11">
        <f t="shared" si="163"/>
        <v>3.0499999999999545</v>
      </c>
      <c r="K95" s="12">
        <f t="shared" si="162"/>
        <v>12199.999999999818</v>
      </c>
    </row>
    <row r="96" spans="1:11" s="20" customFormat="1" ht="18" customHeight="1">
      <c r="A96" s="14">
        <v>43299</v>
      </c>
      <c r="B96" s="15" t="s">
        <v>30</v>
      </c>
      <c r="C96" s="16">
        <v>7500</v>
      </c>
      <c r="D96" s="15" t="s">
        <v>12</v>
      </c>
      <c r="E96" s="17">
        <v>84.45</v>
      </c>
      <c r="F96" s="17">
        <v>83.4</v>
      </c>
      <c r="G96" s="17">
        <v>82.1</v>
      </c>
      <c r="H96" s="9">
        <f t="shared" si="160"/>
        <v>7874.9999999999791</v>
      </c>
      <c r="I96" s="19">
        <f>(IF(D96="SHORT",IF(H96="",0,F96-G96),IF(H96="",0,G96-F96)))*C96</f>
        <v>9750.0000000000855</v>
      </c>
      <c r="J96" s="11">
        <f t="shared" si="163"/>
        <v>2.3500000000000085</v>
      </c>
      <c r="K96" s="12">
        <f t="shared" si="162"/>
        <v>17625.000000000065</v>
      </c>
    </row>
    <row r="97" spans="1:11" s="13" customFormat="1" ht="18" customHeight="1">
      <c r="A97" s="5">
        <v>43298</v>
      </c>
      <c r="B97" s="6" t="s">
        <v>31</v>
      </c>
      <c r="C97" s="7">
        <v>9000</v>
      </c>
      <c r="D97" s="6" t="s">
        <v>14</v>
      </c>
      <c r="E97" s="22">
        <v>246.75</v>
      </c>
      <c r="F97" s="8">
        <v>249.8</v>
      </c>
      <c r="G97" s="8"/>
      <c r="H97" s="9">
        <f t="shared" si="160"/>
        <v>27450.000000000102</v>
      </c>
      <c r="I97" s="10"/>
      <c r="J97" s="11">
        <f t="shared" si="163"/>
        <v>3.0500000000000114</v>
      </c>
      <c r="K97" s="12">
        <f t="shared" si="162"/>
        <v>27450.000000000102</v>
      </c>
    </row>
    <row r="98" spans="1:11" s="20" customFormat="1" ht="18" customHeight="1">
      <c r="A98" s="14">
        <v>43292</v>
      </c>
      <c r="B98" s="15" t="s">
        <v>32</v>
      </c>
      <c r="C98" s="16">
        <v>18000</v>
      </c>
      <c r="D98" s="15" t="s">
        <v>14</v>
      </c>
      <c r="E98" s="17">
        <v>117.85</v>
      </c>
      <c r="F98" s="17">
        <v>119.3</v>
      </c>
      <c r="G98" s="17">
        <v>121.15</v>
      </c>
      <c r="H98" s="9">
        <f t="shared" si="160"/>
        <v>26100.000000000051</v>
      </c>
      <c r="I98" s="19">
        <f>(IF(D98="SHORT",IF(H98="",0,F98-G98),IF(H98="",0,G98-F98)))*C98</f>
        <v>33300.000000000153</v>
      </c>
      <c r="J98" s="11">
        <f t="shared" si="163"/>
        <v>3.3000000000000114</v>
      </c>
      <c r="K98" s="12">
        <f t="shared" si="162"/>
        <v>59400.000000000204</v>
      </c>
    </row>
    <row r="99" spans="1:11" s="13" customFormat="1" ht="18" customHeight="1">
      <c r="A99" s="5">
        <v>43290</v>
      </c>
      <c r="B99" s="6" t="s">
        <v>23</v>
      </c>
      <c r="C99" s="7">
        <v>4800</v>
      </c>
      <c r="D99" s="21" t="s">
        <v>14</v>
      </c>
      <c r="E99" s="8">
        <v>1003</v>
      </c>
      <c r="F99" s="8">
        <v>1015.5</v>
      </c>
      <c r="G99" s="8"/>
      <c r="H99" s="9">
        <f t="shared" si="160"/>
        <v>60000</v>
      </c>
      <c r="I99" s="10"/>
      <c r="J99" s="11">
        <f t="shared" si="163"/>
        <v>12.5</v>
      </c>
      <c r="K99" s="12">
        <f t="shared" si="162"/>
        <v>60000</v>
      </c>
    </row>
    <row r="100" spans="1:11" s="13" customFormat="1" ht="18" customHeight="1">
      <c r="A100" s="5">
        <v>43286</v>
      </c>
      <c r="B100" s="6" t="s">
        <v>33</v>
      </c>
      <c r="C100" s="7">
        <v>11200</v>
      </c>
      <c r="D100" s="21" t="s">
        <v>14</v>
      </c>
      <c r="E100" s="8">
        <v>156</v>
      </c>
      <c r="F100" s="8">
        <v>154.4</v>
      </c>
      <c r="G100" s="8"/>
      <c r="H100" s="9">
        <f t="shared" si="160"/>
        <v>-17919.999999999935</v>
      </c>
      <c r="I100" s="10"/>
      <c r="J100" s="11">
        <f t="shared" si="163"/>
        <v>-1.5999999999999941</v>
      </c>
      <c r="K100" s="12">
        <f t="shared" si="162"/>
        <v>-17919.999999999935</v>
      </c>
    </row>
    <row r="101" spans="1:11" s="20" customFormat="1" ht="18" customHeight="1">
      <c r="A101" s="14">
        <v>43285</v>
      </c>
      <c r="B101" s="15" t="s">
        <v>34</v>
      </c>
      <c r="C101" s="16">
        <v>48000</v>
      </c>
      <c r="D101" s="15" t="s">
        <v>14</v>
      </c>
      <c r="E101" s="17">
        <v>57</v>
      </c>
      <c r="F101" s="17">
        <v>57.75</v>
      </c>
      <c r="G101" s="17">
        <v>58.6</v>
      </c>
      <c r="H101" s="9">
        <f t="shared" si="160"/>
        <v>36000</v>
      </c>
      <c r="I101" s="19">
        <f>(IF(D101="SHORT",IF(H101="",0,F101-G101),IF(H101="",0,G101-F101)))*C101</f>
        <v>40800.000000000065</v>
      </c>
      <c r="J101" s="11">
        <f t="shared" si="163"/>
        <v>1.6000000000000012</v>
      </c>
      <c r="K101" s="12">
        <f t="shared" si="162"/>
        <v>76800.000000000058</v>
      </c>
    </row>
    <row r="102" spans="1:11" s="13" customFormat="1" ht="18" customHeight="1">
      <c r="A102" s="5">
        <v>43285</v>
      </c>
      <c r="B102" s="21" t="s">
        <v>35</v>
      </c>
      <c r="C102" s="7">
        <v>2000</v>
      </c>
      <c r="D102" s="21" t="s">
        <v>14</v>
      </c>
      <c r="E102" s="8">
        <v>1451.75</v>
      </c>
      <c r="F102" s="8">
        <v>1437.2</v>
      </c>
      <c r="G102" s="8"/>
      <c r="H102" s="9">
        <f t="shared" si="160"/>
        <v>-29099.999999999909</v>
      </c>
      <c r="I102" s="10"/>
      <c r="J102" s="11">
        <f t="shared" si="163"/>
        <v>-14.549999999999955</v>
      </c>
      <c r="K102" s="12">
        <f t="shared" si="162"/>
        <v>-29099.999999999909</v>
      </c>
    </row>
    <row r="103" spans="1:11" s="13" customFormat="1" ht="18" customHeight="1">
      <c r="A103" s="5">
        <v>43284</v>
      </c>
      <c r="B103" s="21" t="s">
        <v>26</v>
      </c>
      <c r="C103" s="7">
        <v>3600</v>
      </c>
      <c r="D103" s="21" t="s">
        <v>14</v>
      </c>
      <c r="E103" s="8">
        <v>431.5</v>
      </c>
      <c r="F103" s="8">
        <v>427.05</v>
      </c>
      <c r="G103" s="8"/>
      <c r="H103" s="9">
        <f t="shared" si="160"/>
        <v>-16019.99999999996</v>
      </c>
      <c r="I103" s="10"/>
      <c r="J103" s="11">
        <f t="shared" si="163"/>
        <v>-4.4499999999999886</v>
      </c>
      <c r="K103" s="12">
        <f t="shared" si="162"/>
        <v>-16019.99999999996</v>
      </c>
    </row>
    <row r="104" spans="1:11" s="13" customFormat="1" ht="18" customHeight="1">
      <c r="A104" s="5">
        <v>43284</v>
      </c>
      <c r="B104" s="21" t="s">
        <v>36</v>
      </c>
      <c r="C104" s="7">
        <v>3200</v>
      </c>
      <c r="D104" s="21" t="s">
        <v>12</v>
      </c>
      <c r="E104" s="8">
        <v>889.65</v>
      </c>
      <c r="F104" s="8">
        <v>898.55</v>
      </c>
      <c r="G104" s="8"/>
      <c r="H104" s="9">
        <f t="shared" si="160"/>
        <v>-28479.999999999927</v>
      </c>
      <c r="I104" s="10"/>
      <c r="J104" s="11">
        <f t="shared" si="163"/>
        <v>-8.8999999999999773</v>
      </c>
      <c r="K104" s="12">
        <f t="shared" si="162"/>
        <v>-28479.999999999927</v>
      </c>
    </row>
    <row r="105" spans="1:11" s="20" customFormat="1" ht="18" customHeight="1">
      <c r="A105" s="14">
        <v>43283</v>
      </c>
      <c r="B105" s="15" t="s">
        <v>37</v>
      </c>
      <c r="C105" s="16">
        <v>16000</v>
      </c>
      <c r="D105" s="15" t="s">
        <v>14</v>
      </c>
      <c r="E105" s="17">
        <v>257.39999999999998</v>
      </c>
      <c r="F105" s="17">
        <v>260.60000000000002</v>
      </c>
      <c r="G105" s="17">
        <v>264.55</v>
      </c>
      <c r="H105" s="9">
        <f t="shared" si="160"/>
        <v>51200.000000000728</v>
      </c>
      <c r="I105" s="19">
        <f>(IF(D105="SHORT",IF(H105="",0,F105-G105),IF(H105="",0,G105-F105)))*C105</f>
        <v>63199.999999999818</v>
      </c>
      <c r="J105" s="11">
        <f t="shared" si="163"/>
        <v>7.150000000000035</v>
      </c>
      <c r="K105" s="12">
        <f t="shared" si="162"/>
        <v>114400.00000000055</v>
      </c>
    </row>
    <row r="106" spans="1:11" s="13" customFormat="1" ht="18" customHeight="1">
      <c r="A106" s="5">
        <v>43283</v>
      </c>
      <c r="B106" s="6" t="s">
        <v>38</v>
      </c>
      <c r="C106" s="7">
        <v>22000</v>
      </c>
      <c r="D106" s="6" t="s">
        <v>12</v>
      </c>
      <c r="E106" s="8">
        <v>75.45</v>
      </c>
      <c r="F106" s="8">
        <v>76.2</v>
      </c>
      <c r="G106" s="8"/>
      <c r="H106" s="9">
        <f t="shared" si="160"/>
        <v>-16500</v>
      </c>
      <c r="I106" s="10"/>
      <c r="J106" s="11">
        <f t="shared" si="163"/>
        <v>-0.75</v>
      </c>
      <c r="K106" s="12">
        <f t="shared" si="162"/>
        <v>-16500</v>
      </c>
    </row>
    <row r="107" spans="1:11" ht="21">
      <c r="A107" s="24"/>
      <c r="B107" s="25"/>
      <c r="C107" s="25"/>
      <c r="D107" s="25"/>
      <c r="E107" s="25"/>
      <c r="F107" s="32" t="s">
        <v>93</v>
      </c>
      <c r="G107" s="33"/>
      <c r="H107" s="33"/>
      <c r="I107" s="34"/>
      <c r="J107" s="35">
        <f>SUM(K86:K106)</f>
        <v>461170.0000000007</v>
      </c>
      <c r="K107" s="36"/>
    </row>
    <row r="108" spans="1:11" s="20" customFormat="1" ht="18" customHeight="1">
      <c r="A108" s="14">
        <v>43280</v>
      </c>
      <c r="B108" s="15" t="s">
        <v>39</v>
      </c>
      <c r="C108" s="16">
        <v>4800</v>
      </c>
      <c r="D108" s="15" t="s">
        <v>14</v>
      </c>
      <c r="E108" s="17">
        <v>338.4</v>
      </c>
      <c r="F108" s="17">
        <v>342.6</v>
      </c>
      <c r="G108" s="17">
        <v>347.8</v>
      </c>
      <c r="H108" s="9">
        <f t="shared" si="160"/>
        <v>20160.000000000218</v>
      </c>
      <c r="I108" s="19">
        <f>(IF(D108="SHORT",IF(H108="",0,F108-G108),IF(H108="",0,G108-F108)))*C108</f>
        <v>24959.999999999945</v>
      </c>
      <c r="J108" s="11">
        <f t="shared" ref="J108:J126" si="164">(H108+I108)/C108</f>
        <v>9.4000000000000341</v>
      </c>
      <c r="K108" s="12">
        <f t="shared" si="162"/>
        <v>45120.00000000016</v>
      </c>
    </row>
    <row r="109" spans="1:11" s="13" customFormat="1" ht="18" customHeight="1">
      <c r="A109" s="5">
        <v>43279</v>
      </c>
      <c r="B109" s="6" t="s">
        <v>40</v>
      </c>
      <c r="C109" s="7">
        <v>1600</v>
      </c>
      <c r="D109" s="6" t="s">
        <v>12</v>
      </c>
      <c r="E109" s="8">
        <v>1313</v>
      </c>
      <c r="F109" s="8">
        <v>1296.5999999999999</v>
      </c>
      <c r="G109" s="8"/>
      <c r="H109" s="9">
        <f t="shared" si="160"/>
        <v>26240.000000000146</v>
      </c>
      <c r="I109" s="10"/>
      <c r="J109" s="11">
        <f t="shared" si="164"/>
        <v>16.400000000000091</v>
      </c>
      <c r="K109" s="12">
        <f t="shared" si="162"/>
        <v>26240.000000000146</v>
      </c>
    </row>
    <row r="110" spans="1:11" s="20" customFormat="1" ht="18" customHeight="1">
      <c r="A110" s="14">
        <v>43278</v>
      </c>
      <c r="B110" s="15" t="s">
        <v>41</v>
      </c>
      <c r="C110" s="16">
        <v>16000</v>
      </c>
      <c r="D110" s="15" t="s">
        <v>12</v>
      </c>
      <c r="E110" s="17">
        <v>159.75</v>
      </c>
      <c r="F110" s="17">
        <v>157.75</v>
      </c>
      <c r="G110" s="17">
        <v>155.35</v>
      </c>
      <c r="H110" s="9">
        <f t="shared" si="160"/>
        <v>32000</v>
      </c>
      <c r="I110" s="19">
        <f>(IF(D110="SHORT",IF(H110="",0,F110-G110),IF(H110="",0,G110-F110)))*C110</f>
        <v>38400.000000000087</v>
      </c>
      <c r="J110" s="11">
        <f t="shared" si="164"/>
        <v>4.4000000000000057</v>
      </c>
      <c r="K110" s="12">
        <f t="shared" si="162"/>
        <v>70400.000000000087</v>
      </c>
    </row>
    <row r="111" spans="1:11" s="20" customFormat="1" ht="18" customHeight="1">
      <c r="A111" s="14">
        <v>43277</v>
      </c>
      <c r="B111" s="15" t="s">
        <v>23</v>
      </c>
      <c r="C111" s="16">
        <v>4800</v>
      </c>
      <c r="D111" s="15" t="s">
        <v>14</v>
      </c>
      <c r="E111" s="17">
        <v>933</v>
      </c>
      <c r="F111" s="17">
        <v>944.6</v>
      </c>
      <c r="G111" s="17">
        <v>958.85</v>
      </c>
      <c r="H111" s="9">
        <f t="shared" si="160"/>
        <v>55680.000000000109</v>
      </c>
      <c r="I111" s="19">
        <f>(IF(D111="SHORT",IF(H111="",0,F111-G111),IF(H111="",0,G111-F111)))*C111</f>
        <v>68400</v>
      </c>
      <c r="J111" s="11">
        <f t="shared" si="164"/>
        <v>25.850000000000023</v>
      </c>
      <c r="K111" s="12">
        <f t="shared" si="162"/>
        <v>124080.00000000012</v>
      </c>
    </row>
    <row r="112" spans="1:11" s="13" customFormat="1" ht="18" customHeight="1">
      <c r="A112" s="5">
        <v>43276</v>
      </c>
      <c r="B112" s="6" t="s">
        <v>42</v>
      </c>
      <c r="C112" s="7">
        <v>12000</v>
      </c>
      <c r="D112" s="6" t="s">
        <v>12</v>
      </c>
      <c r="E112" s="8">
        <v>336.15</v>
      </c>
      <c r="F112" s="8">
        <v>331.95</v>
      </c>
      <c r="G112" s="8"/>
      <c r="H112" s="9">
        <f t="shared" si="160"/>
        <v>50399.999999999862</v>
      </c>
      <c r="I112" s="10"/>
      <c r="J112" s="11">
        <f t="shared" si="164"/>
        <v>4.1999999999999886</v>
      </c>
      <c r="K112" s="12">
        <f t="shared" si="162"/>
        <v>50399.999999999862</v>
      </c>
    </row>
    <row r="113" spans="1:11" s="13" customFormat="1" ht="18" customHeight="1">
      <c r="A113" s="5">
        <v>43273</v>
      </c>
      <c r="B113" s="6" t="s">
        <v>43</v>
      </c>
      <c r="C113" s="7">
        <v>5200</v>
      </c>
      <c r="D113" s="6" t="s">
        <v>12</v>
      </c>
      <c r="E113" s="8">
        <v>389.3</v>
      </c>
      <c r="F113" s="8">
        <v>384.65</v>
      </c>
      <c r="G113" s="8"/>
      <c r="H113" s="9">
        <f t="shared" si="160"/>
        <v>24180.000000000178</v>
      </c>
      <c r="I113" s="10"/>
      <c r="J113" s="11">
        <f t="shared" si="164"/>
        <v>4.6500000000000341</v>
      </c>
      <c r="K113" s="12">
        <f t="shared" si="162"/>
        <v>24180.000000000178</v>
      </c>
    </row>
    <row r="114" spans="1:11" s="13" customFormat="1" ht="18" customHeight="1">
      <c r="A114" s="5">
        <v>43273</v>
      </c>
      <c r="B114" s="6" t="s">
        <v>44</v>
      </c>
      <c r="C114" s="7">
        <v>3000</v>
      </c>
      <c r="D114" s="6" t="s">
        <v>14</v>
      </c>
      <c r="E114" s="8">
        <v>608</v>
      </c>
      <c r="F114" s="8">
        <v>615.29999999999995</v>
      </c>
      <c r="G114" s="8"/>
      <c r="H114" s="9">
        <f t="shared" si="160"/>
        <v>21899.999999999862</v>
      </c>
      <c r="I114" s="10"/>
      <c r="J114" s="11">
        <f t="shared" si="164"/>
        <v>7.2999999999999536</v>
      </c>
      <c r="K114" s="12">
        <f t="shared" si="162"/>
        <v>21899.999999999862</v>
      </c>
    </row>
    <row r="115" spans="1:11" s="13" customFormat="1" ht="18" customHeight="1">
      <c r="A115" s="5">
        <v>43272</v>
      </c>
      <c r="B115" s="6" t="s">
        <v>26</v>
      </c>
      <c r="C115" s="7">
        <v>4000</v>
      </c>
      <c r="D115" s="6" t="s">
        <v>12</v>
      </c>
      <c r="E115" s="8">
        <v>460.7</v>
      </c>
      <c r="F115" s="8">
        <v>454.95</v>
      </c>
      <c r="G115" s="8"/>
      <c r="H115" s="9">
        <f t="shared" si="160"/>
        <v>23000</v>
      </c>
      <c r="I115" s="10"/>
      <c r="J115" s="11">
        <f t="shared" si="164"/>
        <v>5.75</v>
      </c>
      <c r="K115" s="12">
        <f t="shared" si="162"/>
        <v>23000</v>
      </c>
    </row>
    <row r="116" spans="1:11" s="13" customFormat="1" ht="18" customHeight="1">
      <c r="A116" s="5">
        <v>43271</v>
      </c>
      <c r="B116" s="6" t="s">
        <v>45</v>
      </c>
      <c r="C116" s="7">
        <v>10000</v>
      </c>
      <c r="D116" s="6" t="s">
        <v>14</v>
      </c>
      <c r="E116" s="8">
        <v>383.15</v>
      </c>
      <c r="F116" s="8">
        <v>381.15</v>
      </c>
      <c r="G116" s="8"/>
      <c r="H116" s="9">
        <f t="shared" si="160"/>
        <v>-20000</v>
      </c>
      <c r="I116" s="10"/>
      <c r="J116" s="11">
        <f t="shared" si="164"/>
        <v>-2</v>
      </c>
      <c r="K116" s="12">
        <f t="shared" si="162"/>
        <v>-20000</v>
      </c>
    </row>
    <row r="117" spans="1:11" s="13" customFormat="1" ht="18" customHeight="1">
      <c r="A117" s="5">
        <v>43270</v>
      </c>
      <c r="B117" s="6" t="s">
        <v>46</v>
      </c>
      <c r="C117" s="7">
        <v>2400</v>
      </c>
      <c r="D117" s="6" t="s">
        <v>12</v>
      </c>
      <c r="E117" s="8">
        <v>413.5</v>
      </c>
      <c r="F117" s="8">
        <v>412.45</v>
      </c>
      <c r="G117" s="8"/>
      <c r="H117" s="9">
        <f t="shared" si="160"/>
        <v>2520.0000000000273</v>
      </c>
      <c r="I117" s="10"/>
      <c r="J117" s="11">
        <f t="shared" si="164"/>
        <v>1.0500000000000114</v>
      </c>
      <c r="K117" s="12">
        <f t="shared" si="162"/>
        <v>2520.0000000000273</v>
      </c>
    </row>
    <row r="118" spans="1:11" s="20" customFormat="1" ht="18" customHeight="1">
      <c r="A118" s="14">
        <v>43269</v>
      </c>
      <c r="B118" s="15" t="s">
        <v>47</v>
      </c>
      <c r="C118" s="16">
        <v>12800</v>
      </c>
      <c r="D118" s="15" t="s">
        <v>12</v>
      </c>
      <c r="E118" s="17">
        <v>150.85</v>
      </c>
      <c r="F118" s="17">
        <v>149</v>
      </c>
      <c r="G118" s="17">
        <v>146.69999999999999</v>
      </c>
      <c r="H118" s="9">
        <f t="shared" si="160"/>
        <v>23679.999999999927</v>
      </c>
      <c r="I118" s="19">
        <f>(IF(D118="SHORT",IF(H118="",0,F118-G118),IF(H118="",0,G118-F118)))*C118</f>
        <v>29440.000000000146</v>
      </c>
      <c r="J118" s="11">
        <f t="shared" si="164"/>
        <v>4.1500000000000057</v>
      </c>
      <c r="K118" s="12">
        <f t="shared" si="162"/>
        <v>53120.000000000073</v>
      </c>
    </row>
    <row r="119" spans="1:11" s="13" customFormat="1" ht="18" customHeight="1">
      <c r="A119" s="5">
        <v>43266</v>
      </c>
      <c r="B119" s="6" t="s">
        <v>48</v>
      </c>
      <c r="C119" s="7">
        <v>8000</v>
      </c>
      <c r="D119" s="6" t="s">
        <v>12</v>
      </c>
      <c r="E119" s="8">
        <v>353.65</v>
      </c>
      <c r="F119" s="8">
        <v>349.25</v>
      </c>
      <c r="G119" s="8"/>
      <c r="H119" s="9">
        <f t="shared" si="160"/>
        <v>35199.999999999818</v>
      </c>
      <c r="I119" s="10"/>
      <c r="J119" s="11">
        <f t="shared" si="164"/>
        <v>4.3999999999999773</v>
      </c>
      <c r="K119" s="12">
        <f t="shared" si="162"/>
        <v>35199.999999999818</v>
      </c>
    </row>
    <row r="120" spans="1:11" s="13" customFormat="1" ht="18" customHeight="1">
      <c r="A120" s="5">
        <v>43259</v>
      </c>
      <c r="B120" s="6" t="s">
        <v>25</v>
      </c>
      <c r="C120" s="7">
        <v>5200</v>
      </c>
      <c r="D120" s="21" t="s">
        <v>14</v>
      </c>
      <c r="E120" s="8">
        <v>336.65</v>
      </c>
      <c r="F120" s="8">
        <v>340.85</v>
      </c>
      <c r="G120" s="8"/>
      <c r="H120" s="9">
        <f t="shared" si="160"/>
        <v>21840.000000000236</v>
      </c>
      <c r="I120" s="10"/>
      <c r="J120" s="11">
        <f t="shared" si="164"/>
        <v>4.2000000000000455</v>
      </c>
      <c r="K120" s="12">
        <f t="shared" si="162"/>
        <v>21840.000000000236</v>
      </c>
    </row>
    <row r="121" spans="1:11" s="13" customFormat="1" ht="18" customHeight="1">
      <c r="A121" s="5">
        <v>43258</v>
      </c>
      <c r="B121" s="21" t="s">
        <v>49</v>
      </c>
      <c r="C121" s="7">
        <v>32000</v>
      </c>
      <c r="D121" s="21" t="s">
        <v>14</v>
      </c>
      <c r="E121" s="8">
        <v>111.15</v>
      </c>
      <c r="F121" s="8">
        <v>109.95</v>
      </c>
      <c r="G121" s="8"/>
      <c r="H121" s="9">
        <f t="shared" si="160"/>
        <v>-38400.000000000087</v>
      </c>
      <c r="I121" s="10"/>
      <c r="J121" s="11">
        <f t="shared" si="164"/>
        <v>-1.2000000000000026</v>
      </c>
      <c r="K121" s="12">
        <f t="shared" si="162"/>
        <v>-38400.000000000087</v>
      </c>
    </row>
    <row r="122" spans="1:11" s="20" customFormat="1" ht="18" customHeight="1">
      <c r="A122" s="14">
        <v>43258</v>
      </c>
      <c r="B122" s="15" t="s">
        <v>13</v>
      </c>
      <c r="C122" s="16">
        <v>16000</v>
      </c>
      <c r="D122" s="15" t="s">
        <v>14</v>
      </c>
      <c r="E122" s="17">
        <v>121.75</v>
      </c>
      <c r="F122" s="17">
        <v>123.25</v>
      </c>
      <c r="G122" s="17">
        <v>125.15</v>
      </c>
      <c r="H122" s="9">
        <f t="shared" si="160"/>
        <v>24000</v>
      </c>
      <c r="I122" s="19">
        <f>(IF(D122="SHORT",IF(H122="",0,F122-G122),IF(H122="",0,G122-F122)))*C122</f>
        <v>30400.000000000091</v>
      </c>
      <c r="J122" s="11">
        <f t="shared" si="164"/>
        <v>3.4000000000000052</v>
      </c>
      <c r="K122" s="12">
        <f t="shared" si="162"/>
        <v>54400.000000000087</v>
      </c>
    </row>
    <row r="123" spans="1:11" s="20" customFormat="1" ht="18" customHeight="1">
      <c r="A123" s="14">
        <v>43257</v>
      </c>
      <c r="B123" s="15" t="s">
        <v>50</v>
      </c>
      <c r="C123" s="16">
        <v>2800</v>
      </c>
      <c r="D123" s="15" t="s">
        <v>14</v>
      </c>
      <c r="E123" s="17">
        <v>533</v>
      </c>
      <c r="F123" s="17">
        <v>539.6</v>
      </c>
      <c r="G123" s="17">
        <v>547.75</v>
      </c>
      <c r="H123" s="9">
        <f t="shared" si="160"/>
        <v>18480.000000000065</v>
      </c>
      <c r="I123" s="19">
        <f>(IF(D123="SHORT",IF(H123="",0,F123-G123),IF(H123="",0,G123-F123)))*C123</f>
        <v>22819.999999999935</v>
      </c>
      <c r="J123" s="11">
        <f t="shared" si="164"/>
        <v>14.75</v>
      </c>
      <c r="K123" s="12">
        <f t="shared" si="162"/>
        <v>41300</v>
      </c>
    </row>
    <row r="124" spans="1:11" s="20" customFormat="1" ht="18" customHeight="1">
      <c r="A124" s="14">
        <v>43256</v>
      </c>
      <c r="B124" s="15" t="s">
        <v>47</v>
      </c>
      <c r="C124" s="16">
        <v>12800</v>
      </c>
      <c r="D124" s="15" t="s">
        <v>12</v>
      </c>
      <c r="E124" s="17">
        <v>157.30000000000001</v>
      </c>
      <c r="F124" s="17">
        <v>155.30000000000001</v>
      </c>
      <c r="G124" s="17">
        <v>153</v>
      </c>
      <c r="H124" s="9">
        <f t="shared" si="160"/>
        <v>25600</v>
      </c>
      <c r="I124" s="19">
        <f>(IF(D124="SHORT",IF(H124="",0,F124-G124),IF(H124="",0,G124-F124)))*C124</f>
        <v>29440.000000000146</v>
      </c>
      <c r="J124" s="11">
        <f t="shared" si="164"/>
        <v>4.3000000000000114</v>
      </c>
      <c r="K124" s="12">
        <f t="shared" si="162"/>
        <v>55040.000000000146</v>
      </c>
    </row>
    <row r="125" spans="1:11" s="20" customFormat="1" ht="18" customHeight="1">
      <c r="A125" s="14">
        <v>43255</v>
      </c>
      <c r="B125" s="15" t="s">
        <v>30</v>
      </c>
      <c r="C125" s="16">
        <v>6000</v>
      </c>
      <c r="D125" s="15" t="s">
        <v>12</v>
      </c>
      <c r="E125" s="17">
        <v>138.65</v>
      </c>
      <c r="F125" s="17">
        <v>136.55000000000001</v>
      </c>
      <c r="G125" s="17">
        <v>134.15</v>
      </c>
      <c r="H125" s="9">
        <f t="shared" si="160"/>
        <v>12599.999999999965</v>
      </c>
      <c r="I125" s="19">
        <f>(IF(D125="SHORT",IF(H125="",0,F125-G125),IF(H125="",0,G125-F125)))*C125</f>
        <v>14400.000000000035</v>
      </c>
      <c r="J125" s="11">
        <f t="shared" si="164"/>
        <v>4.5</v>
      </c>
      <c r="K125" s="12">
        <f t="shared" si="162"/>
        <v>27000</v>
      </c>
    </row>
    <row r="126" spans="1:11" s="13" customFormat="1" ht="18" customHeight="1">
      <c r="A126" s="23">
        <v>43252</v>
      </c>
      <c r="B126" s="6" t="s">
        <v>51</v>
      </c>
      <c r="C126" s="7">
        <v>3000</v>
      </c>
      <c r="D126" s="6" t="s">
        <v>12</v>
      </c>
      <c r="E126" s="8">
        <v>906.5</v>
      </c>
      <c r="F126" s="8">
        <v>902.8</v>
      </c>
      <c r="G126" s="8"/>
      <c r="H126" s="9">
        <f t="shared" si="160"/>
        <v>11100.000000000136</v>
      </c>
      <c r="I126" s="10"/>
      <c r="J126" s="11">
        <f t="shared" si="164"/>
        <v>3.7000000000000455</v>
      </c>
      <c r="K126" s="12">
        <f t="shared" si="162"/>
        <v>11100.000000000136</v>
      </c>
    </row>
    <row r="127" spans="1:11" ht="21">
      <c r="A127" s="24"/>
      <c r="B127" s="25"/>
      <c r="C127" s="25"/>
      <c r="D127" s="25"/>
      <c r="E127" s="25"/>
      <c r="F127" s="32" t="s">
        <v>93</v>
      </c>
      <c r="G127" s="33"/>
      <c r="H127" s="33"/>
      <c r="I127" s="34"/>
      <c r="J127" s="35">
        <f>SUM(K108:K126)</f>
        <v>628440.00000000081</v>
      </c>
      <c r="K127" s="36"/>
    </row>
    <row r="128" spans="1:11" s="13" customFormat="1" ht="18" customHeight="1">
      <c r="A128" s="23">
        <v>43250</v>
      </c>
      <c r="B128" s="6" t="s">
        <v>52</v>
      </c>
      <c r="C128" s="7">
        <v>2000</v>
      </c>
      <c r="D128" s="6" t="s">
        <v>12</v>
      </c>
      <c r="E128" s="8">
        <v>991.7</v>
      </c>
      <c r="F128" s="8">
        <v>979.3</v>
      </c>
      <c r="G128" s="8"/>
      <c r="H128" s="9">
        <f t="shared" si="160"/>
        <v>24800.000000000182</v>
      </c>
      <c r="I128" s="10"/>
      <c r="J128" s="11">
        <f t="shared" ref="J128:J152" si="165">(H128+I128)/C128</f>
        <v>12.400000000000091</v>
      </c>
      <c r="K128" s="12">
        <f t="shared" si="162"/>
        <v>24800.000000000182</v>
      </c>
    </row>
    <row r="129" spans="1:11" s="13" customFormat="1" ht="18" customHeight="1">
      <c r="A129" s="23">
        <v>43249</v>
      </c>
      <c r="B129" s="6" t="s">
        <v>53</v>
      </c>
      <c r="C129" s="7">
        <v>2000</v>
      </c>
      <c r="D129" s="21" t="s">
        <v>14</v>
      </c>
      <c r="E129" s="8">
        <v>1547.4</v>
      </c>
      <c r="F129" s="8">
        <v>1531.15</v>
      </c>
      <c r="G129" s="8"/>
      <c r="H129" s="9">
        <f t="shared" si="160"/>
        <v>-32500</v>
      </c>
      <c r="I129" s="10"/>
      <c r="J129" s="11">
        <f t="shared" si="165"/>
        <v>-16.25</v>
      </c>
      <c r="K129" s="12">
        <f t="shared" si="162"/>
        <v>-32500</v>
      </c>
    </row>
    <row r="130" spans="1:11" s="20" customFormat="1" ht="18" customHeight="1">
      <c r="A130" s="14">
        <v>43248</v>
      </c>
      <c r="B130" s="15" t="s">
        <v>54</v>
      </c>
      <c r="C130" s="16">
        <v>3000</v>
      </c>
      <c r="D130" s="15" t="s">
        <v>14</v>
      </c>
      <c r="E130" s="17">
        <v>401.4</v>
      </c>
      <c r="F130" s="17">
        <v>406.4</v>
      </c>
      <c r="G130" s="17">
        <v>412.5</v>
      </c>
      <c r="H130" s="9">
        <f t="shared" si="160"/>
        <v>15000</v>
      </c>
      <c r="I130" s="19">
        <f>(IF(D130="SHORT",IF(H130="",0,F130-G130),IF(H130="",0,G130-F130)))*C130</f>
        <v>18300.000000000069</v>
      </c>
      <c r="J130" s="11">
        <f t="shared" si="165"/>
        <v>11.100000000000025</v>
      </c>
      <c r="K130" s="12">
        <f t="shared" si="162"/>
        <v>33300.000000000073</v>
      </c>
    </row>
    <row r="131" spans="1:11" s="13" customFormat="1" ht="18" customHeight="1">
      <c r="A131" s="5">
        <v>43245</v>
      </c>
      <c r="B131" s="6" t="s">
        <v>55</v>
      </c>
      <c r="C131" s="7">
        <v>10668</v>
      </c>
      <c r="D131" s="21" t="s">
        <v>14</v>
      </c>
      <c r="E131" s="8">
        <v>320</v>
      </c>
      <c r="F131" s="8">
        <v>323.95</v>
      </c>
      <c r="G131" s="8"/>
      <c r="H131" s="9">
        <f t="shared" si="160"/>
        <v>42138.599999999882</v>
      </c>
      <c r="I131" s="10"/>
      <c r="J131" s="11">
        <f t="shared" si="165"/>
        <v>3.9499999999999891</v>
      </c>
      <c r="K131" s="12">
        <f t="shared" si="162"/>
        <v>42138.599999999882</v>
      </c>
    </row>
    <row r="132" spans="1:11" s="20" customFormat="1" ht="18" customHeight="1">
      <c r="A132" s="14">
        <v>43244</v>
      </c>
      <c r="B132" s="15" t="s">
        <v>19</v>
      </c>
      <c r="C132" s="16">
        <v>4500</v>
      </c>
      <c r="D132" s="15" t="s">
        <v>12</v>
      </c>
      <c r="E132" s="17">
        <v>296</v>
      </c>
      <c r="F132" s="17">
        <v>292.3</v>
      </c>
      <c r="G132" s="17">
        <v>287.89999999999998</v>
      </c>
      <c r="H132" s="9">
        <f t="shared" si="160"/>
        <v>16649.999999999949</v>
      </c>
      <c r="I132" s="19">
        <f>(IF(D132="SHORT",IF(H132="",0,F132-G132),IF(H132="",0,G132-F132)))*C132</f>
        <v>19800.000000000153</v>
      </c>
      <c r="J132" s="11">
        <f t="shared" si="165"/>
        <v>8.1000000000000227</v>
      </c>
      <c r="K132" s="12">
        <f t="shared" si="162"/>
        <v>36450.000000000102</v>
      </c>
    </row>
    <row r="133" spans="1:11" s="13" customFormat="1" ht="18" customHeight="1">
      <c r="A133" s="5">
        <v>43243</v>
      </c>
      <c r="B133" s="6" t="s">
        <v>11</v>
      </c>
      <c r="C133" s="7">
        <v>16000</v>
      </c>
      <c r="D133" s="21" t="s">
        <v>14</v>
      </c>
      <c r="E133" s="8">
        <v>211.75</v>
      </c>
      <c r="F133" s="8">
        <v>212.25</v>
      </c>
      <c r="G133" s="8"/>
      <c r="H133" s="9">
        <f t="shared" si="160"/>
        <v>8000</v>
      </c>
      <c r="I133" s="10"/>
      <c r="J133" s="11">
        <f t="shared" si="165"/>
        <v>0.5</v>
      </c>
      <c r="K133" s="12">
        <f t="shared" si="162"/>
        <v>8000</v>
      </c>
    </row>
    <row r="134" spans="1:11" s="13" customFormat="1" ht="18" customHeight="1">
      <c r="A134" s="5">
        <v>43242</v>
      </c>
      <c r="B134" s="6" t="s">
        <v>56</v>
      </c>
      <c r="C134" s="7">
        <v>1000</v>
      </c>
      <c r="D134" s="21" t="s">
        <v>14</v>
      </c>
      <c r="E134" s="8">
        <v>1029.7</v>
      </c>
      <c r="F134" s="8">
        <v>1053.8</v>
      </c>
      <c r="G134" s="8"/>
      <c r="H134" s="9">
        <f t="shared" si="160"/>
        <v>24099.999999999909</v>
      </c>
      <c r="I134" s="10"/>
      <c r="J134" s="11">
        <f t="shared" si="165"/>
        <v>24.099999999999909</v>
      </c>
      <c r="K134" s="12">
        <f t="shared" si="162"/>
        <v>24099.999999999909</v>
      </c>
    </row>
    <row r="135" spans="1:11" s="13" customFormat="1" ht="18" customHeight="1">
      <c r="A135" s="5">
        <v>43241</v>
      </c>
      <c r="B135" s="6" t="s">
        <v>23</v>
      </c>
      <c r="C135" s="7">
        <v>2400</v>
      </c>
      <c r="D135" s="6" t="s">
        <v>12</v>
      </c>
      <c r="E135" s="8">
        <v>1028</v>
      </c>
      <c r="F135" s="8">
        <v>1015.15</v>
      </c>
      <c r="G135" s="8"/>
      <c r="H135" s="9">
        <f t="shared" si="160"/>
        <v>30840.000000000055</v>
      </c>
      <c r="I135" s="10"/>
      <c r="J135" s="11">
        <f t="shared" si="165"/>
        <v>12.850000000000023</v>
      </c>
      <c r="K135" s="12">
        <f t="shared" si="162"/>
        <v>30840.000000000055</v>
      </c>
    </row>
    <row r="136" spans="1:11" s="13" customFormat="1" ht="18" customHeight="1">
      <c r="A136" s="5">
        <v>43237</v>
      </c>
      <c r="B136" s="6" t="s">
        <v>57</v>
      </c>
      <c r="C136" s="7">
        <v>10668</v>
      </c>
      <c r="D136" s="6" t="s">
        <v>14</v>
      </c>
      <c r="E136" s="8">
        <v>336.5</v>
      </c>
      <c r="F136" s="8">
        <v>340.7</v>
      </c>
      <c r="G136" s="8"/>
      <c r="H136" s="9">
        <f t="shared" si="160"/>
        <v>44805.599999999882</v>
      </c>
      <c r="I136" s="10"/>
      <c r="J136" s="11">
        <f t="shared" si="165"/>
        <v>4.1999999999999886</v>
      </c>
      <c r="K136" s="12">
        <f t="shared" si="162"/>
        <v>44805.599999999882</v>
      </c>
    </row>
    <row r="137" spans="1:11" s="13" customFormat="1" ht="18" customHeight="1">
      <c r="A137" s="5">
        <v>43236</v>
      </c>
      <c r="B137" s="6" t="s">
        <v>24</v>
      </c>
      <c r="C137" s="7">
        <v>7200</v>
      </c>
      <c r="D137" s="6" t="s">
        <v>12</v>
      </c>
      <c r="E137" s="8">
        <v>399.3</v>
      </c>
      <c r="F137" s="8">
        <v>400.95</v>
      </c>
      <c r="G137" s="8"/>
      <c r="H137" s="9">
        <f t="shared" si="160"/>
        <v>-11879.999999999836</v>
      </c>
      <c r="I137" s="10"/>
      <c r="J137" s="11">
        <f t="shared" si="165"/>
        <v>-1.6499999999999773</v>
      </c>
      <c r="K137" s="12">
        <f t="shared" si="162"/>
        <v>-11879.999999999836</v>
      </c>
    </row>
    <row r="138" spans="1:11" s="20" customFormat="1" ht="18" customHeight="1">
      <c r="A138" s="14">
        <v>43235</v>
      </c>
      <c r="B138" s="15" t="s">
        <v>20</v>
      </c>
      <c r="C138" s="16">
        <v>6300</v>
      </c>
      <c r="D138" s="15" t="s">
        <v>14</v>
      </c>
      <c r="E138" s="17">
        <v>319.39999999999998</v>
      </c>
      <c r="F138" s="17">
        <v>323.2</v>
      </c>
      <c r="G138" s="17">
        <v>328.1</v>
      </c>
      <c r="H138" s="9">
        <f t="shared" si="160"/>
        <v>23940.000000000073</v>
      </c>
      <c r="I138" s="19">
        <f>(IF(D138="SHORT",IF(H138="",0,F138-G138),IF(H138="",0,G138-F138)))*C138</f>
        <v>30870.000000000215</v>
      </c>
      <c r="J138" s="11">
        <f t="shared" si="165"/>
        <v>8.7000000000000455</v>
      </c>
      <c r="K138" s="12">
        <f t="shared" si="162"/>
        <v>54810.000000000291</v>
      </c>
    </row>
    <row r="139" spans="1:11" s="13" customFormat="1" ht="18" customHeight="1">
      <c r="A139" s="5">
        <v>43234</v>
      </c>
      <c r="B139" s="6" t="s">
        <v>58</v>
      </c>
      <c r="C139" s="7">
        <v>2800</v>
      </c>
      <c r="D139" s="6" t="s">
        <v>12</v>
      </c>
      <c r="E139" s="8">
        <v>868.65</v>
      </c>
      <c r="F139" s="8">
        <v>865.5</v>
      </c>
      <c r="G139" s="8"/>
      <c r="H139" s="9">
        <f t="shared" si="160"/>
        <v>8819.9999999999363</v>
      </c>
      <c r="I139" s="10"/>
      <c r="J139" s="11">
        <f t="shared" si="165"/>
        <v>3.1499999999999773</v>
      </c>
      <c r="K139" s="12">
        <f t="shared" si="162"/>
        <v>8819.9999999999363</v>
      </c>
    </row>
    <row r="140" spans="1:11" s="13" customFormat="1" ht="18" customHeight="1">
      <c r="A140" s="5">
        <v>43231</v>
      </c>
      <c r="B140" s="6" t="s">
        <v>59</v>
      </c>
      <c r="C140" s="7">
        <v>2000</v>
      </c>
      <c r="D140" s="6" t="s">
        <v>14</v>
      </c>
      <c r="E140" s="8">
        <v>1154.75</v>
      </c>
      <c r="F140" s="8">
        <v>1168.5999999999999</v>
      </c>
      <c r="G140" s="8"/>
      <c r="H140" s="9">
        <f t="shared" si="160"/>
        <v>27699.999999999818</v>
      </c>
      <c r="I140" s="10"/>
      <c r="J140" s="11">
        <f t="shared" si="165"/>
        <v>13.849999999999909</v>
      </c>
      <c r="K140" s="12">
        <f t="shared" si="162"/>
        <v>27699.999999999818</v>
      </c>
    </row>
    <row r="141" spans="1:11" s="13" customFormat="1" ht="18" customHeight="1">
      <c r="A141" s="5">
        <v>43230</v>
      </c>
      <c r="B141" s="6" t="s">
        <v>43</v>
      </c>
      <c r="C141" s="7">
        <v>5200</v>
      </c>
      <c r="D141" s="6" t="s">
        <v>12</v>
      </c>
      <c r="E141" s="8">
        <v>453.75</v>
      </c>
      <c r="F141" s="8">
        <v>451.5</v>
      </c>
      <c r="G141" s="8"/>
      <c r="H141" s="9">
        <f t="shared" si="160"/>
        <v>11700</v>
      </c>
      <c r="I141" s="10"/>
      <c r="J141" s="11">
        <f t="shared" si="165"/>
        <v>2.25</v>
      </c>
      <c r="K141" s="12">
        <f t="shared" si="162"/>
        <v>11700</v>
      </c>
    </row>
    <row r="142" spans="1:11" s="13" customFormat="1" ht="18" customHeight="1">
      <c r="A142" s="5">
        <v>43230</v>
      </c>
      <c r="B142" s="6" t="s">
        <v>60</v>
      </c>
      <c r="C142" s="7">
        <v>14000</v>
      </c>
      <c r="D142" s="6" t="s">
        <v>14</v>
      </c>
      <c r="E142" s="8">
        <v>164</v>
      </c>
      <c r="F142" s="8">
        <v>162.94999999999999</v>
      </c>
      <c r="G142" s="8"/>
      <c r="H142" s="9">
        <f t="shared" ref="H142:H205" si="166">(IF(D142="SHORT",E142-F142,IF(D142="LONG",F142-E142)))*C142</f>
        <v>-14700.00000000016</v>
      </c>
      <c r="I142" s="10"/>
      <c r="J142" s="11">
        <f t="shared" si="165"/>
        <v>-1.0500000000000114</v>
      </c>
      <c r="K142" s="12">
        <f t="shared" ref="K142:K205" si="167">SUM(H142:I142)</f>
        <v>-14700.00000000016</v>
      </c>
    </row>
    <row r="143" spans="1:11" s="13" customFormat="1" ht="18" customHeight="1">
      <c r="A143" s="5">
        <v>43229</v>
      </c>
      <c r="B143" s="6" t="s">
        <v>61</v>
      </c>
      <c r="C143" s="7">
        <v>18000</v>
      </c>
      <c r="D143" s="6" t="s">
        <v>14</v>
      </c>
      <c r="E143" s="8">
        <v>85.55</v>
      </c>
      <c r="F143" s="8">
        <v>84.65</v>
      </c>
      <c r="G143" s="8"/>
      <c r="H143" s="9">
        <f t="shared" si="166"/>
        <v>-16199.999999999847</v>
      </c>
      <c r="I143" s="10"/>
      <c r="J143" s="11">
        <f t="shared" si="165"/>
        <v>-0.89999999999999147</v>
      </c>
      <c r="K143" s="12">
        <f t="shared" si="167"/>
        <v>-16199.999999999847</v>
      </c>
    </row>
    <row r="144" spans="1:11" s="13" customFormat="1" ht="18" customHeight="1">
      <c r="A144" s="5">
        <v>43229</v>
      </c>
      <c r="B144" s="6" t="s">
        <v>62</v>
      </c>
      <c r="C144" s="7">
        <v>2400</v>
      </c>
      <c r="D144" s="6" t="s">
        <v>14</v>
      </c>
      <c r="E144" s="8">
        <v>1499.8</v>
      </c>
      <c r="F144" s="8">
        <v>1513.95</v>
      </c>
      <c r="G144" s="8"/>
      <c r="H144" s="9">
        <f t="shared" si="166"/>
        <v>33960.000000000218</v>
      </c>
      <c r="I144" s="10"/>
      <c r="J144" s="11">
        <f t="shared" si="165"/>
        <v>14.150000000000091</v>
      </c>
      <c r="K144" s="12">
        <f t="shared" si="167"/>
        <v>33960.000000000218</v>
      </c>
    </row>
    <row r="145" spans="1:11" s="13" customFormat="1" ht="18" customHeight="1">
      <c r="A145" s="5">
        <v>43228</v>
      </c>
      <c r="B145" s="6" t="s">
        <v>30</v>
      </c>
      <c r="C145" s="7">
        <v>6000</v>
      </c>
      <c r="D145" s="6" t="s">
        <v>14</v>
      </c>
      <c r="E145" s="8">
        <v>209.6</v>
      </c>
      <c r="F145" s="8">
        <v>219.8</v>
      </c>
      <c r="G145" s="8"/>
      <c r="H145" s="9">
        <f t="shared" si="166"/>
        <v>61200.000000000102</v>
      </c>
      <c r="I145" s="10"/>
      <c r="J145" s="11">
        <f t="shared" si="165"/>
        <v>10.200000000000017</v>
      </c>
      <c r="K145" s="12">
        <f t="shared" si="167"/>
        <v>61200.000000000102</v>
      </c>
    </row>
    <row r="146" spans="1:11" s="13" customFormat="1" ht="18" customHeight="1">
      <c r="A146" s="5">
        <v>43228</v>
      </c>
      <c r="B146" s="6" t="s">
        <v>63</v>
      </c>
      <c r="C146" s="7">
        <v>3000</v>
      </c>
      <c r="D146" s="6" t="s">
        <v>12</v>
      </c>
      <c r="E146" s="8">
        <v>624.95000000000005</v>
      </c>
      <c r="F146" s="8">
        <v>631.20000000000005</v>
      </c>
      <c r="G146" s="8"/>
      <c r="H146" s="9">
        <f t="shared" si="166"/>
        <v>-18750</v>
      </c>
      <c r="I146" s="10"/>
      <c r="J146" s="11">
        <f t="shared" si="165"/>
        <v>-6.25</v>
      </c>
      <c r="K146" s="12">
        <f t="shared" si="167"/>
        <v>-18750</v>
      </c>
    </row>
    <row r="147" spans="1:11" s="13" customFormat="1" ht="18" customHeight="1">
      <c r="A147" s="5">
        <v>43227</v>
      </c>
      <c r="B147" s="6" t="s">
        <v>64</v>
      </c>
      <c r="C147" s="7">
        <v>2400</v>
      </c>
      <c r="D147" s="6" t="s">
        <v>14</v>
      </c>
      <c r="E147" s="8">
        <v>1601.6</v>
      </c>
      <c r="F147" s="8">
        <v>1585.25</v>
      </c>
      <c r="G147" s="8"/>
      <c r="H147" s="9">
        <f t="shared" si="166"/>
        <v>-39239.999999999782</v>
      </c>
      <c r="I147" s="10"/>
      <c r="J147" s="11">
        <f t="shared" si="165"/>
        <v>-16.349999999999909</v>
      </c>
      <c r="K147" s="12">
        <f t="shared" si="167"/>
        <v>-39239.999999999782</v>
      </c>
    </row>
    <row r="148" spans="1:11" s="13" customFormat="1" ht="18" customHeight="1">
      <c r="A148" s="5">
        <v>43227</v>
      </c>
      <c r="B148" s="6" t="s">
        <v>65</v>
      </c>
      <c r="C148" s="7">
        <v>6400</v>
      </c>
      <c r="D148" s="6" t="s">
        <v>14</v>
      </c>
      <c r="E148" s="8">
        <v>399.2</v>
      </c>
      <c r="F148" s="8">
        <v>395.1</v>
      </c>
      <c r="G148" s="8"/>
      <c r="H148" s="9">
        <f t="shared" si="166"/>
        <v>-26239.999999999782</v>
      </c>
      <c r="I148" s="10"/>
      <c r="J148" s="11">
        <f t="shared" si="165"/>
        <v>-4.0999999999999659</v>
      </c>
      <c r="K148" s="12">
        <f t="shared" si="167"/>
        <v>-26239.999999999782</v>
      </c>
    </row>
    <row r="149" spans="1:11" s="13" customFormat="1" ht="18" customHeight="1">
      <c r="A149" s="5">
        <v>43224</v>
      </c>
      <c r="B149" s="6" t="s">
        <v>47</v>
      </c>
      <c r="C149" s="7">
        <v>12800</v>
      </c>
      <c r="D149" s="6" t="s">
        <v>14</v>
      </c>
      <c r="E149" s="8">
        <v>171.15</v>
      </c>
      <c r="F149" s="8">
        <v>169.45</v>
      </c>
      <c r="G149" s="8"/>
      <c r="H149" s="9">
        <f t="shared" si="166"/>
        <v>-21760.000000000218</v>
      </c>
      <c r="I149" s="10"/>
      <c r="J149" s="11">
        <f t="shared" si="165"/>
        <v>-1.7000000000000171</v>
      </c>
      <c r="K149" s="12">
        <f t="shared" si="167"/>
        <v>-21760.000000000218</v>
      </c>
    </row>
    <row r="150" spans="1:11" s="13" customFormat="1" ht="18" customHeight="1">
      <c r="A150" s="5">
        <v>43224</v>
      </c>
      <c r="B150" s="6" t="s">
        <v>66</v>
      </c>
      <c r="C150" s="7">
        <v>3000</v>
      </c>
      <c r="D150" s="6" t="s">
        <v>12</v>
      </c>
      <c r="E150" s="8">
        <v>773.75</v>
      </c>
      <c r="F150" s="8">
        <v>764.1</v>
      </c>
      <c r="G150" s="8"/>
      <c r="H150" s="9">
        <f t="shared" si="166"/>
        <v>28949.999999999931</v>
      </c>
      <c r="I150" s="10"/>
      <c r="J150" s="11">
        <f t="shared" si="165"/>
        <v>9.6499999999999773</v>
      </c>
      <c r="K150" s="12">
        <f t="shared" si="167"/>
        <v>28949.999999999931</v>
      </c>
    </row>
    <row r="151" spans="1:11" s="13" customFormat="1" ht="18" customHeight="1">
      <c r="A151" s="5">
        <v>43223</v>
      </c>
      <c r="B151" s="6" t="s">
        <v>67</v>
      </c>
      <c r="C151" s="7">
        <v>4500</v>
      </c>
      <c r="D151" s="6" t="s">
        <v>12</v>
      </c>
      <c r="E151" s="8">
        <v>641.20000000000005</v>
      </c>
      <c r="F151" s="8">
        <v>633.5</v>
      </c>
      <c r="G151" s="8"/>
      <c r="H151" s="9">
        <f t="shared" si="166"/>
        <v>34650.000000000204</v>
      </c>
      <c r="I151" s="10"/>
      <c r="J151" s="11">
        <f t="shared" si="165"/>
        <v>7.7000000000000455</v>
      </c>
      <c r="K151" s="12">
        <f t="shared" si="167"/>
        <v>34650.000000000204</v>
      </c>
    </row>
    <row r="152" spans="1:11" s="20" customFormat="1" ht="18" customHeight="1">
      <c r="A152" s="14">
        <v>43222</v>
      </c>
      <c r="B152" s="15" t="s">
        <v>20</v>
      </c>
      <c r="C152" s="16">
        <v>6300</v>
      </c>
      <c r="D152" s="15" t="s">
        <v>12</v>
      </c>
      <c r="E152" s="17">
        <v>305.75</v>
      </c>
      <c r="F152" s="17">
        <v>301.95</v>
      </c>
      <c r="G152" s="17">
        <v>297.5</v>
      </c>
      <c r="H152" s="9">
        <f t="shared" si="166"/>
        <v>23940.000000000073</v>
      </c>
      <c r="I152" s="19">
        <f>(IF(D152="SHORT",IF(H152="",0,F152-G152),IF(H152="",0,G152-F152)))*C152</f>
        <v>28034.999999999927</v>
      </c>
      <c r="J152" s="11">
        <f t="shared" si="165"/>
        <v>8.25</v>
      </c>
      <c r="K152" s="12">
        <f t="shared" si="167"/>
        <v>51975</v>
      </c>
    </row>
    <row r="153" spans="1:11" ht="21">
      <c r="A153" s="24"/>
      <c r="B153" s="25"/>
      <c r="C153" s="25"/>
      <c r="D153" s="25"/>
      <c r="E153" s="25"/>
      <c r="F153" s="32" t="s">
        <v>93</v>
      </c>
      <c r="G153" s="33"/>
      <c r="H153" s="33"/>
      <c r="I153" s="34"/>
      <c r="J153" s="35">
        <f>SUM(K128:K152)</f>
        <v>376929.200000001</v>
      </c>
      <c r="K153" s="36"/>
    </row>
    <row r="154" spans="1:11" s="13" customFormat="1" ht="18" customHeight="1">
      <c r="A154" s="5">
        <v>43220</v>
      </c>
      <c r="B154" s="6" t="s">
        <v>68</v>
      </c>
      <c r="C154" s="7">
        <v>8000</v>
      </c>
      <c r="D154" s="6" t="s">
        <v>14</v>
      </c>
      <c r="E154" s="8">
        <v>420.5</v>
      </c>
      <c r="F154" s="8">
        <v>425.5</v>
      </c>
      <c r="G154" s="8"/>
      <c r="H154" s="9">
        <f t="shared" si="166"/>
        <v>40000</v>
      </c>
      <c r="I154" s="10"/>
      <c r="J154" s="11">
        <f t="shared" ref="J154:J177" si="168">(H154+I154)/C154</f>
        <v>5</v>
      </c>
      <c r="K154" s="12">
        <f t="shared" si="167"/>
        <v>40000</v>
      </c>
    </row>
    <row r="155" spans="1:11" s="13" customFormat="1" ht="18" customHeight="1">
      <c r="A155" s="5">
        <v>43220</v>
      </c>
      <c r="B155" s="6" t="s">
        <v>19</v>
      </c>
      <c r="C155" s="7">
        <v>3000</v>
      </c>
      <c r="D155" s="6" t="s">
        <v>14</v>
      </c>
      <c r="E155" s="8">
        <v>341.8</v>
      </c>
      <c r="F155" s="8">
        <v>343.5</v>
      </c>
      <c r="G155" s="8"/>
      <c r="H155" s="9">
        <f t="shared" si="166"/>
        <v>5099.9999999999654</v>
      </c>
      <c r="I155" s="10"/>
      <c r="J155" s="11">
        <f t="shared" si="168"/>
        <v>1.6999999999999884</v>
      </c>
      <c r="K155" s="12">
        <f t="shared" si="167"/>
        <v>5099.9999999999654</v>
      </c>
    </row>
    <row r="156" spans="1:11" s="13" customFormat="1" ht="18" customHeight="1">
      <c r="A156" s="5">
        <v>43217</v>
      </c>
      <c r="B156" s="6" t="s">
        <v>69</v>
      </c>
      <c r="C156" s="7">
        <v>11200</v>
      </c>
      <c r="D156" s="6" t="s">
        <v>14</v>
      </c>
      <c r="E156" s="8">
        <v>195.35</v>
      </c>
      <c r="F156" s="8">
        <v>197.5</v>
      </c>
      <c r="G156" s="8"/>
      <c r="H156" s="9">
        <f t="shared" si="166"/>
        <v>24080.000000000065</v>
      </c>
      <c r="I156" s="10"/>
      <c r="J156" s="11">
        <f t="shared" si="168"/>
        <v>2.1500000000000057</v>
      </c>
      <c r="K156" s="12">
        <f t="shared" si="167"/>
        <v>24080.000000000065</v>
      </c>
    </row>
    <row r="157" spans="1:11" s="13" customFormat="1" ht="18" customHeight="1">
      <c r="A157" s="5">
        <v>43216</v>
      </c>
      <c r="B157" s="6" t="s">
        <v>33</v>
      </c>
      <c r="C157" s="7">
        <v>5000</v>
      </c>
      <c r="D157" s="6" t="s">
        <v>14</v>
      </c>
      <c r="E157" s="8">
        <v>186.2</v>
      </c>
      <c r="F157" s="8">
        <v>188.45</v>
      </c>
      <c r="G157" s="8"/>
      <c r="H157" s="9">
        <f t="shared" si="166"/>
        <v>11250</v>
      </c>
      <c r="I157" s="10"/>
      <c r="J157" s="11">
        <f t="shared" si="168"/>
        <v>2.25</v>
      </c>
      <c r="K157" s="12">
        <f t="shared" si="167"/>
        <v>11250</v>
      </c>
    </row>
    <row r="158" spans="1:11" s="13" customFormat="1" ht="18" customHeight="1">
      <c r="A158" s="5">
        <v>43214</v>
      </c>
      <c r="B158" s="6" t="s">
        <v>46</v>
      </c>
      <c r="C158" s="7">
        <v>2400</v>
      </c>
      <c r="D158" s="6" t="s">
        <v>12</v>
      </c>
      <c r="E158" s="8">
        <v>651.5</v>
      </c>
      <c r="F158" s="8">
        <v>643.70000000000005</v>
      </c>
      <c r="G158" s="8"/>
      <c r="H158" s="9">
        <f t="shared" si="166"/>
        <v>18719.999999999891</v>
      </c>
      <c r="I158" s="10"/>
      <c r="J158" s="11">
        <f t="shared" si="168"/>
        <v>7.7999999999999545</v>
      </c>
      <c r="K158" s="12">
        <f t="shared" si="167"/>
        <v>18719.999999999891</v>
      </c>
    </row>
    <row r="159" spans="1:11" s="13" customFormat="1" ht="18" customHeight="1">
      <c r="A159" s="5">
        <v>43214</v>
      </c>
      <c r="B159" s="6" t="s">
        <v>70</v>
      </c>
      <c r="C159" s="7">
        <v>7000</v>
      </c>
      <c r="D159" s="6" t="s">
        <v>14</v>
      </c>
      <c r="E159" s="8">
        <v>298</v>
      </c>
      <c r="F159" s="8">
        <v>294.85000000000002</v>
      </c>
      <c r="G159" s="8"/>
      <c r="H159" s="9">
        <f t="shared" si="166"/>
        <v>-22049.99999999984</v>
      </c>
      <c r="I159" s="10"/>
      <c r="J159" s="11">
        <f t="shared" si="168"/>
        <v>-3.1499999999999773</v>
      </c>
      <c r="K159" s="12">
        <f t="shared" si="167"/>
        <v>-22049.99999999984</v>
      </c>
    </row>
    <row r="160" spans="1:11" s="20" customFormat="1" ht="18" customHeight="1">
      <c r="A160" s="14">
        <v>43213</v>
      </c>
      <c r="B160" s="15" t="s">
        <v>71</v>
      </c>
      <c r="C160" s="16">
        <v>1600</v>
      </c>
      <c r="D160" s="15" t="s">
        <v>14</v>
      </c>
      <c r="E160" s="17">
        <v>1195</v>
      </c>
      <c r="F160" s="17">
        <v>1209.95</v>
      </c>
      <c r="G160" s="17">
        <v>1228.25</v>
      </c>
      <c r="H160" s="9">
        <f t="shared" si="166"/>
        <v>23920.000000000073</v>
      </c>
      <c r="I160" s="19">
        <f>(IF(D160="SHORT",IF(H160="",0,F160-G160),IF(H160="",0,G160-F160)))*C160</f>
        <v>29279.999999999927</v>
      </c>
      <c r="J160" s="11">
        <f t="shared" si="168"/>
        <v>33.25</v>
      </c>
      <c r="K160" s="12">
        <f t="shared" si="167"/>
        <v>53200</v>
      </c>
    </row>
    <row r="161" spans="1:11" s="13" customFormat="1" ht="18" customHeight="1">
      <c r="A161" s="5">
        <v>43210</v>
      </c>
      <c r="B161" s="6" t="s">
        <v>72</v>
      </c>
      <c r="C161" s="7">
        <v>6000</v>
      </c>
      <c r="D161" s="6" t="s">
        <v>12</v>
      </c>
      <c r="E161" s="8">
        <v>327.64999999999998</v>
      </c>
      <c r="F161" s="8">
        <v>326</v>
      </c>
      <c r="G161" s="8"/>
      <c r="H161" s="9">
        <f t="shared" si="166"/>
        <v>9899.9999999998636</v>
      </c>
      <c r="I161" s="10"/>
      <c r="J161" s="11">
        <f t="shared" si="168"/>
        <v>1.6499999999999773</v>
      </c>
      <c r="K161" s="12">
        <f t="shared" si="167"/>
        <v>9899.9999999998636</v>
      </c>
    </row>
    <row r="162" spans="1:11" s="13" customFormat="1" ht="18" customHeight="1">
      <c r="A162" s="5">
        <v>43210</v>
      </c>
      <c r="B162" s="6" t="s">
        <v>73</v>
      </c>
      <c r="C162" s="7">
        <v>6300</v>
      </c>
      <c r="D162" s="6" t="s">
        <v>14</v>
      </c>
      <c r="E162" s="8">
        <v>304.3</v>
      </c>
      <c r="F162" s="8">
        <v>301.10000000000002</v>
      </c>
      <c r="G162" s="8"/>
      <c r="H162" s="9">
        <f t="shared" si="166"/>
        <v>-20159.999999999927</v>
      </c>
      <c r="I162" s="10"/>
      <c r="J162" s="11">
        <f t="shared" si="168"/>
        <v>-3.1999999999999886</v>
      </c>
      <c r="K162" s="12">
        <f t="shared" si="167"/>
        <v>-20159.999999999927</v>
      </c>
    </row>
    <row r="163" spans="1:11" s="13" customFormat="1" ht="18" customHeight="1">
      <c r="A163" s="5">
        <v>43209</v>
      </c>
      <c r="B163" s="6" t="s">
        <v>74</v>
      </c>
      <c r="C163" s="7">
        <v>15000</v>
      </c>
      <c r="D163" s="6" t="s">
        <v>14</v>
      </c>
      <c r="E163" s="8">
        <v>215</v>
      </c>
      <c r="F163" s="8">
        <v>216.25</v>
      </c>
      <c r="G163" s="8"/>
      <c r="H163" s="9">
        <f t="shared" si="166"/>
        <v>18750</v>
      </c>
      <c r="I163" s="10"/>
      <c r="J163" s="11">
        <f t="shared" si="168"/>
        <v>1.25</v>
      </c>
      <c r="K163" s="12">
        <f t="shared" si="167"/>
        <v>18750</v>
      </c>
    </row>
    <row r="164" spans="1:11" s="13" customFormat="1" ht="18" customHeight="1">
      <c r="A164" s="5">
        <v>43208</v>
      </c>
      <c r="B164" s="6" t="s">
        <v>75</v>
      </c>
      <c r="C164" s="7">
        <v>4244</v>
      </c>
      <c r="D164" s="6" t="s">
        <v>14</v>
      </c>
      <c r="E164" s="8">
        <v>598.6</v>
      </c>
      <c r="F164" s="8">
        <v>603.25</v>
      </c>
      <c r="G164" s="8"/>
      <c r="H164" s="9">
        <f t="shared" si="166"/>
        <v>19734.599999999904</v>
      </c>
      <c r="I164" s="10"/>
      <c r="J164" s="11">
        <f t="shared" si="168"/>
        <v>4.6499999999999773</v>
      </c>
      <c r="K164" s="12">
        <f t="shared" si="167"/>
        <v>19734.599999999904</v>
      </c>
    </row>
    <row r="165" spans="1:11" s="13" customFormat="1" ht="18" customHeight="1">
      <c r="A165" s="5">
        <v>43207</v>
      </c>
      <c r="B165" s="6" t="s">
        <v>38</v>
      </c>
      <c r="C165" s="7">
        <v>12000</v>
      </c>
      <c r="D165" s="6" t="s">
        <v>12</v>
      </c>
      <c r="E165" s="8">
        <v>98.95</v>
      </c>
      <c r="F165" s="8">
        <v>98</v>
      </c>
      <c r="G165" s="8"/>
      <c r="H165" s="9">
        <f t="shared" si="166"/>
        <v>11400.000000000035</v>
      </c>
      <c r="I165" s="10"/>
      <c r="J165" s="11">
        <f t="shared" si="168"/>
        <v>0.95000000000000284</v>
      </c>
      <c r="K165" s="12">
        <f t="shared" si="167"/>
        <v>11400.000000000035</v>
      </c>
    </row>
    <row r="166" spans="1:11" s="13" customFormat="1" ht="18" customHeight="1">
      <c r="A166" s="5">
        <v>43207</v>
      </c>
      <c r="B166" s="6" t="s">
        <v>33</v>
      </c>
      <c r="C166" s="7">
        <v>10000</v>
      </c>
      <c r="D166" s="6" t="s">
        <v>14</v>
      </c>
      <c r="E166" s="8">
        <v>194.95</v>
      </c>
      <c r="F166" s="8">
        <v>192.95</v>
      </c>
      <c r="G166" s="8"/>
      <c r="H166" s="9">
        <f t="shared" si="166"/>
        <v>-20000</v>
      </c>
      <c r="I166" s="10"/>
      <c r="J166" s="11">
        <f t="shared" si="168"/>
        <v>-2</v>
      </c>
      <c r="K166" s="12">
        <f t="shared" si="167"/>
        <v>-20000</v>
      </c>
    </row>
    <row r="167" spans="1:11" s="13" customFormat="1" ht="18" customHeight="1">
      <c r="A167" s="5">
        <v>43206</v>
      </c>
      <c r="B167" s="6" t="s">
        <v>50</v>
      </c>
      <c r="C167" s="7">
        <v>5600</v>
      </c>
      <c r="D167" s="6" t="s">
        <v>14</v>
      </c>
      <c r="E167" s="8">
        <v>450</v>
      </c>
      <c r="F167" s="8">
        <v>455.6</v>
      </c>
      <c r="G167" s="8"/>
      <c r="H167" s="9">
        <f t="shared" si="166"/>
        <v>31360.000000000127</v>
      </c>
      <c r="I167" s="10"/>
      <c r="J167" s="11">
        <f t="shared" si="168"/>
        <v>5.6000000000000227</v>
      </c>
      <c r="K167" s="12">
        <f t="shared" si="167"/>
        <v>31360.000000000127</v>
      </c>
    </row>
    <row r="168" spans="1:11" s="13" customFormat="1" ht="18" customHeight="1">
      <c r="A168" s="5">
        <v>43203</v>
      </c>
      <c r="B168" s="6" t="s">
        <v>76</v>
      </c>
      <c r="C168" s="7">
        <v>22500</v>
      </c>
      <c r="D168" s="6" t="s">
        <v>14</v>
      </c>
      <c r="E168" s="8">
        <v>228.2</v>
      </c>
      <c r="F168" s="8">
        <v>231</v>
      </c>
      <c r="G168" s="8"/>
      <c r="H168" s="9">
        <f t="shared" si="166"/>
        <v>63000.000000000255</v>
      </c>
      <c r="I168" s="10"/>
      <c r="J168" s="11">
        <f t="shared" si="168"/>
        <v>2.8000000000000114</v>
      </c>
      <c r="K168" s="12">
        <f t="shared" si="167"/>
        <v>63000.000000000255</v>
      </c>
    </row>
    <row r="169" spans="1:11" s="13" customFormat="1" ht="18" customHeight="1">
      <c r="A169" s="5">
        <v>43202</v>
      </c>
      <c r="B169" s="6" t="s">
        <v>77</v>
      </c>
      <c r="C169" s="7">
        <v>4000</v>
      </c>
      <c r="D169" s="6" t="s">
        <v>14</v>
      </c>
      <c r="E169" s="8">
        <v>928.75</v>
      </c>
      <c r="F169" s="8">
        <v>939.9</v>
      </c>
      <c r="G169" s="8"/>
      <c r="H169" s="9">
        <f t="shared" si="166"/>
        <v>44599.999999999913</v>
      </c>
      <c r="I169" s="10"/>
      <c r="J169" s="11">
        <f t="shared" si="168"/>
        <v>11.149999999999979</v>
      </c>
      <c r="K169" s="12">
        <f t="shared" si="167"/>
        <v>44599.999999999913</v>
      </c>
    </row>
    <row r="170" spans="1:11" s="13" customFormat="1" ht="18" customHeight="1">
      <c r="A170" s="5">
        <v>43201</v>
      </c>
      <c r="B170" s="6" t="s">
        <v>78</v>
      </c>
      <c r="C170" s="7">
        <v>3200</v>
      </c>
      <c r="D170" s="6" t="s">
        <v>12</v>
      </c>
      <c r="E170" s="8">
        <v>1125</v>
      </c>
      <c r="F170" s="8">
        <v>1115</v>
      </c>
      <c r="G170" s="8"/>
      <c r="H170" s="9">
        <f t="shared" si="166"/>
        <v>32000</v>
      </c>
      <c r="I170" s="10"/>
      <c r="J170" s="11">
        <f t="shared" si="168"/>
        <v>10</v>
      </c>
      <c r="K170" s="12">
        <f t="shared" si="167"/>
        <v>32000</v>
      </c>
    </row>
    <row r="171" spans="1:11" s="13" customFormat="1" ht="18" customHeight="1">
      <c r="A171" s="5">
        <v>43200</v>
      </c>
      <c r="B171" s="6" t="s">
        <v>67</v>
      </c>
      <c r="C171" s="7">
        <v>7500</v>
      </c>
      <c r="D171" s="6" t="s">
        <v>12</v>
      </c>
      <c r="E171" s="8">
        <v>534.95000000000005</v>
      </c>
      <c r="F171" s="8">
        <v>540.6</v>
      </c>
      <c r="G171" s="8"/>
      <c r="H171" s="9">
        <f t="shared" si="166"/>
        <v>-42374.999999999833</v>
      </c>
      <c r="I171" s="10"/>
      <c r="J171" s="11">
        <f t="shared" si="168"/>
        <v>-5.6499999999999773</v>
      </c>
      <c r="K171" s="12">
        <f t="shared" si="167"/>
        <v>-42374.999999999833</v>
      </c>
    </row>
    <row r="172" spans="1:11" s="13" customFormat="1" ht="18" customHeight="1">
      <c r="A172" s="5">
        <v>43199</v>
      </c>
      <c r="B172" s="6" t="s">
        <v>79</v>
      </c>
      <c r="C172" s="7">
        <v>12000</v>
      </c>
      <c r="D172" s="6" t="s">
        <v>14</v>
      </c>
      <c r="E172" s="8">
        <v>177.5</v>
      </c>
      <c r="F172" s="8">
        <v>179.7</v>
      </c>
      <c r="G172" s="8"/>
      <c r="H172" s="9">
        <f t="shared" si="166"/>
        <v>26399.999999999862</v>
      </c>
      <c r="I172" s="10"/>
      <c r="J172" s="11">
        <f t="shared" si="168"/>
        <v>2.1999999999999886</v>
      </c>
      <c r="K172" s="12">
        <f t="shared" si="167"/>
        <v>26399.999999999862</v>
      </c>
    </row>
    <row r="173" spans="1:11" s="13" customFormat="1" ht="18" customHeight="1">
      <c r="A173" s="5">
        <v>43195</v>
      </c>
      <c r="B173" s="6" t="s">
        <v>44</v>
      </c>
      <c r="C173" s="7">
        <v>4500</v>
      </c>
      <c r="D173" s="6" t="s">
        <v>14</v>
      </c>
      <c r="E173" s="8">
        <v>553.04999999999995</v>
      </c>
      <c r="F173" s="8">
        <v>559.65</v>
      </c>
      <c r="G173" s="8"/>
      <c r="H173" s="9">
        <f t="shared" si="166"/>
        <v>29700.000000000102</v>
      </c>
      <c r="I173" s="10"/>
      <c r="J173" s="11">
        <f t="shared" si="168"/>
        <v>6.6000000000000227</v>
      </c>
      <c r="K173" s="12">
        <f t="shared" si="167"/>
        <v>29700.000000000102</v>
      </c>
    </row>
    <row r="174" spans="1:11" s="13" customFormat="1" ht="18" customHeight="1">
      <c r="A174" s="5">
        <v>43195</v>
      </c>
      <c r="B174" s="6" t="s">
        <v>80</v>
      </c>
      <c r="C174" s="7">
        <v>27000</v>
      </c>
      <c r="D174" s="6" t="s">
        <v>14</v>
      </c>
      <c r="E174" s="8">
        <v>41.5</v>
      </c>
      <c r="F174" s="8">
        <v>42</v>
      </c>
      <c r="G174" s="8"/>
      <c r="H174" s="9">
        <f t="shared" si="166"/>
        <v>13500</v>
      </c>
      <c r="I174" s="10"/>
      <c r="J174" s="11">
        <f t="shared" si="168"/>
        <v>0.5</v>
      </c>
      <c r="K174" s="12">
        <f t="shared" si="167"/>
        <v>13500</v>
      </c>
    </row>
    <row r="175" spans="1:11" s="13" customFormat="1" ht="18" customHeight="1">
      <c r="A175" s="5">
        <v>43194</v>
      </c>
      <c r="B175" s="6" t="s">
        <v>68</v>
      </c>
      <c r="C175" s="7">
        <v>6000</v>
      </c>
      <c r="D175" s="6" t="s">
        <v>12</v>
      </c>
      <c r="E175" s="8">
        <v>405.55</v>
      </c>
      <c r="F175" s="8">
        <v>400.1</v>
      </c>
      <c r="G175" s="8"/>
      <c r="H175" s="9">
        <f t="shared" si="166"/>
        <v>32699.999999999931</v>
      </c>
      <c r="I175" s="10"/>
      <c r="J175" s="11">
        <f t="shared" si="168"/>
        <v>5.4499999999999886</v>
      </c>
      <c r="K175" s="12">
        <f t="shared" si="167"/>
        <v>32699.999999999931</v>
      </c>
    </row>
    <row r="176" spans="1:11" s="13" customFormat="1" ht="18" customHeight="1">
      <c r="A176" s="5">
        <v>43193</v>
      </c>
      <c r="B176" s="6" t="s">
        <v>77</v>
      </c>
      <c r="C176" s="7">
        <v>4000</v>
      </c>
      <c r="D176" s="6" t="s">
        <v>14</v>
      </c>
      <c r="E176" s="8">
        <v>895.3</v>
      </c>
      <c r="F176" s="8">
        <v>901.4</v>
      </c>
      <c r="G176" s="8"/>
      <c r="H176" s="9">
        <f t="shared" si="166"/>
        <v>24400.000000000091</v>
      </c>
      <c r="I176" s="10"/>
      <c r="J176" s="11">
        <f t="shared" si="168"/>
        <v>6.1000000000000227</v>
      </c>
      <c r="K176" s="12">
        <f t="shared" si="167"/>
        <v>24400.000000000091</v>
      </c>
    </row>
    <row r="177" spans="1:11" s="13" customFormat="1" ht="18" customHeight="1">
      <c r="A177" s="5">
        <v>43187</v>
      </c>
      <c r="B177" s="6" t="s">
        <v>81</v>
      </c>
      <c r="C177" s="7">
        <v>1000</v>
      </c>
      <c r="D177" s="6" t="s">
        <v>12</v>
      </c>
      <c r="E177" s="8">
        <v>3173</v>
      </c>
      <c r="F177" s="8">
        <v>3130.15</v>
      </c>
      <c r="G177" s="8"/>
      <c r="H177" s="9">
        <f t="shared" si="166"/>
        <v>42849.999999999913</v>
      </c>
      <c r="I177" s="10"/>
      <c r="J177" s="11">
        <f t="shared" si="168"/>
        <v>42.849999999999916</v>
      </c>
      <c r="K177" s="12">
        <f t="shared" si="167"/>
        <v>42849.999999999913</v>
      </c>
    </row>
    <row r="178" spans="1:11" ht="21">
      <c r="A178" s="24"/>
      <c r="B178" s="25"/>
      <c r="C178" s="25"/>
      <c r="D178" s="25"/>
      <c r="E178" s="25"/>
      <c r="F178" s="32" t="s">
        <v>93</v>
      </c>
      <c r="G178" s="33"/>
      <c r="H178" s="33"/>
      <c r="I178" s="34"/>
      <c r="J178" s="35">
        <f>SUM(K154:K177)</f>
        <v>448059.60000000033</v>
      </c>
      <c r="K178" s="36"/>
    </row>
    <row r="179" spans="1:11" s="20" customFormat="1" ht="18" customHeight="1">
      <c r="A179" s="14">
        <v>43187</v>
      </c>
      <c r="B179" s="15" t="s">
        <v>82</v>
      </c>
      <c r="C179" s="16">
        <v>800</v>
      </c>
      <c r="D179" s="15" t="s">
        <v>12</v>
      </c>
      <c r="E179" s="17">
        <v>1254.5999999999999</v>
      </c>
      <c r="F179" s="17">
        <v>1242.05</v>
      </c>
      <c r="G179" s="17">
        <v>1226.5</v>
      </c>
      <c r="H179" s="9">
        <f t="shared" si="166"/>
        <v>10039.999999999964</v>
      </c>
      <c r="I179" s="19">
        <f>(IF(D179="SHORT",IF(H179="",0,F179-G179),IF(H179="",0,G179-F179)))*C179</f>
        <v>12439.999999999964</v>
      </c>
      <c r="J179" s="11">
        <f t="shared" ref="J179:J189" si="169">(H179+I179)/C179</f>
        <v>28.099999999999909</v>
      </c>
      <c r="K179" s="12">
        <f t="shared" si="167"/>
        <v>22479.999999999927</v>
      </c>
    </row>
    <row r="180" spans="1:11" s="13" customFormat="1" ht="18" customHeight="1">
      <c r="A180" s="5">
        <v>43186</v>
      </c>
      <c r="B180" s="6" t="s">
        <v>60</v>
      </c>
      <c r="C180" s="7">
        <v>21000</v>
      </c>
      <c r="D180" s="6" t="s">
        <v>12</v>
      </c>
      <c r="E180" s="8">
        <v>144.6</v>
      </c>
      <c r="F180" s="8">
        <v>143.6</v>
      </c>
      <c r="G180" s="8"/>
      <c r="H180" s="9">
        <f t="shared" si="166"/>
        <v>21000</v>
      </c>
      <c r="I180" s="10"/>
      <c r="J180" s="11">
        <f t="shared" si="169"/>
        <v>1</v>
      </c>
      <c r="K180" s="12">
        <f t="shared" si="167"/>
        <v>21000</v>
      </c>
    </row>
    <row r="181" spans="1:11" s="20" customFormat="1" ht="18" customHeight="1">
      <c r="A181" s="14">
        <v>43185</v>
      </c>
      <c r="B181" s="15" t="s">
        <v>61</v>
      </c>
      <c r="C181" s="16">
        <v>18000</v>
      </c>
      <c r="D181" s="15" t="s">
        <v>14</v>
      </c>
      <c r="E181" s="17">
        <v>85.45</v>
      </c>
      <c r="F181" s="17">
        <v>86.35</v>
      </c>
      <c r="G181" s="17">
        <v>87.55</v>
      </c>
      <c r="H181" s="9">
        <f t="shared" si="166"/>
        <v>16199.999999999847</v>
      </c>
      <c r="I181" s="19">
        <f>(IF(D181="SHORT",IF(H181="",0,F181-G181),IF(H181="",0,G181-F181)))*C181</f>
        <v>21600.000000000051</v>
      </c>
      <c r="J181" s="11">
        <f t="shared" si="169"/>
        <v>2.0999999999999943</v>
      </c>
      <c r="K181" s="12">
        <f t="shared" si="167"/>
        <v>37799.999999999898</v>
      </c>
    </row>
    <row r="182" spans="1:11" s="20" customFormat="1" ht="18" customHeight="1">
      <c r="A182" s="14">
        <v>43182</v>
      </c>
      <c r="B182" s="15" t="s">
        <v>51</v>
      </c>
      <c r="C182" s="16">
        <v>4500</v>
      </c>
      <c r="D182" s="15" t="s">
        <v>14</v>
      </c>
      <c r="E182" s="17">
        <v>892.9</v>
      </c>
      <c r="F182" s="17">
        <v>904.1</v>
      </c>
      <c r="G182" s="17">
        <v>917.2</v>
      </c>
      <c r="H182" s="9">
        <f t="shared" si="166"/>
        <v>50400.000000000204</v>
      </c>
      <c r="I182" s="19">
        <f>(IF(D182="SHORT",IF(H182="",0,F182-G182),IF(H182="",0,G182-F182)))*C182</f>
        <v>58950.000000000102</v>
      </c>
      <c r="J182" s="11">
        <f t="shared" si="169"/>
        <v>24.300000000000068</v>
      </c>
      <c r="K182" s="12">
        <f t="shared" si="167"/>
        <v>109350.00000000031</v>
      </c>
    </row>
    <row r="183" spans="1:11" s="13" customFormat="1" ht="18" customHeight="1">
      <c r="A183" s="5">
        <v>43181</v>
      </c>
      <c r="B183" s="6" t="s">
        <v>83</v>
      </c>
      <c r="C183" s="7">
        <v>1875</v>
      </c>
      <c r="D183" s="6" t="s">
        <v>12</v>
      </c>
      <c r="E183" s="8">
        <v>1188</v>
      </c>
      <c r="F183" s="8">
        <v>1173.1500000000001</v>
      </c>
      <c r="G183" s="8"/>
      <c r="H183" s="9">
        <f t="shared" si="166"/>
        <v>27843.749999999829</v>
      </c>
      <c r="I183" s="10"/>
      <c r="J183" s="11">
        <f t="shared" si="169"/>
        <v>14.849999999999909</v>
      </c>
      <c r="K183" s="12">
        <f t="shared" si="167"/>
        <v>27843.749999999829</v>
      </c>
    </row>
    <row r="184" spans="1:11" s="13" customFormat="1" ht="18" customHeight="1">
      <c r="A184" s="5">
        <v>43174</v>
      </c>
      <c r="B184" s="6" t="s">
        <v>81</v>
      </c>
      <c r="C184" s="7">
        <v>750</v>
      </c>
      <c r="D184" s="6" t="s">
        <v>14</v>
      </c>
      <c r="E184" s="8">
        <v>3185</v>
      </c>
      <c r="F184" s="8">
        <v>3198</v>
      </c>
      <c r="G184" s="8"/>
      <c r="H184" s="9">
        <f t="shared" si="166"/>
        <v>9750</v>
      </c>
      <c r="I184" s="10"/>
      <c r="J184" s="11">
        <f t="shared" si="169"/>
        <v>13</v>
      </c>
      <c r="K184" s="12">
        <f t="shared" si="167"/>
        <v>9750</v>
      </c>
    </row>
    <row r="185" spans="1:11" s="13" customFormat="1" ht="18" customHeight="1">
      <c r="A185" s="5">
        <v>43167</v>
      </c>
      <c r="B185" s="6" t="s">
        <v>84</v>
      </c>
      <c r="C185" s="7">
        <v>6000</v>
      </c>
      <c r="D185" s="6" t="s">
        <v>14</v>
      </c>
      <c r="E185" s="8">
        <v>636.4</v>
      </c>
      <c r="F185" s="8">
        <v>644.95000000000005</v>
      </c>
      <c r="G185" s="8"/>
      <c r="H185" s="9">
        <f t="shared" si="166"/>
        <v>51300.000000000407</v>
      </c>
      <c r="I185" s="10"/>
      <c r="J185" s="11">
        <f t="shared" si="169"/>
        <v>8.5500000000000682</v>
      </c>
      <c r="K185" s="12">
        <f t="shared" si="167"/>
        <v>51300.000000000407</v>
      </c>
    </row>
    <row r="186" spans="1:11" s="13" customFormat="1" ht="18" customHeight="1">
      <c r="A186" s="5">
        <v>43167</v>
      </c>
      <c r="B186" s="6" t="s">
        <v>11</v>
      </c>
      <c r="C186" s="7">
        <v>12000</v>
      </c>
      <c r="D186" s="6" t="s">
        <v>14</v>
      </c>
      <c r="E186" s="8">
        <v>195</v>
      </c>
      <c r="F186" s="8">
        <v>195.35</v>
      </c>
      <c r="G186" s="8"/>
      <c r="H186" s="9">
        <f t="shared" si="166"/>
        <v>4199.9999999999318</v>
      </c>
      <c r="I186" s="10"/>
      <c r="J186" s="11">
        <f t="shared" si="169"/>
        <v>0.34999999999999432</v>
      </c>
      <c r="K186" s="12">
        <f t="shared" si="167"/>
        <v>4199.9999999999318</v>
      </c>
    </row>
    <row r="187" spans="1:11" s="13" customFormat="1" ht="18" customHeight="1">
      <c r="A187" s="5">
        <v>43166</v>
      </c>
      <c r="B187" s="6" t="s">
        <v>23</v>
      </c>
      <c r="C187" s="7">
        <v>4800</v>
      </c>
      <c r="D187" s="6" t="s">
        <v>12</v>
      </c>
      <c r="E187" s="8">
        <v>822.15</v>
      </c>
      <c r="F187" s="8">
        <v>811.5</v>
      </c>
      <c r="G187" s="8"/>
      <c r="H187" s="9">
        <f t="shared" si="166"/>
        <v>51119.999999999891</v>
      </c>
      <c r="I187" s="10"/>
      <c r="J187" s="11">
        <f t="shared" si="169"/>
        <v>10.649999999999977</v>
      </c>
      <c r="K187" s="12">
        <f t="shared" si="167"/>
        <v>51119.999999999891</v>
      </c>
    </row>
    <row r="188" spans="1:11" s="20" customFormat="1" ht="18" customHeight="1">
      <c r="A188" s="14">
        <v>43165</v>
      </c>
      <c r="B188" s="15" t="s">
        <v>81</v>
      </c>
      <c r="C188" s="16">
        <v>1000</v>
      </c>
      <c r="D188" s="15" t="s">
        <v>12</v>
      </c>
      <c r="E188" s="17">
        <v>3155</v>
      </c>
      <c r="F188" s="17">
        <v>3114</v>
      </c>
      <c r="G188" s="17">
        <v>3061.05</v>
      </c>
      <c r="H188" s="9">
        <f t="shared" si="166"/>
        <v>41000</v>
      </c>
      <c r="I188" s="19">
        <f>(IF(D188="SHORT",IF(H188="",0,F188-G188),IF(H188="",0,G188-F188)))*C188</f>
        <v>52949.999999999818</v>
      </c>
      <c r="J188" s="11">
        <f t="shared" si="169"/>
        <v>93.949999999999832</v>
      </c>
      <c r="K188" s="12">
        <f t="shared" si="167"/>
        <v>93949.999999999825</v>
      </c>
    </row>
    <row r="189" spans="1:11" s="13" customFormat="1" ht="18" customHeight="1">
      <c r="A189" s="5">
        <v>43164</v>
      </c>
      <c r="B189" s="6" t="s">
        <v>45</v>
      </c>
      <c r="C189" s="7">
        <v>10000</v>
      </c>
      <c r="D189" s="6" t="s">
        <v>12</v>
      </c>
      <c r="E189" s="8">
        <v>327</v>
      </c>
      <c r="F189" s="8">
        <v>324.2</v>
      </c>
      <c r="G189" s="8"/>
      <c r="H189" s="9">
        <f t="shared" si="166"/>
        <v>28000.000000000113</v>
      </c>
      <c r="I189" s="10"/>
      <c r="J189" s="11">
        <f t="shared" si="169"/>
        <v>2.8000000000000114</v>
      </c>
      <c r="K189" s="12">
        <f t="shared" si="167"/>
        <v>28000.000000000113</v>
      </c>
    </row>
    <row r="190" spans="1:11" ht="21">
      <c r="A190" s="24"/>
      <c r="B190" s="25"/>
      <c r="C190" s="25"/>
      <c r="D190" s="25"/>
      <c r="E190" s="25"/>
      <c r="F190" s="32" t="s">
        <v>93</v>
      </c>
      <c r="G190" s="33"/>
      <c r="H190" s="33"/>
      <c r="I190" s="34"/>
      <c r="J190" s="35">
        <f>SUM(K179:K189)</f>
        <v>456793.75000000012</v>
      </c>
      <c r="K190" s="36"/>
    </row>
    <row r="191" spans="1:11" s="13" customFormat="1" ht="18" customHeight="1">
      <c r="A191" s="5">
        <v>43159</v>
      </c>
      <c r="B191" s="6" t="s">
        <v>74</v>
      </c>
      <c r="C191" s="7">
        <v>15000</v>
      </c>
      <c r="D191" s="6" t="s">
        <v>14</v>
      </c>
      <c r="E191" s="8">
        <v>226.3</v>
      </c>
      <c r="F191" s="8">
        <v>229.4</v>
      </c>
      <c r="G191" s="8"/>
      <c r="H191" s="9">
        <f t="shared" si="166"/>
        <v>46499.999999999913</v>
      </c>
      <c r="I191" s="10"/>
      <c r="J191" s="11">
        <f t="shared" ref="J191:J206" si="170">(H191+I191)/C191</f>
        <v>3.0999999999999943</v>
      </c>
      <c r="K191" s="12">
        <f t="shared" si="167"/>
        <v>46499.999999999913</v>
      </c>
    </row>
    <row r="192" spans="1:11" s="13" customFormat="1" ht="18" customHeight="1">
      <c r="A192" s="5">
        <v>43159</v>
      </c>
      <c r="B192" s="6" t="s">
        <v>85</v>
      </c>
      <c r="C192" s="7">
        <v>4500</v>
      </c>
      <c r="D192" s="6" t="s">
        <v>12</v>
      </c>
      <c r="E192" s="8">
        <v>839.75</v>
      </c>
      <c r="F192" s="8">
        <v>843</v>
      </c>
      <c r="G192" s="8"/>
      <c r="H192" s="9">
        <f t="shared" si="166"/>
        <v>-14625</v>
      </c>
      <c r="I192" s="10"/>
      <c r="J192" s="11">
        <f t="shared" si="170"/>
        <v>-3.25</v>
      </c>
      <c r="K192" s="12">
        <f t="shared" si="167"/>
        <v>-14625</v>
      </c>
    </row>
    <row r="193" spans="1:11" s="13" customFormat="1" ht="18" customHeight="1">
      <c r="A193" s="5">
        <v>43158</v>
      </c>
      <c r="B193" s="6" t="s">
        <v>83</v>
      </c>
      <c r="C193" s="7">
        <v>1875</v>
      </c>
      <c r="D193" s="6" t="s">
        <v>12</v>
      </c>
      <c r="E193" s="8">
        <v>1330.8</v>
      </c>
      <c r="F193" s="8">
        <v>1312.2</v>
      </c>
      <c r="G193" s="8"/>
      <c r="H193" s="9">
        <f t="shared" si="166"/>
        <v>34874.999999999833</v>
      </c>
      <c r="I193" s="10"/>
      <c r="J193" s="11">
        <f t="shared" si="170"/>
        <v>18.599999999999909</v>
      </c>
      <c r="K193" s="12">
        <f t="shared" si="167"/>
        <v>34874.999999999833</v>
      </c>
    </row>
    <row r="194" spans="1:11" s="13" customFormat="1" ht="18" customHeight="1">
      <c r="A194" s="5">
        <v>43157</v>
      </c>
      <c r="B194" s="6" t="s">
        <v>86</v>
      </c>
      <c r="C194" s="7">
        <v>4400</v>
      </c>
      <c r="D194" s="21" t="s">
        <v>14</v>
      </c>
      <c r="E194" s="8">
        <v>891.3</v>
      </c>
      <c r="F194" s="8">
        <v>894.15</v>
      </c>
      <c r="G194" s="8"/>
      <c r="H194" s="9">
        <f t="shared" si="166"/>
        <v>12540.0000000001</v>
      </c>
      <c r="I194" s="10"/>
      <c r="J194" s="11">
        <f t="shared" si="170"/>
        <v>2.8500000000000227</v>
      </c>
      <c r="K194" s="12">
        <f t="shared" si="167"/>
        <v>12540.0000000001</v>
      </c>
    </row>
    <row r="195" spans="1:11" s="20" customFormat="1" ht="18" customHeight="1">
      <c r="A195" s="14">
        <v>43154</v>
      </c>
      <c r="B195" s="15" t="s">
        <v>87</v>
      </c>
      <c r="C195" s="16">
        <v>1200</v>
      </c>
      <c r="D195" s="15" t="s">
        <v>14</v>
      </c>
      <c r="E195" s="17">
        <v>1207.2</v>
      </c>
      <c r="F195" s="17">
        <v>1223.45</v>
      </c>
      <c r="G195" s="17">
        <v>1243.0999999999999</v>
      </c>
      <c r="H195" s="9">
        <f t="shared" si="166"/>
        <v>19500</v>
      </c>
      <c r="I195" s="19">
        <f>(IF(D195="SHORT",IF(H195="",0,F195-G195),IF(H195="",0,G195-F195)))*C195</f>
        <v>23579.999999999836</v>
      </c>
      <c r="J195" s="11">
        <f t="shared" si="170"/>
        <v>35.899999999999864</v>
      </c>
      <c r="K195" s="12">
        <f t="shared" si="167"/>
        <v>43079.99999999984</v>
      </c>
    </row>
    <row r="196" spans="1:11" s="13" customFormat="1" ht="18" customHeight="1">
      <c r="A196" s="5">
        <v>43153</v>
      </c>
      <c r="B196" s="21" t="s">
        <v>88</v>
      </c>
      <c r="C196" s="7">
        <v>5200</v>
      </c>
      <c r="D196" s="21" t="s">
        <v>14</v>
      </c>
      <c r="E196" s="8">
        <v>443.5</v>
      </c>
      <c r="F196" s="8">
        <v>447</v>
      </c>
      <c r="G196" s="8"/>
      <c r="H196" s="9">
        <f t="shared" si="166"/>
        <v>18200</v>
      </c>
      <c r="I196" s="10"/>
      <c r="J196" s="11">
        <f t="shared" si="170"/>
        <v>3.5</v>
      </c>
      <c r="K196" s="12">
        <f t="shared" si="167"/>
        <v>18200</v>
      </c>
    </row>
    <row r="197" spans="1:11" s="13" customFormat="1" ht="18" customHeight="1">
      <c r="A197" s="5">
        <v>43152</v>
      </c>
      <c r="B197" s="21" t="s">
        <v>39</v>
      </c>
      <c r="C197" s="7">
        <v>4800</v>
      </c>
      <c r="D197" s="21" t="s">
        <v>12</v>
      </c>
      <c r="E197" s="8">
        <v>755</v>
      </c>
      <c r="F197" s="8">
        <v>742.55</v>
      </c>
      <c r="G197" s="8"/>
      <c r="H197" s="9">
        <f t="shared" si="166"/>
        <v>59760.000000000218</v>
      </c>
      <c r="I197" s="10"/>
      <c r="J197" s="11">
        <f t="shared" si="170"/>
        <v>12.450000000000045</v>
      </c>
      <c r="K197" s="12">
        <f t="shared" si="167"/>
        <v>59760.000000000218</v>
      </c>
    </row>
    <row r="198" spans="1:11" s="13" customFormat="1" ht="18" customHeight="1">
      <c r="A198" s="5">
        <v>43151</v>
      </c>
      <c r="B198" s="21" t="s">
        <v>89</v>
      </c>
      <c r="C198" s="7">
        <v>18000</v>
      </c>
      <c r="D198" s="21" t="s">
        <v>14</v>
      </c>
      <c r="E198" s="8">
        <v>168.5</v>
      </c>
      <c r="F198" s="8">
        <v>166.75</v>
      </c>
      <c r="G198" s="8"/>
      <c r="H198" s="9">
        <f t="shared" si="166"/>
        <v>-31500</v>
      </c>
      <c r="I198" s="10"/>
      <c r="J198" s="11">
        <f t="shared" si="170"/>
        <v>-1.75</v>
      </c>
      <c r="K198" s="12">
        <f t="shared" si="167"/>
        <v>-31500</v>
      </c>
    </row>
    <row r="199" spans="1:11" s="13" customFormat="1" ht="18" customHeight="1">
      <c r="A199" s="5">
        <v>43151</v>
      </c>
      <c r="B199" s="21" t="s">
        <v>38</v>
      </c>
      <c r="C199" s="7">
        <v>16000</v>
      </c>
      <c r="D199" s="21" t="s">
        <v>12</v>
      </c>
      <c r="E199" s="8">
        <v>112.6</v>
      </c>
      <c r="F199" s="8">
        <v>113.75</v>
      </c>
      <c r="G199" s="8"/>
      <c r="H199" s="9">
        <f t="shared" si="166"/>
        <v>-18400.000000000091</v>
      </c>
      <c r="I199" s="10"/>
      <c r="J199" s="11">
        <f t="shared" si="170"/>
        <v>-1.1500000000000057</v>
      </c>
      <c r="K199" s="12">
        <f t="shared" si="167"/>
        <v>-18400.000000000091</v>
      </c>
    </row>
    <row r="200" spans="1:11" s="20" customFormat="1" ht="18" customHeight="1">
      <c r="A200" s="14">
        <v>43150</v>
      </c>
      <c r="B200" s="15" t="s">
        <v>30</v>
      </c>
      <c r="C200" s="16">
        <v>6000</v>
      </c>
      <c r="D200" s="15" t="s">
        <v>12</v>
      </c>
      <c r="E200" s="17">
        <v>373.35</v>
      </c>
      <c r="F200" s="17">
        <v>366.85</v>
      </c>
      <c r="G200" s="17">
        <v>358.55</v>
      </c>
      <c r="H200" s="9">
        <f t="shared" si="166"/>
        <v>39000</v>
      </c>
      <c r="I200" s="19">
        <f>(IF(D200="SHORT",IF(H200="",0,F200-G200),IF(H200="",0,G200-F200)))*C200</f>
        <v>49800.000000000065</v>
      </c>
      <c r="J200" s="11">
        <f t="shared" si="170"/>
        <v>14.80000000000001</v>
      </c>
      <c r="K200" s="12">
        <f t="shared" si="167"/>
        <v>88800.000000000058</v>
      </c>
    </row>
    <row r="201" spans="1:11" s="20" customFormat="1" ht="18" customHeight="1">
      <c r="A201" s="14">
        <v>43147</v>
      </c>
      <c r="B201" s="15" t="s">
        <v>90</v>
      </c>
      <c r="C201" s="16">
        <v>1000</v>
      </c>
      <c r="D201" s="15" t="s">
        <v>12</v>
      </c>
      <c r="E201" s="17">
        <v>3131.5</v>
      </c>
      <c r="F201" s="17">
        <v>3084.55</v>
      </c>
      <c r="G201" s="17">
        <v>3038.25</v>
      </c>
      <c r="H201" s="9">
        <f t="shared" si="166"/>
        <v>46949.999999999818</v>
      </c>
      <c r="I201" s="19">
        <f>(IF(D201="SHORT",IF(H201="",0,F201-G201),IF(H201="",0,G201-F201)))*C201</f>
        <v>46300.000000000182</v>
      </c>
      <c r="J201" s="11">
        <f t="shared" si="170"/>
        <v>93.25</v>
      </c>
      <c r="K201" s="12">
        <f t="shared" si="167"/>
        <v>93250</v>
      </c>
    </row>
    <row r="202" spans="1:11" s="13" customFormat="1" ht="18" customHeight="1">
      <c r="A202" s="5">
        <v>43146</v>
      </c>
      <c r="B202" s="21" t="s">
        <v>24</v>
      </c>
      <c r="C202" s="7">
        <v>7200</v>
      </c>
      <c r="D202" s="21" t="s">
        <v>14</v>
      </c>
      <c r="E202" s="8">
        <v>453.15</v>
      </c>
      <c r="F202" s="8">
        <v>459.9</v>
      </c>
      <c r="G202" s="8"/>
      <c r="H202" s="9">
        <f t="shared" si="166"/>
        <v>48600</v>
      </c>
      <c r="I202" s="10"/>
      <c r="J202" s="11">
        <f t="shared" si="170"/>
        <v>6.75</v>
      </c>
      <c r="K202" s="12">
        <f t="shared" si="167"/>
        <v>48600</v>
      </c>
    </row>
    <row r="203" spans="1:11" s="13" customFormat="1" ht="18" customHeight="1">
      <c r="A203" s="5">
        <v>43146</v>
      </c>
      <c r="B203" s="21" t="s">
        <v>75</v>
      </c>
      <c r="C203" s="7">
        <v>4244</v>
      </c>
      <c r="D203" s="21" t="s">
        <v>14</v>
      </c>
      <c r="E203" s="8">
        <v>714.2</v>
      </c>
      <c r="F203" s="8">
        <v>712.2</v>
      </c>
      <c r="G203" s="8"/>
      <c r="H203" s="9">
        <f t="shared" si="166"/>
        <v>-8488</v>
      </c>
      <c r="I203" s="10"/>
      <c r="J203" s="11">
        <f t="shared" si="170"/>
        <v>-2</v>
      </c>
      <c r="K203" s="12">
        <f t="shared" si="167"/>
        <v>-8488</v>
      </c>
    </row>
    <row r="204" spans="1:11" s="13" customFormat="1" ht="18" customHeight="1">
      <c r="A204" s="5">
        <v>43145</v>
      </c>
      <c r="B204" s="21" t="s">
        <v>22</v>
      </c>
      <c r="C204" s="7">
        <v>24000</v>
      </c>
      <c r="D204" s="21" t="s">
        <v>12</v>
      </c>
      <c r="E204" s="8">
        <v>70.75</v>
      </c>
      <c r="F204" s="8">
        <v>69.650000000000006</v>
      </c>
      <c r="G204" s="8"/>
      <c r="H204" s="9">
        <f t="shared" si="166"/>
        <v>26399.999999999862</v>
      </c>
      <c r="I204" s="10"/>
      <c r="J204" s="11">
        <f t="shared" si="170"/>
        <v>1.0999999999999943</v>
      </c>
      <c r="K204" s="12">
        <f t="shared" si="167"/>
        <v>26399.999999999862</v>
      </c>
    </row>
    <row r="205" spans="1:11" s="13" customFormat="1" ht="18" customHeight="1">
      <c r="A205" s="5">
        <v>43143</v>
      </c>
      <c r="B205" s="21" t="s">
        <v>91</v>
      </c>
      <c r="C205" s="7">
        <v>4000</v>
      </c>
      <c r="D205" s="21" t="s">
        <v>14</v>
      </c>
      <c r="E205" s="8">
        <v>1003.4</v>
      </c>
      <c r="F205" s="8">
        <v>1018.45</v>
      </c>
      <c r="G205" s="8"/>
      <c r="H205" s="9">
        <f t="shared" si="166"/>
        <v>60200.000000000276</v>
      </c>
      <c r="I205" s="10"/>
      <c r="J205" s="11">
        <f t="shared" si="170"/>
        <v>15.05000000000007</v>
      </c>
      <c r="K205" s="12">
        <f t="shared" si="167"/>
        <v>60200.000000000276</v>
      </c>
    </row>
    <row r="206" spans="1:11" s="13" customFormat="1" ht="18" customHeight="1">
      <c r="A206" s="5">
        <v>43140</v>
      </c>
      <c r="B206" s="21" t="s">
        <v>92</v>
      </c>
      <c r="C206" s="7">
        <v>2000</v>
      </c>
      <c r="D206" s="21" t="s">
        <v>14</v>
      </c>
      <c r="E206" s="8">
        <v>1299</v>
      </c>
      <c r="F206" s="8">
        <v>1318.45</v>
      </c>
      <c r="G206" s="8"/>
      <c r="H206" s="9">
        <f t="shared" ref="H206" si="171">(IF(D206="SHORT",E206-F206,IF(D206="LONG",F206-E206)))*C206</f>
        <v>38900.000000000087</v>
      </c>
      <c r="I206" s="10"/>
      <c r="J206" s="11">
        <f t="shared" si="170"/>
        <v>19.450000000000042</v>
      </c>
      <c r="K206" s="12">
        <f t="shared" ref="K206" si="172">SUM(H206:I206)</f>
        <v>38900.000000000087</v>
      </c>
    </row>
    <row r="207" spans="1:11" ht="21">
      <c r="A207" s="24"/>
      <c r="B207" s="25"/>
      <c r="C207" s="25"/>
      <c r="D207" s="25"/>
      <c r="E207" s="25"/>
      <c r="F207" s="32" t="s">
        <v>93</v>
      </c>
      <c r="G207" s="33"/>
      <c r="H207" s="33"/>
      <c r="I207" s="34"/>
      <c r="J207" s="35">
        <f>SUM(K191:K206)</f>
        <v>498092.00000000012</v>
      </c>
      <c r="K207" s="36"/>
    </row>
  </sheetData>
  <mergeCells count="29">
    <mergeCell ref="F54:I54"/>
    <mergeCell ref="J54:K54"/>
    <mergeCell ref="F85:I85"/>
    <mergeCell ref="J85:K85"/>
    <mergeCell ref="F66:I66"/>
    <mergeCell ref="J66:K66"/>
    <mergeCell ref="F153:I153"/>
    <mergeCell ref="J153:K153"/>
    <mergeCell ref="F127:I127"/>
    <mergeCell ref="J127:K127"/>
    <mergeCell ref="F107:I107"/>
    <mergeCell ref="J107:K107"/>
    <mergeCell ref="F207:I207"/>
    <mergeCell ref="J207:K207"/>
    <mergeCell ref="F190:I190"/>
    <mergeCell ref="J190:K190"/>
    <mergeCell ref="F178:I178"/>
    <mergeCell ref="J178:K178"/>
    <mergeCell ref="F30:I30"/>
    <mergeCell ref="J30:K30"/>
    <mergeCell ref="H5:I5"/>
    <mergeCell ref="A1:K2"/>
    <mergeCell ref="A3:K3"/>
    <mergeCell ref="A4:B4"/>
    <mergeCell ref="C4:D4"/>
    <mergeCell ref="E4:G4"/>
    <mergeCell ref="H4:I4"/>
    <mergeCell ref="F11:I11"/>
    <mergeCell ref="J11:K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94</v>
      </c>
      <c r="B1" s="46"/>
      <c r="C1" s="46"/>
      <c r="D1" s="46"/>
    </row>
    <row r="2" spans="1:4" ht="15.75">
      <c r="A2" s="26" t="s">
        <v>95</v>
      </c>
      <c r="B2" s="26" t="s">
        <v>96</v>
      </c>
      <c r="C2" s="26" t="s">
        <v>97</v>
      </c>
      <c r="D2" s="26" t="s">
        <v>98</v>
      </c>
    </row>
    <row r="3" spans="1:4" ht="15.75">
      <c r="A3" s="27" t="s">
        <v>99</v>
      </c>
      <c r="B3" s="28">
        <v>200000</v>
      </c>
      <c r="C3" s="27">
        <v>704026</v>
      </c>
      <c r="D3" s="29">
        <f t="shared" ref="D3:D6" si="0">C3/B3</f>
        <v>3.52013</v>
      </c>
    </row>
    <row r="4" spans="1:4" ht="15.75">
      <c r="A4" s="27" t="s">
        <v>100</v>
      </c>
      <c r="B4" s="28">
        <v>200000</v>
      </c>
      <c r="C4" s="27">
        <v>916295</v>
      </c>
      <c r="D4" s="29">
        <f t="shared" si="0"/>
        <v>4.5814750000000002</v>
      </c>
    </row>
    <row r="5" spans="1:4" ht="15.75">
      <c r="A5" s="27" t="s">
        <v>101</v>
      </c>
      <c r="B5" s="28">
        <v>200000</v>
      </c>
      <c r="C5" s="27">
        <v>740068</v>
      </c>
      <c r="D5" s="29">
        <f t="shared" si="0"/>
        <v>3.7003400000000002</v>
      </c>
    </row>
    <row r="6" spans="1:4" ht="15.75">
      <c r="A6" s="27" t="s">
        <v>102</v>
      </c>
      <c r="B6" s="28">
        <v>200000</v>
      </c>
      <c r="C6" s="27">
        <v>639420</v>
      </c>
      <c r="D6" s="29">
        <f t="shared" si="0"/>
        <v>3.1970999999999998</v>
      </c>
    </row>
    <row r="7" spans="1:4" ht="15.75">
      <c r="A7" s="27" t="s">
        <v>112</v>
      </c>
      <c r="B7" s="28">
        <v>200000</v>
      </c>
      <c r="C7" s="27">
        <v>285737</v>
      </c>
      <c r="D7" s="29">
        <f>C7/B7</f>
        <v>1.428685</v>
      </c>
    </row>
    <row r="8" spans="1:4" ht="15.75">
      <c r="A8" s="27" t="s">
        <v>116</v>
      </c>
      <c r="B8" s="28">
        <v>200000</v>
      </c>
      <c r="C8" s="27">
        <v>238010</v>
      </c>
      <c r="D8" s="29">
        <f>C8/B8</f>
        <v>1.1900500000000001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HNI Future</vt:lpstr>
      <vt:lpstr>ROI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2018-12-06T11:16:06Z</dcterms:modified>
</cp:coreProperties>
</file>