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NI Cash" sheetId="1" r:id="rId1"/>
    <sheet name="ROI Statement" sheetId="2" r:id="rId2"/>
  </sheets>
  <calcPr calcId="124519"/>
</workbook>
</file>

<file path=xl/calcChain.xml><?xml version="1.0" encoding="utf-8"?>
<calcChain xmlns="http://schemas.openxmlformats.org/spreadsheetml/2006/main">
  <c r="J17" i="1"/>
  <c r="H6"/>
  <c r="K6" s="1"/>
  <c r="J6" l="1"/>
  <c r="H7"/>
  <c r="J7" s="1"/>
  <c r="H10"/>
  <c r="J10" s="1"/>
  <c r="H9"/>
  <c r="K9" s="1"/>
  <c r="H8"/>
  <c r="J8" s="1"/>
  <c r="H11"/>
  <c r="J11" s="1"/>
  <c r="H12"/>
  <c r="J12" s="1"/>
  <c r="H14"/>
  <c r="K14" s="1"/>
  <c r="H13"/>
  <c r="J13" s="1"/>
  <c r="H15"/>
  <c r="J15" s="1"/>
  <c r="H16"/>
  <c r="J16" s="1"/>
  <c r="H18"/>
  <c r="H19"/>
  <c r="I19" s="1"/>
  <c r="J19" s="1"/>
  <c r="H21"/>
  <c r="J21" s="1"/>
  <c r="H20"/>
  <c r="K20" s="1"/>
  <c r="K7" l="1"/>
  <c r="J9"/>
  <c r="K10"/>
  <c r="K8"/>
  <c r="K11"/>
  <c r="K12"/>
  <c r="J14"/>
  <c r="K13"/>
  <c r="K15"/>
  <c r="K16"/>
  <c r="K18"/>
  <c r="J18"/>
  <c r="K19"/>
  <c r="J20"/>
  <c r="K21"/>
  <c r="H23"/>
  <c r="J23" s="1"/>
  <c r="H22"/>
  <c r="K22" s="1"/>
  <c r="H25"/>
  <c r="K25" s="1"/>
  <c r="H24"/>
  <c r="K24" s="1"/>
  <c r="H27"/>
  <c r="J27" s="1"/>
  <c r="H26"/>
  <c r="J26" s="1"/>
  <c r="H28"/>
  <c r="J28" s="1"/>
  <c r="H32"/>
  <c r="J32" s="1"/>
  <c r="H29"/>
  <c r="J29" s="1"/>
  <c r="H30"/>
  <c r="K30" s="1"/>
  <c r="H31"/>
  <c r="J31" s="1"/>
  <c r="H34"/>
  <c r="J34" s="1"/>
  <c r="H33"/>
  <c r="J33" s="1"/>
  <c r="H35"/>
  <c r="K35" s="1"/>
  <c r="H36"/>
  <c r="J36" s="1"/>
  <c r="J22" l="1"/>
  <c r="K23"/>
  <c r="J25"/>
  <c r="J24"/>
  <c r="K26"/>
  <c r="K27"/>
  <c r="K28"/>
  <c r="K32"/>
  <c r="K29"/>
  <c r="K31"/>
  <c r="J30"/>
  <c r="K33"/>
  <c r="K34"/>
  <c r="J35"/>
  <c r="K36"/>
  <c r="H38"/>
  <c r="J38" s="1"/>
  <c r="H37"/>
  <c r="K37" s="1"/>
  <c r="D8" i="2"/>
  <c r="H40" i="1"/>
  <c r="J40" s="1"/>
  <c r="H39"/>
  <c r="K39" s="1"/>
  <c r="H42"/>
  <c r="H43"/>
  <c r="H44"/>
  <c r="J44" s="1"/>
  <c r="H45"/>
  <c r="J45" s="1"/>
  <c r="H46"/>
  <c r="J46" s="1"/>
  <c r="H47"/>
  <c r="K47" s="1"/>
  <c r="H48"/>
  <c r="I48" s="1"/>
  <c r="K48" s="1"/>
  <c r="H49"/>
  <c r="J49" s="1"/>
  <c r="H50"/>
  <c r="J50" s="1"/>
  <c r="H51"/>
  <c r="I51" s="1"/>
  <c r="H52"/>
  <c r="J52" s="1"/>
  <c r="H53"/>
  <c r="J53" s="1"/>
  <c r="H54"/>
  <c r="I54" s="1"/>
  <c r="H55"/>
  <c r="J55" s="1"/>
  <c r="H57"/>
  <c r="K57" s="1"/>
  <c r="H56"/>
  <c r="K56" s="1"/>
  <c r="H58"/>
  <c r="J58" s="1"/>
  <c r="H60"/>
  <c r="I60" s="1"/>
  <c r="J60" s="1"/>
  <c r="H59"/>
  <c r="J59" s="1"/>
  <c r="H61"/>
  <c r="I61" s="1"/>
  <c r="K61" s="1"/>
  <c r="D9" i="2"/>
  <c r="H62" i="1"/>
  <c r="J62" s="1"/>
  <c r="H74"/>
  <c r="J74" s="1"/>
  <c r="K52" l="1"/>
  <c r="J37"/>
  <c r="K38"/>
  <c r="J39"/>
  <c r="K40"/>
  <c r="K42"/>
  <c r="J43"/>
  <c r="I43"/>
  <c r="K43" s="1"/>
  <c r="K44"/>
  <c r="K45"/>
  <c r="K46"/>
  <c r="J47"/>
  <c r="J48"/>
  <c r="K49"/>
  <c r="K50"/>
  <c r="K51"/>
  <c r="J51"/>
  <c r="K53"/>
  <c r="K54"/>
  <c r="J54"/>
  <c r="K55"/>
  <c r="J56"/>
  <c r="J57"/>
  <c r="K58"/>
  <c r="K59"/>
  <c r="K60"/>
  <c r="J61"/>
  <c r="K62"/>
  <c r="K74"/>
  <c r="J41" l="1"/>
  <c r="J63"/>
  <c r="J42"/>
  <c r="H72"/>
  <c r="J72" s="1"/>
  <c r="H71"/>
  <c r="J71" s="1"/>
  <c r="H64"/>
  <c r="H65"/>
  <c r="I65" s="1"/>
  <c r="H66"/>
  <c r="J66" s="1"/>
  <c r="H73"/>
  <c r="H70"/>
  <c r="H69"/>
  <c r="H68"/>
  <c r="H67"/>
  <c r="H75"/>
  <c r="J75" s="1"/>
  <c r="H76"/>
  <c r="I76" s="1"/>
  <c r="J76" s="1"/>
  <c r="H77"/>
  <c r="J77" s="1"/>
  <c r="H78"/>
  <c r="J78" s="1"/>
  <c r="H80"/>
  <c r="K80" s="1"/>
  <c r="H79"/>
  <c r="K79" s="1"/>
  <c r="H83"/>
  <c r="K83" s="1"/>
  <c r="H82"/>
  <c r="K82" s="1"/>
  <c r="H84"/>
  <c r="J84" s="1"/>
  <c r="H85"/>
  <c r="J85" s="1"/>
  <c r="H86"/>
  <c r="J86" s="1"/>
  <c r="H87"/>
  <c r="J87" s="1"/>
  <c r="H88"/>
  <c r="K88" s="1"/>
  <c r="H89"/>
  <c r="J89" s="1"/>
  <c r="H90"/>
  <c r="J90" s="1"/>
  <c r="H91"/>
  <c r="K91" s="1"/>
  <c r="H92"/>
  <c r="J92" s="1"/>
  <c r="H93"/>
  <c r="K93" s="1"/>
  <c r="K71" l="1"/>
  <c r="K72"/>
  <c r="J64"/>
  <c r="K64"/>
  <c r="K65"/>
  <c r="J65"/>
  <c r="K66"/>
  <c r="J73"/>
  <c r="J70"/>
  <c r="J69"/>
  <c r="J68"/>
  <c r="I67"/>
  <c r="K67" s="1"/>
  <c r="K68"/>
  <c r="K70"/>
  <c r="K73"/>
  <c r="K69"/>
  <c r="K75"/>
  <c r="K76"/>
  <c r="K77"/>
  <c r="K78"/>
  <c r="J79"/>
  <c r="J80"/>
  <c r="J83"/>
  <c r="J82"/>
  <c r="K84"/>
  <c r="K85"/>
  <c r="K86"/>
  <c r="K87"/>
  <c r="J88"/>
  <c r="K89"/>
  <c r="K90"/>
  <c r="J91"/>
  <c r="K92"/>
  <c r="J93"/>
  <c r="H94"/>
  <c r="H190"/>
  <c r="H191"/>
  <c r="H192"/>
  <c r="H193"/>
  <c r="H194"/>
  <c r="H195"/>
  <c r="H196"/>
  <c r="H197"/>
  <c r="H198"/>
  <c r="H199"/>
  <c r="I199" s="1"/>
  <c r="H200"/>
  <c r="H201"/>
  <c r="H202"/>
  <c r="I202" s="1"/>
  <c r="H203"/>
  <c r="H189"/>
  <c r="H177"/>
  <c r="H178"/>
  <c r="H179"/>
  <c r="H180"/>
  <c r="H181"/>
  <c r="H182"/>
  <c r="H183"/>
  <c r="H184"/>
  <c r="I184" s="1"/>
  <c r="H185"/>
  <c r="H186"/>
  <c r="H187"/>
  <c r="H176"/>
  <c r="H161"/>
  <c r="I161" s="1"/>
  <c r="H162"/>
  <c r="I162" s="1"/>
  <c r="H163"/>
  <c r="H164"/>
  <c r="H165"/>
  <c r="H166"/>
  <c r="H167"/>
  <c r="I167" s="1"/>
  <c r="H168"/>
  <c r="H169"/>
  <c r="H170"/>
  <c r="H171"/>
  <c r="H172"/>
  <c r="H173"/>
  <c r="H174"/>
  <c r="H160"/>
  <c r="H143"/>
  <c r="H144"/>
  <c r="H145"/>
  <c r="H146"/>
  <c r="H147"/>
  <c r="H148"/>
  <c r="H149"/>
  <c r="H150"/>
  <c r="H151"/>
  <c r="H152"/>
  <c r="H153"/>
  <c r="H154"/>
  <c r="H155"/>
  <c r="H156"/>
  <c r="H157"/>
  <c r="H158"/>
  <c r="H142"/>
  <c r="H123"/>
  <c r="H124"/>
  <c r="H125"/>
  <c r="H126"/>
  <c r="H127"/>
  <c r="H128"/>
  <c r="H129"/>
  <c r="H130"/>
  <c r="H131"/>
  <c r="H132"/>
  <c r="H133"/>
  <c r="H134"/>
  <c r="H135"/>
  <c r="H136"/>
  <c r="I136" s="1"/>
  <c r="H137"/>
  <c r="H138"/>
  <c r="H139"/>
  <c r="H140"/>
  <c r="H122"/>
  <c r="H105"/>
  <c r="H106"/>
  <c r="H107"/>
  <c r="H108"/>
  <c r="H109"/>
  <c r="H110"/>
  <c r="H111"/>
  <c r="H112"/>
  <c r="H113"/>
  <c r="H114"/>
  <c r="H115"/>
  <c r="H116"/>
  <c r="H117"/>
  <c r="H118"/>
  <c r="H119"/>
  <c r="H120"/>
  <c r="H104"/>
  <c r="H96"/>
  <c r="H97"/>
  <c r="H98"/>
  <c r="H99"/>
  <c r="H100"/>
  <c r="H101"/>
  <c r="H102"/>
  <c r="H95"/>
  <c r="J81" l="1"/>
  <c r="J67"/>
  <c r="K95"/>
  <c r="J95"/>
  <c r="K99"/>
  <c r="J99"/>
  <c r="K117"/>
  <c r="J117"/>
  <c r="K109"/>
  <c r="J109"/>
  <c r="K138"/>
  <c r="J138"/>
  <c r="K130"/>
  <c r="J130"/>
  <c r="K142"/>
  <c r="J142"/>
  <c r="K151"/>
  <c r="J151"/>
  <c r="K143"/>
  <c r="J143"/>
  <c r="K168"/>
  <c r="J168"/>
  <c r="K176"/>
  <c r="J176"/>
  <c r="K189"/>
  <c r="J189"/>
  <c r="J196"/>
  <c r="K196"/>
  <c r="K100"/>
  <c r="J100"/>
  <c r="K118"/>
  <c r="J118"/>
  <c r="K110"/>
  <c r="J110"/>
  <c r="J139"/>
  <c r="K139"/>
  <c r="J131"/>
  <c r="K131"/>
  <c r="K127"/>
  <c r="J127"/>
  <c r="J123"/>
  <c r="K123"/>
  <c r="J156"/>
  <c r="K156"/>
  <c r="J152"/>
  <c r="K152"/>
  <c r="J148"/>
  <c r="K148"/>
  <c r="J144"/>
  <c r="K144"/>
  <c r="J173"/>
  <c r="K173"/>
  <c r="J169"/>
  <c r="K169"/>
  <c r="J165"/>
  <c r="K165"/>
  <c r="J161"/>
  <c r="K161"/>
  <c r="K185"/>
  <c r="J185"/>
  <c r="K181"/>
  <c r="J181"/>
  <c r="K177"/>
  <c r="J177"/>
  <c r="K201"/>
  <c r="J201"/>
  <c r="K197"/>
  <c r="J197"/>
  <c r="K193"/>
  <c r="J193"/>
  <c r="K101"/>
  <c r="J101"/>
  <c r="K97"/>
  <c r="J97"/>
  <c r="K119"/>
  <c r="J119"/>
  <c r="K115"/>
  <c r="J115"/>
  <c r="K111"/>
  <c r="J111"/>
  <c r="K107"/>
  <c r="J107"/>
  <c r="K140"/>
  <c r="J140"/>
  <c r="K136"/>
  <c r="J136"/>
  <c r="K132"/>
  <c r="J132"/>
  <c r="K128"/>
  <c r="J128"/>
  <c r="K124"/>
  <c r="J124"/>
  <c r="K157"/>
  <c r="J157"/>
  <c r="K153"/>
  <c r="J153"/>
  <c r="K149"/>
  <c r="J149"/>
  <c r="K145"/>
  <c r="J145"/>
  <c r="K174"/>
  <c r="J174"/>
  <c r="K170"/>
  <c r="J170"/>
  <c r="K166"/>
  <c r="J166"/>
  <c r="K162"/>
  <c r="J162"/>
  <c r="K186"/>
  <c r="J186"/>
  <c r="K182"/>
  <c r="J182"/>
  <c r="K178"/>
  <c r="J178"/>
  <c r="K202"/>
  <c r="J202"/>
  <c r="K198"/>
  <c r="J198"/>
  <c r="K194"/>
  <c r="J194"/>
  <c r="K190"/>
  <c r="J190"/>
  <c r="K94"/>
  <c r="J94"/>
  <c r="K104"/>
  <c r="J104"/>
  <c r="K113"/>
  <c r="J113"/>
  <c r="K105"/>
  <c r="J105"/>
  <c r="K134"/>
  <c r="J134"/>
  <c r="K126"/>
  <c r="J126"/>
  <c r="K155"/>
  <c r="J155"/>
  <c r="K147"/>
  <c r="J147"/>
  <c r="K172"/>
  <c r="J172"/>
  <c r="K164"/>
  <c r="J164"/>
  <c r="K184"/>
  <c r="J184"/>
  <c r="K180"/>
  <c r="J180"/>
  <c r="J200"/>
  <c r="K200"/>
  <c r="J192"/>
  <c r="K192"/>
  <c r="K96"/>
  <c r="J96"/>
  <c r="K114"/>
  <c r="J114"/>
  <c r="K106"/>
  <c r="J106"/>
  <c r="K135"/>
  <c r="J135"/>
  <c r="K102"/>
  <c r="J102"/>
  <c r="K98"/>
  <c r="J98"/>
  <c r="K120"/>
  <c r="J120"/>
  <c r="K116"/>
  <c r="J116"/>
  <c r="K112"/>
  <c r="J112"/>
  <c r="K108"/>
  <c r="J108"/>
  <c r="K122"/>
  <c r="J122"/>
  <c r="J137"/>
  <c r="K137"/>
  <c r="J133"/>
  <c r="K133"/>
  <c r="J129"/>
  <c r="K129"/>
  <c r="J125"/>
  <c r="K125"/>
  <c r="J158"/>
  <c r="K158"/>
  <c r="J154"/>
  <c r="K154"/>
  <c r="J150"/>
  <c r="K150"/>
  <c r="J146"/>
  <c r="K146"/>
  <c r="K160"/>
  <c r="J160"/>
  <c r="J171"/>
  <c r="K171"/>
  <c r="J167"/>
  <c r="K167"/>
  <c r="J163"/>
  <c r="K163"/>
  <c r="J187"/>
  <c r="K187"/>
  <c r="J183"/>
  <c r="K183"/>
  <c r="J179"/>
  <c r="K179"/>
  <c r="J203"/>
  <c r="K203"/>
  <c r="J199"/>
  <c r="K199"/>
  <c r="J195"/>
  <c r="K195"/>
  <c r="J191"/>
  <c r="K191"/>
  <c r="D3" i="2"/>
  <c r="D4"/>
  <c r="D5"/>
  <c r="D6"/>
  <c r="D7"/>
  <c r="J103" i="1" l="1"/>
  <c r="J159"/>
  <c r="J188"/>
  <c r="J175"/>
  <c r="J121"/>
  <c r="J141"/>
  <c r="J204"/>
</calcChain>
</file>

<file path=xl/sharedStrings.xml><?xml version="1.0" encoding="utf-8"?>
<sst xmlns="http://schemas.openxmlformats.org/spreadsheetml/2006/main" count="412" uniqueCount="155">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</sst>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</c:numCache>
            </c:numRef>
          </c:val>
        </c:ser>
        <c:axId val="56376320"/>
        <c:axId val="94753152"/>
      </c:barChart>
      <c:catAx>
        <c:axId val="56376320"/>
        <c:scaling>
          <c:orientation val="minMax"/>
        </c:scaling>
        <c:axPos val="b"/>
        <c:majorTickMark val="none"/>
        <c:tickLblPos val="nextTo"/>
        <c:crossAx val="94753152"/>
        <c:crosses val="autoZero"/>
        <c:auto val="1"/>
        <c:lblAlgn val="ctr"/>
        <c:lblOffset val="100"/>
      </c:catAx>
      <c:valAx>
        <c:axId val="947531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6376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8867"/>
          <c:y val="0.6943396226415226"/>
        </c:manualLayout>
      </c:layout>
    </c:title>
    <c:plotArea>
      <c:layout>
        <c:manualLayout>
          <c:layoutTarget val="inner"/>
          <c:xMode val="edge"/>
          <c:yMode val="edge"/>
          <c:x val="2.4943306203991249E-2"/>
          <c:y val="2.5031644629327835E-2"/>
          <c:w val="0.95011338759201747"/>
          <c:h val="0.8216055068588266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1989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3979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0389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</c:numCache>
            </c:numRef>
          </c:val>
        </c:ser>
        <c:dLbls>
          <c:showVal val="1"/>
        </c:dLbls>
        <c:marker val="1"/>
        <c:axId val="83811712"/>
        <c:axId val="83862656"/>
      </c:lineChart>
      <c:catAx>
        <c:axId val="83811712"/>
        <c:scaling>
          <c:orientation val="minMax"/>
        </c:scaling>
        <c:axPos val="b"/>
        <c:majorTickMark val="none"/>
        <c:tickLblPos val="nextTo"/>
        <c:crossAx val="83862656"/>
        <c:crosses val="autoZero"/>
        <c:auto val="1"/>
        <c:lblAlgn val="ctr"/>
        <c:lblOffset val="100"/>
      </c:catAx>
      <c:valAx>
        <c:axId val="83862656"/>
        <c:scaling>
          <c:orientation val="minMax"/>
        </c:scaling>
        <c:delete val="1"/>
        <c:axPos val="l"/>
        <c:numFmt formatCode="0%" sourceLinked="1"/>
        <c:tickLblPos val="nextTo"/>
        <c:crossAx val="83811712"/>
        <c:crosses val="autoZero"/>
        <c:crossBetween val="between"/>
      </c:valAx>
    </c:plotArea>
    <c:plotVisOnly val="1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133349</xdr:rowOff>
    </xdr:from>
    <xdr:to>
      <xdr:col>4</xdr:col>
      <xdr:colOff>381000</xdr:colOff>
      <xdr:row>22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9</xdr:row>
      <xdr:rowOff>66674</xdr:rowOff>
    </xdr:from>
    <xdr:to>
      <xdr:col>14</xdr:col>
      <xdr:colOff>323850</xdr:colOff>
      <xdr:row>22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>
      <selection activeCell="C4" sqref="C4:D4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6.25">
      <c r="A4" s="40" t="s">
        <v>0</v>
      </c>
      <c r="B4" s="40"/>
      <c r="C4" s="41" t="s">
        <v>95</v>
      </c>
      <c r="D4" s="41"/>
      <c r="E4" s="42"/>
      <c r="F4" s="42"/>
      <c r="G4" s="42"/>
      <c r="H4" s="43"/>
      <c r="I4" s="43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4" t="s">
        <v>8</v>
      </c>
      <c r="I5" s="45"/>
      <c r="J5" s="4" t="s">
        <v>9</v>
      </c>
      <c r="K5" s="3" t="s">
        <v>10</v>
      </c>
    </row>
    <row r="6" spans="1:11" s="13" customFormat="1" ht="18" customHeight="1">
      <c r="A6" s="23">
        <v>43448</v>
      </c>
      <c r="B6" s="6" t="s">
        <v>145</v>
      </c>
      <c r="C6" s="7">
        <v>161</v>
      </c>
      <c r="D6" s="6" t="s">
        <v>14</v>
      </c>
      <c r="E6" s="8">
        <v>6181</v>
      </c>
      <c r="F6" s="8">
        <v>6196.5</v>
      </c>
      <c r="G6" s="8"/>
      <c r="H6" s="9">
        <f t="shared" ref="H6" si="0">(IF(D6="SHORT",E6-F6,IF(D6="LONG",F6-E6)))*C6</f>
        <v>2495.5</v>
      </c>
      <c r="I6" s="10"/>
      <c r="J6" s="11">
        <f t="shared" ref="J6" si="1">(H6+I6)/C6</f>
        <v>15.5</v>
      </c>
      <c r="K6" s="12">
        <f t="shared" ref="K6" si="2">SUM(H6:I6)</f>
        <v>2495.5</v>
      </c>
    </row>
    <row r="7" spans="1:11" s="13" customFormat="1" ht="18" customHeight="1">
      <c r="A7" s="5">
        <v>43447</v>
      </c>
      <c r="B7" s="6" t="s">
        <v>154</v>
      </c>
      <c r="C7" s="7">
        <v>4687</v>
      </c>
      <c r="D7" s="6" t="s">
        <v>12</v>
      </c>
      <c r="E7" s="8">
        <v>213.35</v>
      </c>
      <c r="F7" s="8">
        <v>210.25</v>
      </c>
      <c r="G7" s="8"/>
      <c r="H7" s="9">
        <f t="shared" ref="H7" si="3">(IF(D7="SHORT",E7-F7,IF(D7="LONG",F7-E7)))*C7</f>
        <v>14529.699999999973</v>
      </c>
      <c r="I7" s="10"/>
      <c r="J7" s="11">
        <f t="shared" ref="J7" si="4">(H7+I7)/C7</f>
        <v>3.0999999999999943</v>
      </c>
      <c r="K7" s="12">
        <f t="shared" ref="K7" si="5">SUM(H7:I7)</f>
        <v>14529.699999999973</v>
      </c>
    </row>
    <row r="8" spans="1:11" s="13" customFormat="1" ht="18" customHeight="1">
      <c r="A8" s="5">
        <v>43446</v>
      </c>
      <c r="B8" s="6" t="s">
        <v>153</v>
      </c>
      <c r="C8" s="7">
        <v>639</v>
      </c>
      <c r="D8" s="6" t="s">
        <v>14</v>
      </c>
      <c r="E8" s="8">
        <v>1563.6</v>
      </c>
      <c r="F8" s="8">
        <v>1587.05</v>
      </c>
      <c r="G8" s="8"/>
      <c r="H8" s="9">
        <f t="shared" ref="H8:H10" si="6">(IF(D8="SHORT",E8-F8,IF(D8="LONG",F8-E8)))*C8</f>
        <v>14984.550000000028</v>
      </c>
      <c r="I8" s="10"/>
      <c r="J8" s="11">
        <f t="shared" ref="J8:J10" si="7">(H8+I8)/C8</f>
        <v>23.450000000000045</v>
      </c>
      <c r="K8" s="12">
        <f t="shared" ref="K8:K10" si="8">SUM(H8:I8)</f>
        <v>14984.550000000028</v>
      </c>
    </row>
    <row r="9" spans="1:11" s="13" customFormat="1" ht="18" customHeight="1">
      <c r="A9" s="5">
        <v>43445</v>
      </c>
      <c r="B9" s="6" t="s">
        <v>152</v>
      </c>
      <c r="C9" s="7">
        <v>4826</v>
      </c>
      <c r="D9" s="6" t="s">
        <v>14</v>
      </c>
      <c r="E9" s="8">
        <v>207.2</v>
      </c>
      <c r="F9" s="8">
        <v>210.3</v>
      </c>
      <c r="G9" s="8"/>
      <c r="H9" s="9">
        <f t="shared" si="6"/>
        <v>14960.60000000011</v>
      </c>
      <c r="I9" s="10"/>
      <c r="J9" s="11">
        <f t="shared" si="7"/>
        <v>3.1000000000000227</v>
      </c>
      <c r="K9" s="12">
        <f t="shared" si="8"/>
        <v>14960.60000000011</v>
      </c>
    </row>
    <row r="10" spans="1:11" s="13" customFormat="1" ht="18" customHeight="1">
      <c r="A10" s="5">
        <v>43445</v>
      </c>
      <c r="B10" s="6" t="s">
        <v>151</v>
      </c>
      <c r="C10" s="7">
        <v>4026</v>
      </c>
      <c r="D10" s="6" t="s">
        <v>14</v>
      </c>
      <c r="E10" s="8">
        <v>248.35</v>
      </c>
      <c r="F10" s="8">
        <v>252.05</v>
      </c>
      <c r="G10" s="8"/>
      <c r="H10" s="9">
        <f t="shared" si="6"/>
        <v>14896.200000000068</v>
      </c>
      <c r="I10" s="10"/>
      <c r="J10" s="11">
        <f t="shared" si="7"/>
        <v>3.7000000000000171</v>
      </c>
      <c r="K10" s="12">
        <f t="shared" si="8"/>
        <v>14896.200000000068</v>
      </c>
    </row>
    <row r="11" spans="1:11" s="13" customFormat="1" ht="18" customHeight="1">
      <c r="A11" s="5">
        <v>43445</v>
      </c>
      <c r="B11" s="6" t="s">
        <v>38</v>
      </c>
      <c r="C11" s="7">
        <v>1771</v>
      </c>
      <c r="D11" s="6" t="s">
        <v>14</v>
      </c>
      <c r="E11" s="8">
        <v>564.35</v>
      </c>
      <c r="F11" s="8">
        <v>558.54999999999995</v>
      </c>
      <c r="G11" s="8"/>
      <c r="H11" s="9">
        <f t="shared" ref="H11" si="9">(IF(D11="SHORT",E11-F11,IF(D11="LONG",F11-E11)))*C11</f>
        <v>-10271.800000000121</v>
      </c>
      <c r="I11" s="10"/>
      <c r="J11" s="11">
        <f t="shared" ref="J11" si="10">(H11+I11)/C11</f>
        <v>-5.8000000000000682</v>
      </c>
      <c r="K11" s="12">
        <f t="shared" ref="K11" si="11">SUM(H11:I11)</f>
        <v>-10271.800000000121</v>
      </c>
    </row>
    <row r="12" spans="1:11" s="13" customFormat="1" ht="18" customHeight="1">
      <c r="A12" s="5">
        <v>43441</v>
      </c>
      <c r="B12" s="6" t="s">
        <v>150</v>
      </c>
      <c r="C12" s="7">
        <v>1644</v>
      </c>
      <c r="D12" s="6" t="s">
        <v>12</v>
      </c>
      <c r="E12" s="8">
        <v>608.15</v>
      </c>
      <c r="F12" s="8">
        <v>606.70000000000005</v>
      </c>
      <c r="G12" s="8"/>
      <c r="H12" s="9">
        <f t="shared" ref="H12" si="12">(IF(D12="SHORT",E12-F12,IF(D12="LONG",F12-E12)))*C12</f>
        <v>2383.7999999998879</v>
      </c>
      <c r="I12" s="10"/>
      <c r="J12" s="11">
        <f t="shared" ref="J12" si="13">(H12+I12)/C12</f>
        <v>1.4499999999999318</v>
      </c>
      <c r="K12" s="12">
        <f t="shared" ref="K12" si="14">SUM(H12:I12)</f>
        <v>2383.7999999998879</v>
      </c>
    </row>
    <row r="13" spans="1:11" s="13" customFormat="1" ht="18" customHeight="1">
      <c r="A13" s="5">
        <v>43440</v>
      </c>
      <c r="B13" s="6" t="s">
        <v>123</v>
      </c>
      <c r="C13" s="7">
        <v>2316</v>
      </c>
      <c r="D13" s="6" t="s">
        <v>12</v>
      </c>
      <c r="E13" s="8">
        <v>431.75</v>
      </c>
      <c r="F13" s="8">
        <v>427.5</v>
      </c>
      <c r="G13" s="8"/>
      <c r="H13" s="9">
        <f t="shared" ref="H13:H14" si="15">(IF(D13="SHORT",E13-F13,IF(D13="LONG",F13-E13)))*C13</f>
        <v>9843</v>
      </c>
      <c r="I13" s="10"/>
      <c r="J13" s="11">
        <f t="shared" ref="J13:J14" si="16">(H13+I13)/C13</f>
        <v>4.25</v>
      </c>
      <c r="K13" s="12">
        <f t="shared" ref="K13:K14" si="17">SUM(H13:I13)</f>
        <v>9843</v>
      </c>
    </row>
    <row r="14" spans="1:11" s="13" customFormat="1" ht="18" customHeight="1">
      <c r="A14" s="5">
        <v>43440</v>
      </c>
      <c r="B14" s="6" t="s">
        <v>28</v>
      </c>
      <c r="C14" s="7">
        <v>2398</v>
      </c>
      <c r="D14" s="6" t="s">
        <v>12</v>
      </c>
      <c r="E14" s="8">
        <v>416.95</v>
      </c>
      <c r="F14" s="8">
        <v>421.2</v>
      </c>
      <c r="G14" s="8"/>
      <c r="H14" s="9">
        <f t="shared" si="15"/>
        <v>-10191.5</v>
      </c>
      <c r="I14" s="10"/>
      <c r="J14" s="11">
        <f t="shared" si="16"/>
        <v>-4.25</v>
      </c>
      <c r="K14" s="12">
        <f t="shared" si="17"/>
        <v>-10191.5</v>
      </c>
    </row>
    <row r="15" spans="1:11" s="13" customFormat="1" ht="18" customHeight="1">
      <c r="A15" s="5">
        <v>43439</v>
      </c>
      <c r="B15" s="6" t="s">
        <v>149</v>
      </c>
      <c r="C15" s="7">
        <v>781</v>
      </c>
      <c r="D15" s="6" t="s">
        <v>12</v>
      </c>
      <c r="E15" s="8">
        <v>1279.75</v>
      </c>
      <c r="F15" s="8">
        <v>1260.55</v>
      </c>
      <c r="G15" s="8"/>
      <c r="H15" s="9">
        <f t="shared" ref="H15" si="18">(IF(D15="SHORT",E15-F15,IF(D15="LONG",F15-E15)))*C15</f>
        <v>14995.200000000035</v>
      </c>
      <c r="I15" s="10"/>
      <c r="J15" s="11">
        <f t="shared" ref="J15" si="19">(H15+I15)/C15</f>
        <v>19.200000000000045</v>
      </c>
      <c r="K15" s="12">
        <f t="shared" ref="K15" si="20">SUM(H15:I15)</f>
        <v>14995.200000000035</v>
      </c>
    </row>
    <row r="16" spans="1:11" s="13" customFormat="1" ht="18" customHeight="1">
      <c r="A16" s="5">
        <v>43437</v>
      </c>
      <c r="B16" s="6" t="s">
        <v>58</v>
      </c>
      <c r="C16" s="7">
        <v>986</v>
      </c>
      <c r="D16" s="14" t="s">
        <v>14</v>
      </c>
      <c r="E16" s="8">
        <v>1013.35</v>
      </c>
      <c r="F16" s="8">
        <v>1028.55</v>
      </c>
      <c r="G16" s="8"/>
      <c r="H16" s="9">
        <f t="shared" ref="H16" si="21">(IF(D16="SHORT",E16-F16,IF(D16="LONG",F16-E16)))*C16</f>
        <v>14987.199999999933</v>
      </c>
      <c r="I16" s="10"/>
      <c r="J16" s="11">
        <f t="shared" ref="J16" si="22">(H16+I16)/C16</f>
        <v>15.199999999999932</v>
      </c>
      <c r="K16" s="12">
        <f t="shared" ref="K16" si="23">SUM(H16:I16)</f>
        <v>14987.199999999933</v>
      </c>
    </row>
    <row r="17" spans="1:11" ht="21">
      <c r="A17" s="24"/>
      <c r="B17" s="25"/>
      <c r="C17" s="25"/>
      <c r="D17" s="25"/>
      <c r="E17" s="25"/>
      <c r="F17" s="33" t="s">
        <v>93</v>
      </c>
      <c r="G17" s="34"/>
      <c r="H17" s="34"/>
      <c r="I17" s="35"/>
      <c r="J17" s="36">
        <f>SUM(K6:K16)</f>
        <v>83612.449999999924</v>
      </c>
      <c r="K17" s="37"/>
    </row>
    <row r="18" spans="1:11" s="13" customFormat="1" ht="18" customHeight="1">
      <c r="A18" s="5">
        <v>43403</v>
      </c>
      <c r="B18" s="14" t="s">
        <v>19</v>
      </c>
      <c r="C18" s="7">
        <v>2053</v>
      </c>
      <c r="D18" s="14" t="s">
        <v>12</v>
      </c>
      <c r="E18" s="8">
        <v>487</v>
      </c>
      <c r="F18" s="8">
        <v>485.9</v>
      </c>
      <c r="G18" s="8"/>
      <c r="H18" s="9">
        <f t="shared" ref="H18" si="24">(IF(D18="SHORT",E18-F18,IF(D18="LONG",F18-E18)))*C18</f>
        <v>2258.3000000000466</v>
      </c>
      <c r="I18" s="10"/>
      <c r="J18" s="11">
        <f t="shared" ref="J18" si="25">(H18+I18)/C18</f>
        <v>1.1000000000000227</v>
      </c>
      <c r="K18" s="12">
        <f t="shared" ref="K18" si="26">SUM(H18:I18)</f>
        <v>2258.3000000000466</v>
      </c>
    </row>
    <row r="19" spans="1:11" s="22" customFormat="1" ht="18" customHeight="1">
      <c r="A19" s="16">
        <v>43402</v>
      </c>
      <c r="B19" s="17" t="s">
        <v>142</v>
      </c>
      <c r="C19" s="18">
        <v>852</v>
      </c>
      <c r="D19" s="17" t="s">
        <v>14</v>
      </c>
      <c r="E19" s="19">
        <v>1172.8499999999999</v>
      </c>
      <c r="F19" s="19">
        <v>1190.4000000000001</v>
      </c>
      <c r="G19" s="19">
        <v>1211.3</v>
      </c>
      <c r="H19" s="20">
        <f t="shared" ref="H19" si="27">(IF(D19="SHORT",E19-F19,IF(D19="LONG",F19-E19)))*C19</f>
        <v>14952.600000000155</v>
      </c>
      <c r="I19" s="21">
        <f t="shared" ref="I19" si="28">(IF(D19="SHORT",IF(H19="",0,F19-G19),IF(H19="",0,G19-F19)))*C19</f>
        <v>17806.799999999883</v>
      </c>
      <c r="J19" s="31">
        <f t="shared" ref="J19" si="29">(H19+I19)/C19</f>
        <v>38.450000000000045</v>
      </c>
      <c r="K19" s="32">
        <f t="shared" ref="K19" si="30">SUM(H19:I19)</f>
        <v>32759.400000000038</v>
      </c>
    </row>
    <row r="20" spans="1:11" s="13" customFormat="1" ht="18" customHeight="1">
      <c r="A20" s="5">
        <v>43432</v>
      </c>
      <c r="B20" s="6" t="s">
        <v>148</v>
      </c>
      <c r="C20" s="7">
        <v>287</v>
      </c>
      <c r="D20" s="6" t="s">
        <v>12</v>
      </c>
      <c r="E20" s="8">
        <v>3472.5</v>
      </c>
      <c r="F20" s="8">
        <v>3434.4</v>
      </c>
      <c r="G20" s="8"/>
      <c r="H20" s="9">
        <f t="shared" ref="H20:H21" si="31">(IF(D20="SHORT",E20-F20,IF(D20="LONG",F20-E20)))*C20</f>
        <v>10934.699999999973</v>
      </c>
      <c r="I20" s="10"/>
      <c r="J20" s="11">
        <f t="shared" ref="J20:J21" si="32">(H20+I20)/C20</f>
        <v>38.099999999999909</v>
      </c>
      <c r="K20" s="12">
        <f t="shared" ref="K20:K21" si="33">SUM(H20:I20)</f>
        <v>10934.699999999973</v>
      </c>
    </row>
    <row r="21" spans="1:11" s="13" customFormat="1" ht="18" customHeight="1">
      <c r="A21" s="5">
        <v>43432</v>
      </c>
      <c r="B21" s="6" t="s">
        <v>130</v>
      </c>
      <c r="C21" s="7">
        <v>1806</v>
      </c>
      <c r="D21" s="6" t="s">
        <v>14</v>
      </c>
      <c r="E21" s="8">
        <v>553.5</v>
      </c>
      <c r="F21" s="8">
        <v>552.5</v>
      </c>
      <c r="G21" s="8"/>
      <c r="H21" s="9">
        <f t="shared" si="31"/>
        <v>-1806</v>
      </c>
      <c r="I21" s="10"/>
      <c r="J21" s="11">
        <f t="shared" si="32"/>
        <v>-1</v>
      </c>
      <c r="K21" s="12">
        <f t="shared" si="33"/>
        <v>-1806</v>
      </c>
    </row>
    <row r="22" spans="1:11" s="13" customFormat="1" ht="18" customHeight="1">
      <c r="A22" s="5">
        <v>43430</v>
      </c>
      <c r="B22" s="6" t="s">
        <v>147</v>
      </c>
      <c r="C22" s="7">
        <v>3539</v>
      </c>
      <c r="D22" s="6" t="s">
        <v>14</v>
      </c>
      <c r="E22" s="8">
        <v>282.55</v>
      </c>
      <c r="F22" s="8">
        <v>286.75</v>
      </c>
      <c r="G22" s="8"/>
      <c r="H22" s="9">
        <f t="shared" ref="H22:H23" si="34">(IF(D22="SHORT",E22-F22,IF(D22="LONG",F22-E22)))*C22</f>
        <v>14863.799999999959</v>
      </c>
      <c r="I22" s="10"/>
      <c r="J22" s="11">
        <f t="shared" ref="J22:J23" si="35">(H22+I22)/C22</f>
        <v>4.1999999999999886</v>
      </c>
      <c r="K22" s="12">
        <f t="shared" ref="K22:K23" si="36">SUM(H22:I22)</f>
        <v>14863.799999999959</v>
      </c>
    </row>
    <row r="23" spans="1:11" s="13" customFormat="1" ht="18" customHeight="1">
      <c r="A23" s="5">
        <v>43430</v>
      </c>
      <c r="B23" s="6" t="s">
        <v>23</v>
      </c>
      <c r="C23" s="7">
        <v>534</v>
      </c>
      <c r="D23" s="6" t="s">
        <v>12</v>
      </c>
      <c r="E23" s="8">
        <v>1872.6</v>
      </c>
      <c r="F23" s="8">
        <v>1881</v>
      </c>
      <c r="G23" s="8"/>
      <c r="H23" s="9">
        <f t="shared" si="34"/>
        <v>-4485.6000000000486</v>
      </c>
      <c r="I23" s="10"/>
      <c r="J23" s="11">
        <f t="shared" si="35"/>
        <v>-8.4000000000000909</v>
      </c>
      <c r="K23" s="12">
        <f t="shared" si="36"/>
        <v>-4485.6000000000486</v>
      </c>
    </row>
    <row r="24" spans="1:11" s="13" customFormat="1" ht="18" customHeight="1">
      <c r="A24" s="5">
        <v>43426</v>
      </c>
      <c r="B24" s="6" t="s">
        <v>146</v>
      </c>
      <c r="C24" s="7">
        <v>755</v>
      </c>
      <c r="D24" s="6" t="s">
        <v>14</v>
      </c>
      <c r="E24" s="8">
        <v>1323.9</v>
      </c>
      <c r="F24" s="8">
        <v>1318.1</v>
      </c>
      <c r="G24" s="8"/>
      <c r="H24" s="9">
        <f t="shared" ref="H24:H25" si="37">(IF(D24="SHORT",E24-F24,IF(D24="LONG",F24-E24)))*C24</f>
        <v>-4379.0000000001373</v>
      </c>
      <c r="I24" s="10"/>
      <c r="J24" s="11">
        <f t="shared" ref="J24:J25" si="38">(H24+I24)/C24</f>
        <v>-5.8000000000001819</v>
      </c>
      <c r="K24" s="12">
        <f t="shared" ref="K24:K25" si="39">SUM(H24:I24)</f>
        <v>-4379.0000000001373</v>
      </c>
    </row>
    <row r="25" spans="1:11" s="13" customFormat="1" ht="18" customHeight="1">
      <c r="A25" s="5">
        <v>43426</v>
      </c>
      <c r="B25" s="6" t="s">
        <v>67</v>
      </c>
      <c r="C25" s="7">
        <v>6961</v>
      </c>
      <c r="D25" s="6" t="s">
        <v>12</v>
      </c>
      <c r="E25" s="8">
        <v>143.65</v>
      </c>
      <c r="F25" s="8">
        <v>141.5</v>
      </c>
      <c r="G25" s="8"/>
      <c r="H25" s="9">
        <f t="shared" si="37"/>
        <v>14966.15000000004</v>
      </c>
      <c r="I25" s="10"/>
      <c r="J25" s="11">
        <f t="shared" si="38"/>
        <v>2.1500000000000057</v>
      </c>
      <c r="K25" s="12">
        <f t="shared" si="39"/>
        <v>14966.15000000004</v>
      </c>
    </row>
    <row r="26" spans="1:11" s="13" customFormat="1" ht="18" customHeight="1">
      <c r="A26" s="5">
        <v>43425</v>
      </c>
      <c r="B26" s="6" t="s">
        <v>123</v>
      </c>
      <c r="C26" s="7">
        <v>2359</v>
      </c>
      <c r="D26" s="6" t="s">
        <v>14</v>
      </c>
      <c r="E26" s="8">
        <v>423.8</v>
      </c>
      <c r="F26" s="8">
        <v>430.15</v>
      </c>
      <c r="G26" s="8"/>
      <c r="H26" s="9">
        <f t="shared" ref="H26:H27" si="40">(IF(D26="SHORT",E26-F26,IF(D26="LONG",F26-E26)))*C26</f>
        <v>14979.64999999992</v>
      </c>
      <c r="I26" s="10"/>
      <c r="J26" s="11">
        <f t="shared" ref="J26:J27" si="41">(H26+I26)/C26</f>
        <v>6.3499999999999659</v>
      </c>
      <c r="K26" s="12">
        <f t="shared" ref="K26:K27" si="42">SUM(H26:I26)</f>
        <v>14979.64999999992</v>
      </c>
    </row>
    <row r="27" spans="1:11" s="13" customFormat="1" ht="18" customHeight="1">
      <c r="A27" s="5">
        <v>43425</v>
      </c>
      <c r="B27" s="6" t="s">
        <v>48</v>
      </c>
      <c r="C27" s="7">
        <v>497</v>
      </c>
      <c r="D27" s="6" t="s">
        <v>12</v>
      </c>
      <c r="E27" s="8">
        <v>2010.5</v>
      </c>
      <c r="F27" s="8">
        <v>2015</v>
      </c>
      <c r="G27" s="8"/>
      <c r="H27" s="9">
        <f t="shared" si="40"/>
        <v>-2236.5</v>
      </c>
      <c r="I27" s="10"/>
      <c r="J27" s="11">
        <f t="shared" si="41"/>
        <v>-4.5</v>
      </c>
      <c r="K27" s="12">
        <f t="shared" si="42"/>
        <v>-2236.5</v>
      </c>
    </row>
    <row r="28" spans="1:11" s="13" customFormat="1" ht="18" customHeight="1">
      <c r="A28" s="5">
        <v>43424</v>
      </c>
      <c r="B28" s="6" t="s">
        <v>145</v>
      </c>
      <c r="C28" s="7">
        <v>175</v>
      </c>
      <c r="D28" s="6" t="s">
        <v>12</v>
      </c>
      <c r="E28" s="8">
        <v>5705</v>
      </c>
      <c r="F28" s="8">
        <v>5653.25</v>
      </c>
      <c r="G28" s="8"/>
      <c r="H28" s="9">
        <f t="shared" ref="H28" si="43">(IF(D28="SHORT",E28-F28,IF(D28="LONG",F28-E28)))*C28</f>
        <v>9056.25</v>
      </c>
      <c r="I28" s="10"/>
      <c r="J28" s="11">
        <f t="shared" ref="J28" si="44">(H28+I28)/C28</f>
        <v>51.75</v>
      </c>
      <c r="K28" s="12">
        <f t="shared" ref="K28" si="45">SUM(H28:I28)</f>
        <v>9056.25</v>
      </c>
    </row>
    <row r="29" spans="1:11" s="13" customFormat="1" ht="18" customHeight="1">
      <c r="A29" s="5">
        <v>43423</v>
      </c>
      <c r="B29" s="6" t="s">
        <v>55</v>
      </c>
      <c r="C29" s="7">
        <v>8183</v>
      </c>
      <c r="D29" s="6" t="s">
        <v>14</v>
      </c>
      <c r="E29" s="8">
        <v>122.2</v>
      </c>
      <c r="F29" s="8">
        <v>124</v>
      </c>
      <c r="G29" s="8"/>
      <c r="H29" s="9">
        <f t="shared" ref="H29" si="46">(IF(D29="SHORT",E29-F29,IF(D29="LONG",F29-E29)))*C29</f>
        <v>14729.399999999976</v>
      </c>
      <c r="I29" s="10"/>
      <c r="J29" s="11">
        <f t="shared" ref="J29" si="47">(H29+I29)/C29</f>
        <v>1.7999999999999972</v>
      </c>
      <c r="K29" s="12">
        <f t="shared" ref="K29" si="48">SUM(H29:I29)</f>
        <v>14729.399999999976</v>
      </c>
    </row>
    <row r="30" spans="1:11" s="13" customFormat="1" ht="18" customHeight="1">
      <c r="A30" s="5">
        <v>43420</v>
      </c>
      <c r="B30" s="6" t="s">
        <v>38</v>
      </c>
      <c r="C30" s="7">
        <v>1663</v>
      </c>
      <c r="D30" s="6" t="s">
        <v>14</v>
      </c>
      <c r="E30" s="8">
        <v>601</v>
      </c>
      <c r="F30" s="8">
        <v>610.04999999999995</v>
      </c>
      <c r="G30" s="8"/>
      <c r="H30" s="9">
        <f t="shared" ref="H30" si="49">(IF(D30="SHORT",E30-F30,IF(D30="LONG",F30-E30)))*C30</f>
        <v>15050.149999999925</v>
      </c>
      <c r="I30" s="10"/>
      <c r="J30" s="11">
        <f t="shared" ref="J30" si="50">(H30+I30)/C30</f>
        <v>9.0499999999999545</v>
      </c>
      <c r="K30" s="12">
        <f t="shared" ref="K30" si="51">SUM(H30:I30)</f>
        <v>15050.149999999925</v>
      </c>
    </row>
    <row r="31" spans="1:11" s="13" customFormat="1" ht="18" customHeight="1">
      <c r="A31" s="5">
        <v>43420</v>
      </c>
      <c r="B31" s="6" t="s">
        <v>77</v>
      </c>
      <c r="C31" s="7">
        <v>2828</v>
      </c>
      <c r="D31" s="6" t="s">
        <v>14</v>
      </c>
      <c r="E31" s="8">
        <v>353.5</v>
      </c>
      <c r="F31" s="8">
        <v>349.85</v>
      </c>
      <c r="G31" s="8"/>
      <c r="H31" s="9">
        <f t="shared" ref="H31" si="52">(IF(D31="SHORT",E31-F31,IF(D31="LONG",F31-E31)))*C31</f>
        <v>-10322.199999999935</v>
      </c>
      <c r="I31" s="10"/>
      <c r="J31" s="11">
        <f t="shared" ref="J31" si="53">(H31+I31)/C31</f>
        <v>-3.6499999999999773</v>
      </c>
      <c r="K31" s="12">
        <f t="shared" ref="K31" si="54">SUM(H31:I31)</f>
        <v>-10322.199999999935</v>
      </c>
    </row>
    <row r="32" spans="1:11" s="13" customFormat="1" ht="18" customHeight="1">
      <c r="A32" s="5">
        <v>43419</v>
      </c>
      <c r="B32" s="6" t="s">
        <v>144</v>
      </c>
      <c r="C32" s="7">
        <v>598</v>
      </c>
      <c r="D32" s="6" t="s">
        <v>14</v>
      </c>
      <c r="E32" s="8">
        <v>1670</v>
      </c>
      <c r="F32" s="8">
        <v>1675</v>
      </c>
      <c r="G32" s="8"/>
      <c r="H32" s="9">
        <f t="shared" ref="H32" si="55">(IF(D32="SHORT",E32-F32,IF(D32="LONG",F32-E32)))*C32</f>
        <v>2990</v>
      </c>
      <c r="I32" s="10"/>
      <c r="J32" s="11">
        <f t="shared" ref="J32" si="56">(H32+I32)/C32</f>
        <v>5</v>
      </c>
      <c r="K32" s="12">
        <f t="shared" ref="K32" si="57">SUM(H32:I32)</f>
        <v>2990</v>
      </c>
    </row>
    <row r="33" spans="1:11" s="13" customFormat="1" ht="18" customHeight="1">
      <c r="A33" s="5">
        <v>43418</v>
      </c>
      <c r="B33" s="6" t="s">
        <v>143</v>
      </c>
      <c r="C33" s="7">
        <v>12113</v>
      </c>
      <c r="D33" s="6" t="s">
        <v>12</v>
      </c>
      <c r="E33" s="8">
        <v>82.55</v>
      </c>
      <c r="F33" s="8">
        <v>82.1</v>
      </c>
      <c r="G33" s="8"/>
      <c r="H33" s="9">
        <f t="shared" ref="H33:H34" si="58">(IF(D33="SHORT",E33-F33,IF(D33="LONG",F33-E33)))*C33</f>
        <v>5450.850000000034</v>
      </c>
      <c r="I33" s="10"/>
      <c r="J33" s="11">
        <f t="shared" ref="J33:J34" si="59">(H33+I33)/C33</f>
        <v>0.45000000000000279</v>
      </c>
      <c r="K33" s="12">
        <f t="shared" ref="K33:K34" si="60">SUM(H33:I33)</f>
        <v>5450.850000000034</v>
      </c>
    </row>
    <row r="34" spans="1:11" s="13" customFormat="1" ht="18" customHeight="1">
      <c r="A34" s="5">
        <v>43418</v>
      </c>
      <c r="B34" s="6" t="s">
        <v>142</v>
      </c>
      <c r="C34" s="7">
        <v>857</v>
      </c>
      <c r="D34" s="6" t="s">
        <v>14</v>
      </c>
      <c r="E34" s="8">
        <v>1166.1500000000001</v>
      </c>
      <c r="F34" s="8">
        <v>1154.45</v>
      </c>
      <c r="G34" s="8"/>
      <c r="H34" s="9">
        <f t="shared" si="58"/>
        <v>-10026.90000000004</v>
      </c>
      <c r="I34" s="10"/>
      <c r="J34" s="11">
        <f t="shared" si="59"/>
        <v>-11.700000000000045</v>
      </c>
      <c r="K34" s="12">
        <f t="shared" si="60"/>
        <v>-10026.90000000004</v>
      </c>
    </row>
    <row r="35" spans="1:11" s="13" customFormat="1" ht="18" customHeight="1">
      <c r="A35" s="5">
        <v>43417</v>
      </c>
      <c r="B35" s="6" t="s">
        <v>141</v>
      </c>
      <c r="C35" s="7">
        <v>5241</v>
      </c>
      <c r="D35" s="6" t="s">
        <v>14</v>
      </c>
      <c r="E35" s="8">
        <v>190.8</v>
      </c>
      <c r="F35" s="8">
        <v>193.65</v>
      </c>
      <c r="G35" s="8"/>
      <c r="H35" s="9">
        <f t="shared" ref="H35" si="61">(IF(D35="SHORT",E35-F35,IF(D35="LONG",F35-E35)))*C35</f>
        <v>14936.849999999969</v>
      </c>
      <c r="I35" s="10"/>
      <c r="J35" s="11">
        <f t="shared" ref="J35" si="62">(H35+I35)/C35</f>
        <v>2.8499999999999943</v>
      </c>
      <c r="K35" s="12">
        <f t="shared" ref="K35" si="63">SUM(H35:I35)</f>
        <v>14936.849999999969</v>
      </c>
    </row>
    <row r="36" spans="1:11" s="13" customFormat="1" ht="18" customHeight="1">
      <c r="A36" s="5">
        <v>43416</v>
      </c>
      <c r="B36" s="6" t="s">
        <v>140</v>
      </c>
      <c r="C36" s="7">
        <v>1943</v>
      </c>
      <c r="D36" s="6" t="s">
        <v>12</v>
      </c>
      <c r="E36" s="8">
        <v>514.5</v>
      </c>
      <c r="F36" s="8">
        <v>506.75</v>
      </c>
      <c r="G36" s="8"/>
      <c r="H36" s="9">
        <f t="shared" ref="H36" si="64">(IF(D36="SHORT",E36-F36,IF(D36="LONG",F36-E36)))*C36</f>
        <v>15058.25</v>
      </c>
      <c r="I36" s="10"/>
      <c r="J36" s="11">
        <f t="shared" ref="J36" si="65">(H36+I36)/C36</f>
        <v>7.75</v>
      </c>
      <c r="K36" s="12">
        <f t="shared" ref="K36" si="66">SUM(H36:I36)</f>
        <v>15058.25</v>
      </c>
    </row>
    <row r="37" spans="1:11" s="13" customFormat="1" ht="18" customHeight="1">
      <c r="A37" s="5">
        <v>43409</v>
      </c>
      <c r="B37" s="6" t="s">
        <v>139</v>
      </c>
      <c r="C37" s="7">
        <v>4905</v>
      </c>
      <c r="D37" s="6" t="s">
        <v>12</v>
      </c>
      <c r="E37" s="8">
        <v>203.85</v>
      </c>
      <c r="F37" s="8">
        <v>205.95</v>
      </c>
      <c r="G37" s="8"/>
      <c r="H37" s="9">
        <f t="shared" ref="H37:H38" si="67">(IF(D37="SHORT",E37-F37,IF(D37="LONG",F37-E37)))*C37</f>
        <v>-10300.499999999973</v>
      </c>
      <c r="I37" s="10"/>
      <c r="J37" s="11">
        <f t="shared" ref="J37:J38" si="68">(H37+I37)/C37</f>
        <v>-2.0999999999999943</v>
      </c>
      <c r="K37" s="12">
        <f t="shared" ref="K37:K38" si="69">SUM(H37:I37)</f>
        <v>-10300.499999999973</v>
      </c>
    </row>
    <row r="38" spans="1:11" s="13" customFormat="1" ht="18" customHeight="1">
      <c r="A38" s="5">
        <v>43409</v>
      </c>
      <c r="B38" s="6" t="s">
        <v>138</v>
      </c>
      <c r="C38" s="7">
        <v>919</v>
      </c>
      <c r="D38" s="6" t="s">
        <v>12</v>
      </c>
      <c r="E38" s="8">
        <v>1088</v>
      </c>
      <c r="F38" s="8">
        <v>1082.45</v>
      </c>
      <c r="G38" s="8"/>
      <c r="H38" s="9">
        <f t="shared" si="67"/>
        <v>5100.449999999958</v>
      </c>
      <c r="I38" s="10"/>
      <c r="J38" s="11">
        <f t="shared" si="68"/>
        <v>5.5499999999999545</v>
      </c>
      <c r="K38" s="12">
        <f t="shared" si="69"/>
        <v>5100.449999999958</v>
      </c>
    </row>
    <row r="39" spans="1:11" s="13" customFormat="1" ht="18" customHeight="1">
      <c r="A39" s="5">
        <v>43406</v>
      </c>
      <c r="B39" s="6" t="s">
        <v>136</v>
      </c>
      <c r="C39" s="7">
        <v>1387</v>
      </c>
      <c r="D39" s="14" t="s">
        <v>14</v>
      </c>
      <c r="E39" s="8">
        <v>720.9</v>
      </c>
      <c r="F39" s="8">
        <v>713.5</v>
      </c>
      <c r="G39" s="8"/>
      <c r="H39" s="9">
        <f t="shared" ref="H39:H40" si="70">(IF(D39="SHORT",E39-F39,IF(D39="LONG",F39-E39)))*C39</f>
        <v>-10263.799999999968</v>
      </c>
      <c r="I39" s="10"/>
      <c r="J39" s="11">
        <f t="shared" ref="J39:J40" si="71">(H39+I39)/C39</f>
        <v>-7.3999999999999773</v>
      </c>
      <c r="K39" s="12">
        <f t="shared" ref="K39:K40" si="72">SUM(H39:I39)</f>
        <v>-10263.799999999968</v>
      </c>
    </row>
    <row r="40" spans="1:11" s="13" customFormat="1" ht="18" customHeight="1">
      <c r="A40" s="5">
        <v>43406</v>
      </c>
      <c r="B40" s="6" t="s">
        <v>135</v>
      </c>
      <c r="C40" s="7">
        <v>6359</v>
      </c>
      <c r="D40" s="14" t="s">
        <v>14</v>
      </c>
      <c r="E40" s="8">
        <v>157.25</v>
      </c>
      <c r="F40" s="8">
        <v>159.35</v>
      </c>
      <c r="G40" s="8"/>
      <c r="H40" s="9">
        <f t="shared" si="70"/>
        <v>13353.899999999963</v>
      </c>
      <c r="I40" s="10"/>
      <c r="J40" s="11">
        <f t="shared" si="71"/>
        <v>2.0999999999999943</v>
      </c>
      <c r="K40" s="12">
        <f t="shared" si="72"/>
        <v>13353.899999999963</v>
      </c>
    </row>
    <row r="41" spans="1:11" ht="21">
      <c r="A41" s="24"/>
      <c r="B41" s="25"/>
      <c r="C41" s="25"/>
      <c r="D41" s="25"/>
      <c r="E41" s="25"/>
      <c r="F41" s="33" t="s">
        <v>93</v>
      </c>
      <c r="G41" s="34"/>
      <c r="H41" s="34"/>
      <c r="I41" s="35"/>
      <c r="J41" s="36">
        <f>SUM(K18:K40)</f>
        <v>132667.59999999969</v>
      </c>
      <c r="K41" s="37"/>
    </row>
    <row r="42" spans="1:11" s="13" customFormat="1" ht="18" customHeight="1">
      <c r="A42" s="5">
        <v>43404</v>
      </c>
      <c r="B42" s="14" t="s">
        <v>54</v>
      </c>
      <c r="C42" s="7">
        <v>787</v>
      </c>
      <c r="D42" s="14" t="s">
        <v>14</v>
      </c>
      <c r="E42" s="8">
        <v>1269.05</v>
      </c>
      <c r="F42" s="8">
        <v>1288.0999999999999</v>
      </c>
      <c r="G42" s="8"/>
      <c r="H42" s="9">
        <f t="shared" ref="H42" si="73">(IF(D42="SHORT",E42-F42,IF(D42="LONG",F42-E42)))*C42</f>
        <v>14992.349999999964</v>
      </c>
      <c r="I42" s="10"/>
      <c r="J42" s="11">
        <f t="shared" ref="J42" si="74">(H42+I42)/C42</f>
        <v>19.049999999999955</v>
      </c>
      <c r="K42" s="12">
        <f t="shared" ref="K42" si="75">SUM(H42:I42)</f>
        <v>14992.349999999964</v>
      </c>
    </row>
    <row r="43" spans="1:11" s="22" customFormat="1" ht="18" customHeight="1">
      <c r="A43" s="16">
        <v>43403</v>
      </c>
      <c r="B43" s="17" t="s">
        <v>134</v>
      </c>
      <c r="C43" s="18">
        <v>1445</v>
      </c>
      <c r="D43" s="17" t="s">
        <v>14</v>
      </c>
      <c r="E43" s="19">
        <v>692</v>
      </c>
      <c r="F43" s="19">
        <v>702.35</v>
      </c>
      <c r="G43" s="19">
        <v>714.7</v>
      </c>
      <c r="H43" s="20">
        <f t="shared" ref="H43" si="76">(IF(D43="SHORT",E43-F43,IF(D43="LONG",F43-E43)))*C43</f>
        <v>14955.750000000033</v>
      </c>
      <c r="I43" s="21">
        <f t="shared" ref="I43" si="77">(IF(D43="SHORT",IF(H43="",0,F43-G43),IF(H43="",0,G43-F43)))*C43</f>
        <v>17845.750000000033</v>
      </c>
      <c r="J43" s="31">
        <f t="shared" ref="J43" si="78">(H43+I43)/C43</f>
        <v>22.700000000000045</v>
      </c>
      <c r="K43" s="32">
        <f t="shared" ref="K43" si="79">SUM(H43:I43)</f>
        <v>32801.500000000065</v>
      </c>
    </row>
    <row r="44" spans="1:11" s="13" customFormat="1" ht="18" customHeight="1">
      <c r="A44" s="5">
        <v>43402</v>
      </c>
      <c r="B44" s="6" t="s">
        <v>133</v>
      </c>
      <c r="C44" s="7">
        <v>5003</v>
      </c>
      <c r="D44" s="6" t="s">
        <v>14</v>
      </c>
      <c r="E44" s="8">
        <v>199.85</v>
      </c>
      <c r="F44" s="8">
        <v>202.8</v>
      </c>
      <c r="G44" s="8"/>
      <c r="H44" s="9">
        <f t="shared" ref="H44" si="80">(IF(D44="SHORT",E44-F44,IF(D44="LONG",F44-E44)))*C44</f>
        <v>14758.850000000086</v>
      </c>
      <c r="I44" s="10"/>
      <c r="J44" s="11">
        <f t="shared" ref="J44" si="81">(H44+I44)/C44</f>
        <v>2.9500000000000171</v>
      </c>
      <c r="K44" s="12">
        <f t="shared" ref="K44" si="82">SUM(H44:I44)</f>
        <v>14758.850000000086</v>
      </c>
    </row>
    <row r="45" spans="1:11" s="13" customFormat="1" ht="18" customHeight="1">
      <c r="A45" s="5">
        <v>43399</v>
      </c>
      <c r="B45" s="6" t="s">
        <v>132</v>
      </c>
      <c r="C45" s="7">
        <v>1354</v>
      </c>
      <c r="D45" s="6" t="s">
        <v>14</v>
      </c>
      <c r="E45" s="8">
        <v>738.25</v>
      </c>
      <c r="F45" s="8">
        <v>730.7</v>
      </c>
      <c r="G45" s="8"/>
      <c r="H45" s="9">
        <f t="shared" ref="H45" si="83">(IF(D45="SHORT",E45-F45,IF(D45="LONG",F45-E45)))*C45</f>
        <v>-10222.699999999939</v>
      </c>
      <c r="I45" s="10"/>
      <c r="J45" s="11">
        <f t="shared" ref="J45" si="84">(H45+I45)/C45</f>
        <v>-7.5499999999999545</v>
      </c>
      <c r="K45" s="12">
        <f t="shared" ref="K45" si="85">SUM(H45:I45)</f>
        <v>-10222.699999999939</v>
      </c>
    </row>
    <row r="46" spans="1:11" s="13" customFormat="1" ht="18" customHeight="1">
      <c r="A46" s="5">
        <v>43398</v>
      </c>
      <c r="B46" s="6" t="s">
        <v>131</v>
      </c>
      <c r="C46" s="7">
        <v>1477</v>
      </c>
      <c r="D46" s="6" t="s">
        <v>12</v>
      </c>
      <c r="E46" s="8">
        <v>676.9</v>
      </c>
      <c r="F46" s="8">
        <v>670.5</v>
      </c>
      <c r="G46" s="8"/>
      <c r="H46" s="9">
        <f t="shared" ref="H46" si="86">(IF(D46="SHORT",E46-F46,IF(D46="LONG",F46-E46)))*C46</f>
        <v>9452.7999999999665</v>
      </c>
      <c r="I46" s="10"/>
      <c r="J46" s="11">
        <f t="shared" ref="J46" si="87">(H46+I46)/C46</f>
        <v>6.3999999999999773</v>
      </c>
      <c r="K46" s="12">
        <f t="shared" ref="K46" si="88">SUM(H46:I46)</f>
        <v>9452.7999999999665</v>
      </c>
    </row>
    <row r="47" spans="1:11" s="13" customFormat="1" ht="18" customHeight="1">
      <c r="A47" s="5">
        <v>43397</v>
      </c>
      <c r="B47" s="6" t="s">
        <v>20</v>
      </c>
      <c r="C47" s="7">
        <v>4029</v>
      </c>
      <c r="D47" s="6" t="s">
        <v>12</v>
      </c>
      <c r="E47" s="8">
        <v>248.2</v>
      </c>
      <c r="F47" s="8">
        <v>244.5</v>
      </c>
      <c r="G47" s="8"/>
      <c r="H47" s="9">
        <f t="shared" ref="H47" si="89">(IF(D47="SHORT",E47-F47,IF(D47="LONG",F47-E47)))*C47</f>
        <v>14907.299999999954</v>
      </c>
      <c r="I47" s="10"/>
      <c r="J47" s="11">
        <f t="shared" ref="J47" si="90">(H47+I47)/C47</f>
        <v>3.6999999999999886</v>
      </c>
      <c r="K47" s="12">
        <f t="shared" ref="K47" si="91">SUM(H47:I47)</f>
        <v>14907.299999999954</v>
      </c>
    </row>
    <row r="48" spans="1:11" s="22" customFormat="1" ht="18" customHeight="1">
      <c r="A48" s="16">
        <v>43396</v>
      </c>
      <c r="B48" s="17" t="s">
        <v>130</v>
      </c>
      <c r="C48" s="18">
        <v>2107</v>
      </c>
      <c r="D48" s="17" t="s">
        <v>12</v>
      </c>
      <c r="E48" s="19">
        <v>474.6</v>
      </c>
      <c r="F48" s="19">
        <v>467.5</v>
      </c>
      <c r="G48" s="19">
        <v>459.3</v>
      </c>
      <c r="H48" s="20">
        <f t="shared" ref="H48" si="92">(IF(D48="SHORT",E48-F48,IF(D48="LONG",F48-E48)))*C48</f>
        <v>14959.700000000048</v>
      </c>
      <c r="I48" s="21">
        <f t="shared" ref="I48" si="93">(IF(D48="SHORT",IF(H48="",0,F48-G48),IF(H48="",0,G48-F48)))*C48</f>
        <v>17277.399999999976</v>
      </c>
      <c r="J48" s="31">
        <f t="shared" ref="J48" si="94">(H48+I48)/C48</f>
        <v>15.300000000000011</v>
      </c>
      <c r="K48" s="32">
        <f t="shared" ref="K48" si="95">SUM(H48:I48)</f>
        <v>32237.100000000024</v>
      </c>
    </row>
    <row r="49" spans="1:11" s="13" customFormat="1" ht="18" customHeight="1">
      <c r="A49" s="5">
        <v>43395</v>
      </c>
      <c r="B49" s="6" t="s">
        <v>129</v>
      </c>
      <c r="C49" s="7">
        <v>3062</v>
      </c>
      <c r="D49" s="6" t="s">
        <v>12</v>
      </c>
      <c r="E49" s="8">
        <v>326.5</v>
      </c>
      <c r="F49" s="8">
        <v>329.85</v>
      </c>
      <c r="G49" s="8"/>
      <c r="H49" s="9">
        <f t="shared" ref="H49" si="96">(IF(D49="SHORT",E49-F49,IF(D49="LONG",F49-E49)))*C49</f>
        <v>-10257.70000000007</v>
      </c>
      <c r="I49" s="10"/>
      <c r="J49" s="11">
        <f t="shared" ref="J49" si="97">(H49+I49)/C49</f>
        <v>-3.3500000000000227</v>
      </c>
      <c r="K49" s="12">
        <f t="shared" ref="K49" si="98">SUM(H49:I49)</f>
        <v>-10257.70000000007</v>
      </c>
    </row>
    <row r="50" spans="1:11" s="13" customFormat="1" ht="18" customHeight="1">
      <c r="A50" s="5">
        <v>43392</v>
      </c>
      <c r="B50" s="6" t="s">
        <v>38</v>
      </c>
      <c r="C50" s="7">
        <v>1551</v>
      </c>
      <c r="D50" s="6" t="s">
        <v>12</v>
      </c>
      <c r="E50" s="8">
        <v>644.5</v>
      </c>
      <c r="F50" s="8">
        <v>634.79999999999995</v>
      </c>
      <c r="G50" s="8"/>
      <c r="H50" s="9">
        <f t="shared" ref="H50" si="99">(IF(D50="SHORT",E50-F50,IF(D50="LONG",F50-E50)))*C50</f>
        <v>15044.70000000007</v>
      </c>
      <c r="I50" s="10"/>
      <c r="J50" s="11">
        <f t="shared" ref="J50" si="100">(H50+I50)/C50</f>
        <v>9.7000000000000455</v>
      </c>
      <c r="K50" s="12">
        <f t="shared" ref="K50" si="101">SUM(H50:I50)</f>
        <v>15044.70000000007</v>
      </c>
    </row>
    <row r="51" spans="1:11" s="22" customFormat="1" ht="18" customHeight="1">
      <c r="A51" s="16">
        <v>43390</v>
      </c>
      <c r="B51" s="17" t="s">
        <v>128</v>
      </c>
      <c r="C51" s="18">
        <v>2751</v>
      </c>
      <c r="D51" s="17" t="s">
        <v>12</v>
      </c>
      <c r="E51" s="19">
        <v>363.4</v>
      </c>
      <c r="F51" s="19">
        <v>357.9</v>
      </c>
      <c r="G51" s="19">
        <v>351.65</v>
      </c>
      <c r="H51" s="20">
        <f t="shared" ref="H51" si="102">(IF(D51="SHORT",E51-F51,IF(D51="LONG",F51-E51)))*C51</f>
        <v>15130.5</v>
      </c>
      <c r="I51" s="21">
        <f t="shared" ref="I51" si="103">(IF(D51="SHORT",IF(H51="",0,F51-G51),IF(H51="",0,G51-F51)))*C51</f>
        <v>17193.75</v>
      </c>
      <c r="J51" s="31">
        <f t="shared" ref="J51" si="104">(H51+I51)/C51</f>
        <v>11.75</v>
      </c>
      <c r="K51" s="32">
        <f t="shared" ref="K51" si="105">SUM(H51:I51)</f>
        <v>32324.25</v>
      </c>
    </row>
    <row r="52" spans="1:11" s="13" customFormat="1" ht="18" customHeight="1">
      <c r="A52" s="5">
        <v>43389</v>
      </c>
      <c r="B52" s="6" t="s">
        <v>127</v>
      </c>
      <c r="C52" s="7">
        <v>12106</v>
      </c>
      <c r="D52" s="14" t="s">
        <v>14</v>
      </c>
      <c r="E52" s="8">
        <v>82.6</v>
      </c>
      <c r="F52" s="8">
        <v>83.85</v>
      </c>
      <c r="G52" s="8"/>
      <c r="H52" s="9">
        <f t="shared" ref="H52" si="106">(IF(D52="SHORT",E52-F52,IF(D52="LONG",F52-E52)))*C52</f>
        <v>15132.5</v>
      </c>
      <c r="I52" s="10"/>
      <c r="J52" s="11">
        <f t="shared" ref="J52" si="107">(H52+I52)/C52</f>
        <v>1.25</v>
      </c>
      <c r="K52" s="12">
        <f t="shared" ref="K52" si="108">SUM(H52:I52)</f>
        <v>15132.5</v>
      </c>
    </row>
    <row r="53" spans="1:11" s="13" customFormat="1" ht="18" customHeight="1">
      <c r="A53" s="5">
        <v>43388</v>
      </c>
      <c r="B53" s="14" t="s">
        <v>47</v>
      </c>
      <c r="C53" s="7">
        <v>973</v>
      </c>
      <c r="D53" s="14" t="s">
        <v>14</v>
      </c>
      <c r="E53" s="8">
        <v>1027.25</v>
      </c>
      <c r="F53" s="8">
        <v>1042.45</v>
      </c>
      <c r="G53" s="8"/>
      <c r="H53" s="9">
        <f t="shared" ref="H53" si="109">(IF(D53="SHORT",E53-F53,IF(D53="LONG",F53-E53)))*C53</f>
        <v>14789.600000000044</v>
      </c>
      <c r="I53" s="10"/>
      <c r="J53" s="11">
        <f t="shared" ref="J53" si="110">(H53+I53)/C53</f>
        <v>15.200000000000045</v>
      </c>
      <c r="K53" s="12">
        <f t="shared" ref="K53" si="111">SUM(H53:I53)</f>
        <v>14789.600000000044</v>
      </c>
    </row>
    <row r="54" spans="1:11" s="22" customFormat="1" ht="18" customHeight="1">
      <c r="A54" s="16">
        <v>43385</v>
      </c>
      <c r="B54" s="17" t="s">
        <v>41</v>
      </c>
      <c r="C54" s="18">
        <v>1180</v>
      </c>
      <c r="D54" s="17" t="s">
        <v>14</v>
      </c>
      <c r="E54" s="19">
        <v>847.1</v>
      </c>
      <c r="F54" s="19">
        <v>859.8</v>
      </c>
      <c r="G54" s="19">
        <v>874.85</v>
      </c>
      <c r="H54" s="20">
        <f t="shared" ref="H54" si="112">(IF(D54="SHORT",E54-F54,IF(D54="LONG",F54-E54)))*C54</f>
        <v>14985.99999999992</v>
      </c>
      <c r="I54" s="21">
        <f t="shared" ref="I54" si="113">(IF(D54="SHORT",IF(H54="",0,F54-G54),IF(H54="",0,G54-F54)))*C54</f>
        <v>17759.00000000008</v>
      </c>
      <c r="J54" s="31">
        <f t="shared" ref="J54" si="114">(H54+I54)/C54</f>
        <v>27.75</v>
      </c>
      <c r="K54" s="32">
        <f t="shared" ref="K54" si="115">SUM(H54:I54)</f>
        <v>32745</v>
      </c>
    </row>
    <row r="55" spans="1:11" s="13" customFormat="1" ht="18" customHeight="1">
      <c r="A55" s="5">
        <v>43384</v>
      </c>
      <c r="B55" s="6" t="s">
        <v>23</v>
      </c>
      <c r="C55" s="7">
        <v>590</v>
      </c>
      <c r="D55" s="6" t="s">
        <v>14</v>
      </c>
      <c r="E55" s="8">
        <v>1692.2</v>
      </c>
      <c r="F55" s="8">
        <v>1717.55</v>
      </c>
      <c r="G55" s="8"/>
      <c r="H55" s="9">
        <f t="shared" ref="H55" si="116">(IF(D55="SHORT",E55-F55,IF(D55="LONG",F55-E55)))*C55</f>
        <v>14956.499999999945</v>
      </c>
      <c r="I55" s="10"/>
      <c r="J55" s="11">
        <f t="shared" ref="J55" si="117">(H55+I55)/C55</f>
        <v>25.349999999999909</v>
      </c>
      <c r="K55" s="12">
        <f t="shared" ref="K55" si="118">SUM(H55:I55)</f>
        <v>14956.499999999945</v>
      </c>
    </row>
    <row r="56" spans="1:11" s="13" customFormat="1" ht="18" customHeight="1">
      <c r="A56" s="5">
        <v>43383</v>
      </c>
      <c r="B56" s="6" t="s">
        <v>126</v>
      </c>
      <c r="C56" s="7">
        <v>658</v>
      </c>
      <c r="D56" s="6" t="s">
        <v>14</v>
      </c>
      <c r="E56" s="8">
        <v>1517.5</v>
      </c>
      <c r="F56" s="8">
        <v>1540.25</v>
      </c>
      <c r="G56" s="8"/>
      <c r="H56" s="9">
        <f t="shared" ref="H56:H57" si="119">(IF(D56="SHORT",E56-F56,IF(D56="LONG",F56-E56)))*C56</f>
        <v>14969.5</v>
      </c>
      <c r="I56" s="10"/>
      <c r="J56" s="11">
        <f t="shared" ref="J56:J57" si="120">(H56+I56)/C56</f>
        <v>22.75</v>
      </c>
      <c r="K56" s="12">
        <f t="shared" ref="K56:K57" si="121">SUM(H56:I56)</f>
        <v>14969.5</v>
      </c>
    </row>
    <row r="57" spans="1:11" s="13" customFormat="1" ht="18" customHeight="1">
      <c r="A57" s="5">
        <v>43383</v>
      </c>
      <c r="B57" s="6" t="s">
        <v>125</v>
      </c>
      <c r="C57" s="7">
        <v>1418</v>
      </c>
      <c r="D57" s="6" t="s">
        <v>14</v>
      </c>
      <c r="E57" s="8">
        <v>704.95</v>
      </c>
      <c r="F57" s="8">
        <v>697.5</v>
      </c>
      <c r="G57" s="8"/>
      <c r="H57" s="9">
        <f t="shared" si="119"/>
        <v>-10564.100000000064</v>
      </c>
      <c r="I57" s="10"/>
      <c r="J57" s="11">
        <f t="shared" si="120"/>
        <v>-7.4500000000000455</v>
      </c>
      <c r="K57" s="12">
        <f t="shared" si="121"/>
        <v>-10564.100000000064</v>
      </c>
    </row>
    <row r="58" spans="1:11" s="13" customFormat="1" ht="18" customHeight="1">
      <c r="A58" s="5">
        <v>43382</v>
      </c>
      <c r="B58" s="6" t="s">
        <v>124</v>
      </c>
      <c r="C58" s="7">
        <v>684</v>
      </c>
      <c r="D58" s="14" t="s">
        <v>12</v>
      </c>
      <c r="E58" s="8">
        <v>1460</v>
      </c>
      <c r="F58" s="8">
        <v>1474.85</v>
      </c>
      <c r="G58" s="8"/>
      <c r="H58" s="9">
        <f t="shared" ref="H58" si="122">(IF(D58="SHORT",E58-F58,IF(D58="LONG",F58-E58)))*C58</f>
        <v>-10157.399999999938</v>
      </c>
      <c r="I58" s="10"/>
      <c r="J58" s="11">
        <f t="shared" ref="J58" si="123">(H58+I58)/C58</f>
        <v>-14.849999999999909</v>
      </c>
      <c r="K58" s="12">
        <f t="shared" ref="K58" si="124">SUM(H58:I58)</f>
        <v>-10157.399999999938</v>
      </c>
    </row>
    <row r="59" spans="1:11" s="13" customFormat="1" ht="18" customHeight="1">
      <c r="A59" s="5">
        <v>43378</v>
      </c>
      <c r="B59" s="14" t="s">
        <v>24</v>
      </c>
      <c r="C59" s="7">
        <v>6447</v>
      </c>
      <c r="D59" s="14" t="s">
        <v>12</v>
      </c>
      <c r="E59" s="8">
        <v>155.1</v>
      </c>
      <c r="F59" s="8">
        <v>156.69999999999999</v>
      </c>
      <c r="G59" s="8"/>
      <c r="H59" s="9">
        <f t="shared" ref="H59:H60" si="125">(IF(D59="SHORT",E59-F59,IF(D59="LONG",F59-E59)))*C59</f>
        <v>-10315.199999999963</v>
      </c>
      <c r="I59" s="10"/>
      <c r="J59" s="11">
        <f t="shared" ref="J59:J60" si="126">(H59+I59)/C59</f>
        <v>-1.5999999999999941</v>
      </c>
      <c r="K59" s="12">
        <f t="shared" ref="K59:K60" si="127">SUM(H59:I59)</f>
        <v>-10315.199999999963</v>
      </c>
    </row>
    <row r="60" spans="1:11" s="22" customFormat="1" ht="18" customHeight="1">
      <c r="A60" s="16">
        <v>43378</v>
      </c>
      <c r="B60" s="17" t="s">
        <v>25</v>
      </c>
      <c r="C60" s="18">
        <v>1065</v>
      </c>
      <c r="D60" s="17" t="s">
        <v>12</v>
      </c>
      <c r="E60" s="19">
        <v>938.5</v>
      </c>
      <c r="F60" s="19">
        <v>924.4</v>
      </c>
      <c r="G60" s="19">
        <v>908.2</v>
      </c>
      <c r="H60" s="20">
        <f t="shared" si="125"/>
        <v>15016.500000000024</v>
      </c>
      <c r="I60" s="21">
        <f t="shared" ref="I60" si="128">(IF(D60="SHORT",IF(H60="",0,F60-G60),IF(H60="",0,G60-F60)))*C60</f>
        <v>17252.999999999927</v>
      </c>
      <c r="J60" s="31">
        <f t="shared" si="126"/>
        <v>30.299999999999951</v>
      </c>
      <c r="K60" s="32">
        <f t="shared" si="127"/>
        <v>32269.499999999949</v>
      </c>
    </row>
    <row r="61" spans="1:11" s="22" customFormat="1" ht="18" customHeight="1">
      <c r="A61" s="16">
        <v>43377</v>
      </c>
      <c r="B61" s="17" t="s">
        <v>123</v>
      </c>
      <c r="C61" s="18">
        <v>2551</v>
      </c>
      <c r="D61" s="17" t="s">
        <v>12</v>
      </c>
      <c r="E61" s="19">
        <v>392</v>
      </c>
      <c r="F61" s="19">
        <v>386.1</v>
      </c>
      <c r="G61" s="19">
        <v>379.35</v>
      </c>
      <c r="H61" s="20">
        <f t="shared" ref="H61" si="129">(IF(D61="SHORT",E61-F61,IF(D61="LONG",F61-E61)))*C61</f>
        <v>15050.899999999941</v>
      </c>
      <c r="I61" s="21">
        <f t="shared" ref="I61" si="130">(IF(D61="SHORT",IF(H61="",0,F61-G61),IF(H61="",0,G61-F61)))*C61</f>
        <v>17219.25</v>
      </c>
      <c r="J61" s="31">
        <f t="shared" ref="J61" si="131">(H61+I61)/C61</f>
        <v>12.649999999999977</v>
      </c>
      <c r="K61" s="32">
        <f t="shared" ref="K61" si="132">SUM(H61:I61)</f>
        <v>32270.149999999943</v>
      </c>
    </row>
    <row r="62" spans="1:11" s="13" customFormat="1" ht="18" customHeight="1">
      <c r="A62" s="5">
        <v>43376</v>
      </c>
      <c r="B62" s="6" t="s">
        <v>31</v>
      </c>
      <c r="C62" s="7">
        <v>2314</v>
      </c>
      <c r="D62" s="6" t="s">
        <v>12</v>
      </c>
      <c r="E62" s="8">
        <v>432.15</v>
      </c>
      <c r="F62" s="8">
        <v>430.05</v>
      </c>
      <c r="G62" s="8"/>
      <c r="H62" s="9">
        <f t="shared" ref="H62" si="133">(IF(D62="SHORT",E62-F62,IF(D62="LONG",F62-E62)))*C62</f>
        <v>4859.3999999999214</v>
      </c>
      <c r="I62" s="10"/>
      <c r="J62" s="11">
        <f t="shared" ref="J62" si="134">(H62+I62)/C62</f>
        <v>2.0999999999999659</v>
      </c>
      <c r="K62" s="12">
        <f t="shared" ref="K62" si="135">SUM(H62:I62)</f>
        <v>4859.3999999999214</v>
      </c>
    </row>
    <row r="63" spans="1:11" ht="21">
      <c r="A63" s="24"/>
      <c r="B63" s="25"/>
      <c r="C63" s="25"/>
      <c r="D63" s="25"/>
      <c r="E63" s="25"/>
      <c r="F63" s="33" t="s">
        <v>93</v>
      </c>
      <c r="G63" s="34"/>
      <c r="H63" s="34"/>
      <c r="I63" s="35"/>
      <c r="J63" s="36">
        <f>SUM(K42:K62)</f>
        <v>276993.89999999997</v>
      </c>
      <c r="K63" s="37"/>
    </row>
    <row r="64" spans="1:11" s="13" customFormat="1" ht="18" customHeight="1">
      <c r="A64" s="5">
        <v>43370</v>
      </c>
      <c r="B64" s="14" t="s">
        <v>120</v>
      </c>
      <c r="C64" s="7">
        <v>1591</v>
      </c>
      <c r="D64" s="14" t="s">
        <v>12</v>
      </c>
      <c r="E64" s="8">
        <v>628.5</v>
      </c>
      <c r="F64" s="8">
        <v>619.1</v>
      </c>
      <c r="G64" s="8"/>
      <c r="H64" s="9">
        <f t="shared" ref="H64" si="136">(IF(D64="SHORT",E64-F64,IF(D64="LONG",F64-E64)))*C64</f>
        <v>14955.399999999963</v>
      </c>
      <c r="I64" s="10"/>
      <c r="J64" s="11">
        <f t="shared" ref="J64" si="137">(H64+I64)/C64</f>
        <v>9.3999999999999773</v>
      </c>
      <c r="K64" s="12">
        <f t="shared" ref="K64" si="138">SUM(H64:I64)</f>
        <v>14955.399999999963</v>
      </c>
    </row>
    <row r="65" spans="1:11" s="22" customFormat="1" ht="18" customHeight="1">
      <c r="A65" s="16">
        <v>43370</v>
      </c>
      <c r="B65" s="17" t="s">
        <v>119</v>
      </c>
      <c r="C65" s="18">
        <v>1518</v>
      </c>
      <c r="D65" s="17" t="s">
        <v>12</v>
      </c>
      <c r="E65" s="19">
        <v>658.5</v>
      </c>
      <c r="F65" s="19">
        <v>648.65</v>
      </c>
      <c r="G65" s="19">
        <v>637.25</v>
      </c>
      <c r="H65" s="20">
        <f t="shared" ref="H65" si="139">(IF(D65="SHORT",E65-F65,IF(D65="LONG",F65-E65)))*C65</f>
        <v>14952.300000000034</v>
      </c>
      <c r="I65" s="21">
        <f t="shared" ref="I65" si="140">(IF(D65="SHORT",IF(H65="",0,F65-G65),IF(H65="",0,G65-F65)))*C65</f>
        <v>17305.199999999964</v>
      </c>
      <c r="J65" s="31">
        <f t="shared" ref="J65" si="141">(H65+I65)/C65</f>
        <v>21.25</v>
      </c>
      <c r="K65" s="32">
        <f t="shared" ref="K65" si="142">SUM(H65:I65)</f>
        <v>32257.5</v>
      </c>
    </row>
    <row r="66" spans="1:11" s="13" customFormat="1" ht="18" customHeight="1">
      <c r="A66" s="5">
        <v>43369</v>
      </c>
      <c r="B66" s="6" t="s">
        <v>118</v>
      </c>
      <c r="C66" s="7">
        <v>2665</v>
      </c>
      <c r="D66" s="6" t="s">
        <v>14</v>
      </c>
      <c r="E66" s="8">
        <v>375.2</v>
      </c>
      <c r="F66" s="8">
        <v>380.8</v>
      </c>
      <c r="G66" s="8"/>
      <c r="H66" s="9">
        <f t="shared" ref="H66" si="143">(IF(D66="SHORT",E66-F66,IF(D66="LONG",F66-E66)))*C66</f>
        <v>14924.00000000006</v>
      </c>
      <c r="I66" s="10"/>
      <c r="J66" s="11">
        <f t="shared" ref="J66" si="144">(H66+I66)/C66</f>
        <v>5.6000000000000227</v>
      </c>
      <c r="K66" s="12">
        <f t="shared" ref="K66" si="145">SUM(H66:I66)</f>
        <v>14924.00000000006</v>
      </c>
    </row>
    <row r="67" spans="1:11" s="22" customFormat="1" ht="18" customHeight="1">
      <c r="A67" s="16">
        <v>43368</v>
      </c>
      <c r="B67" s="17" t="s">
        <v>116</v>
      </c>
      <c r="C67" s="18">
        <v>837</v>
      </c>
      <c r="D67" s="17" t="s">
        <v>14</v>
      </c>
      <c r="E67" s="19">
        <v>1194.1500000000001</v>
      </c>
      <c r="F67" s="19">
        <v>1212.05</v>
      </c>
      <c r="G67" s="19">
        <v>1233.3</v>
      </c>
      <c r="H67" s="20">
        <f t="shared" ref="H67:H74" si="146">(IF(D67="SHORT",E67-F67,IF(D67="LONG",F67-E67)))*C67</f>
        <v>14982.299999999886</v>
      </c>
      <c r="I67" s="21">
        <f t="shared" ref="I67" si="147">(IF(D67="SHORT",IF(H67="",0,F67-G67),IF(H67="",0,G67-F67)))*C67</f>
        <v>17786.25</v>
      </c>
      <c r="J67" s="31">
        <f t="shared" ref="J67:J74" si="148">(H67+I67)/C67</f>
        <v>39.149999999999864</v>
      </c>
      <c r="K67" s="32">
        <f t="shared" ref="K67:K74" si="149">SUM(H67:I67)</f>
        <v>32768.549999999886</v>
      </c>
    </row>
    <row r="68" spans="1:11" s="13" customFormat="1" ht="18" customHeight="1">
      <c r="A68" s="5">
        <v>43368</v>
      </c>
      <c r="B68" s="14" t="s">
        <v>54</v>
      </c>
      <c r="C68" s="7">
        <v>761</v>
      </c>
      <c r="D68" s="14" t="s">
        <v>12</v>
      </c>
      <c r="E68" s="8">
        <v>1313.65</v>
      </c>
      <c r="F68" s="8">
        <v>1327.05</v>
      </c>
      <c r="G68" s="8"/>
      <c r="H68" s="9">
        <f t="shared" si="146"/>
        <v>-10197.399999999896</v>
      </c>
      <c r="I68" s="10"/>
      <c r="J68" s="11">
        <f t="shared" si="148"/>
        <v>-13.399999999999864</v>
      </c>
      <c r="K68" s="12">
        <f t="shared" si="149"/>
        <v>-10197.399999999896</v>
      </c>
    </row>
    <row r="69" spans="1:11" s="13" customFormat="1" ht="18" customHeight="1">
      <c r="A69" s="5">
        <v>43367</v>
      </c>
      <c r="B69" s="14" t="s">
        <v>117</v>
      </c>
      <c r="C69" s="7">
        <v>389</v>
      </c>
      <c r="D69" s="14" t="s">
        <v>12</v>
      </c>
      <c r="E69" s="8">
        <v>2564.75</v>
      </c>
      <c r="F69" s="8">
        <v>2545.8000000000002</v>
      </c>
      <c r="G69" s="8"/>
      <c r="H69" s="9">
        <f t="shared" si="146"/>
        <v>7371.5499999999292</v>
      </c>
      <c r="I69" s="10"/>
      <c r="J69" s="11">
        <f t="shared" si="148"/>
        <v>18.949999999999818</v>
      </c>
      <c r="K69" s="12">
        <f t="shared" si="149"/>
        <v>7371.5499999999292</v>
      </c>
    </row>
    <row r="70" spans="1:11" s="13" customFormat="1" ht="18" customHeight="1">
      <c r="A70" s="5">
        <v>43366</v>
      </c>
      <c r="B70" s="14" t="s">
        <v>23</v>
      </c>
      <c r="C70" s="7">
        <v>540</v>
      </c>
      <c r="D70" s="14" t="s">
        <v>12</v>
      </c>
      <c r="E70" s="8">
        <v>1851</v>
      </c>
      <c r="F70" s="8">
        <v>1823.25</v>
      </c>
      <c r="G70" s="8"/>
      <c r="H70" s="9">
        <f t="shared" si="146"/>
        <v>14985</v>
      </c>
      <c r="I70" s="10"/>
      <c r="J70" s="11">
        <f t="shared" si="148"/>
        <v>27.75</v>
      </c>
      <c r="K70" s="12">
        <f t="shared" si="149"/>
        <v>14985</v>
      </c>
    </row>
    <row r="71" spans="1:11" s="13" customFormat="1" ht="18" customHeight="1">
      <c r="A71" s="5">
        <v>43357</v>
      </c>
      <c r="B71" s="6" t="s">
        <v>47</v>
      </c>
      <c r="C71" s="7">
        <v>826</v>
      </c>
      <c r="D71" s="14" t="s">
        <v>14</v>
      </c>
      <c r="E71" s="8">
        <v>1210</v>
      </c>
      <c r="F71" s="8">
        <v>1226</v>
      </c>
      <c r="G71" s="8"/>
      <c r="H71" s="9">
        <f t="shared" ref="H71:H72" si="150">(IF(D71="SHORT",E71-F71,IF(D71="LONG",F71-E71)))*C71</f>
        <v>13216</v>
      </c>
      <c r="I71" s="10"/>
      <c r="J71" s="11">
        <f t="shared" ref="J71:J72" si="151">(H71+I71)/C71</f>
        <v>16</v>
      </c>
      <c r="K71" s="12">
        <f t="shared" ref="K71:K72" si="152">SUM(H71:I71)</f>
        <v>13216</v>
      </c>
    </row>
    <row r="72" spans="1:11" s="13" customFormat="1" ht="18" customHeight="1">
      <c r="A72" s="5">
        <v>43355</v>
      </c>
      <c r="B72" s="6" t="s">
        <v>41</v>
      </c>
      <c r="C72" s="7">
        <v>1048</v>
      </c>
      <c r="D72" s="14" t="s">
        <v>14</v>
      </c>
      <c r="E72" s="8">
        <v>954</v>
      </c>
      <c r="F72" s="8">
        <v>963</v>
      </c>
      <c r="G72" s="8"/>
      <c r="H72" s="9">
        <f t="shared" si="150"/>
        <v>9432</v>
      </c>
      <c r="I72" s="10"/>
      <c r="J72" s="11">
        <f t="shared" si="151"/>
        <v>9</v>
      </c>
      <c r="K72" s="12">
        <f t="shared" si="152"/>
        <v>9432</v>
      </c>
    </row>
    <row r="73" spans="1:11" s="13" customFormat="1" ht="18" customHeight="1">
      <c r="A73" s="5">
        <v>43354</v>
      </c>
      <c r="B73" s="14" t="s">
        <v>107</v>
      </c>
      <c r="C73" s="7">
        <v>2884</v>
      </c>
      <c r="D73" s="14" t="s">
        <v>14</v>
      </c>
      <c r="E73" s="8">
        <v>346.7</v>
      </c>
      <c r="F73" s="8">
        <v>343.15</v>
      </c>
      <c r="G73" s="8"/>
      <c r="H73" s="9">
        <f t="shared" si="146"/>
        <v>-10238.200000000033</v>
      </c>
      <c r="I73" s="10"/>
      <c r="J73" s="11">
        <f t="shared" si="148"/>
        <v>-3.5500000000000118</v>
      </c>
      <c r="K73" s="12">
        <f t="shared" si="149"/>
        <v>-10238.200000000033</v>
      </c>
    </row>
    <row r="74" spans="1:11" s="13" customFormat="1" ht="18" customHeight="1">
      <c r="A74" s="5">
        <v>43353</v>
      </c>
      <c r="B74" s="6" t="s">
        <v>121</v>
      </c>
      <c r="C74" s="7">
        <v>2175</v>
      </c>
      <c r="D74" s="6" t="s">
        <v>12</v>
      </c>
      <c r="E74" s="8">
        <v>459.6</v>
      </c>
      <c r="F74" s="8">
        <v>452.7</v>
      </c>
      <c r="G74" s="8"/>
      <c r="H74" s="9">
        <f t="shared" si="146"/>
        <v>15007.500000000075</v>
      </c>
      <c r="I74" s="10"/>
      <c r="J74" s="11">
        <f t="shared" si="148"/>
        <v>6.9000000000000341</v>
      </c>
      <c r="K74" s="12">
        <f t="shared" si="149"/>
        <v>15007.500000000075</v>
      </c>
    </row>
    <row r="75" spans="1:11" s="13" customFormat="1" ht="18" customHeight="1">
      <c r="A75" s="5">
        <v>43350</v>
      </c>
      <c r="B75" s="6" t="s">
        <v>52</v>
      </c>
      <c r="C75" s="7">
        <v>1653</v>
      </c>
      <c r="D75" s="6" t="s">
        <v>14</v>
      </c>
      <c r="E75" s="8">
        <v>604.75</v>
      </c>
      <c r="F75" s="8">
        <v>613.79999999999995</v>
      </c>
      <c r="G75" s="8"/>
      <c r="H75" s="9">
        <f t="shared" ref="H75" si="153">(IF(D75="SHORT",E75-F75,IF(D75="LONG",F75-E75)))*C75</f>
        <v>14959.649999999925</v>
      </c>
      <c r="I75" s="10"/>
      <c r="J75" s="11">
        <f t="shared" ref="J75" si="154">(H75+I75)/C75</f>
        <v>9.0499999999999545</v>
      </c>
      <c r="K75" s="12">
        <f t="shared" ref="K75" si="155">SUM(H75:I75)</f>
        <v>14959.649999999925</v>
      </c>
    </row>
    <row r="76" spans="1:11" s="22" customFormat="1" ht="18" customHeight="1">
      <c r="A76" s="16">
        <v>43349</v>
      </c>
      <c r="B76" s="17" t="s">
        <v>15</v>
      </c>
      <c r="C76" s="18">
        <v>6060</v>
      </c>
      <c r="D76" s="17" t="s">
        <v>14</v>
      </c>
      <c r="E76" s="19">
        <v>165</v>
      </c>
      <c r="F76" s="19">
        <v>167.5</v>
      </c>
      <c r="G76" s="19">
        <v>170.4</v>
      </c>
      <c r="H76" s="20">
        <f t="shared" ref="H76" si="156">(IF(D76="SHORT",E76-F76,IF(D76="LONG",F76-E76)))*C76</f>
        <v>15150</v>
      </c>
      <c r="I76" s="21">
        <f>(IF(D76="SHORT",IF(H76="",0,F76-G76),IF(H76="",0,G76-F76)))*C76</f>
        <v>17574.000000000033</v>
      </c>
      <c r="J76" s="31">
        <f t="shared" ref="J76" si="157">(H76+I76)/C76</f>
        <v>5.4000000000000057</v>
      </c>
      <c r="K76" s="32">
        <f t="shared" ref="K76" si="158">SUM(H76:I76)</f>
        <v>32724.000000000033</v>
      </c>
    </row>
    <row r="77" spans="1:11" s="13" customFormat="1" ht="18" customHeight="1">
      <c r="A77" s="5">
        <v>43348</v>
      </c>
      <c r="B77" s="6" t="s">
        <v>51</v>
      </c>
      <c r="C77" s="7">
        <v>367</v>
      </c>
      <c r="D77" s="6" t="s">
        <v>12</v>
      </c>
      <c r="E77" s="8">
        <v>2724.4</v>
      </c>
      <c r="F77" s="8">
        <v>2683.55</v>
      </c>
      <c r="G77" s="8"/>
      <c r="H77" s="9">
        <f t="shared" ref="H77" si="159">(IF(D77="SHORT",E77-F77,IF(D77="LONG",F77-E77)))*C77</f>
        <v>14991.949999999966</v>
      </c>
      <c r="I77" s="10"/>
      <c r="J77" s="11">
        <f t="shared" ref="J77" si="160">(H77+I77)/C77</f>
        <v>40.849999999999909</v>
      </c>
      <c r="K77" s="12">
        <f t="shared" ref="K77" si="161">SUM(H77:I77)</f>
        <v>14991.949999999966</v>
      </c>
    </row>
    <row r="78" spans="1:11" s="13" customFormat="1" ht="18" customHeight="1">
      <c r="A78" s="5">
        <v>43347</v>
      </c>
      <c r="B78" s="6" t="s">
        <v>114</v>
      </c>
      <c r="C78" s="7">
        <v>4355</v>
      </c>
      <c r="D78" s="6" t="s">
        <v>12</v>
      </c>
      <c r="E78" s="8">
        <v>230.55</v>
      </c>
      <c r="F78" s="8">
        <v>227.15</v>
      </c>
      <c r="G78" s="8"/>
      <c r="H78" s="9">
        <f t="shared" ref="H78" si="162">(IF(D78="SHORT",E78-F78,IF(D78="LONG",F78-E78)))*C78</f>
        <v>14807.000000000025</v>
      </c>
      <c r="I78" s="10"/>
      <c r="J78" s="11">
        <f t="shared" ref="J78" si="163">(H78+I78)/C78</f>
        <v>3.4000000000000057</v>
      </c>
      <c r="K78" s="12">
        <f t="shared" ref="K78" si="164">SUM(H78:I78)</f>
        <v>14807.000000000025</v>
      </c>
    </row>
    <row r="79" spans="1:11" s="13" customFormat="1" ht="18" customHeight="1">
      <c r="A79" s="5">
        <v>43346</v>
      </c>
      <c r="B79" s="6" t="s">
        <v>33</v>
      </c>
      <c r="C79" s="7">
        <v>786</v>
      </c>
      <c r="D79" s="6" t="s">
        <v>14</v>
      </c>
      <c r="E79" s="8">
        <v>1271.25</v>
      </c>
      <c r="F79" s="8">
        <v>1258.25</v>
      </c>
      <c r="G79" s="8"/>
      <c r="H79" s="9">
        <f t="shared" ref="H79:H80" si="165">(IF(D79="SHORT",E79-F79,IF(D79="LONG",F79-E79)))*C79</f>
        <v>-10218</v>
      </c>
      <c r="I79" s="10"/>
      <c r="J79" s="11">
        <f t="shared" ref="J79:J80" si="166">(H79+I79)/C79</f>
        <v>-13</v>
      </c>
      <c r="K79" s="12">
        <f t="shared" ref="K79:K80" si="167">SUM(H79:I79)</f>
        <v>-10218</v>
      </c>
    </row>
    <row r="80" spans="1:11" s="13" customFormat="1" ht="18" customHeight="1">
      <c r="A80" s="5">
        <v>43346</v>
      </c>
      <c r="B80" s="6" t="s">
        <v>52</v>
      </c>
      <c r="C80" s="7">
        <v>1534</v>
      </c>
      <c r="D80" s="6" t="s">
        <v>14</v>
      </c>
      <c r="E80" s="8">
        <v>651.79999999999995</v>
      </c>
      <c r="F80" s="8">
        <v>645.15</v>
      </c>
      <c r="G80" s="8"/>
      <c r="H80" s="9">
        <f t="shared" si="165"/>
        <v>-10201.099999999966</v>
      </c>
      <c r="I80" s="10"/>
      <c r="J80" s="11">
        <f t="shared" si="166"/>
        <v>-6.6499999999999782</v>
      </c>
      <c r="K80" s="12">
        <f t="shared" si="167"/>
        <v>-10201.099999999966</v>
      </c>
    </row>
    <row r="81" spans="1:11" ht="21">
      <c r="A81" s="24"/>
      <c r="B81" s="25"/>
      <c r="C81" s="25"/>
      <c r="D81" s="25"/>
      <c r="E81" s="25"/>
      <c r="F81" s="33" t="s">
        <v>93</v>
      </c>
      <c r="G81" s="34"/>
      <c r="H81" s="34"/>
      <c r="I81" s="35"/>
      <c r="J81" s="36">
        <f>SUM(K64:K80)</f>
        <v>191545.39999999997</v>
      </c>
      <c r="K81" s="37"/>
    </row>
    <row r="82" spans="1:11" s="13" customFormat="1" ht="18" customHeight="1">
      <c r="A82" s="5">
        <v>43343</v>
      </c>
      <c r="B82" s="6" t="s">
        <v>65</v>
      </c>
      <c r="C82" s="7">
        <v>2601</v>
      </c>
      <c r="D82" s="6" t="s">
        <v>12</v>
      </c>
      <c r="E82" s="8">
        <v>384</v>
      </c>
      <c r="F82" s="8">
        <v>382.6</v>
      </c>
      <c r="G82" s="8"/>
      <c r="H82" s="9">
        <f t="shared" ref="H82:H83" si="168">(IF(D82="SHORT",E82-F82,IF(D82="LONG",F82-E82)))*C82</f>
        <v>3641.399999999941</v>
      </c>
      <c r="I82" s="10"/>
      <c r="J82" s="11">
        <f t="shared" ref="J82:J83" si="169">(H82+I82)/C82</f>
        <v>1.3999999999999773</v>
      </c>
      <c r="K82" s="12">
        <f t="shared" ref="K82:K83" si="170">SUM(H82:I82)</f>
        <v>3641.399999999941</v>
      </c>
    </row>
    <row r="83" spans="1:11" s="13" customFormat="1" ht="18" customHeight="1">
      <c r="A83" s="5">
        <v>43343</v>
      </c>
      <c r="B83" s="6" t="s">
        <v>113</v>
      </c>
      <c r="C83" s="7">
        <v>626</v>
      </c>
      <c r="D83" s="6" t="s">
        <v>14</v>
      </c>
      <c r="E83" s="8">
        <v>1596.5</v>
      </c>
      <c r="F83" s="8">
        <v>1618.85</v>
      </c>
      <c r="G83" s="8"/>
      <c r="H83" s="9">
        <f t="shared" si="168"/>
        <v>13991.099999999944</v>
      </c>
      <c r="I83" s="10"/>
      <c r="J83" s="11">
        <f t="shared" si="169"/>
        <v>22.349999999999909</v>
      </c>
      <c r="K83" s="12">
        <f t="shared" si="170"/>
        <v>13991.099999999944</v>
      </c>
    </row>
    <row r="84" spans="1:11" s="13" customFormat="1" ht="18" customHeight="1">
      <c r="A84" s="5">
        <v>43342</v>
      </c>
      <c r="B84" s="6" t="s">
        <v>13</v>
      </c>
      <c r="C84" s="7">
        <v>489</v>
      </c>
      <c r="D84" s="6" t="s">
        <v>14</v>
      </c>
      <c r="E84" s="8">
        <v>2044.15</v>
      </c>
      <c r="F84" s="8">
        <v>2023.25</v>
      </c>
      <c r="G84" s="8"/>
      <c r="H84" s="9">
        <f t="shared" ref="H84" si="171">(IF(D84="SHORT",E84-F84,IF(D84="LONG",F84-E84)))*C84</f>
        <v>-10220.100000000044</v>
      </c>
      <c r="I84" s="10"/>
      <c r="J84" s="11">
        <f t="shared" ref="J84" si="172">(H84+I84)/C84</f>
        <v>-20.900000000000091</v>
      </c>
      <c r="K84" s="12">
        <f t="shared" ref="K84" si="173">SUM(H84:I84)</f>
        <v>-10220.100000000044</v>
      </c>
    </row>
    <row r="85" spans="1:11" s="13" customFormat="1" ht="18" customHeight="1">
      <c r="A85" s="5">
        <v>43341</v>
      </c>
      <c r="B85" s="6" t="s">
        <v>112</v>
      </c>
      <c r="C85" s="7">
        <v>485</v>
      </c>
      <c r="D85" s="6" t="s">
        <v>14</v>
      </c>
      <c r="E85" s="8">
        <v>2061.85</v>
      </c>
      <c r="F85" s="8">
        <v>2070.1999999999998</v>
      </c>
      <c r="G85" s="8"/>
      <c r="H85" s="9">
        <f t="shared" ref="H85" si="174">(IF(D85="SHORT",E85-F85,IF(D85="LONG",F85-E85)))*C85</f>
        <v>4049.7499999999559</v>
      </c>
      <c r="I85" s="10"/>
      <c r="J85" s="11">
        <f t="shared" ref="J85" si="175">(H85+I85)/C85</f>
        <v>8.3499999999999091</v>
      </c>
      <c r="K85" s="12">
        <f t="shared" ref="K85" si="176">SUM(H85:I85)</f>
        <v>4049.7499999999559</v>
      </c>
    </row>
    <row r="86" spans="1:11" s="13" customFormat="1" ht="18" customHeight="1">
      <c r="A86" s="5">
        <v>43340</v>
      </c>
      <c r="B86" s="6" t="s">
        <v>111</v>
      </c>
      <c r="C86" s="7">
        <v>8061</v>
      </c>
      <c r="D86" s="6" t="s">
        <v>14</v>
      </c>
      <c r="E86" s="8">
        <v>124.05</v>
      </c>
      <c r="F86" s="8">
        <v>125.85</v>
      </c>
      <c r="G86" s="8"/>
      <c r="H86" s="9">
        <f t="shared" ref="H86" si="177">(IF(D86="SHORT",E86-F86,IF(D86="LONG",F86-E86)))*C86</f>
        <v>14509.799999999977</v>
      </c>
      <c r="I86" s="10"/>
      <c r="J86" s="11">
        <f t="shared" ref="J86" si="178">(H86+I86)/C86</f>
        <v>1.7999999999999972</v>
      </c>
      <c r="K86" s="12">
        <f t="shared" ref="K86" si="179">SUM(H86:I86)</f>
        <v>14509.799999999977</v>
      </c>
    </row>
    <row r="87" spans="1:11" s="13" customFormat="1" ht="18" customHeight="1">
      <c r="A87" s="5">
        <v>43339</v>
      </c>
      <c r="B87" s="6" t="s">
        <v>36</v>
      </c>
      <c r="C87" s="7">
        <v>11527</v>
      </c>
      <c r="D87" s="6" t="s">
        <v>14</v>
      </c>
      <c r="E87" s="8">
        <v>86.75</v>
      </c>
      <c r="F87" s="8">
        <v>85.85</v>
      </c>
      <c r="G87" s="8"/>
      <c r="H87" s="9">
        <f t="shared" ref="H87" si="180">(IF(D87="SHORT",E87-F87,IF(D87="LONG",F87-E87)))*C87</f>
        <v>-10374.300000000065</v>
      </c>
      <c r="I87" s="10"/>
      <c r="J87" s="11">
        <f t="shared" ref="J87" si="181">(H87+I87)/C87</f>
        <v>-0.90000000000000557</v>
      </c>
      <c r="K87" s="12">
        <f t="shared" ref="K87" si="182">SUM(H87:I87)</f>
        <v>-10374.300000000065</v>
      </c>
    </row>
    <row r="88" spans="1:11" s="13" customFormat="1" ht="18" customHeight="1">
      <c r="A88" s="5">
        <v>43336</v>
      </c>
      <c r="B88" s="6" t="s">
        <v>110</v>
      </c>
      <c r="C88" s="7">
        <v>526</v>
      </c>
      <c r="D88" s="6" t="s">
        <v>14</v>
      </c>
      <c r="E88" s="8">
        <v>1901</v>
      </c>
      <c r="F88" s="8">
        <v>1911</v>
      </c>
      <c r="G88" s="8"/>
      <c r="H88" s="9">
        <f t="shared" ref="H88" si="183">(IF(D88="SHORT",E88-F88,IF(D88="LONG",F88-E88)))*C88</f>
        <v>5260</v>
      </c>
      <c r="I88" s="10"/>
      <c r="J88" s="11">
        <f t="shared" ref="J88" si="184">(H88+I88)/C88</f>
        <v>10</v>
      </c>
      <c r="K88" s="12">
        <f t="shared" ref="K88" si="185">SUM(H88:I88)</f>
        <v>5260</v>
      </c>
    </row>
    <row r="89" spans="1:11" s="13" customFormat="1" ht="18" customHeight="1">
      <c r="A89" s="5">
        <v>43335</v>
      </c>
      <c r="B89" s="6" t="s">
        <v>109</v>
      </c>
      <c r="C89" s="7">
        <v>872</v>
      </c>
      <c r="D89" s="6" t="s">
        <v>14</v>
      </c>
      <c r="E89" s="8">
        <v>1146.3</v>
      </c>
      <c r="F89" s="8">
        <v>1163.45</v>
      </c>
      <c r="G89" s="8"/>
      <c r="H89" s="9">
        <f t="shared" ref="H89" si="186">(IF(D89="SHORT",E89-F89,IF(D89="LONG",F89-E89)))*C89</f>
        <v>14954.800000000079</v>
      </c>
      <c r="I89" s="10"/>
      <c r="J89" s="11">
        <f t="shared" ref="J89:J94" si="187">(H89+I89)/C89</f>
        <v>17.150000000000091</v>
      </c>
      <c r="K89" s="12">
        <f t="shared" ref="K89:K94" si="188">SUM(H89:I89)</f>
        <v>14954.800000000079</v>
      </c>
    </row>
    <row r="90" spans="1:11" s="13" customFormat="1" ht="18" customHeight="1">
      <c r="A90" s="5">
        <v>43333</v>
      </c>
      <c r="B90" s="6" t="s">
        <v>68</v>
      </c>
      <c r="C90" s="7">
        <v>3439</v>
      </c>
      <c r="D90" s="6" t="s">
        <v>14</v>
      </c>
      <c r="E90" s="8">
        <v>290.7</v>
      </c>
      <c r="F90" s="8">
        <v>291.89999999999998</v>
      </c>
      <c r="G90" s="8"/>
      <c r="H90" s="9">
        <f t="shared" ref="H90:H95" si="189">(IF(D90="SHORT",E90-F90,IF(D90="LONG",F90-E90)))*C90</f>
        <v>4126.7999999999611</v>
      </c>
      <c r="I90" s="10"/>
      <c r="J90" s="11">
        <f t="shared" si="187"/>
        <v>1.1999999999999886</v>
      </c>
      <c r="K90" s="12">
        <f t="shared" si="188"/>
        <v>4126.7999999999611</v>
      </c>
    </row>
    <row r="91" spans="1:11" s="13" customFormat="1" ht="18" customHeight="1">
      <c r="A91" s="5">
        <v>43332</v>
      </c>
      <c r="B91" s="6" t="s">
        <v>108</v>
      </c>
      <c r="C91" s="7">
        <v>9828</v>
      </c>
      <c r="D91" s="6" t="s">
        <v>14</v>
      </c>
      <c r="E91" s="8">
        <v>101.75</v>
      </c>
      <c r="F91" s="8">
        <v>100.65</v>
      </c>
      <c r="G91" s="8"/>
      <c r="H91" s="9">
        <f t="shared" si="189"/>
        <v>-10810.799999999945</v>
      </c>
      <c r="I91" s="10"/>
      <c r="J91" s="11">
        <f t="shared" si="187"/>
        <v>-1.0999999999999943</v>
      </c>
      <c r="K91" s="12">
        <f t="shared" si="188"/>
        <v>-10810.799999999945</v>
      </c>
    </row>
    <row r="92" spans="1:11" s="13" customFormat="1" ht="18" customHeight="1">
      <c r="A92" s="5">
        <v>43329</v>
      </c>
      <c r="B92" s="6" t="s">
        <v>107</v>
      </c>
      <c r="C92" s="7">
        <v>2639</v>
      </c>
      <c r="D92" s="6" t="s">
        <v>14</v>
      </c>
      <c r="E92" s="8">
        <v>378.8</v>
      </c>
      <c r="F92" s="8">
        <v>382</v>
      </c>
      <c r="G92" s="8"/>
      <c r="H92" s="9">
        <f t="shared" si="189"/>
        <v>8444.7999999999702</v>
      </c>
      <c r="I92" s="10"/>
      <c r="J92" s="11">
        <f t="shared" si="187"/>
        <v>3.1999999999999886</v>
      </c>
      <c r="K92" s="12">
        <f t="shared" si="188"/>
        <v>8444.7999999999702</v>
      </c>
    </row>
    <row r="93" spans="1:11" s="13" customFormat="1" ht="18" customHeight="1">
      <c r="A93" s="5">
        <v>43328</v>
      </c>
      <c r="B93" s="6" t="s">
        <v>106</v>
      </c>
      <c r="C93" s="7">
        <v>1524</v>
      </c>
      <c r="D93" s="6" t="s">
        <v>12</v>
      </c>
      <c r="E93" s="8">
        <v>656</v>
      </c>
      <c r="F93" s="8">
        <v>646.20000000000005</v>
      </c>
      <c r="G93" s="8"/>
      <c r="H93" s="9">
        <f t="shared" si="189"/>
        <v>14935.199999999932</v>
      </c>
      <c r="I93" s="10"/>
      <c r="J93" s="11">
        <f t="shared" si="187"/>
        <v>9.7999999999999545</v>
      </c>
      <c r="K93" s="12">
        <f t="shared" si="188"/>
        <v>14935.199999999932</v>
      </c>
    </row>
    <row r="94" spans="1:11" s="13" customFormat="1" ht="18" customHeight="1">
      <c r="A94" s="5">
        <v>43326</v>
      </c>
      <c r="B94" s="6" t="s">
        <v>22</v>
      </c>
      <c r="C94" s="7">
        <v>826</v>
      </c>
      <c r="D94" s="6" t="s">
        <v>14</v>
      </c>
      <c r="E94" s="8">
        <v>1210.5</v>
      </c>
      <c r="F94" s="8">
        <v>1219.55</v>
      </c>
      <c r="G94" s="8"/>
      <c r="H94" s="9">
        <f t="shared" si="189"/>
        <v>7475.2999999999629</v>
      </c>
      <c r="I94" s="10"/>
      <c r="J94" s="11">
        <f t="shared" si="187"/>
        <v>9.0499999999999545</v>
      </c>
      <c r="K94" s="12">
        <f t="shared" si="188"/>
        <v>7475.2999999999629</v>
      </c>
    </row>
    <row r="95" spans="1:11" s="13" customFormat="1" ht="18" customHeight="1">
      <c r="A95" s="5">
        <v>43325</v>
      </c>
      <c r="B95" s="6" t="s">
        <v>105</v>
      </c>
      <c r="C95" s="7">
        <v>4426</v>
      </c>
      <c r="D95" s="6" t="s">
        <v>14</v>
      </c>
      <c r="E95" s="8">
        <v>225.9</v>
      </c>
      <c r="F95" s="8">
        <v>228.5</v>
      </c>
      <c r="G95" s="8"/>
      <c r="H95" s="9">
        <f t="shared" si="189"/>
        <v>11507.599999999975</v>
      </c>
      <c r="I95" s="10"/>
      <c r="J95" s="30">
        <f t="shared" ref="J95:J160" si="190">(H95+I95)/C95</f>
        <v>2.5999999999999943</v>
      </c>
      <c r="K95" s="12">
        <f t="shared" ref="K95:K102" si="191">SUM(H95:I95)</f>
        <v>11507.599999999975</v>
      </c>
    </row>
    <row r="96" spans="1:11" s="13" customFormat="1" ht="18" customHeight="1">
      <c r="A96" s="5">
        <v>43322</v>
      </c>
      <c r="B96" s="6" t="s">
        <v>11</v>
      </c>
      <c r="C96" s="7">
        <v>3406</v>
      </c>
      <c r="D96" s="6" t="s">
        <v>12</v>
      </c>
      <c r="E96" s="8">
        <v>293.55</v>
      </c>
      <c r="F96" s="8">
        <v>289.14999999999998</v>
      </c>
      <c r="G96" s="8"/>
      <c r="H96" s="9">
        <f t="shared" ref="H96:H102" si="192">(IF(D96="SHORT",E96-F96,IF(D96="LONG",F96-E96)))*C96</f>
        <v>14986.400000000116</v>
      </c>
      <c r="I96" s="10"/>
      <c r="J96" s="11">
        <f t="shared" si="190"/>
        <v>4.4000000000000341</v>
      </c>
      <c r="K96" s="12">
        <f t="shared" si="191"/>
        <v>14986.400000000116</v>
      </c>
    </row>
    <row r="97" spans="1:11" s="13" customFormat="1" ht="18" customHeight="1">
      <c r="A97" s="5">
        <v>43320</v>
      </c>
      <c r="B97" s="6" t="s">
        <v>13</v>
      </c>
      <c r="C97" s="7">
        <v>541</v>
      </c>
      <c r="D97" s="6" t="s">
        <v>14</v>
      </c>
      <c r="E97" s="8">
        <v>1847.5</v>
      </c>
      <c r="F97" s="8">
        <v>1875.2</v>
      </c>
      <c r="G97" s="8"/>
      <c r="H97" s="9">
        <f t="shared" si="192"/>
        <v>14985.700000000024</v>
      </c>
      <c r="I97" s="10"/>
      <c r="J97" s="11">
        <f t="shared" si="190"/>
        <v>27.700000000000045</v>
      </c>
      <c r="K97" s="12">
        <f t="shared" si="191"/>
        <v>14985.700000000024</v>
      </c>
    </row>
    <row r="98" spans="1:11" s="13" customFormat="1" ht="18" customHeight="1">
      <c r="A98" s="5">
        <v>43320</v>
      </c>
      <c r="B98" s="6" t="s">
        <v>15</v>
      </c>
      <c r="C98" s="7">
        <v>5268</v>
      </c>
      <c r="D98" s="6" t="s">
        <v>14</v>
      </c>
      <c r="E98" s="8">
        <v>189.6</v>
      </c>
      <c r="F98" s="8">
        <v>187.85</v>
      </c>
      <c r="G98" s="8"/>
      <c r="H98" s="9">
        <f t="shared" si="192"/>
        <v>-9219</v>
      </c>
      <c r="I98" s="10"/>
      <c r="J98" s="11">
        <f t="shared" si="190"/>
        <v>-1.75</v>
      </c>
      <c r="K98" s="12">
        <f t="shared" si="191"/>
        <v>-9219</v>
      </c>
    </row>
    <row r="99" spans="1:11" s="13" customFormat="1" ht="18" customHeight="1">
      <c r="A99" s="5">
        <v>43319</v>
      </c>
      <c r="B99" s="6" t="s">
        <v>16</v>
      </c>
      <c r="C99" s="7">
        <v>8791</v>
      </c>
      <c r="D99" s="6" t="s">
        <v>12</v>
      </c>
      <c r="E99" s="8">
        <v>91</v>
      </c>
      <c r="F99" s="8">
        <v>89.65</v>
      </c>
      <c r="G99" s="8"/>
      <c r="H99" s="9">
        <f t="shared" si="192"/>
        <v>11867.849999999949</v>
      </c>
      <c r="I99" s="10"/>
      <c r="J99" s="11">
        <f t="shared" si="190"/>
        <v>1.3499999999999943</v>
      </c>
      <c r="K99" s="12">
        <f t="shared" si="191"/>
        <v>11867.849999999949</v>
      </c>
    </row>
    <row r="100" spans="1:11" s="13" customFormat="1" ht="18" customHeight="1">
      <c r="A100" s="5">
        <v>43318</v>
      </c>
      <c r="B100" s="6" t="s">
        <v>17</v>
      </c>
      <c r="C100" s="7">
        <v>1204</v>
      </c>
      <c r="D100" s="6" t="s">
        <v>14</v>
      </c>
      <c r="E100" s="8">
        <v>830.3</v>
      </c>
      <c r="F100" s="8">
        <v>835</v>
      </c>
      <c r="G100" s="8"/>
      <c r="H100" s="9">
        <f t="shared" si="192"/>
        <v>5658.8000000000548</v>
      </c>
      <c r="I100" s="10"/>
      <c r="J100" s="11">
        <f t="shared" si="190"/>
        <v>4.7000000000000455</v>
      </c>
      <c r="K100" s="12">
        <f t="shared" si="191"/>
        <v>5658.8000000000548</v>
      </c>
    </row>
    <row r="101" spans="1:11" s="13" customFormat="1" ht="18" customHeight="1">
      <c r="A101" s="5">
        <v>43314</v>
      </c>
      <c r="B101" s="6" t="s">
        <v>18</v>
      </c>
      <c r="C101" s="7">
        <v>12254</v>
      </c>
      <c r="D101" s="6" t="s">
        <v>14</v>
      </c>
      <c r="E101" s="8">
        <v>81.599999999999994</v>
      </c>
      <c r="F101" s="8">
        <v>82.8</v>
      </c>
      <c r="G101" s="8"/>
      <c r="H101" s="9">
        <f t="shared" si="192"/>
        <v>14704.800000000036</v>
      </c>
      <c r="I101" s="10"/>
      <c r="J101" s="11">
        <f t="shared" si="190"/>
        <v>1.2000000000000028</v>
      </c>
      <c r="K101" s="12">
        <f t="shared" si="191"/>
        <v>14704.800000000036</v>
      </c>
    </row>
    <row r="102" spans="1:11" s="13" customFormat="1" ht="18" customHeight="1">
      <c r="A102" s="5">
        <v>43313</v>
      </c>
      <c r="B102" s="6" t="s">
        <v>19</v>
      </c>
      <c r="C102" s="7">
        <v>1886</v>
      </c>
      <c r="D102" s="6" t="s">
        <v>12</v>
      </c>
      <c r="E102" s="8">
        <v>530</v>
      </c>
      <c r="F102" s="8">
        <v>525.4</v>
      </c>
      <c r="G102" s="8"/>
      <c r="H102" s="9">
        <f t="shared" si="192"/>
        <v>8675.6000000000422</v>
      </c>
      <c r="I102" s="10"/>
      <c r="J102" s="11">
        <f t="shared" si="190"/>
        <v>4.6000000000000227</v>
      </c>
      <c r="K102" s="12">
        <f t="shared" si="191"/>
        <v>8675.6000000000422</v>
      </c>
    </row>
    <row r="103" spans="1:11" ht="21">
      <c r="A103" s="24"/>
      <c r="B103" s="25"/>
      <c r="C103" s="25"/>
      <c r="D103" s="25"/>
      <c r="E103" s="25"/>
      <c r="F103" s="33" t="s">
        <v>93</v>
      </c>
      <c r="G103" s="34"/>
      <c r="H103" s="34"/>
      <c r="I103" s="35"/>
      <c r="J103" s="36">
        <f>SUM(K82:K102)</f>
        <v>133151.49999999985</v>
      </c>
      <c r="K103" s="37"/>
    </row>
    <row r="104" spans="1:11" s="13" customFormat="1" ht="18" customHeight="1">
      <c r="A104" s="5">
        <v>43312</v>
      </c>
      <c r="B104" s="6" t="s">
        <v>20</v>
      </c>
      <c r="C104" s="7">
        <v>3106</v>
      </c>
      <c r="D104" s="6" t="s">
        <v>14</v>
      </c>
      <c r="E104" s="8">
        <v>321.89999999999998</v>
      </c>
      <c r="F104" s="8">
        <v>326.7</v>
      </c>
      <c r="G104" s="8"/>
      <c r="H104" s="9">
        <f>(IF(D104="SHORT",E104-F104,IF(D104="LONG",F104-E104)))*C104</f>
        <v>14908.800000000036</v>
      </c>
      <c r="I104" s="10"/>
      <c r="J104" s="11">
        <f t="shared" si="190"/>
        <v>4.8000000000000114</v>
      </c>
      <c r="K104" s="12">
        <f t="shared" ref="K104:K120" si="193">SUM(H104:I104)</f>
        <v>14908.800000000036</v>
      </c>
    </row>
    <row r="105" spans="1:11" s="13" customFormat="1" ht="18" customHeight="1">
      <c r="A105" s="5">
        <v>43311</v>
      </c>
      <c r="B105" s="6" t="s">
        <v>21</v>
      </c>
      <c r="C105" s="7">
        <v>746</v>
      </c>
      <c r="D105" s="6" t="s">
        <v>14</v>
      </c>
      <c r="E105" s="8">
        <v>1340</v>
      </c>
      <c r="F105" s="8">
        <v>1342</v>
      </c>
      <c r="G105" s="8"/>
      <c r="H105" s="9">
        <f t="shared" ref="H105:H168" si="194">(IF(D105="SHORT",E105-F105,IF(D105="LONG",F105-E105)))*C105</f>
        <v>1492</v>
      </c>
      <c r="I105" s="10"/>
      <c r="J105" s="11">
        <f t="shared" si="190"/>
        <v>2</v>
      </c>
      <c r="K105" s="12">
        <f t="shared" si="193"/>
        <v>1492</v>
      </c>
    </row>
    <row r="106" spans="1:11" s="13" customFormat="1" ht="18" customHeight="1">
      <c r="A106" s="5">
        <v>43308</v>
      </c>
      <c r="B106" s="6" t="s">
        <v>22</v>
      </c>
      <c r="C106" s="7">
        <v>836</v>
      </c>
      <c r="D106" s="6" t="s">
        <v>14</v>
      </c>
      <c r="E106" s="8">
        <v>1195.25</v>
      </c>
      <c r="F106" s="8">
        <v>1211.3499999999999</v>
      </c>
      <c r="G106" s="8"/>
      <c r="H106" s="9">
        <f t="shared" si="194"/>
        <v>13459.599999999924</v>
      </c>
      <c r="I106" s="10"/>
      <c r="J106" s="11">
        <f t="shared" si="190"/>
        <v>16.099999999999909</v>
      </c>
      <c r="K106" s="12">
        <f t="shared" si="193"/>
        <v>13459.599999999924</v>
      </c>
    </row>
    <row r="107" spans="1:11" s="13" customFormat="1" ht="18" customHeight="1">
      <c r="A107" s="5">
        <v>43305</v>
      </c>
      <c r="B107" s="6" t="s">
        <v>23</v>
      </c>
      <c r="C107" s="7">
        <v>506</v>
      </c>
      <c r="D107" s="6" t="s">
        <v>14</v>
      </c>
      <c r="E107" s="8">
        <v>1975</v>
      </c>
      <c r="F107" s="8">
        <v>2004.6</v>
      </c>
      <c r="G107" s="8"/>
      <c r="H107" s="9">
        <f t="shared" si="194"/>
        <v>14977.599999999955</v>
      </c>
      <c r="I107" s="10"/>
      <c r="J107" s="11">
        <f t="shared" si="190"/>
        <v>29.599999999999913</v>
      </c>
      <c r="K107" s="12">
        <f t="shared" si="193"/>
        <v>14977.599999999955</v>
      </c>
    </row>
    <row r="108" spans="1:11" s="13" customFormat="1" ht="18" customHeight="1">
      <c r="A108" s="5">
        <v>43304</v>
      </c>
      <c r="B108" s="6" t="s">
        <v>24</v>
      </c>
      <c r="C108" s="7">
        <v>5725</v>
      </c>
      <c r="D108" s="6" t="s">
        <v>14</v>
      </c>
      <c r="E108" s="8">
        <v>174.65</v>
      </c>
      <c r="F108" s="8">
        <v>177.25</v>
      </c>
      <c r="G108" s="8"/>
      <c r="H108" s="9">
        <f t="shared" si="194"/>
        <v>14884.999999999967</v>
      </c>
      <c r="I108" s="10"/>
      <c r="J108" s="11">
        <f t="shared" si="190"/>
        <v>2.5999999999999943</v>
      </c>
      <c r="K108" s="12">
        <f t="shared" si="193"/>
        <v>14884.999999999967</v>
      </c>
    </row>
    <row r="109" spans="1:11" s="13" customFormat="1" ht="18" customHeight="1">
      <c r="A109" s="5">
        <v>43301</v>
      </c>
      <c r="B109" s="6" t="s">
        <v>25</v>
      </c>
      <c r="C109" s="7">
        <v>1067</v>
      </c>
      <c r="D109" s="6" t="s">
        <v>14</v>
      </c>
      <c r="E109" s="8">
        <v>936</v>
      </c>
      <c r="F109" s="8">
        <v>944.5</v>
      </c>
      <c r="G109" s="8"/>
      <c r="H109" s="9">
        <f t="shared" si="194"/>
        <v>9069.5</v>
      </c>
      <c r="I109" s="10"/>
      <c r="J109" s="11">
        <f t="shared" si="190"/>
        <v>8.5</v>
      </c>
      <c r="K109" s="12">
        <f t="shared" si="193"/>
        <v>9069.5</v>
      </c>
    </row>
    <row r="110" spans="1:11" s="13" customFormat="1" ht="18" customHeight="1">
      <c r="A110" s="5">
        <v>43301</v>
      </c>
      <c r="B110" s="6" t="s">
        <v>26</v>
      </c>
      <c r="C110" s="7">
        <v>1005</v>
      </c>
      <c r="D110" s="6" t="s">
        <v>14</v>
      </c>
      <c r="E110" s="8">
        <v>994.5</v>
      </c>
      <c r="F110" s="8">
        <v>984.35</v>
      </c>
      <c r="G110" s="8"/>
      <c r="H110" s="9">
        <f t="shared" si="194"/>
        <v>-10200.749999999976</v>
      </c>
      <c r="I110" s="10"/>
      <c r="J110" s="11">
        <f t="shared" si="190"/>
        <v>-10.149999999999977</v>
      </c>
      <c r="K110" s="12">
        <f t="shared" si="193"/>
        <v>-10200.749999999976</v>
      </c>
    </row>
    <row r="111" spans="1:11" s="13" customFormat="1" ht="18" customHeight="1">
      <c r="A111" s="5">
        <v>43300</v>
      </c>
      <c r="B111" s="6" t="s">
        <v>27</v>
      </c>
      <c r="C111" s="7">
        <v>1047</v>
      </c>
      <c r="D111" s="6" t="s">
        <v>14</v>
      </c>
      <c r="E111" s="8">
        <v>955</v>
      </c>
      <c r="F111" s="8">
        <v>945.25</v>
      </c>
      <c r="G111" s="8"/>
      <c r="H111" s="9">
        <f t="shared" si="194"/>
        <v>-10208.25</v>
      </c>
      <c r="I111" s="10"/>
      <c r="J111" s="11">
        <f t="shared" si="190"/>
        <v>-9.75</v>
      </c>
      <c r="K111" s="12">
        <f t="shared" si="193"/>
        <v>-10208.25</v>
      </c>
    </row>
    <row r="112" spans="1:11" s="13" customFormat="1" ht="18" customHeight="1">
      <c r="A112" s="5">
        <v>43299</v>
      </c>
      <c r="B112" s="14" t="s">
        <v>28</v>
      </c>
      <c r="C112" s="7">
        <v>1822</v>
      </c>
      <c r="D112" s="14" t="s">
        <v>12</v>
      </c>
      <c r="E112" s="8">
        <v>548.75</v>
      </c>
      <c r="F112" s="8">
        <v>544.5</v>
      </c>
      <c r="G112" s="8"/>
      <c r="H112" s="9">
        <f t="shared" si="194"/>
        <v>7743.5</v>
      </c>
      <c r="I112" s="10"/>
      <c r="J112" s="11">
        <f t="shared" si="190"/>
        <v>4.25</v>
      </c>
      <c r="K112" s="12">
        <f t="shared" si="193"/>
        <v>7743.5</v>
      </c>
    </row>
    <row r="113" spans="1:11" s="13" customFormat="1" ht="18" customHeight="1">
      <c r="A113" s="5">
        <v>43298</v>
      </c>
      <c r="B113" s="6" t="s">
        <v>29</v>
      </c>
      <c r="C113" s="7">
        <v>1727</v>
      </c>
      <c r="D113" s="6" t="s">
        <v>14</v>
      </c>
      <c r="E113" s="15">
        <v>578.75</v>
      </c>
      <c r="F113" s="8">
        <v>587.4</v>
      </c>
      <c r="G113" s="8"/>
      <c r="H113" s="9">
        <f t="shared" si="194"/>
        <v>14938.549999999961</v>
      </c>
      <c r="I113" s="10"/>
      <c r="J113" s="11">
        <f t="shared" si="190"/>
        <v>8.6499999999999773</v>
      </c>
      <c r="K113" s="12">
        <f t="shared" si="193"/>
        <v>14938.549999999961</v>
      </c>
    </row>
    <row r="114" spans="1:11" s="13" customFormat="1" ht="18" customHeight="1">
      <c r="A114" s="5">
        <v>43297</v>
      </c>
      <c r="B114" s="6" t="s">
        <v>30</v>
      </c>
      <c r="C114" s="7">
        <v>922</v>
      </c>
      <c r="D114" s="6" t="s">
        <v>12</v>
      </c>
      <c r="E114" s="15">
        <v>1084</v>
      </c>
      <c r="F114" s="8">
        <v>1067.75</v>
      </c>
      <c r="G114" s="8"/>
      <c r="H114" s="9">
        <f t="shared" si="194"/>
        <v>14982.5</v>
      </c>
      <c r="I114" s="10"/>
      <c r="J114" s="11">
        <f t="shared" si="190"/>
        <v>16.25</v>
      </c>
      <c r="K114" s="12">
        <f t="shared" si="193"/>
        <v>14982.5</v>
      </c>
    </row>
    <row r="115" spans="1:11" s="13" customFormat="1" ht="18" customHeight="1">
      <c r="A115" s="5">
        <v>43292</v>
      </c>
      <c r="B115" s="6" t="s">
        <v>31</v>
      </c>
      <c r="C115" s="7">
        <v>2016</v>
      </c>
      <c r="D115" s="6" t="s">
        <v>14</v>
      </c>
      <c r="E115" s="15">
        <v>496</v>
      </c>
      <c r="F115" s="8">
        <v>490.75</v>
      </c>
      <c r="G115" s="8"/>
      <c r="H115" s="9">
        <f t="shared" si="194"/>
        <v>-10584</v>
      </c>
      <c r="I115" s="10"/>
      <c r="J115" s="11">
        <f t="shared" si="190"/>
        <v>-5.25</v>
      </c>
      <c r="K115" s="12">
        <f t="shared" si="193"/>
        <v>-10584</v>
      </c>
    </row>
    <row r="116" spans="1:11" s="13" customFormat="1" ht="18" customHeight="1">
      <c r="A116" s="5">
        <v>43292</v>
      </c>
      <c r="B116" s="6" t="s">
        <v>32</v>
      </c>
      <c r="C116" s="7">
        <v>987</v>
      </c>
      <c r="D116" s="6" t="s">
        <v>12</v>
      </c>
      <c r="E116" s="15">
        <v>1012.5</v>
      </c>
      <c r="F116" s="8">
        <v>997.35</v>
      </c>
      <c r="G116" s="8"/>
      <c r="H116" s="9">
        <f t="shared" si="194"/>
        <v>14953.049999999977</v>
      </c>
      <c r="I116" s="10"/>
      <c r="J116" s="11">
        <f t="shared" si="190"/>
        <v>15.149999999999977</v>
      </c>
      <c r="K116" s="12">
        <f t="shared" si="193"/>
        <v>14953.049999999977</v>
      </c>
    </row>
    <row r="117" spans="1:11" s="13" customFormat="1" ht="18" customHeight="1">
      <c r="A117" s="5">
        <v>43291</v>
      </c>
      <c r="B117" s="6" t="s">
        <v>33</v>
      </c>
      <c r="C117" s="7">
        <v>814</v>
      </c>
      <c r="D117" s="14" t="s">
        <v>14</v>
      </c>
      <c r="E117" s="8">
        <v>1227</v>
      </c>
      <c r="F117" s="8">
        <v>1245.25</v>
      </c>
      <c r="G117" s="8"/>
      <c r="H117" s="9">
        <f t="shared" si="194"/>
        <v>14855.5</v>
      </c>
      <c r="I117" s="10"/>
      <c r="J117" s="11">
        <f t="shared" si="190"/>
        <v>18.25</v>
      </c>
      <c r="K117" s="12">
        <f t="shared" si="193"/>
        <v>14855.5</v>
      </c>
    </row>
    <row r="118" spans="1:11" s="13" customFormat="1" ht="18" customHeight="1">
      <c r="A118" s="5">
        <v>43290</v>
      </c>
      <c r="B118" s="6" t="s">
        <v>34</v>
      </c>
      <c r="C118" s="7">
        <v>3429</v>
      </c>
      <c r="D118" s="14" t="s">
        <v>14</v>
      </c>
      <c r="E118" s="8">
        <v>291.60000000000002</v>
      </c>
      <c r="F118" s="8">
        <v>292.5</v>
      </c>
      <c r="G118" s="8"/>
      <c r="H118" s="9">
        <f t="shared" si="194"/>
        <v>3086.0999999999221</v>
      </c>
      <c r="I118" s="10"/>
      <c r="J118" s="11">
        <f t="shared" si="190"/>
        <v>0.89999999999997726</v>
      </c>
      <c r="K118" s="12">
        <f t="shared" si="193"/>
        <v>3086.0999999999221</v>
      </c>
    </row>
    <row r="119" spans="1:11" s="13" customFormat="1" ht="18" customHeight="1">
      <c r="A119" s="5">
        <v>43287</v>
      </c>
      <c r="B119" s="6" t="s">
        <v>35</v>
      </c>
      <c r="C119" s="7">
        <v>2535</v>
      </c>
      <c r="D119" s="14" t="s">
        <v>14</v>
      </c>
      <c r="E119" s="8">
        <v>394.35</v>
      </c>
      <c r="F119" s="8">
        <v>400.25</v>
      </c>
      <c r="G119" s="8"/>
      <c r="H119" s="9">
        <f t="shared" si="194"/>
        <v>14956.499999999942</v>
      </c>
      <c r="I119" s="10"/>
      <c r="J119" s="11">
        <f t="shared" si="190"/>
        <v>5.8999999999999773</v>
      </c>
      <c r="K119" s="12">
        <f t="shared" si="193"/>
        <v>14956.499999999942</v>
      </c>
    </row>
    <row r="120" spans="1:11" s="13" customFormat="1" ht="18.75" customHeight="1">
      <c r="A120" s="5">
        <v>43286</v>
      </c>
      <c r="B120" s="6" t="s">
        <v>33</v>
      </c>
      <c r="C120" s="7">
        <v>872</v>
      </c>
      <c r="D120" s="14" t="s">
        <v>14</v>
      </c>
      <c r="E120" s="8">
        <v>1145.75</v>
      </c>
      <c r="F120" s="8">
        <v>1159.4000000000001</v>
      </c>
      <c r="G120" s="8"/>
      <c r="H120" s="9">
        <f t="shared" si="194"/>
        <v>11902.800000000079</v>
      </c>
      <c r="I120" s="10"/>
      <c r="J120" s="11">
        <f t="shared" si="190"/>
        <v>13.650000000000091</v>
      </c>
      <c r="K120" s="12">
        <f t="shared" si="193"/>
        <v>11902.800000000079</v>
      </c>
    </row>
    <row r="121" spans="1:11" ht="21">
      <c r="A121" s="24"/>
      <c r="B121" s="25"/>
      <c r="C121" s="25"/>
      <c r="D121" s="25"/>
      <c r="E121" s="25"/>
      <c r="F121" s="33" t="s">
        <v>93</v>
      </c>
      <c r="G121" s="34"/>
      <c r="H121" s="34"/>
      <c r="I121" s="35"/>
      <c r="J121" s="36">
        <f>SUM(K104:K120)</f>
        <v>135217.9999999998</v>
      </c>
      <c r="K121" s="37"/>
    </row>
    <row r="122" spans="1:11" s="13" customFormat="1" ht="18" customHeight="1">
      <c r="A122" s="5">
        <v>43280</v>
      </c>
      <c r="B122" s="6" t="s">
        <v>36</v>
      </c>
      <c r="C122" s="7">
        <v>13236</v>
      </c>
      <c r="D122" s="6" t="s">
        <v>14</v>
      </c>
      <c r="E122" s="8">
        <v>75.5</v>
      </c>
      <c r="F122" s="8">
        <v>76.7</v>
      </c>
      <c r="G122" s="8"/>
      <c r="H122" s="9">
        <f t="shared" si="194"/>
        <v>15883.200000000037</v>
      </c>
      <c r="I122" s="10"/>
      <c r="J122" s="11">
        <f t="shared" si="190"/>
        <v>1.2000000000000028</v>
      </c>
      <c r="K122" s="12">
        <f>SUM(H122:I122)</f>
        <v>15883.200000000037</v>
      </c>
    </row>
    <row r="123" spans="1:11" s="13" customFormat="1" ht="18" customHeight="1">
      <c r="A123" s="5">
        <v>43279</v>
      </c>
      <c r="B123" s="6" t="s">
        <v>37</v>
      </c>
      <c r="C123" s="7">
        <v>7437</v>
      </c>
      <c r="D123" s="6" t="s">
        <v>14</v>
      </c>
      <c r="E123" s="8">
        <v>134.44999999999999</v>
      </c>
      <c r="F123" s="8">
        <v>132.4</v>
      </c>
      <c r="G123" s="8"/>
      <c r="H123" s="9">
        <f t="shared" si="194"/>
        <v>-15245.849999999873</v>
      </c>
      <c r="I123" s="10"/>
      <c r="J123" s="11">
        <f t="shared" si="190"/>
        <v>-2.0499999999999829</v>
      </c>
      <c r="K123" s="12">
        <f t="shared" ref="K123:K186" si="195">SUM(H123:I123)</f>
        <v>-15245.849999999873</v>
      </c>
    </row>
    <row r="124" spans="1:11" s="13" customFormat="1" ht="18" customHeight="1">
      <c r="A124" s="5">
        <v>43277</v>
      </c>
      <c r="B124" s="6" t="s">
        <v>38</v>
      </c>
      <c r="C124" s="7">
        <v>1227</v>
      </c>
      <c r="D124" s="6" t="s">
        <v>14</v>
      </c>
      <c r="E124" s="8">
        <v>814.5</v>
      </c>
      <c r="F124" s="8">
        <v>821</v>
      </c>
      <c r="G124" s="8"/>
      <c r="H124" s="9">
        <f t="shared" si="194"/>
        <v>7975.5</v>
      </c>
      <c r="I124" s="10"/>
      <c r="J124" s="11">
        <f t="shared" si="190"/>
        <v>6.5</v>
      </c>
      <c r="K124" s="12">
        <f t="shared" si="195"/>
        <v>7975.5</v>
      </c>
    </row>
    <row r="125" spans="1:11" s="13" customFormat="1" ht="18" customHeight="1">
      <c r="A125" s="5">
        <v>43277</v>
      </c>
      <c r="B125" s="6" t="s">
        <v>39</v>
      </c>
      <c r="C125" s="7">
        <v>3947</v>
      </c>
      <c r="D125" s="6" t="s">
        <v>14</v>
      </c>
      <c r="E125" s="8">
        <v>253.25</v>
      </c>
      <c r="F125" s="8">
        <v>250.8</v>
      </c>
      <c r="G125" s="8"/>
      <c r="H125" s="9">
        <f t="shared" si="194"/>
        <v>-9670.149999999956</v>
      </c>
      <c r="I125" s="10"/>
      <c r="J125" s="11">
        <f t="shared" si="190"/>
        <v>-2.4499999999999886</v>
      </c>
      <c r="K125" s="12">
        <f t="shared" si="195"/>
        <v>-9670.149999999956</v>
      </c>
    </row>
    <row r="126" spans="1:11" s="13" customFormat="1" ht="18" customHeight="1">
      <c r="A126" s="5">
        <v>43274</v>
      </c>
      <c r="B126" s="6" t="s">
        <v>30</v>
      </c>
      <c r="C126" s="7">
        <v>957</v>
      </c>
      <c r="D126" s="6" t="s">
        <v>12</v>
      </c>
      <c r="E126" s="8">
        <v>1044.1500000000001</v>
      </c>
      <c r="F126" s="8">
        <v>1030</v>
      </c>
      <c r="G126" s="8"/>
      <c r="H126" s="9">
        <f t="shared" si="194"/>
        <v>13541.550000000087</v>
      </c>
      <c r="I126" s="10"/>
      <c r="J126" s="11">
        <f t="shared" si="190"/>
        <v>14.150000000000091</v>
      </c>
      <c r="K126" s="12">
        <f t="shared" si="195"/>
        <v>13541.550000000087</v>
      </c>
    </row>
    <row r="127" spans="1:11" s="13" customFormat="1" ht="18" customHeight="1">
      <c r="A127" s="5">
        <v>43274</v>
      </c>
      <c r="B127" s="6" t="s">
        <v>40</v>
      </c>
      <c r="C127" s="7">
        <v>1952</v>
      </c>
      <c r="D127" s="6" t="s">
        <v>12</v>
      </c>
      <c r="E127" s="8">
        <v>512.25</v>
      </c>
      <c r="F127" s="8">
        <v>509.9</v>
      </c>
      <c r="G127" s="8"/>
      <c r="H127" s="9">
        <f t="shared" si="194"/>
        <v>4587.2000000000444</v>
      </c>
      <c r="I127" s="10"/>
      <c r="J127" s="11">
        <f t="shared" si="190"/>
        <v>2.3500000000000227</v>
      </c>
      <c r="K127" s="12">
        <f t="shared" si="195"/>
        <v>4587.2000000000444</v>
      </c>
    </row>
    <row r="128" spans="1:11" s="13" customFormat="1" ht="18" customHeight="1">
      <c r="A128" s="5">
        <v>43273</v>
      </c>
      <c r="B128" s="6" t="s">
        <v>41</v>
      </c>
      <c r="C128" s="7">
        <v>1101</v>
      </c>
      <c r="D128" s="6" t="s">
        <v>14</v>
      </c>
      <c r="E128" s="8">
        <v>908</v>
      </c>
      <c r="F128" s="8">
        <v>916.9</v>
      </c>
      <c r="G128" s="8"/>
      <c r="H128" s="9">
        <f t="shared" si="194"/>
        <v>9798.8999999999742</v>
      </c>
      <c r="I128" s="10"/>
      <c r="J128" s="11">
        <f t="shared" si="190"/>
        <v>8.8999999999999773</v>
      </c>
      <c r="K128" s="12">
        <f t="shared" si="195"/>
        <v>9798.8999999999742</v>
      </c>
    </row>
    <row r="129" spans="1:11" s="13" customFormat="1" ht="18" customHeight="1">
      <c r="A129" s="5">
        <v>43272</v>
      </c>
      <c r="B129" s="6" t="s">
        <v>33</v>
      </c>
      <c r="C129" s="7">
        <v>894</v>
      </c>
      <c r="D129" s="6" t="s">
        <v>12</v>
      </c>
      <c r="E129" s="8">
        <v>1118.55</v>
      </c>
      <c r="F129" s="8">
        <v>1101.8</v>
      </c>
      <c r="G129" s="8"/>
      <c r="H129" s="9">
        <f t="shared" si="194"/>
        <v>14974.5</v>
      </c>
      <c r="I129" s="10"/>
      <c r="J129" s="11">
        <f t="shared" si="190"/>
        <v>16.75</v>
      </c>
      <c r="K129" s="12">
        <f t="shared" si="195"/>
        <v>14974.5</v>
      </c>
    </row>
    <row r="130" spans="1:11" s="13" customFormat="1" ht="18" customHeight="1">
      <c r="A130" s="5">
        <v>43270</v>
      </c>
      <c r="B130" s="6" t="s">
        <v>42</v>
      </c>
      <c r="C130" s="7">
        <v>1766</v>
      </c>
      <c r="D130" s="6" t="s">
        <v>12</v>
      </c>
      <c r="E130" s="8">
        <v>566</v>
      </c>
      <c r="F130" s="8">
        <v>568</v>
      </c>
      <c r="G130" s="8"/>
      <c r="H130" s="9">
        <f t="shared" si="194"/>
        <v>-3532</v>
      </c>
      <c r="I130" s="10"/>
      <c r="J130" s="11">
        <f t="shared" si="190"/>
        <v>-2</v>
      </c>
      <c r="K130" s="12">
        <f t="shared" si="195"/>
        <v>-3532</v>
      </c>
    </row>
    <row r="131" spans="1:11" s="13" customFormat="1" ht="18" customHeight="1">
      <c r="A131" s="5">
        <v>43269</v>
      </c>
      <c r="B131" s="6" t="s">
        <v>43</v>
      </c>
      <c r="C131" s="7">
        <v>8714</v>
      </c>
      <c r="D131" s="6" t="s">
        <v>14</v>
      </c>
      <c r="E131" s="8">
        <v>114.75</v>
      </c>
      <c r="F131" s="8">
        <v>115</v>
      </c>
      <c r="G131" s="8"/>
      <c r="H131" s="9">
        <f t="shared" si="194"/>
        <v>2178.5</v>
      </c>
      <c r="I131" s="10"/>
      <c r="J131" s="11">
        <f t="shared" si="190"/>
        <v>0.25</v>
      </c>
      <c r="K131" s="12">
        <f t="shared" si="195"/>
        <v>2178.5</v>
      </c>
    </row>
    <row r="132" spans="1:11" s="13" customFormat="1" ht="18" customHeight="1">
      <c r="A132" s="5">
        <v>43266</v>
      </c>
      <c r="B132" s="6" t="s">
        <v>44</v>
      </c>
      <c r="C132" s="7">
        <v>8823</v>
      </c>
      <c r="D132" s="6" t="s">
        <v>12</v>
      </c>
      <c r="E132" s="8">
        <v>85</v>
      </c>
      <c r="F132" s="8">
        <v>84.7</v>
      </c>
      <c r="G132" s="8"/>
      <c r="H132" s="9">
        <f t="shared" si="194"/>
        <v>2646.8999999999751</v>
      </c>
      <c r="I132" s="10"/>
      <c r="J132" s="11">
        <f t="shared" si="190"/>
        <v>0.29999999999999716</v>
      </c>
      <c r="K132" s="12">
        <f t="shared" si="195"/>
        <v>2646.8999999999751</v>
      </c>
    </row>
    <row r="133" spans="1:11" s="13" customFormat="1" ht="18" customHeight="1">
      <c r="A133" s="5">
        <v>43266</v>
      </c>
      <c r="B133" s="6" t="s">
        <v>21</v>
      </c>
      <c r="C133" s="7">
        <v>833</v>
      </c>
      <c r="D133" s="6" t="s">
        <v>14</v>
      </c>
      <c r="E133" s="8">
        <v>1199.8</v>
      </c>
      <c r="F133" s="8">
        <v>1187.2</v>
      </c>
      <c r="G133" s="8"/>
      <c r="H133" s="9">
        <f t="shared" si="194"/>
        <v>-10495.799999999925</v>
      </c>
      <c r="I133" s="10"/>
      <c r="J133" s="11">
        <f t="shared" si="190"/>
        <v>-12.599999999999909</v>
      </c>
      <c r="K133" s="12">
        <f t="shared" si="195"/>
        <v>-10495.799999999925</v>
      </c>
    </row>
    <row r="134" spans="1:11" s="13" customFormat="1" ht="18" customHeight="1">
      <c r="A134" s="5">
        <v>43263</v>
      </c>
      <c r="B134" s="6" t="s">
        <v>45</v>
      </c>
      <c r="C134" s="7">
        <v>1008</v>
      </c>
      <c r="D134" s="14" t="s">
        <v>14</v>
      </c>
      <c r="E134" s="8">
        <v>992</v>
      </c>
      <c r="F134" s="8">
        <v>1006.8</v>
      </c>
      <c r="G134" s="8"/>
      <c r="H134" s="9">
        <f t="shared" si="194"/>
        <v>14918.399999999954</v>
      </c>
      <c r="I134" s="10"/>
      <c r="J134" s="11">
        <f t="shared" si="190"/>
        <v>14.799999999999955</v>
      </c>
      <c r="K134" s="12">
        <f t="shared" si="195"/>
        <v>14918.399999999954</v>
      </c>
    </row>
    <row r="135" spans="1:11" s="13" customFormat="1" ht="18" customHeight="1">
      <c r="A135" s="5">
        <v>43262</v>
      </c>
      <c r="B135" s="14" t="s">
        <v>46</v>
      </c>
      <c r="C135" s="7">
        <v>5319</v>
      </c>
      <c r="D135" s="14" t="s">
        <v>14</v>
      </c>
      <c r="E135" s="8">
        <v>188</v>
      </c>
      <c r="F135" s="8">
        <v>190.8</v>
      </c>
      <c r="G135" s="8"/>
      <c r="H135" s="9">
        <f t="shared" si="194"/>
        <v>14893.200000000061</v>
      </c>
      <c r="I135" s="10"/>
      <c r="J135" s="11">
        <f t="shared" si="190"/>
        <v>2.8000000000000114</v>
      </c>
      <c r="K135" s="12">
        <f t="shared" si="195"/>
        <v>14893.200000000061</v>
      </c>
    </row>
    <row r="136" spans="1:11" s="22" customFormat="1" ht="18" customHeight="1">
      <c r="A136" s="16">
        <v>43262</v>
      </c>
      <c r="B136" s="17" t="s">
        <v>47</v>
      </c>
      <c r="C136" s="18">
        <v>682</v>
      </c>
      <c r="D136" s="17" t="s">
        <v>14</v>
      </c>
      <c r="E136" s="19">
        <v>1466.15</v>
      </c>
      <c r="F136" s="19">
        <v>1488.25</v>
      </c>
      <c r="G136" s="19">
        <v>1514.5</v>
      </c>
      <c r="H136" s="20">
        <f t="shared" si="194"/>
        <v>15072.199999999939</v>
      </c>
      <c r="I136" s="21">
        <f>(IF(D136="SHORT",IF(H136="",0,F136-G136),IF(H136="",0,G136-F136)))*C136</f>
        <v>17902.5</v>
      </c>
      <c r="J136" s="11">
        <f t="shared" si="190"/>
        <v>48.349999999999909</v>
      </c>
      <c r="K136" s="12">
        <f t="shared" si="195"/>
        <v>32974.699999999939</v>
      </c>
    </row>
    <row r="137" spans="1:11" s="13" customFormat="1" ht="18" customHeight="1">
      <c r="A137" s="5">
        <v>43257</v>
      </c>
      <c r="B137" s="14" t="s">
        <v>22</v>
      </c>
      <c r="C137" s="7">
        <v>860</v>
      </c>
      <c r="D137" s="14" t="s">
        <v>14</v>
      </c>
      <c r="E137" s="8">
        <v>1161.7</v>
      </c>
      <c r="F137" s="8">
        <v>1170</v>
      </c>
      <c r="G137" s="8"/>
      <c r="H137" s="9">
        <f t="shared" si="194"/>
        <v>7137.9999999999609</v>
      </c>
      <c r="I137" s="10"/>
      <c r="J137" s="11">
        <f t="shared" si="190"/>
        <v>8.2999999999999545</v>
      </c>
      <c r="K137" s="12">
        <f t="shared" si="195"/>
        <v>7137.9999999999609</v>
      </c>
    </row>
    <row r="138" spans="1:11" s="13" customFormat="1" ht="18" customHeight="1">
      <c r="A138" s="5">
        <v>43256</v>
      </c>
      <c r="B138" s="6" t="s">
        <v>48</v>
      </c>
      <c r="C138" s="7">
        <v>490</v>
      </c>
      <c r="D138" s="6" t="s">
        <v>12</v>
      </c>
      <c r="E138" s="8">
        <v>2037</v>
      </c>
      <c r="F138" s="8">
        <v>2050.8000000000002</v>
      </c>
      <c r="G138" s="8"/>
      <c r="H138" s="9">
        <f t="shared" si="194"/>
        <v>-6762.0000000000891</v>
      </c>
      <c r="I138" s="10"/>
      <c r="J138" s="11">
        <f t="shared" si="190"/>
        <v>-13.800000000000182</v>
      </c>
      <c r="K138" s="12">
        <f t="shared" si="195"/>
        <v>-6762.0000000000891</v>
      </c>
    </row>
    <row r="139" spans="1:11" s="13" customFormat="1" ht="18" customHeight="1">
      <c r="A139" s="5">
        <v>43255</v>
      </c>
      <c r="B139" s="14" t="s">
        <v>49</v>
      </c>
      <c r="C139" s="7">
        <v>300</v>
      </c>
      <c r="D139" s="6" t="s">
        <v>14</v>
      </c>
      <c r="E139" s="8">
        <v>3323</v>
      </c>
      <c r="F139" s="8">
        <v>3288</v>
      </c>
      <c r="G139" s="8"/>
      <c r="H139" s="9">
        <f t="shared" si="194"/>
        <v>-10500</v>
      </c>
      <c r="I139" s="10"/>
      <c r="J139" s="11">
        <f t="shared" si="190"/>
        <v>-35</v>
      </c>
      <c r="K139" s="12">
        <f t="shared" si="195"/>
        <v>-10500</v>
      </c>
    </row>
    <row r="140" spans="1:11" s="13" customFormat="1" ht="18" customHeight="1">
      <c r="A140" s="23">
        <v>43252</v>
      </c>
      <c r="B140" s="6" t="s">
        <v>50</v>
      </c>
      <c r="C140" s="7">
        <v>852</v>
      </c>
      <c r="D140" s="6" t="s">
        <v>12</v>
      </c>
      <c r="E140" s="8">
        <v>1172.45</v>
      </c>
      <c r="F140" s="8">
        <v>1166</v>
      </c>
      <c r="G140" s="8"/>
      <c r="H140" s="9">
        <f t="shared" si="194"/>
        <v>5495.4000000000387</v>
      </c>
      <c r="I140" s="10"/>
      <c r="J140" s="11">
        <f t="shared" si="190"/>
        <v>6.4500000000000455</v>
      </c>
      <c r="K140" s="12">
        <f t="shared" si="195"/>
        <v>5495.4000000000387</v>
      </c>
    </row>
    <row r="141" spans="1:11" ht="21">
      <c r="A141" s="24"/>
      <c r="B141" s="25"/>
      <c r="C141" s="25"/>
      <c r="D141" s="25"/>
      <c r="E141" s="25"/>
      <c r="F141" s="33" t="s">
        <v>93</v>
      </c>
      <c r="G141" s="34"/>
      <c r="H141" s="34"/>
      <c r="I141" s="35"/>
      <c r="J141" s="36">
        <f>SUM(K122:L140)</f>
        <v>90800.150000000227</v>
      </c>
      <c r="K141" s="37"/>
    </row>
    <row r="142" spans="1:11" s="13" customFormat="1" ht="18" customHeight="1">
      <c r="A142" s="23">
        <v>43248</v>
      </c>
      <c r="B142" s="6" t="s">
        <v>51</v>
      </c>
      <c r="C142" s="7">
        <v>472</v>
      </c>
      <c r="D142" s="14" t="s">
        <v>14</v>
      </c>
      <c r="E142" s="8">
        <v>2115</v>
      </c>
      <c r="F142" s="8">
        <v>2093.4</v>
      </c>
      <c r="G142" s="8"/>
      <c r="H142" s="9">
        <f t="shared" si="194"/>
        <v>-10195.199999999957</v>
      </c>
      <c r="I142" s="10"/>
      <c r="J142" s="11">
        <f t="shared" si="190"/>
        <v>-21.599999999999909</v>
      </c>
      <c r="K142" s="12">
        <f t="shared" si="195"/>
        <v>-10195.199999999957</v>
      </c>
    </row>
    <row r="143" spans="1:11" s="13" customFormat="1" ht="18" customHeight="1">
      <c r="A143" s="5">
        <v>43245</v>
      </c>
      <c r="B143" s="14" t="s">
        <v>52</v>
      </c>
      <c r="C143" s="7">
        <v>1823</v>
      </c>
      <c r="D143" s="14" t="s">
        <v>14</v>
      </c>
      <c r="E143" s="8">
        <v>548.5</v>
      </c>
      <c r="F143" s="8">
        <v>556.70000000000005</v>
      </c>
      <c r="G143" s="8"/>
      <c r="H143" s="9">
        <f t="shared" si="194"/>
        <v>14948.600000000082</v>
      </c>
      <c r="I143" s="10"/>
      <c r="J143" s="11">
        <f t="shared" si="190"/>
        <v>8.2000000000000455</v>
      </c>
      <c r="K143" s="12">
        <f t="shared" si="195"/>
        <v>14948.600000000082</v>
      </c>
    </row>
    <row r="144" spans="1:11" s="13" customFormat="1" ht="18" customHeight="1">
      <c r="A144" s="5">
        <v>43244</v>
      </c>
      <c r="B144" s="6" t="s">
        <v>53</v>
      </c>
      <c r="C144" s="7">
        <v>4012</v>
      </c>
      <c r="D144" s="14" t="s">
        <v>14</v>
      </c>
      <c r="E144" s="8">
        <v>249.25</v>
      </c>
      <c r="F144" s="8">
        <v>252.95</v>
      </c>
      <c r="G144" s="8"/>
      <c r="H144" s="9">
        <f t="shared" si="194"/>
        <v>14844.399999999954</v>
      </c>
      <c r="I144" s="10"/>
      <c r="J144" s="11">
        <f t="shared" si="190"/>
        <v>3.6999999999999886</v>
      </c>
      <c r="K144" s="12">
        <f t="shared" si="195"/>
        <v>14844.399999999954</v>
      </c>
    </row>
    <row r="145" spans="1:11" s="13" customFormat="1" ht="18" customHeight="1">
      <c r="A145" s="5">
        <v>43242</v>
      </c>
      <c r="B145" s="14" t="s">
        <v>25</v>
      </c>
      <c r="C145" s="7">
        <v>965</v>
      </c>
      <c r="D145" s="14" t="s">
        <v>14</v>
      </c>
      <c r="E145" s="8">
        <v>1036.25</v>
      </c>
      <c r="F145" s="8">
        <v>1040.5</v>
      </c>
      <c r="G145" s="8"/>
      <c r="H145" s="9">
        <f t="shared" si="194"/>
        <v>4101.25</v>
      </c>
      <c r="I145" s="10"/>
      <c r="J145" s="11">
        <f t="shared" si="190"/>
        <v>4.25</v>
      </c>
      <c r="K145" s="12">
        <f t="shared" si="195"/>
        <v>4101.25</v>
      </c>
    </row>
    <row r="146" spans="1:11" s="13" customFormat="1" ht="18" customHeight="1">
      <c r="A146" s="5">
        <v>43241</v>
      </c>
      <c r="B146" s="6" t="s">
        <v>54</v>
      </c>
      <c r="C146" s="7">
        <v>750</v>
      </c>
      <c r="D146" s="6" t="s">
        <v>12</v>
      </c>
      <c r="E146" s="8">
        <v>1332</v>
      </c>
      <c r="F146" s="8">
        <v>1312</v>
      </c>
      <c r="G146" s="8"/>
      <c r="H146" s="9">
        <f t="shared" si="194"/>
        <v>15000</v>
      </c>
      <c r="I146" s="10"/>
      <c r="J146" s="11">
        <f t="shared" si="190"/>
        <v>20</v>
      </c>
      <c r="K146" s="12">
        <f t="shared" si="195"/>
        <v>15000</v>
      </c>
    </row>
    <row r="147" spans="1:11" s="13" customFormat="1" ht="18" customHeight="1">
      <c r="A147" s="5">
        <v>43238</v>
      </c>
      <c r="B147" s="6" t="s">
        <v>55</v>
      </c>
      <c r="C147" s="7">
        <v>8760</v>
      </c>
      <c r="D147" s="6" t="s">
        <v>12</v>
      </c>
      <c r="E147" s="8">
        <v>114.15</v>
      </c>
      <c r="F147" s="8">
        <v>112.5</v>
      </c>
      <c r="G147" s="8"/>
      <c r="H147" s="9">
        <f t="shared" si="194"/>
        <v>14454.000000000049</v>
      </c>
      <c r="I147" s="10"/>
      <c r="J147" s="11">
        <f t="shared" si="190"/>
        <v>1.6500000000000057</v>
      </c>
      <c r="K147" s="12">
        <f t="shared" si="195"/>
        <v>14454.000000000049</v>
      </c>
    </row>
    <row r="148" spans="1:11" s="13" customFormat="1" ht="18" customHeight="1">
      <c r="A148" s="5">
        <v>43235</v>
      </c>
      <c r="B148" s="6" t="s">
        <v>37</v>
      </c>
      <c r="C148" s="7">
        <v>5991</v>
      </c>
      <c r="D148" s="6" t="s">
        <v>12</v>
      </c>
      <c r="E148" s="8">
        <v>166.9</v>
      </c>
      <c r="F148" s="8">
        <v>165.75</v>
      </c>
      <c r="G148" s="8"/>
      <c r="H148" s="9">
        <f t="shared" si="194"/>
        <v>6889.6500000000342</v>
      </c>
      <c r="I148" s="10"/>
      <c r="J148" s="11">
        <f t="shared" si="190"/>
        <v>1.1500000000000057</v>
      </c>
      <c r="K148" s="12">
        <f t="shared" si="195"/>
        <v>6889.6500000000342</v>
      </c>
    </row>
    <row r="149" spans="1:11" s="13" customFormat="1" ht="18" customHeight="1">
      <c r="A149" s="5">
        <v>43235</v>
      </c>
      <c r="B149" s="6" t="s">
        <v>56</v>
      </c>
      <c r="C149" s="7">
        <v>2672</v>
      </c>
      <c r="D149" s="6" t="s">
        <v>14</v>
      </c>
      <c r="E149" s="8">
        <v>374.25</v>
      </c>
      <c r="F149" s="8">
        <v>370.3</v>
      </c>
      <c r="G149" s="8"/>
      <c r="H149" s="9">
        <f t="shared" si="194"/>
        <v>-10554.399999999969</v>
      </c>
      <c r="I149" s="10"/>
      <c r="J149" s="11">
        <f t="shared" si="190"/>
        <v>-3.9499999999999882</v>
      </c>
      <c r="K149" s="12">
        <f t="shared" si="195"/>
        <v>-10554.399999999969</v>
      </c>
    </row>
    <row r="150" spans="1:11" s="13" customFormat="1" ht="18" customHeight="1">
      <c r="A150" s="5">
        <v>43234</v>
      </c>
      <c r="B150" s="6" t="s">
        <v>57</v>
      </c>
      <c r="C150" s="7">
        <v>1855</v>
      </c>
      <c r="D150" s="6" t="s">
        <v>14</v>
      </c>
      <c r="E150" s="8">
        <v>539</v>
      </c>
      <c r="F150" s="8">
        <v>547</v>
      </c>
      <c r="G150" s="8"/>
      <c r="H150" s="9">
        <f t="shared" si="194"/>
        <v>14840</v>
      </c>
      <c r="I150" s="10"/>
      <c r="J150" s="11">
        <f t="shared" si="190"/>
        <v>8</v>
      </c>
      <c r="K150" s="12">
        <f t="shared" si="195"/>
        <v>14840</v>
      </c>
    </row>
    <row r="151" spans="1:11" s="13" customFormat="1" ht="18" customHeight="1">
      <c r="A151" s="5">
        <v>43231</v>
      </c>
      <c r="B151" s="6" t="s">
        <v>22</v>
      </c>
      <c r="C151" s="7">
        <v>869</v>
      </c>
      <c r="D151" s="6" t="s">
        <v>14</v>
      </c>
      <c r="E151" s="8">
        <v>1150.5</v>
      </c>
      <c r="F151" s="8">
        <v>1167.75</v>
      </c>
      <c r="G151" s="8"/>
      <c r="H151" s="9">
        <f t="shared" si="194"/>
        <v>14990.25</v>
      </c>
      <c r="I151" s="10"/>
      <c r="J151" s="11">
        <f t="shared" si="190"/>
        <v>17.25</v>
      </c>
      <c r="K151" s="12">
        <f t="shared" si="195"/>
        <v>14990.25</v>
      </c>
    </row>
    <row r="152" spans="1:11" s="13" customFormat="1" ht="18" customHeight="1">
      <c r="A152" s="5">
        <v>43230</v>
      </c>
      <c r="B152" s="6" t="s">
        <v>58</v>
      </c>
      <c r="C152" s="7">
        <v>1078</v>
      </c>
      <c r="D152" s="6" t="s">
        <v>12</v>
      </c>
      <c r="E152" s="8">
        <v>927.45</v>
      </c>
      <c r="F152" s="8">
        <v>930.2</v>
      </c>
      <c r="G152" s="8"/>
      <c r="H152" s="9">
        <f t="shared" si="194"/>
        <v>-2964.5</v>
      </c>
      <c r="I152" s="10"/>
      <c r="J152" s="11">
        <f t="shared" si="190"/>
        <v>-2.75</v>
      </c>
      <c r="K152" s="12">
        <f t="shared" si="195"/>
        <v>-2964.5</v>
      </c>
    </row>
    <row r="153" spans="1:11" s="13" customFormat="1" ht="18" customHeight="1">
      <c r="A153" s="5">
        <v>43229</v>
      </c>
      <c r="B153" s="6" t="s">
        <v>59</v>
      </c>
      <c r="C153" s="7">
        <v>3465</v>
      </c>
      <c r="D153" s="6" t="s">
        <v>14</v>
      </c>
      <c r="E153" s="8">
        <v>288.60000000000002</v>
      </c>
      <c r="F153" s="8">
        <v>290.2</v>
      </c>
      <c r="G153" s="8"/>
      <c r="H153" s="9">
        <f t="shared" si="194"/>
        <v>5543.9999999998818</v>
      </c>
      <c r="I153" s="10"/>
      <c r="J153" s="11">
        <f t="shared" si="190"/>
        <v>1.5999999999999659</v>
      </c>
      <c r="K153" s="12">
        <f t="shared" si="195"/>
        <v>5543.9999999998818</v>
      </c>
    </row>
    <row r="154" spans="1:11" s="13" customFormat="1" ht="18" customHeight="1">
      <c r="A154" s="5">
        <v>43229</v>
      </c>
      <c r="B154" s="6" t="s">
        <v>60</v>
      </c>
      <c r="C154" s="7">
        <v>1635</v>
      </c>
      <c r="D154" s="6" t="s">
        <v>14</v>
      </c>
      <c r="E154" s="8">
        <v>611.4</v>
      </c>
      <c r="F154" s="8">
        <v>613</v>
      </c>
      <c r="G154" s="8"/>
      <c r="H154" s="9">
        <f t="shared" si="194"/>
        <v>2616.0000000000373</v>
      </c>
      <c r="I154" s="10"/>
      <c r="J154" s="11">
        <f t="shared" si="190"/>
        <v>1.6000000000000227</v>
      </c>
      <c r="K154" s="12">
        <f t="shared" si="195"/>
        <v>2616.0000000000373</v>
      </c>
    </row>
    <row r="155" spans="1:11" s="13" customFormat="1" ht="18" customHeight="1">
      <c r="A155" s="5">
        <v>43228</v>
      </c>
      <c r="B155" s="6" t="s">
        <v>61</v>
      </c>
      <c r="C155" s="7">
        <v>5950</v>
      </c>
      <c r="D155" s="6" t="s">
        <v>14</v>
      </c>
      <c r="E155" s="8">
        <v>168.05</v>
      </c>
      <c r="F155" s="8">
        <v>170</v>
      </c>
      <c r="G155" s="8"/>
      <c r="H155" s="9">
        <f t="shared" si="194"/>
        <v>11602.499999999933</v>
      </c>
      <c r="I155" s="10"/>
      <c r="J155" s="11">
        <f t="shared" si="190"/>
        <v>1.9499999999999886</v>
      </c>
      <c r="K155" s="12">
        <f t="shared" si="195"/>
        <v>11602.499999999933</v>
      </c>
    </row>
    <row r="156" spans="1:11" s="13" customFormat="1" ht="18" customHeight="1">
      <c r="A156" s="5">
        <v>43227</v>
      </c>
      <c r="B156" s="6" t="s">
        <v>38</v>
      </c>
      <c r="C156" s="7">
        <v>1149</v>
      </c>
      <c r="D156" s="6" t="s">
        <v>14</v>
      </c>
      <c r="E156" s="8">
        <v>870</v>
      </c>
      <c r="F156" s="8">
        <v>883.05</v>
      </c>
      <c r="G156" s="8"/>
      <c r="H156" s="9">
        <f t="shared" si="194"/>
        <v>14994.449999999948</v>
      </c>
      <c r="I156" s="10"/>
      <c r="J156" s="11">
        <f t="shared" si="190"/>
        <v>13.049999999999955</v>
      </c>
      <c r="K156" s="12">
        <f t="shared" si="195"/>
        <v>14994.449999999948</v>
      </c>
    </row>
    <row r="157" spans="1:11" s="13" customFormat="1" ht="18" customHeight="1">
      <c r="A157" s="5">
        <v>43223</v>
      </c>
      <c r="B157" s="6" t="s">
        <v>16</v>
      </c>
      <c r="C157" s="7">
        <v>10178</v>
      </c>
      <c r="D157" s="6" t="s">
        <v>12</v>
      </c>
      <c r="E157" s="8">
        <v>98.25</v>
      </c>
      <c r="F157" s="8">
        <v>96.75</v>
      </c>
      <c r="G157" s="8"/>
      <c r="H157" s="9">
        <f t="shared" si="194"/>
        <v>15267</v>
      </c>
      <c r="I157" s="10"/>
      <c r="J157" s="11">
        <f t="shared" si="190"/>
        <v>1.5</v>
      </c>
      <c r="K157" s="12">
        <f t="shared" si="195"/>
        <v>15267</v>
      </c>
    </row>
    <row r="158" spans="1:11" s="13" customFormat="1" ht="18" customHeight="1">
      <c r="A158" s="5">
        <v>43222</v>
      </c>
      <c r="B158" s="6" t="s">
        <v>17</v>
      </c>
      <c r="C158" s="7">
        <v>1117</v>
      </c>
      <c r="D158" s="6" t="s">
        <v>14</v>
      </c>
      <c r="E158" s="8">
        <v>895</v>
      </c>
      <c r="F158" s="8">
        <v>885.6</v>
      </c>
      <c r="G158" s="8"/>
      <c r="H158" s="9">
        <f t="shared" si="194"/>
        <v>-10499.799999999974</v>
      </c>
      <c r="I158" s="10"/>
      <c r="J158" s="11">
        <f t="shared" si="190"/>
        <v>-9.3999999999999773</v>
      </c>
      <c r="K158" s="12">
        <f t="shared" si="195"/>
        <v>-10499.799999999974</v>
      </c>
    </row>
    <row r="159" spans="1:11" ht="21">
      <c r="A159" s="24"/>
      <c r="B159" s="25"/>
      <c r="C159" s="25"/>
      <c r="D159" s="25"/>
      <c r="E159" s="25"/>
      <c r="F159" s="33" t="s">
        <v>93</v>
      </c>
      <c r="G159" s="34"/>
      <c r="H159" s="34"/>
      <c r="I159" s="35"/>
      <c r="J159" s="36">
        <f>SUM(K142:K158)</f>
        <v>115878.20000000003</v>
      </c>
      <c r="K159" s="37"/>
    </row>
    <row r="160" spans="1:11" s="13" customFormat="1" ht="18" customHeight="1">
      <c r="A160" s="5">
        <v>43220</v>
      </c>
      <c r="B160" s="6" t="s">
        <v>17</v>
      </c>
      <c r="C160" s="7">
        <v>1162</v>
      </c>
      <c r="D160" s="6" t="s">
        <v>14</v>
      </c>
      <c r="E160" s="8">
        <v>860.5</v>
      </c>
      <c r="F160" s="8">
        <v>864.35</v>
      </c>
      <c r="G160" s="8"/>
      <c r="H160" s="9">
        <f t="shared" si="194"/>
        <v>4473.7000000000262</v>
      </c>
      <c r="I160" s="10"/>
      <c r="J160" s="11">
        <f t="shared" si="190"/>
        <v>3.8500000000000227</v>
      </c>
      <c r="K160" s="12">
        <f t="shared" si="195"/>
        <v>4473.7000000000262</v>
      </c>
    </row>
    <row r="161" spans="1:11" s="22" customFormat="1" ht="18" customHeight="1">
      <c r="A161" s="16">
        <v>43217</v>
      </c>
      <c r="B161" s="17" t="s">
        <v>11</v>
      </c>
      <c r="C161" s="18">
        <v>4049</v>
      </c>
      <c r="D161" s="17" t="s">
        <v>14</v>
      </c>
      <c r="E161" s="19">
        <v>246.95</v>
      </c>
      <c r="F161" s="19">
        <v>250.65</v>
      </c>
      <c r="G161" s="19">
        <v>255.05</v>
      </c>
      <c r="H161" s="20">
        <f t="shared" si="194"/>
        <v>14981.300000000068</v>
      </c>
      <c r="I161" s="21">
        <f>(IF(D161="SHORT",IF(H161="",0,F161-G161),IF(H161="",0,G161-F161)))*C161</f>
        <v>17815.600000000024</v>
      </c>
      <c r="J161" s="11">
        <f t="shared" ref="J161:J203" si="196">(H161+I161)/C161</f>
        <v>8.1000000000000245</v>
      </c>
      <c r="K161" s="12">
        <f t="shared" si="195"/>
        <v>32796.900000000096</v>
      </c>
    </row>
    <row r="162" spans="1:11" s="22" customFormat="1" ht="18" customHeight="1">
      <c r="A162" s="16">
        <v>43216</v>
      </c>
      <c r="B162" s="17" t="s">
        <v>62</v>
      </c>
      <c r="C162" s="18">
        <v>3063</v>
      </c>
      <c r="D162" s="17" t="s">
        <v>14</v>
      </c>
      <c r="E162" s="19">
        <v>326.39999999999998</v>
      </c>
      <c r="F162" s="19">
        <v>331</v>
      </c>
      <c r="G162" s="19">
        <v>336.75</v>
      </c>
      <c r="H162" s="20">
        <f t="shared" si="194"/>
        <v>14089.80000000007</v>
      </c>
      <c r="I162" s="21">
        <f>(IF(D162="SHORT",IF(H162="",0,F162-G162),IF(H162="",0,G162-F162)))*C162</f>
        <v>17612.25</v>
      </c>
      <c r="J162" s="11">
        <f t="shared" si="196"/>
        <v>10.350000000000023</v>
      </c>
      <c r="K162" s="12">
        <f t="shared" si="195"/>
        <v>31702.050000000068</v>
      </c>
    </row>
    <row r="163" spans="1:11" s="13" customFormat="1" ht="18" customHeight="1">
      <c r="A163" s="5">
        <v>43215</v>
      </c>
      <c r="B163" s="6" t="s">
        <v>63</v>
      </c>
      <c r="C163" s="7">
        <v>2274</v>
      </c>
      <c r="D163" s="6" t="s">
        <v>14</v>
      </c>
      <c r="E163" s="8">
        <v>439.7</v>
      </c>
      <c r="F163" s="8">
        <v>445.6</v>
      </c>
      <c r="G163" s="8"/>
      <c r="H163" s="9">
        <f t="shared" si="194"/>
        <v>13416.600000000077</v>
      </c>
      <c r="I163" s="10"/>
      <c r="J163" s="11">
        <f t="shared" si="196"/>
        <v>5.9000000000000341</v>
      </c>
      <c r="K163" s="12">
        <f t="shared" si="195"/>
        <v>13416.600000000077</v>
      </c>
    </row>
    <row r="164" spans="1:11" s="13" customFormat="1" ht="18" customHeight="1">
      <c r="A164" s="5">
        <v>43214</v>
      </c>
      <c r="B164" s="6" t="s">
        <v>64</v>
      </c>
      <c r="C164" s="7">
        <v>3442</v>
      </c>
      <c r="D164" s="6" t="s">
        <v>14</v>
      </c>
      <c r="E164" s="8">
        <v>290.5</v>
      </c>
      <c r="F164" s="8">
        <v>287.39999999999998</v>
      </c>
      <c r="G164" s="8"/>
      <c r="H164" s="9">
        <f t="shared" si="194"/>
        <v>-10670.200000000079</v>
      </c>
      <c r="I164" s="10"/>
      <c r="J164" s="11">
        <f t="shared" si="196"/>
        <v>-3.1000000000000227</v>
      </c>
      <c r="K164" s="12">
        <f t="shared" si="195"/>
        <v>-10670.200000000079</v>
      </c>
    </row>
    <row r="165" spans="1:11" s="13" customFormat="1" ht="18" customHeight="1">
      <c r="A165" s="5">
        <v>43213</v>
      </c>
      <c r="B165" s="6" t="s">
        <v>26</v>
      </c>
      <c r="C165" s="7">
        <v>986</v>
      </c>
      <c r="D165" s="6" t="s">
        <v>14</v>
      </c>
      <c r="E165" s="8">
        <v>1013.5</v>
      </c>
      <c r="F165" s="8">
        <v>1022.5</v>
      </c>
      <c r="G165" s="8"/>
      <c r="H165" s="9">
        <f t="shared" si="194"/>
        <v>8874</v>
      </c>
      <c r="I165" s="10"/>
      <c r="J165" s="11">
        <f t="shared" si="196"/>
        <v>9</v>
      </c>
      <c r="K165" s="12">
        <f t="shared" si="195"/>
        <v>8874</v>
      </c>
    </row>
    <row r="166" spans="1:11" s="13" customFormat="1" ht="18" customHeight="1">
      <c r="A166" s="5">
        <v>43210</v>
      </c>
      <c r="B166" s="6" t="s">
        <v>65</v>
      </c>
      <c r="C166" s="7">
        <v>2610</v>
      </c>
      <c r="D166" s="6" t="s">
        <v>12</v>
      </c>
      <c r="E166" s="8">
        <v>383</v>
      </c>
      <c r="F166" s="8">
        <v>381.5</v>
      </c>
      <c r="G166" s="8"/>
      <c r="H166" s="9">
        <f t="shared" si="194"/>
        <v>3915</v>
      </c>
      <c r="I166" s="10"/>
      <c r="J166" s="11">
        <f t="shared" si="196"/>
        <v>1.5</v>
      </c>
      <c r="K166" s="12">
        <f t="shared" si="195"/>
        <v>3915</v>
      </c>
    </row>
    <row r="167" spans="1:11" s="22" customFormat="1" ht="18" customHeight="1">
      <c r="A167" s="16">
        <v>43210</v>
      </c>
      <c r="B167" s="17" t="s">
        <v>66</v>
      </c>
      <c r="C167" s="18">
        <v>13422</v>
      </c>
      <c r="D167" s="17" t="s">
        <v>14</v>
      </c>
      <c r="E167" s="19">
        <v>74.5</v>
      </c>
      <c r="F167" s="19">
        <v>75.599999999999994</v>
      </c>
      <c r="G167" s="19">
        <v>76.95</v>
      </c>
      <c r="H167" s="20">
        <f t="shared" si="194"/>
        <v>14764.199999999924</v>
      </c>
      <c r="I167" s="21">
        <f>(IF(D167="SHORT",IF(H167="",0,F167-G167),IF(H167="",0,G167-F167)))*C167</f>
        <v>18119.700000000114</v>
      </c>
      <c r="J167" s="11">
        <f t="shared" si="196"/>
        <v>2.4500000000000028</v>
      </c>
      <c r="K167" s="12">
        <f t="shared" si="195"/>
        <v>32883.900000000038</v>
      </c>
    </row>
    <row r="168" spans="1:11" s="13" customFormat="1" ht="18" customHeight="1">
      <c r="A168" s="5">
        <v>43209</v>
      </c>
      <c r="B168" s="6" t="s">
        <v>67</v>
      </c>
      <c r="C168" s="7">
        <v>3809</v>
      </c>
      <c r="D168" s="6" t="s">
        <v>14</v>
      </c>
      <c r="E168" s="8">
        <v>262.5</v>
      </c>
      <c r="F168" s="8">
        <v>264</v>
      </c>
      <c r="G168" s="8"/>
      <c r="H168" s="9">
        <f t="shared" si="194"/>
        <v>5713.5</v>
      </c>
      <c r="I168" s="10"/>
      <c r="J168" s="11">
        <f t="shared" si="196"/>
        <v>1.5</v>
      </c>
      <c r="K168" s="12">
        <f t="shared" si="195"/>
        <v>5713.5</v>
      </c>
    </row>
    <row r="169" spans="1:11" s="13" customFormat="1" ht="18" customHeight="1">
      <c r="A169" s="5">
        <v>43209</v>
      </c>
      <c r="B169" s="6" t="s">
        <v>68</v>
      </c>
      <c r="C169" s="7">
        <v>3496</v>
      </c>
      <c r="D169" s="6" t="s">
        <v>14</v>
      </c>
      <c r="E169" s="8">
        <v>286</v>
      </c>
      <c r="F169" s="8">
        <v>282.95</v>
      </c>
      <c r="G169" s="8"/>
      <c r="H169" s="9">
        <f t="shared" ref="H169:H203" si="197">(IF(D169="SHORT",E169-F169,IF(D169="LONG",F169-E169)))*C169</f>
        <v>-10662.800000000039</v>
      </c>
      <c r="I169" s="10"/>
      <c r="J169" s="11">
        <f t="shared" si="196"/>
        <v>-3.0500000000000114</v>
      </c>
      <c r="K169" s="12">
        <f t="shared" si="195"/>
        <v>-10662.800000000039</v>
      </c>
    </row>
    <row r="170" spans="1:11" s="13" customFormat="1" ht="18" customHeight="1">
      <c r="A170" s="5">
        <v>43206</v>
      </c>
      <c r="B170" s="6" t="s">
        <v>69</v>
      </c>
      <c r="C170" s="7">
        <v>6693</v>
      </c>
      <c r="D170" s="6" t="s">
        <v>14</v>
      </c>
      <c r="E170" s="8">
        <v>149.4</v>
      </c>
      <c r="F170" s="8">
        <v>150.75</v>
      </c>
      <c r="G170" s="8"/>
      <c r="H170" s="9">
        <f t="shared" si="197"/>
        <v>9035.5499999999611</v>
      </c>
      <c r="I170" s="10"/>
      <c r="J170" s="11">
        <f t="shared" si="196"/>
        <v>1.3499999999999941</v>
      </c>
      <c r="K170" s="12">
        <f t="shared" si="195"/>
        <v>9035.5499999999611</v>
      </c>
    </row>
    <row r="171" spans="1:11" s="13" customFormat="1" ht="18" customHeight="1">
      <c r="A171" s="5">
        <v>43202</v>
      </c>
      <c r="B171" s="6" t="s">
        <v>70</v>
      </c>
      <c r="C171" s="7">
        <v>800</v>
      </c>
      <c r="D171" s="6" t="s">
        <v>14</v>
      </c>
      <c r="E171" s="8">
        <v>1250</v>
      </c>
      <c r="F171" s="8">
        <v>1236.8499999999999</v>
      </c>
      <c r="G171" s="8"/>
      <c r="H171" s="9">
        <f t="shared" si="197"/>
        <v>-10520.000000000073</v>
      </c>
      <c r="I171" s="10"/>
      <c r="J171" s="11">
        <f t="shared" si="196"/>
        <v>-13.150000000000091</v>
      </c>
      <c r="K171" s="12">
        <f t="shared" si="195"/>
        <v>-10520.000000000073</v>
      </c>
    </row>
    <row r="172" spans="1:11" s="13" customFormat="1" ht="18" customHeight="1">
      <c r="A172" s="5">
        <v>43201</v>
      </c>
      <c r="B172" s="6" t="s">
        <v>22</v>
      </c>
      <c r="C172" s="7">
        <v>877</v>
      </c>
      <c r="D172" s="6" t="s">
        <v>14</v>
      </c>
      <c r="E172" s="8">
        <v>1139.5</v>
      </c>
      <c r="F172" s="8">
        <v>1147.3499999999999</v>
      </c>
      <c r="G172" s="8"/>
      <c r="H172" s="9">
        <f t="shared" si="197"/>
        <v>6884.4499999999207</v>
      </c>
      <c r="I172" s="10"/>
      <c r="J172" s="11">
        <f t="shared" si="196"/>
        <v>7.8499999999999099</v>
      </c>
      <c r="K172" s="12">
        <f t="shared" si="195"/>
        <v>6884.4499999999207</v>
      </c>
    </row>
    <row r="173" spans="1:11" s="13" customFormat="1" ht="18" customHeight="1">
      <c r="A173" s="5">
        <v>43200</v>
      </c>
      <c r="B173" s="6" t="s">
        <v>71</v>
      </c>
      <c r="C173" s="7">
        <v>13717</v>
      </c>
      <c r="D173" s="6" t="s">
        <v>12</v>
      </c>
      <c r="E173" s="8">
        <v>72.900000000000006</v>
      </c>
      <c r="F173" s="8">
        <v>71.849999999999994</v>
      </c>
      <c r="G173" s="8"/>
      <c r="H173" s="9">
        <f t="shared" si="197"/>
        <v>14402.850000000157</v>
      </c>
      <c r="I173" s="10"/>
      <c r="J173" s="11">
        <f t="shared" si="196"/>
        <v>1.0500000000000114</v>
      </c>
      <c r="K173" s="12">
        <f t="shared" si="195"/>
        <v>14402.850000000157</v>
      </c>
    </row>
    <row r="174" spans="1:11" s="13" customFormat="1" ht="18" customHeight="1">
      <c r="A174" s="5">
        <v>43194</v>
      </c>
      <c r="B174" s="6" t="s">
        <v>72</v>
      </c>
      <c r="C174" s="7">
        <v>5770</v>
      </c>
      <c r="D174" s="6" t="s">
        <v>12</v>
      </c>
      <c r="E174" s="8">
        <v>173.3</v>
      </c>
      <c r="F174" s="8">
        <v>172</v>
      </c>
      <c r="G174" s="8"/>
      <c r="H174" s="9">
        <f t="shared" si="197"/>
        <v>7501.0000000000655</v>
      </c>
      <c r="I174" s="10"/>
      <c r="J174" s="11">
        <f t="shared" si="196"/>
        <v>1.3000000000000114</v>
      </c>
      <c r="K174" s="12">
        <f t="shared" si="195"/>
        <v>7501.0000000000655</v>
      </c>
    </row>
    <row r="175" spans="1:11" ht="21">
      <c r="A175" s="24"/>
      <c r="B175" s="25"/>
      <c r="C175" s="25"/>
      <c r="D175" s="25"/>
      <c r="E175" s="25"/>
      <c r="F175" s="33" t="s">
        <v>93</v>
      </c>
      <c r="G175" s="34"/>
      <c r="H175" s="34"/>
      <c r="I175" s="35"/>
      <c r="J175" s="36">
        <f>SUM(K160:K174)</f>
        <v>139746.50000000023</v>
      </c>
      <c r="K175" s="37"/>
    </row>
    <row r="176" spans="1:11" s="13" customFormat="1" ht="18" customHeight="1">
      <c r="A176" s="5">
        <v>43187</v>
      </c>
      <c r="B176" s="6" t="s">
        <v>73</v>
      </c>
      <c r="C176" s="7">
        <v>6997</v>
      </c>
      <c r="D176" s="6" t="s">
        <v>14</v>
      </c>
      <c r="E176" s="8">
        <v>142.9</v>
      </c>
      <c r="F176" s="8">
        <v>144.94999999999999</v>
      </c>
      <c r="G176" s="8"/>
      <c r="H176" s="9">
        <f t="shared" si="197"/>
        <v>14343.84999999988</v>
      </c>
      <c r="I176" s="10"/>
      <c r="J176" s="11">
        <f t="shared" si="196"/>
        <v>2.0499999999999829</v>
      </c>
      <c r="K176" s="12">
        <f t="shared" si="195"/>
        <v>14343.84999999988</v>
      </c>
    </row>
    <row r="177" spans="1:11" s="13" customFormat="1" ht="18" customHeight="1">
      <c r="A177" s="5">
        <v>43185</v>
      </c>
      <c r="B177" s="6" t="s">
        <v>74</v>
      </c>
      <c r="C177" s="7">
        <v>9461</v>
      </c>
      <c r="D177" s="6" t="s">
        <v>12</v>
      </c>
      <c r="E177" s="8">
        <v>84.55</v>
      </c>
      <c r="F177" s="8">
        <v>83.45</v>
      </c>
      <c r="G177" s="8"/>
      <c r="H177" s="9">
        <f t="shared" si="197"/>
        <v>10407.099999999946</v>
      </c>
      <c r="I177" s="10"/>
      <c r="J177" s="11">
        <f t="shared" si="196"/>
        <v>1.0999999999999943</v>
      </c>
      <c r="K177" s="12">
        <f t="shared" si="195"/>
        <v>10407.099999999946</v>
      </c>
    </row>
    <row r="178" spans="1:11" s="13" customFormat="1" ht="18" customHeight="1">
      <c r="A178" s="5">
        <v>43181</v>
      </c>
      <c r="B178" s="6" t="s">
        <v>75</v>
      </c>
      <c r="C178" s="7">
        <v>8796</v>
      </c>
      <c r="D178" s="6" t="s">
        <v>12</v>
      </c>
      <c r="E178" s="8">
        <v>90.95</v>
      </c>
      <c r="F178" s="8">
        <v>90.7</v>
      </c>
      <c r="G178" s="8"/>
      <c r="H178" s="9">
        <f t="shared" si="197"/>
        <v>2199</v>
      </c>
      <c r="I178" s="10"/>
      <c r="J178" s="11">
        <f t="shared" si="196"/>
        <v>0.25</v>
      </c>
      <c r="K178" s="12">
        <f t="shared" si="195"/>
        <v>2199</v>
      </c>
    </row>
    <row r="179" spans="1:11" s="13" customFormat="1" ht="18" customHeight="1">
      <c r="A179" s="23">
        <v>43178</v>
      </c>
      <c r="B179" s="6" t="s">
        <v>76</v>
      </c>
      <c r="C179" s="7">
        <v>249</v>
      </c>
      <c r="D179" s="6" t="s">
        <v>12</v>
      </c>
      <c r="E179" s="8">
        <v>4001</v>
      </c>
      <c r="F179" s="8">
        <v>3976</v>
      </c>
      <c r="G179" s="8"/>
      <c r="H179" s="9">
        <f t="shared" si="197"/>
        <v>6225</v>
      </c>
      <c r="I179" s="10"/>
      <c r="J179" s="11">
        <f t="shared" si="196"/>
        <v>25</v>
      </c>
      <c r="K179" s="12">
        <f t="shared" si="195"/>
        <v>6225</v>
      </c>
    </row>
    <row r="180" spans="1:11" s="13" customFormat="1" ht="18" customHeight="1">
      <c r="A180" s="5">
        <v>43173</v>
      </c>
      <c r="B180" s="6" t="s">
        <v>77</v>
      </c>
      <c r="C180" s="7">
        <v>1427</v>
      </c>
      <c r="D180" s="6" t="s">
        <v>12</v>
      </c>
      <c r="E180" s="8">
        <v>700.4</v>
      </c>
      <c r="F180" s="8">
        <v>707.75</v>
      </c>
      <c r="G180" s="8"/>
      <c r="H180" s="9">
        <f t="shared" si="197"/>
        <v>-10488.450000000032</v>
      </c>
      <c r="I180" s="10"/>
      <c r="J180" s="11">
        <f t="shared" si="196"/>
        <v>-7.3500000000000218</v>
      </c>
      <c r="K180" s="12">
        <f t="shared" si="195"/>
        <v>-10488.450000000032</v>
      </c>
    </row>
    <row r="181" spans="1:11" s="13" customFormat="1" ht="18" customHeight="1">
      <c r="A181" s="5">
        <v>43172</v>
      </c>
      <c r="B181" s="6" t="s">
        <v>78</v>
      </c>
      <c r="C181" s="7">
        <v>17391</v>
      </c>
      <c r="D181" s="6" t="s">
        <v>14</v>
      </c>
      <c r="E181" s="8">
        <v>57.5</v>
      </c>
      <c r="F181" s="8">
        <v>58.35</v>
      </c>
      <c r="G181" s="8"/>
      <c r="H181" s="9">
        <f t="shared" si="197"/>
        <v>14782.350000000024</v>
      </c>
      <c r="I181" s="10"/>
      <c r="J181" s="11">
        <f t="shared" si="196"/>
        <v>0.85000000000000142</v>
      </c>
      <c r="K181" s="12">
        <f t="shared" si="195"/>
        <v>14782.350000000024</v>
      </c>
    </row>
    <row r="182" spans="1:11" s="13" customFormat="1" ht="18" customHeight="1">
      <c r="A182" s="5">
        <v>43167</v>
      </c>
      <c r="B182" s="6" t="s">
        <v>79</v>
      </c>
      <c r="C182" s="7">
        <v>999</v>
      </c>
      <c r="D182" s="6" t="s">
        <v>12</v>
      </c>
      <c r="E182" s="8">
        <v>1000.5</v>
      </c>
      <c r="F182" s="8">
        <v>1002.45</v>
      </c>
      <c r="G182" s="8"/>
      <c r="H182" s="9">
        <f t="shared" si="197"/>
        <v>-1948.0500000000454</v>
      </c>
      <c r="I182" s="10"/>
      <c r="J182" s="11">
        <f t="shared" si="196"/>
        <v>-1.9500000000000455</v>
      </c>
      <c r="K182" s="12">
        <f t="shared" si="195"/>
        <v>-1948.0500000000454</v>
      </c>
    </row>
    <row r="183" spans="1:11" s="13" customFormat="1" ht="18" customHeight="1">
      <c r="A183" s="5">
        <v>43166</v>
      </c>
      <c r="B183" s="6" t="s">
        <v>47</v>
      </c>
      <c r="C183" s="7">
        <v>749</v>
      </c>
      <c r="D183" s="6" t="s">
        <v>12</v>
      </c>
      <c r="E183" s="8">
        <v>1334.15</v>
      </c>
      <c r="F183" s="8">
        <v>1314.15</v>
      </c>
      <c r="G183" s="8"/>
      <c r="H183" s="9">
        <f t="shared" si="197"/>
        <v>14980</v>
      </c>
      <c r="I183" s="10"/>
      <c r="J183" s="11">
        <f t="shared" si="196"/>
        <v>20</v>
      </c>
      <c r="K183" s="12">
        <f t="shared" si="195"/>
        <v>14980</v>
      </c>
    </row>
    <row r="184" spans="1:11" s="22" customFormat="1" ht="18" customHeight="1">
      <c r="A184" s="16">
        <v>43166</v>
      </c>
      <c r="B184" s="17" t="s">
        <v>80</v>
      </c>
      <c r="C184" s="18">
        <v>2105</v>
      </c>
      <c r="D184" s="17" t="s">
        <v>12</v>
      </c>
      <c r="E184" s="19">
        <v>475</v>
      </c>
      <c r="F184" s="19">
        <v>467.9</v>
      </c>
      <c r="G184" s="19">
        <v>459.9</v>
      </c>
      <c r="H184" s="20">
        <f t="shared" si="197"/>
        <v>14945.500000000047</v>
      </c>
      <c r="I184" s="21">
        <f>(IF(D184="SHORT",IF(H184="",0,F184-G184),IF(H184="",0,G184-F184)))*C184</f>
        <v>16840</v>
      </c>
      <c r="J184" s="11">
        <f t="shared" si="196"/>
        <v>15.100000000000023</v>
      </c>
      <c r="K184" s="12">
        <f t="shared" si="195"/>
        <v>31785.500000000047</v>
      </c>
    </row>
    <row r="185" spans="1:11" s="13" customFormat="1" ht="18" customHeight="1">
      <c r="A185" s="5">
        <v>43165</v>
      </c>
      <c r="B185" s="6" t="s">
        <v>81</v>
      </c>
      <c r="C185" s="7">
        <v>2829</v>
      </c>
      <c r="D185" s="6" t="s">
        <v>12</v>
      </c>
      <c r="E185" s="8">
        <v>353.45</v>
      </c>
      <c r="F185" s="8">
        <v>348.15</v>
      </c>
      <c r="G185" s="8"/>
      <c r="H185" s="9">
        <f t="shared" si="197"/>
        <v>14993.700000000032</v>
      </c>
      <c r="I185" s="10"/>
      <c r="J185" s="11">
        <f t="shared" si="196"/>
        <v>5.3000000000000114</v>
      </c>
      <c r="K185" s="12">
        <f t="shared" si="195"/>
        <v>14993.700000000032</v>
      </c>
    </row>
    <row r="186" spans="1:11" s="13" customFormat="1" ht="18" customHeight="1">
      <c r="A186" s="5">
        <v>43164</v>
      </c>
      <c r="B186" s="6" t="s">
        <v>82</v>
      </c>
      <c r="C186" s="7">
        <v>1746</v>
      </c>
      <c r="D186" s="6" t="s">
        <v>12</v>
      </c>
      <c r="E186" s="8">
        <v>572.45000000000005</v>
      </c>
      <c r="F186" s="8">
        <v>563.9</v>
      </c>
      <c r="G186" s="8"/>
      <c r="H186" s="9">
        <f t="shared" si="197"/>
        <v>14928.300000000119</v>
      </c>
      <c r="I186" s="10"/>
      <c r="J186" s="11">
        <f t="shared" si="196"/>
        <v>8.5500000000000682</v>
      </c>
      <c r="K186" s="12">
        <f t="shared" si="195"/>
        <v>14928.300000000119</v>
      </c>
    </row>
    <row r="187" spans="1:11" s="13" customFormat="1" ht="18" customHeight="1">
      <c r="A187" s="5">
        <v>43160</v>
      </c>
      <c r="B187" s="6" t="s">
        <v>83</v>
      </c>
      <c r="C187" s="7">
        <v>840</v>
      </c>
      <c r="D187" s="6" t="s">
        <v>14</v>
      </c>
      <c r="E187" s="8">
        <v>1190</v>
      </c>
      <c r="F187" s="8">
        <v>1207.8499999999999</v>
      </c>
      <c r="G187" s="8"/>
      <c r="H187" s="9">
        <f t="shared" si="197"/>
        <v>14993.999999999924</v>
      </c>
      <c r="I187" s="10"/>
      <c r="J187" s="11">
        <f t="shared" si="196"/>
        <v>17.849999999999909</v>
      </c>
      <c r="K187" s="12">
        <f t="shared" ref="K187:K203" si="198">SUM(H187:I187)</f>
        <v>14993.999999999924</v>
      </c>
    </row>
    <row r="188" spans="1:11" ht="21">
      <c r="A188" s="24"/>
      <c r="B188" s="25"/>
      <c r="C188" s="25"/>
      <c r="D188" s="25"/>
      <c r="E188" s="25"/>
      <c r="F188" s="33" t="s">
        <v>93</v>
      </c>
      <c r="G188" s="34"/>
      <c r="H188" s="34"/>
      <c r="I188" s="35"/>
      <c r="J188" s="36">
        <f>SUM(K176:K187)</f>
        <v>127202.29999999989</v>
      </c>
      <c r="K188" s="37"/>
    </row>
    <row r="189" spans="1:11" s="13" customFormat="1" ht="18" customHeight="1">
      <c r="A189" s="5">
        <v>43159</v>
      </c>
      <c r="B189" s="6" t="s">
        <v>84</v>
      </c>
      <c r="C189" s="7">
        <v>1792</v>
      </c>
      <c r="D189" s="6" t="s">
        <v>14</v>
      </c>
      <c r="E189" s="8">
        <v>558</v>
      </c>
      <c r="F189" s="8">
        <v>552.1</v>
      </c>
      <c r="G189" s="8"/>
      <c r="H189" s="9">
        <f t="shared" si="197"/>
        <v>-10572.799999999959</v>
      </c>
      <c r="I189" s="10"/>
      <c r="J189" s="11">
        <f t="shared" si="196"/>
        <v>-5.8999999999999773</v>
      </c>
      <c r="K189" s="12">
        <f t="shared" si="198"/>
        <v>-10572.799999999959</v>
      </c>
    </row>
    <row r="190" spans="1:11" s="13" customFormat="1" ht="18" customHeight="1">
      <c r="A190" s="5">
        <v>43159</v>
      </c>
      <c r="B190" s="6" t="s">
        <v>85</v>
      </c>
      <c r="C190" s="7">
        <v>350</v>
      </c>
      <c r="D190" s="6" t="s">
        <v>14</v>
      </c>
      <c r="E190" s="8">
        <v>2854</v>
      </c>
      <c r="F190" s="8">
        <v>2822.6</v>
      </c>
      <c r="G190" s="8"/>
      <c r="H190" s="9">
        <f t="shared" si="197"/>
        <v>-10990.000000000033</v>
      </c>
      <c r="I190" s="10"/>
      <c r="J190" s="11">
        <f t="shared" si="196"/>
        <v>-31.400000000000095</v>
      </c>
      <c r="K190" s="12">
        <f t="shared" si="198"/>
        <v>-10990.000000000033</v>
      </c>
    </row>
    <row r="191" spans="1:11" s="13" customFormat="1" ht="18" customHeight="1">
      <c r="A191" s="5">
        <v>43158</v>
      </c>
      <c r="B191" s="6" t="s">
        <v>55</v>
      </c>
      <c r="C191" s="7">
        <v>6818</v>
      </c>
      <c r="D191" s="6" t="s">
        <v>12</v>
      </c>
      <c r="E191" s="8">
        <v>146.65</v>
      </c>
      <c r="F191" s="8">
        <v>145</v>
      </c>
      <c r="G191" s="8"/>
      <c r="H191" s="9">
        <f t="shared" si="197"/>
        <v>11249.700000000039</v>
      </c>
      <c r="I191" s="10"/>
      <c r="J191" s="11">
        <f t="shared" si="196"/>
        <v>1.6500000000000057</v>
      </c>
      <c r="K191" s="12">
        <f t="shared" si="198"/>
        <v>11249.700000000039</v>
      </c>
    </row>
    <row r="192" spans="1:11" s="13" customFormat="1" ht="18" customHeight="1">
      <c r="A192" s="5">
        <v>43158</v>
      </c>
      <c r="B192" s="6" t="s">
        <v>73</v>
      </c>
      <c r="C192" s="7">
        <v>7112</v>
      </c>
      <c r="D192" s="6" t="s">
        <v>12</v>
      </c>
      <c r="E192" s="8">
        <v>140.6</v>
      </c>
      <c r="F192" s="8">
        <v>141.1</v>
      </c>
      <c r="G192" s="8"/>
      <c r="H192" s="9">
        <f t="shared" si="197"/>
        <v>-3556</v>
      </c>
      <c r="I192" s="10"/>
      <c r="J192" s="11">
        <f t="shared" si="196"/>
        <v>-0.5</v>
      </c>
      <c r="K192" s="12">
        <f t="shared" si="198"/>
        <v>-3556</v>
      </c>
    </row>
    <row r="193" spans="1:11" s="13" customFormat="1" ht="18" customHeight="1">
      <c r="A193" s="5">
        <v>43157</v>
      </c>
      <c r="B193" s="6" t="s">
        <v>86</v>
      </c>
      <c r="C193" s="7">
        <v>1390</v>
      </c>
      <c r="D193" s="14" t="s">
        <v>14</v>
      </c>
      <c r="E193" s="8">
        <v>719</v>
      </c>
      <c r="F193" s="8">
        <v>725.5</v>
      </c>
      <c r="G193" s="8"/>
      <c r="H193" s="9">
        <f t="shared" si="197"/>
        <v>9035</v>
      </c>
      <c r="I193" s="10"/>
      <c r="J193" s="11">
        <f t="shared" si="196"/>
        <v>6.5</v>
      </c>
      <c r="K193" s="12">
        <f t="shared" si="198"/>
        <v>9035</v>
      </c>
    </row>
    <row r="194" spans="1:11" s="13" customFormat="1" ht="18" customHeight="1">
      <c r="A194" s="5">
        <v>43154</v>
      </c>
      <c r="B194" s="14" t="s">
        <v>87</v>
      </c>
      <c r="C194" s="7">
        <v>5216</v>
      </c>
      <c r="D194" s="14" t="s">
        <v>14</v>
      </c>
      <c r="E194" s="8">
        <v>191.7</v>
      </c>
      <c r="F194" s="8">
        <v>194.6</v>
      </c>
      <c r="G194" s="8"/>
      <c r="H194" s="9">
        <f t="shared" si="197"/>
        <v>15126.400000000031</v>
      </c>
      <c r="I194" s="10"/>
      <c r="J194" s="11">
        <f t="shared" si="196"/>
        <v>2.9000000000000057</v>
      </c>
      <c r="K194" s="12">
        <f t="shared" si="198"/>
        <v>15126.400000000031</v>
      </c>
    </row>
    <row r="195" spans="1:11" s="13" customFormat="1" ht="18" customHeight="1">
      <c r="A195" s="5">
        <v>43153</v>
      </c>
      <c r="B195" s="14" t="s">
        <v>40</v>
      </c>
      <c r="C195" s="7">
        <v>1700</v>
      </c>
      <c r="D195" s="14" t="s">
        <v>14</v>
      </c>
      <c r="E195" s="8">
        <v>585.79999999999995</v>
      </c>
      <c r="F195" s="8">
        <v>579.79999999999995</v>
      </c>
      <c r="G195" s="8"/>
      <c r="H195" s="9">
        <f t="shared" si="197"/>
        <v>-10200</v>
      </c>
      <c r="I195" s="10"/>
      <c r="J195" s="11">
        <f t="shared" si="196"/>
        <v>-6</v>
      </c>
      <c r="K195" s="12">
        <f t="shared" si="198"/>
        <v>-10200</v>
      </c>
    </row>
    <row r="196" spans="1:11" s="13" customFormat="1" ht="18" customHeight="1">
      <c r="A196" s="5">
        <v>43153</v>
      </c>
      <c r="B196" s="14" t="s">
        <v>88</v>
      </c>
      <c r="C196" s="7">
        <v>15384</v>
      </c>
      <c r="D196" s="14" t="s">
        <v>14</v>
      </c>
      <c r="E196" s="8">
        <v>52</v>
      </c>
      <c r="F196" s="8">
        <v>52.25</v>
      </c>
      <c r="G196" s="8"/>
      <c r="H196" s="9">
        <f t="shared" si="197"/>
        <v>3846</v>
      </c>
      <c r="I196" s="10"/>
      <c r="J196" s="11">
        <f t="shared" si="196"/>
        <v>0.25</v>
      </c>
      <c r="K196" s="12">
        <f t="shared" si="198"/>
        <v>3846</v>
      </c>
    </row>
    <row r="197" spans="1:11" s="13" customFormat="1" ht="18" customHeight="1">
      <c r="A197" s="5">
        <v>43152</v>
      </c>
      <c r="B197" s="14" t="s">
        <v>89</v>
      </c>
      <c r="C197" s="7">
        <v>327</v>
      </c>
      <c r="D197" s="14" t="s">
        <v>12</v>
      </c>
      <c r="E197" s="8">
        <v>3049.8</v>
      </c>
      <c r="F197" s="8">
        <v>3004.05</v>
      </c>
      <c r="G197" s="8"/>
      <c r="H197" s="9">
        <f t="shared" si="197"/>
        <v>14960.25</v>
      </c>
      <c r="I197" s="10"/>
      <c r="J197" s="11">
        <f t="shared" si="196"/>
        <v>45.75</v>
      </c>
      <c r="K197" s="12">
        <f t="shared" si="198"/>
        <v>14960.25</v>
      </c>
    </row>
    <row r="198" spans="1:11" s="13" customFormat="1" ht="18" customHeight="1">
      <c r="A198" s="5">
        <v>43151</v>
      </c>
      <c r="B198" s="14" t="s">
        <v>73</v>
      </c>
      <c r="C198" s="7">
        <v>6790</v>
      </c>
      <c r="D198" s="14" t="s">
        <v>14</v>
      </c>
      <c r="E198" s="8">
        <v>147.25</v>
      </c>
      <c r="F198" s="8">
        <v>145.69999999999999</v>
      </c>
      <c r="G198" s="8"/>
      <c r="H198" s="9">
        <f t="shared" si="197"/>
        <v>-10524.500000000076</v>
      </c>
      <c r="I198" s="10"/>
      <c r="J198" s="11">
        <f t="shared" si="196"/>
        <v>-1.5500000000000111</v>
      </c>
      <c r="K198" s="12">
        <f t="shared" si="198"/>
        <v>-10524.500000000076</v>
      </c>
    </row>
    <row r="199" spans="1:11" s="22" customFormat="1" ht="18" customHeight="1">
      <c r="A199" s="16">
        <v>43150</v>
      </c>
      <c r="B199" s="17" t="s">
        <v>73</v>
      </c>
      <c r="C199" s="18">
        <v>6779</v>
      </c>
      <c r="D199" s="17" t="s">
        <v>12</v>
      </c>
      <c r="E199" s="19">
        <v>147.5</v>
      </c>
      <c r="F199" s="19">
        <v>145.30000000000001</v>
      </c>
      <c r="G199" s="19">
        <v>143.1</v>
      </c>
      <c r="H199" s="20">
        <f t="shared" si="197"/>
        <v>14913.799999999923</v>
      </c>
      <c r="I199" s="21">
        <f>(IF(D199="SHORT",IF(H199="",0,F199-G199),IF(H199="",0,G199-F199)))*C199</f>
        <v>14913.800000000116</v>
      </c>
      <c r="J199" s="11">
        <f t="shared" si="196"/>
        <v>4.4000000000000057</v>
      </c>
      <c r="K199" s="12">
        <f t="shared" si="198"/>
        <v>29827.600000000039</v>
      </c>
    </row>
    <row r="200" spans="1:11" s="13" customFormat="1" ht="18" customHeight="1">
      <c r="A200" s="5">
        <v>43147</v>
      </c>
      <c r="B200" s="14" t="s">
        <v>61</v>
      </c>
      <c r="C200" s="7">
        <v>6896</v>
      </c>
      <c r="D200" s="14" t="s">
        <v>12</v>
      </c>
      <c r="E200" s="8">
        <v>145</v>
      </c>
      <c r="F200" s="8">
        <v>145.4</v>
      </c>
      <c r="G200" s="8"/>
      <c r="H200" s="9">
        <f t="shared" si="197"/>
        <v>-2758.4000000000392</v>
      </c>
      <c r="I200" s="10"/>
      <c r="J200" s="11">
        <f t="shared" si="196"/>
        <v>-0.40000000000000568</v>
      </c>
      <c r="K200" s="12">
        <f t="shared" si="198"/>
        <v>-2758.4000000000392</v>
      </c>
    </row>
    <row r="201" spans="1:11" s="13" customFormat="1" ht="18" customHeight="1">
      <c r="A201" s="5">
        <v>43143</v>
      </c>
      <c r="B201" s="14" t="s">
        <v>90</v>
      </c>
      <c r="C201" s="7">
        <v>167</v>
      </c>
      <c r="D201" s="14" t="s">
        <v>14</v>
      </c>
      <c r="E201" s="8">
        <v>4775</v>
      </c>
      <c r="F201" s="8">
        <v>4846</v>
      </c>
      <c r="G201" s="8">
        <v>353.6</v>
      </c>
      <c r="H201" s="9">
        <f t="shared" si="197"/>
        <v>11857</v>
      </c>
      <c r="I201" s="10"/>
      <c r="J201" s="11">
        <f t="shared" si="196"/>
        <v>71</v>
      </c>
      <c r="K201" s="12">
        <f t="shared" si="198"/>
        <v>11857</v>
      </c>
    </row>
    <row r="202" spans="1:11" s="22" customFormat="1" ht="18" customHeight="1">
      <c r="A202" s="16">
        <v>43140</v>
      </c>
      <c r="B202" s="17" t="s">
        <v>91</v>
      </c>
      <c r="C202" s="18">
        <v>13500</v>
      </c>
      <c r="D202" s="17" t="s">
        <v>14</v>
      </c>
      <c r="E202" s="19">
        <v>59</v>
      </c>
      <c r="F202" s="19">
        <v>60.05</v>
      </c>
      <c r="G202" s="19">
        <v>61.4</v>
      </c>
      <c r="H202" s="20">
        <f t="shared" si="197"/>
        <v>14174.999999999962</v>
      </c>
      <c r="I202" s="21">
        <f>(IF(D202="SHORT",IF(H202="",0,F202-G202),IF(H202="",0,G202-F202)))*C202</f>
        <v>18225.000000000018</v>
      </c>
      <c r="J202" s="11">
        <f t="shared" si="196"/>
        <v>2.3999999999999986</v>
      </c>
      <c r="K202" s="12">
        <f t="shared" si="198"/>
        <v>32399.999999999978</v>
      </c>
    </row>
    <row r="203" spans="1:11" s="13" customFormat="1" ht="18" customHeight="1">
      <c r="A203" s="5">
        <v>43139</v>
      </c>
      <c r="B203" s="14" t="s">
        <v>92</v>
      </c>
      <c r="C203" s="7">
        <v>1955</v>
      </c>
      <c r="D203" s="14" t="s">
        <v>14</v>
      </c>
      <c r="E203" s="8">
        <v>409.05</v>
      </c>
      <c r="F203" s="8">
        <v>415.15</v>
      </c>
      <c r="G203" s="8"/>
      <c r="H203" s="9">
        <f t="shared" si="197"/>
        <v>11925.499999999933</v>
      </c>
      <c r="I203" s="10"/>
      <c r="J203" s="11">
        <f t="shared" si="196"/>
        <v>6.0999999999999659</v>
      </c>
      <c r="K203" s="12">
        <f t="shared" si="198"/>
        <v>11925.499999999933</v>
      </c>
    </row>
    <row r="204" spans="1:11" ht="21">
      <c r="A204" s="24"/>
      <c r="B204" s="25"/>
      <c r="C204" s="25"/>
      <c r="D204" s="25"/>
      <c r="E204" s="25"/>
      <c r="F204" s="33" t="s">
        <v>93</v>
      </c>
      <c r="G204" s="34"/>
      <c r="H204" s="34"/>
      <c r="I204" s="35"/>
      <c r="J204" s="36">
        <f>SUM(K189:K203)</f>
        <v>91625.749999999898</v>
      </c>
      <c r="K204" s="37"/>
    </row>
  </sheetData>
  <mergeCells count="29">
    <mergeCell ref="H5:I5"/>
    <mergeCell ref="F81:I81"/>
    <mergeCell ref="F63:I63"/>
    <mergeCell ref="J63:K63"/>
    <mergeCell ref="F41:I41"/>
    <mergeCell ref="J41:K41"/>
    <mergeCell ref="F17:I17"/>
    <mergeCell ref="J17:K17"/>
    <mergeCell ref="J81:K81"/>
    <mergeCell ref="A1:K2"/>
    <mergeCell ref="A3:K3"/>
    <mergeCell ref="A4:B4"/>
    <mergeCell ref="C4:D4"/>
    <mergeCell ref="E4:G4"/>
    <mergeCell ref="H4:I4"/>
    <mergeCell ref="F204:I204"/>
    <mergeCell ref="J204:K204"/>
    <mergeCell ref="F188:I188"/>
    <mergeCell ref="J188:K188"/>
    <mergeCell ref="F159:I159"/>
    <mergeCell ref="J159:K159"/>
    <mergeCell ref="F175:I175"/>
    <mergeCell ref="J175:K175"/>
    <mergeCell ref="F141:I141"/>
    <mergeCell ref="J141:K141"/>
    <mergeCell ref="F121:I121"/>
    <mergeCell ref="J121:K121"/>
    <mergeCell ref="F103:I103"/>
    <mergeCell ref="J103:K10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9" sqref="D9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6" t="s">
        <v>96</v>
      </c>
      <c r="B1" s="47"/>
      <c r="C1" s="47"/>
      <c r="D1" s="47"/>
    </row>
    <row r="2" spans="1:4" ht="15.75">
      <c r="A2" s="26" t="s">
        <v>97</v>
      </c>
      <c r="B2" s="26" t="s">
        <v>98</v>
      </c>
      <c r="C2" s="26" t="s">
        <v>99</v>
      </c>
      <c r="D2" s="26" t="s">
        <v>100</v>
      </c>
    </row>
    <row r="3" spans="1:4" ht="15.75">
      <c r="A3" s="27" t="s">
        <v>101</v>
      </c>
      <c r="B3" s="28">
        <v>200000</v>
      </c>
      <c r="C3" s="27">
        <v>115878</v>
      </c>
      <c r="D3" s="29">
        <f t="shared" ref="D3:D6" si="0">C3/B3</f>
        <v>0.57938999999999996</v>
      </c>
    </row>
    <row r="4" spans="1:4" ht="15.75">
      <c r="A4" s="27" t="s">
        <v>102</v>
      </c>
      <c r="B4" s="28">
        <v>200000</v>
      </c>
      <c r="C4" s="27">
        <v>90800</v>
      </c>
      <c r="D4" s="29">
        <f t="shared" si="0"/>
        <v>0.45400000000000001</v>
      </c>
    </row>
    <row r="5" spans="1:4" ht="15.75">
      <c r="A5" s="27" t="s">
        <v>103</v>
      </c>
      <c r="B5" s="28">
        <v>200000</v>
      </c>
      <c r="C5" s="27">
        <v>135218</v>
      </c>
      <c r="D5" s="29">
        <f t="shared" si="0"/>
        <v>0.67608999999999997</v>
      </c>
    </row>
    <row r="6" spans="1:4" ht="15.75">
      <c r="A6" s="27" t="s">
        <v>104</v>
      </c>
      <c r="B6" s="28">
        <v>200000</v>
      </c>
      <c r="C6" s="27">
        <v>133151</v>
      </c>
      <c r="D6" s="29">
        <f t="shared" si="0"/>
        <v>0.66575499999999999</v>
      </c>
    </row>
    <row r="7" spans="1:4" ht="15.75">
      <c r="A7" s="27" t="s">
        <v>115</v>
      </c>
      <c r="B7" s="28">
        <v>200000</v>
      </c>
      <c r="C7" s="27">
        <v>191545</v>
      </c>
      <c r="D7" s="29">
        <f>C7/B7</f>
        <v>0.95772500000000005</v>
      </c>
    </row>
    <row r="8" spans="1:4" ht="15.75">
      <c r="A8" s="27" t="s">
        <v>122</v>
      </c>
      <c r="B8" s="28">
        <v>200000</v>
      </c>
      <c r="C8" s="27">
        <v>276993</v>
      </c>
      <c r="D8" s="29">
        <f>C8/B8</f>
        <v>1.384965</v>
      </c>
    </row>
    <row r="9" spans="1:4" ht="15.75">
      <c r="A9" s="27" t="s">
        <v>137</v>
      </c>
      <c r="B9" s="28">
        <v>200000</v>
      </c>
      <c r="C9" s="27">
        <v>132667</v>
      </c>
      <c r="D9" s="29">
        <f>C9/B9</f>
        <v>0.66333500000000001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HNI Cash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2018-12-14T11:30:51Z</dcterms:modified>
</cp:coreProperties>
</file>