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heet2" sheetId="3" r:id="rId1"/>
    <sheet name="STOCK FUTURES " sheetId="1" r:id="rId2"/>
    <sheet name="Sheet1" sheetId="2" r:id="rId3"/>
  </sheets>
  <definedNames>
    <definedName name="_xlnm._FilterDatabase" localSheetId="1" hidden="1">'STOCK FUTURES '!$A$5:$M$4264</definedName>
  </definedNames>
  <calcPr calcId="124519"/>
</workbook>
</file>

<file path=xl/calcChain.xml><?xml version="1.0" encoding="utf-8"?>
<calcChain xmlns="http://schemas.openxmlformats.org/spreadsheetml/2006/main">
  <c r="I7" i="3"/>
  <c r="L7" s="1"/>
  <c r="M7" s="1"/>
  <c r="I6"/>
  <c r="L6" s="1"/>
  <c r="M6" s="1"/>
  <c r="I5"/>
  <c r="L5" s="1"/>
  <c r="M5" s="1"/>
  <c r="I11"/>
  <c r="L11" s="1"/>
  <c r="M11" s="1"/>
  <c r="L10"/>
  <c r="M10" s="1"/>
  <c r="I10"/>
  <c r="L8"/>
  <c r="M8" s="1"/>
  <c r="I8"/>
  <c r="K9"/>
  <c r="J9"/>
  <c r="I9"/>
  <c r="J12"/>
  <c r="I12"/>
  <c r="I14"/>
  <c r="L14" s="1"/>
  <c r="M14" s="1"/>
  <c r="I13"/>
  <c r="L13" s="1"/>
  <c r="M13" s="1"/>
  <c r="I18"/>
  <c r="L18" s="1"/>
  <c r="M18" s="1"/>
  <c r="I16"/>
  <c r="L16" s="1"/>
  <c r="M16" s="1"/>
  <c r="I15"/>
  <c r="L15" s="1"/>
  <c r="M15" s="1"/>
  <c r="K17"/>
  <c r="J17"/>
  <c r="I17"/>
  <c r="I21"/>
  <c r="L21" s="1"/>
  <c r="M21" s="1"/>
  <c r="I20"/>
  <c r="L20" s="1"/>
  <c r="M20" s="1"/>
  <c r="I19"/>
  <c r="L19" s="1"/>
  <c r="M19" s="1"/>
  <c r="I24"/>
  <c r="J23"/>
  <c r="I23"/>
  <c r="I22"/>
  <c r="L22" s="1"/>
  <c r="M22" s="1"/>
  <c r="J27"/>
  <c r="I27"/>
  <c r="J26"/>
  <c r="I26"/>
  <c r="I25"/>
  <c r="J32"/>
  <c r="I32"/>
  <c r="I29"/>
  <c r="L29" s="1"/>
  <c r="M29" s="1"/>
  <c r="I28"/>
  <c r="L28" s="1"/>
  <c r="M28" s="1"/>
  <c r="I33"/>
  <c r="L33" s="1"/>
  <c r="M33" s="1"/>
  <c r="I31"/>
  <c r="L31" s="1"/>
  <c r="M31" s="1"/>
  <c r="I30"/>
  <c r="J34"/>
  <c r="I34"/>
  <c r="K35"/>
  <c r="J35"/>
  <c r="I35"/>
  <c r="I36"/>
  <c r="L36" s="1"/>
  <c r="M36" s="1"/>
  <c r="K37"/>
  <c r="J37"/>
  <c r="I37"/>
  <c r="K38"/>
  <c r="J38"/>
  <c r="I38"/>
  <c r="J39"/>
  <c r="I39"/>
  <c r="K40"/>
  <c r="J40"/>
  <c r="I40"/>
  <c r="I44"/>
  <c r="L44" s="1"/>
  <c r="M44" s="1"/>
  <c r="L43"/>
  <c r="M43" s="1"/>
  <c r="I43"/>
  <c r="K42"/>
  <c r="J42"/>
  <c r="I42"/>
  <c r="I49"/>
  <c r="L49" s="1"/>
  <c r="M49" s="1"/>
  <c r="I47"/>
  <c r="L47" s="1"/>
  <c r="M47" s="1"/>
  <c r="I46"/>
  <c r="L46" s="1"/>
  <c r="M46" s="1"/>
  <c r="I45"/>
  <c r="L45" s="1"/>
  <c r="M45" s="1"/>
  <c r="I48"/>
  <c r="L48" s="1"/>
  <c r="M48" s="1"/>
  <c r="K50"/>
  <c r="J50"/>
  <c r="I50"/>
  <c r="I56"/>
  <c r="L56" s="1"/>
  <c r="M56" s="1"/>
  <c r="J55"/>
  <c r="I55"/>
  <c r="I57"/>
  <c r="J58"/>
  <c r="I58"/>
  <c r="J59"/>
  <c r="I59"/>
  <c r="I60"/>
  <c r="L60" s="1"/>
  <c r="M60" s="1"/>
  <c r="I61"/>
  <c r="L61" s="1"/>
  <c r="M61" s="1"/>
  <c r="K62"/>
  <c r="J62"/>
  <c r="I62"/>
  <c r="I63"/>
  <c r="L63" s="1"/>
  <c r="M63" s="1"/>
  <c r="I51"/>
  <c r="L51" s="1"/>
  <c r="M51" s="1"/>
  <c r="K52"/>
  <c r="J52"/>
  <c r="I52"/>
  <c r="K53"/>
  <c r="J53"/>
  <c r="I53"/>
  <c r="I54"/>
  <c r="L54" s="1"/>
  <c r="M54" s="1"/>
  <c r="I66"/>
  <c r="L66" s="1"/>
  <c r="M66" s="1"/>
  <c r="I65"/>
  <c r="L65" s="1"/>
  <c r="M65" s="1"/>
  <c r="I64"/>
  <c r="L64" s="1"/>
  <c r="M64" s="1"/>
  <c r="I69"/>
  <c r="L69" s="1"/>
  <c r="M69" s="1"/>
  <c r="I68"/>
  <c r="L68" s="1"/>
  <c r="M68" s="1"/>
  <c r="I67"/>
  <c r="L67" s="1"/>
  <c r="M67" s="1"/>
  <c r="K70"/>
  <c r="J70"/>
  <c r="I70"/>
  <c r="K71"/>
  <c r="J71"/>
  <c r="I71"/>
  <c r="L9" l="1"/>
  <c r="M9" s="1"/>
  <c r="L12"/>
  <c r="M12" s="1"/>
  <c r="L32"/>
  <c r="M32" s="1"/>
  <c r="L17"/>
  <c r="M17" s="1"/>
  <c r="L34"/>
  <c r="M34" s="1"/>
  <c r="L26"/>
  <c r="M26" s="1"/>
  <c r="L23"/>
  <c r="M23" s="1"/>
  <c r="L24"/>
  <c r="M24" s="1"/>
  <c r="L27"/>
  <c r="M27" s="1"/>
  <c r="L25"/>
  <c r="M25" s="1"/>
  <c r="L30"/>
  <c r="M30" s="1"/>
  <c r="L35"/>
  <c r="M35" s="1"/>
  <c r="L37"/>
  <c r="M37" s="1"/>
  <c r="L38"/>
  <c r="M38" s="1"/>
  <c r="L39"/>
  <c r="M39" s="1"/>
  <c r="L40"/>
  <c r="M40" s="1"/>
  <c r="L42"/>
  <c r="M42" s="1"/>
  <c r="L50"/>
  <c r="M50" s="1"/>
  <c r="L71"/>
  <c r="M71" s="1"/>
  <c r="L55"/>
  <c r="M55" s="1"/>
  <c r="L57"/>
  <c r="M57" s="1"/>
  <c r="L58"/>
  <c r="M58" s="1"/>
  <c r="L59"/>
  <c r="M59" s="1"/>
  <c r="L62"/>
  <c r="M62" s="1"/>
  <c r="L52"/>
  <c r="M52" s="1"/>
  <c r="L53"/>
  <c r="M53" s="1"/>
  <c r="L70"/>
  <c r="M70" s="1"/>
  <c r="I73"/>
  <c r="L73" s="1"/>
  <c r="M73" s="1"/>
  <c r="J72"/>
  <c r="I72"/>
  <c r="I75"/>
  <c r="L75" s="1"/>
  <c r="M75" s="1"/>
  <c r="I74"/>
  <c r="L74" s="1"/>
  <c r="M74" s="1"/>
  <c r="I77"/>
  <c r="I76"/>
  <c r="L76" s="1"/>
  <c r="M76" s="1"/>
  <c r="L72" l="1"/>
  <c r="M72" s="1"/>
  <c r="J77"/>
  <c r="L77" l="1"/>
  <c r="M77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<sst xmlns="http://schemas.openxmlformats.org/spreadsheetml/2006/main" count="2185" uniqueCount="418">
  <si>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</si>
  <si>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</si>
  <si>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</si>
  <si>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</si>
  <si>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</si>
  <si>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</si>
  <si>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</si>
  <si>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</si>
  <si>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</si>
  <si>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</si>
  <si>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</si>
  <si>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</si>
  <si>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</si>
  <si>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</si>
  <si>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</si>
  <si>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</si>
  <si>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</si>
  <si>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</si>
  <si>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</si>
  <si>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</si>
  <si>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</si>
  <si>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</si>
  <si>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</si>
  <si>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</si>
  <si>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</si>
  <si>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</si>
  <si>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</si>
  <si>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</si>
  <si>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</si>
  <si>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</si>
  <si>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</si>
  <si>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</si>
  <si>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</si>
  <si>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</si>
  <si>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</si>
  <si>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</si>
  <si>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</si>
  <si>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</si>
  <si>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</si>
  <si>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</si>
  <si>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</si>
  <si>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</si>
  <si>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</si>
  <si>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</si>
  <si>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</si>
  <si>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</si>
  <si>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</si>
  <si>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</si>
  <si>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</si>
  <si>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</si>
  <si>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</si>
  <si>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</si>
  <si>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</si>
  <si>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>PROFIT SUMMARY</t>
  </si>
  <si>
    <t>TOTAL CALLS</t>
  </si>
  <si>
    <t>PROFIT CALLS</t>
  </si>
  <si>
    <t xml:space="preserve">SL </t>
  </si>
  <si>
    <t>COST</t>
  </si>
  <si>
    <t>TOTALL PROFIT -</t>
  </si>
  <si>
    <t>MONTLY PROFIT SUMMARY</t>
  </si>
  <si>
    <t>TOTAL CALLS-</t>
  </si>
  <si>
    <t>TOTALL PROFIT -128500/-</t>
  </si>
  <si>
    <t>PROFIT CALLS-14</t>
  </si>
  <si>
    <t>SL -1</t>
  </si>
  <si>
    <t>COST TO COST-0</t>
  </si>
  <si>
    <t>WEEKLY CASH-PROFIT SUMMARY-</t>
  </si>
  <si>
    <t>DAILY CASH-PROFIT SUMMARY</t>
  </si>
  <si>
    <t>TOTALL PROFIT -13600</t>
  </si>
  <si>
    <t>TOTAL CALLS-4</t>
  </si>
  <si>
    <t>PROFIT CALLS-03</t>
  </si>
  <si>
    <t>SL -01</t>
  </si>
  <si>
    <t>COST-0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</si>
  <si>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</si>
  <si>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</si>
  <si>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</si>
  <si>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</si>
  <si>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</si>
  <si>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</si>
  <si>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</si>
  <si>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</si>
  <si>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</si>
  <si>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</si>
  <si>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</si>
  <si>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</si>
  <si>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</si>
  <si>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</si>
  <si>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</si>
  <si>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</si>
  <si>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</si>
  <si>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</si>
  <si>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</si>
  <si>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</si>
  <si>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</si>
  <si>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</si>
  <si>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</si>
  <si>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</si>
  <si>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</si>
  <si>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</si>
  <si>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</si>
  <si>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</si>
  <si>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</si>
  <si>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</si>
  <si>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</si>
  <si>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</si>
  <si>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</si>
  <si>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</si>
  <si>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</si>
  <si>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</si>
  <si>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</si>
  <si>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</si>
  <si>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</si>
  <si>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</si>
  <si>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</si>
  <si>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</si>
  <si>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</si>
  <si>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</si>
  <si>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</si>
  <si>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</si>
  <si>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</si>
  <si>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</si>
  <si>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</si>
  <si>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</si>
  <si>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</si>
  <si>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</si>
  <si>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</si>
  <si>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</si>
  <si>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</si>
  <si>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</si>
  <si>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</si>
  <si>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</si>
  <si>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</si>
  <si>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</si>
  <si>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</si>
  <si>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</si>
  <si>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</si>
  <si>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</si>
  <si>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</si>
  <si>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</si>
  <si>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</si>
  <si>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</si>
  <si>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</si>
  <si>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</si>
  <si>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</si>
  <si>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</si>
  <si>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</si>
  <si>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</si>
  <si>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</si>
  <si>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</si>
  <si>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</si>
  <si>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</si>
  <si>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</si>
  <si>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</si>
  <si>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</si>
  <si>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</si>
  <si>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</si>
  <si>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</si>
  <si>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</si>
  <si>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</si>
  <si>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</si>
  <si>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</si>
  <si>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</si>
  <si>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</si>
  <si>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</si>
  <si>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</si>
  <si>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</si>
  <si>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</si>
  <si>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</si>
  <si>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</si>
  <si>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</si>
  <si>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</si>
  <si>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</si>
  <si>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</si>
  <si>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</si>
  <si>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</si>
  <si>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</si>
  <si>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</si>
  <si>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</si>
  <si>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</si>
  <si>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</si>
  <si>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</si>
  <si>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</si>
  <si>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</si>
  <si>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</si>
  <si>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</si>
  <si>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</si>
  <si>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</si>
  <si>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</si>
  <si>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</si>
  <si>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</si>
  <si>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</si>
  <si>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</si>
  <si>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</si>
  <si>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</si>
  <si>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</si>
  <si>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</si>
  <si>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</si>
  <si>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</si>
  <si>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</si>
  <si>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</si>
  <si>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</si>
  <si>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</si>
  <si>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</si>
  <si>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</si>
  <si>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</si>
  <si>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</si>
  <si>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</si>
  <si>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</si>
  <si>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</si>
  <si>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</si>
  <si>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</si>
  <si>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</si>
  <si>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</si>
  <si>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</si>
  <si>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</si>
  <si>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</si>
  <si>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</si>
  <si>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</si>
  <si>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</si>
  <si>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</si>
  <si>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</si>
  <si>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</si>
  <si>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</si>
  <si>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</si>
  <si>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</si>
  <si>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</si>
  <si>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</si>
  <si>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</si>
  <si>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</si>
  <si>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</si>
  <si>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</si>
  <si>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</si>
  <si>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</si>
  <si>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</si>
  <si>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</si>
  <si>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</si>
  <si>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</si>
  <si>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</si>
  <si>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</si>
  <si>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</si>
  <si>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</si>
  <si>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</si>
  <si>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</si>
  <si>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</si>
  <si>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</si>
  <si>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</si>
  <si>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</si>
  <si>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</si>
  <si>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</si>
  <si>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</si>
  <si>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</si>
  <si>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</si>
  <si>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</si>
  <si>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</si>
  <si>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</si>
  <si>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</si>
  <si>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</si>
  <si>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</si>
  <si>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</si>
  <si>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</si>
  <si>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</si>
  <si>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</si>
  <si>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</si>
  <si>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</si>
  <si>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</si>
  <si>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</si>
  <si>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</si>
  <si>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</si>
  <si>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</si>
  <si>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</si>
  <si>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</si>
  <si>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</si>
  <si>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</si>
  <si>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</si>
  <si>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</si>
  <si>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</si>
  <si>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</si>
  <si>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</si>
  <si>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</si>
  <si>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</si>
  <si>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</si>
  <si>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</si>
  <si>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</si>
  <si>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</si>
  <si>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</si>
  <si>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</si>
  <si>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</si>
  <si>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</si>
  <si>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</si>
  <si>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</si>
  <si>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</si>
  <si>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</si>
  <si>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</si>
  <si>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</si>
  <si>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</si>
  <si>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</si>
  <si>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</si>
  <si>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</si>
  <si>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</si>
  <si>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</si>
  <si>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</si>
  <si>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</si>
  <si>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</si>
  <si>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</si>
  <si>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</si>
  <si>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</si>
  <si>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</si>
  <si>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</si>
  <si>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</si>
  <si>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</si>
  <si>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</si>
  <si>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</si>
  <si>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</si>
  <si>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</si>
  <si>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</si>
  <si>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</si>
  <si>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</si>
  <si>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</si>
  <si>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</si>
  <si>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</si>
  <si>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</si>
  <si>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</si>
  <si>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</si>
  <si>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</si>
  <si>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</si>
  <si>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</si>
  <si>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</si>
  <si>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</si>
  <si>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</si>
  <si>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</si>
  <si>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</si>
  <si>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</si>
  <si>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</si>
  <si>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</si>
  <si>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</si>
  <si>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</si>
  <si>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</si>
  <si>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</si>
  <si>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</si>
  <si>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</si>
  <si>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</si>
  <si>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</si>
  <si>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</si>
  <si>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</si>
  <si>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</si>
  <si>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</si>
  <si>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</si>
  <si>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</si>
  <si>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</si>
  <si>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</si>
  <si>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</si>
  <si>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</si>
  <si>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</si>
  <si>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</si>
  <si>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</si>
  <si>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</si>
  <si>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</si>
  <si>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</si>
  <si>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</si>
  <si>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</si>
  <si>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</si>
  <si>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</si>
  <si>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</si>
  <si>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</si>
  <si>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</si>
  <si>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</si>
  <si>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</si>
  <si>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</si>
  <si>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</si>
  <si>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</si>
  <si>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</si>
  <si>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PRODUCT : STOCK FUTURE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</si>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</sst>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2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9" fillId="8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164" fontId="21" fillId="9" borderId="13" xfId="0" applyNumberFormat="1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168" fontId="22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5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1" fillId="11" borderId="13" xfId="0" applyNumberFormat="1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/>
    </xf>
    <xf numFmtId="167" fontId="21" fillId="11" borderId="14" xfId="0" applyNumberFormat="1" applyFont="1" applyFill="1" applyBorder="1" applyAlignment="1">
      <alignment horizontal="center"/>
    </xf>
    <xf numFmtId="167" fontId="21" fillId="11" borderId="15" xfId="0" applyNumberFormat="1" applyFont="1" applyFill="1" applyBorder="1" applyAlignment="1">
      <alignment horizontal="center"/>
    </xf>
    <xf numFmtId="167" fontId="21" fillId="11" borderId="16" xfId="0" applyNumberFormat="1" applyFont="1" applyFill="1" applyBorder="1" applyAlignment="1">
      <alignment horizontal="center"/>
    </xf>
    <xf numFmtId="168" fontId="22" fillId="11" borderId="13" xfId="0" applyNumberFormat="1" applyFont="1" applyFill="1" applyBorder="1" applyAlignment="1">
      <alignment horizontal="center"/>
    </xf>
    <xf numFmtId="167" fontId="21" fillId="9" borderId="14" xfId="0" applyNumberFormat="1" applyFont="1" applyFill="1" applyBorder="1" applyAlignment="1">
      <alignment horizontal="center"/>
    </xf>
    <xf numFmtId="167" fontId="21" fillId="9" borderId="15" xfId="0" applyNumberFormat="1" applyFont="1" applyFill="1" applyBorder="1" applyAlignment="1">
      <alignment horizontal="center"/>
    </xf>
    <xf numFmtId="167" fontId="21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6" fillId="8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>
      <selection activeCell="C7" sqref="C7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83" t="s">
        <v>363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">
      <c r="A2" s="84" t="s">
        <v>370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6" t="s">
        <v>355</v>
      </c>
      <c r="B3" s="87"/>
      <c r="C3" s="88">
        <v>50000</v>
      </c>
      <c r="D3" s="89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356</v>
      </c>
      <c r="C4" s="55" t="s">
        <v>357</v>
      </c>
      <c r="D4" s="55" t="s">
        <v>358</v>
      </c>
      <c r="E4" s="55" t="s">
        <v>335</v>
      </c>
      <c r="F4" s="55" t="s">
        <v>359</v>
      </c>
      <c r="G4" s="55" t="s">
        <v>8</v>
      </c>
      <c r="H4" s="55" t="s">
        <v>9</v>
      </c>
      <c r="I4" s="80" t="s">
        <v>360</v>
      </c>
      <c r="J4" s="81"/>
      <c r="K4" s="82"/>
      <c r="L4" s="56" t="s">
        <v>361</v>
      </c>
      <c r="M4" s="55" t="s">
        <v>362</v>
      </c>
    </row>
    <row r="5" spans="1:13" s="63" customFormat="1" ht="15.75" customHeight="1">
      <c r="A5" s="57">
        <v>43210</v>
      </c>
      <c r="B5" s="58" t="s">
        <v>417</v>
      </c>
      <c r="C5" s="59">
        <v>800</v>
      </c>
      <c r="D5" s="58" t="s">
        <v>15</v>
      </c>
      <c r="E5" s="58">
        <v>1122.8499999999999</v>
      </c>
      <c r="F5" s="58">
        <v>1131.55</v>
      </c>
      <c r="G5" s="73"/>
      <c r="H5" s="73"/>
      <c r="I5" s="60">
        <f t="shared" ref="I5:I7" si="0">(IF(D5="SHORT",E5-F5,IF(D5="LONG",F5-E5)))*C5</f>
        <v>-6960.0000000000364</v>
      </c>
      <c r="J5" s="61"/>
      <c r="K5" s="61"/>
      <c r="L5" s="61">
        <f t="shared" ref="L5:L7" si="1">(J5+I5+K5)/C5</f>
        <v>-8.7000000000000455</v>
      </c>
      <c r="M5" s="62">
        <f t="shared" ref="M5:M7" si="2">L5*C5</f>
        <v>-6960.0000000000364</v>
      </c>
    </row>
    <row r="6" spans="1:13" s="63" customFormat="1" ht="15.75" customHeight="1">
      <c r="A6" s="57">
        <v>43210</v>
      </c>
      <c r="B6" s="58" t="s">
        <v>416</v>
      </c>
      <c r="C6" s="59">
        <v>7000</v>
      </c>
      <c r="D6" s="58" t="s">
        <v>15</v>
      </c>
      <c r="E6" s="58">
        <v>77.599999999999994</v>
      </c>
      <c r="F6" s="58">
        <v>77.099999999999994</v>
      </c>
      <c r="G6" s="73"/>
      <c r="H6" s="73"/>
      <c r="I6" s="60">
        <f t="shared" si="0"/>
        <v>3500</v>
      </c>
      <c r="J6" s="61"/>
      <c r="K6" s="61"/>
      <c r="L6" s="61">
        <f t="shared" si="1"/>
        <v>0.5</v>
      </c>
      <c r="M6" s="62">
        <f t="shared" si="2"/>
        <v>3500</v>
      </c>
    </row>
    <row r="7" spans="1:13" s="63" customFormat="1" ht="15.75" customHeight="1">
      <c r="A7" s="57">
        <v>43210</v>
      </c>
      <c r="B7" s="58" t="s">
        <v>415</v>
      </c>
      <c r="C7" s="59">
        <v>3500</v>
      </c>
      <c r="D7" s="58" t="s">
        <v>14</v>
      </c>
      <c r="E7" s="58">
        <v>68.099999999999994</v>
      </c>
      <c r="F7" s="58">
        <v>68.55</v>
      </c>
      <c r="G7" s="73"/>
      <c r="H7" s="73"/>
      <c r="I7" s="60">
        <f t="shared" si="0"/>
        <v>1575.00000000001</v>
      </c>
      <c r="J7" s="61"/>
      <c r="K7" s="61"/>
      <c r="L7" s="61">
        <f t="shared" si="1"/>
        <v>0.45000000000000284</v>
      </c>
      <c r="M7" s="62">
        <f t="shared" si="2"/>
        <v>1575.00000000001</v>
      </c>
    </row>
    <row r="8" spans="1:13" s="63" customFormat="1" ht="15.75" customHeight="1">
      <c r="A8" s="57">
        <v>43209</v>
      </c>
      <c r="B8" s="58" t="s">
        <v>412</v>
      </c>
      <c r="C8" s="59">
        <v>2500</v>
      </c>
      <c r="D8" s="58" t="s">
        <v>15</v>
      </c>
      <c r="E8" s="58">
        <v>269.89999999999998</v>
      </c>
      <c r="F8" s="58">
        <v>265.60000000000002</v>
      </c>
      <c r="G8" s="73"/>
      <c r="H8" s="73"/>
      <c r="I8" s="60">
        <f t="shared" ref="I8" si="3">(IF(D8="SHORT",E8-F8,IF(D8="LONG",F8-E8)))*C8</f>
        <v>10749.999999999887</v>
      </c>
      <c r="J8" s="61"/>
      <c r="K8" s="61"/>
      <c r="L8" s="61">
        <f t="shared" ref="L8" si="4">(J8+I8+K8)/C8</f>
        <v>4.2999999999999545</v>
      </c>
      <c r="M8" s="62">
        <f t="shared" ref="M8" si="5">L8*C8</f>
        <v>10749.999999999887</v>
      </c>
    </row>
    <row r="9" spans="1:13" s="32" customFormat="1">
      <c r="A9" s="70">
        <v>43209</v>
      </c>
      <c r="B9" s="71" t="s">
        <v>397</v>
      </c>
      <c r="C9" s="72">
        <v>4500</v>
      </c>
      <c r="D9" s="71" t="s">
        <v>14</v>
      </c>
      <c r="E9" s="71">
        <v>127.5</v>
      </c>
      <c r="F9" s="71">
        <v>128.25</v>
      </c>
      <c r="G9" s="66">
        <v>129.25</v>
      </c>
      <c r="H9" s="66">
        <v>130.19999999999999</v>
      </c>
      <c r="I9" s="68">
        <f t="shared" ref="I9:I11" si="6">(IF(D9="SHORT",E9-F9,IF(D9="LONG",F9-E9)))*C9</f>
        <v>3375</v>
      </c>
      <c r="J9" s="67">
        <f t="shared" ref="J9" si="7">(IF(D9="SHORT",IF(G9="",0,F9-G9),IF(D9="LONG",IF(G9="",0,G9-F9))))*C9</f>
        <v>4500</v>
      </c>
      <c r="K9" s="67">
        <f t="shared" ref="K9" si="8">(IF(D9="SHORT",IF(H9="",0,G9-H9),IF(D9="LONG",IF(H9="",0,(H9-G9)))))*C9</f>
        <v>4274.9999999999491</v>
      </c>
      <c r="L9" s="67">
        <f t="shared" ref="L9:L11" si="9">(J9+I9+K9)/C9</f>
        <v>2.6999999999999886</v>
      </c>
      <c r="M9" s="69">
        <f t="shared" ref="M9:M11" si="10">L9*C9</f>
        <v>12149.999999999949</v>
      </c>
    </row>
    <row r="10" spans="1:13" s="63" customFormat="1" ht="15.75" customHeight="1">
      <c r="A10" s="57">
        <v>43208</v>
      </c>
      <c r="B10" s="58" t="s">
        <v>413</v>
      </c>
      <c r="C10" s="59">
        <v>600</v>
      </c>
      <c r="D10" s="58" t="s">
        <v>14</v>
      </c>
      <c r="E10" s="58">
        <v>901.8</v>
      </c>
      <c r="F10" s="58">
        <v>907.25</v>
      </c>
      <c r="G10" s="73"/>
      <c r="H10" s="73"/>
      <c r="I10" s="60">
        <f t="shared" si="6"/>
        <v>3270.0000000000273</v>
      </c>
      <c r="J10" s="61"/>
      <c r="K10" s="61"/>
      <c r="L10" s="61">
        <f t="shared" si="9"/>
        <v>5.4500000000000455</v>
      </c>
      <c r="M10" s="62">
        <f t="shared" si="10"/>
        <v>3270.0000000000273</v>
      </c>
    </row>
    <row r="11" spans="1:13" s="63" customFormat="1" ht="15.75" customHeight="1">
      <c r="A11" s="57">
        <v>43208</v>
      </c>
      <c r="B11" s="58" t="s">
        <v>414</v>
      </c>
      <c r="C11" s="59">
        <v>250</v>
      </c>
      <c r="D11" s="58" t="s">
        <v>15</v>
      </c>
      <c r="E11" s="58">
        <v>2160.6</v>
      </c>
      <c r="F11" s="58">
        <v>2181.15</v>
      </c>
      <c r="G11" s="73"/>
      <c r="H11" s="73"/>
      <c r="I11" s="60">
        <f t="shared" si="6"/>
        <v>-5137.5000000000455</v>
      </c>
      <c r="J11" s="61"/>
      <c r="K11" s="61"/>
      <c r="L11" s="61">
        <f t="shared" si="9"/>
        <v>-20.550000000000182</v>
      </c>
      <c r="M11" s="62">
        <f t="shared" si="10"/>
        <v>-5137.5000000000455</v>
      </c>
    </row>
    <row r="12" spans="1:13" s="63" customFormat="1" ht="15.75" customHeight="1">
      <c r="A12" s="57">
        <v>43208</v>
      </c>
      <c r="B12" s="58" t="s">
        <v>411</v>
      </c>
      <c r="C12" s="59">
        <v>1700</v>
      </c>
      <c r="D12" s="58" t="s">
        <v>14</v>
      </c>
      <c r="E12" s="58">
        <v>385.95</v>
      </c>
      <c r="F12" s="58">
        <v>388.3</v>
      </c>
      <c r="G12" s="73">
        <v>391.2</v>
      </c>
      <c r="H12" s="73"/>
      <c r="I12" s="60">
        <f t="shared" ref="I12" si="11">(IF(D12="SHORT",E12-F12,IF(D12="LONG",F12-E12)))*C12</f>
        <v>3995.0000000000387</v>
      </c>
      <c r="J12" s="61">
        <f t="shared" ref="J12" si="12">(IF(D12="SHORT",IF(G12="",0,F12-G12),IF(D12="LONG",IF(G12="",0,G12-F12))))*C12</f>
        <v>4929.9999999999618</v>
      </c>
      <c r="K12" s="61"/>
      <c r="L12" s="61">
        <f t="shared" ref="L12" si="13">(J12+I12+K12)/C12</f>
        <v>5.25</v>
      </c>
      <c r="M12" s="62">
        <f t="shared" ref="M12" si="14">L12*C12</f>
        <v>8925</v>
      </c>
    </row>
    <row r="13" spans="1:13" s="63" customFormat="1" ht="15.75" customHeight="1">
      <c r="A13" s="57">
        <v>43207</v>
      </c>
      <c r="B13" s="58" t="s">
        <v>397</v>
      </c>
      <c r="C13" s="59">
        <v>4500</v>
      </c>
      <c r="D13" s="58" t="s">
        <v>15</v>
      </c>
      <c r="E13" s="58">
        <v>128.80000000000001</v>
      </c>
      <c r="F13" s="58">
        <v>128.1</v>
      </c>
      <c r="G13" s="73"/>
      <c r="H13" s="73"/>
      <c r="I13" s="60">
        <f t="shared" ref="I13:I14" si="15">(IF(D13="SHORT",E13-F13,IF(D13="LONG",F13-E13)))*C13</f>
        <v>3150.0000000000769</v>
      </c>
      <c r="J13" s="61"/>
      <c r="K13" s="61"/>
      <c r="L13" s="61">
        <f t="shared" ref="L13:L14" si="16">(J13+I13+K13)/C13</f>
        <v>0.70000000000001705</v>
      </c>
      <c r="M13" s="62">
        <f t="shared" ref="M13:M14" si="17">L13*C13</f>
        <v>3150.0000000000769</v>
      </c>
    </row>
    <row r="14" spans="1:13" s="63" customFormat="1" ht="15.75" customHeight="1">
      <c r="A14" s="57">
        <v>43207</v>
      </c>
      <c r="B14" s="58" t="s">
        <v>410</v>
      </c>
      <c r="C14" s="59">
        <v>2000</v>
      </c>
      <c r="D14" s="58" t="s">
        <v>15</v>
      </c>
      <c r="E14" s="58">
        <v>547.70000000000005</v>
      </c>
      <c r="F14" s="58">
        <v>552.9</v>
      </c>
      <c r="G14" s="73"/>
      <c r="H14" s="73"/>
      <c r="I14" s="60">
        <f t="shared" si="15"/>
        <v>-10399.999999999864</v>
      </c>
      <c r="J14" s="61"/>
      <c r="K14" s="61"/>
      <c r="L14" s="61">
        <f t="shared" si="16"/>
        <v>-5.1999999999999318</v>
      </c>
      <c r="M14" s="62">
        <f t="shared" si="17"/>
        <v>-10399.999999999864</v>
      </c>
    </row>
    <row r="15" spans="1:13" s="63" customFormat="1" ht="15.75" customHeight="1">
      <c r="A15" s="57">
        <v>43206</v>
      </c>
      <c r="B15" s="58" t="s">
        <v>408</v>
      </c>
      <c r="C15" s="59">
        <v>3000</v>
      </c>
      <c r="D15" s="58" t="s">
        <v>14</v>
      </c>
      <c r="E15" s="58">
        <v>296.89999999999998</v>
      </c>
      <c r="F15" s="58">
        <v>298.75</v>
      </c>
      <c r="G15" s="73"/>
      <c r="H15" s="73"/>
      <c r="I15" s="60">
        <f t="shared" ref="I15:I16" si="18">(IF(D15="SHORT",E15-F15,IF(D15="LONG",F15-E15)))*C15</f>
        <v>5550.0000000000682</v>
      </c>
      <c r="J15" s="61"/>
      <c r="K15" s="61"/>
      <c r="L15" s="61">
        <f t="shared" ref="L15:L16" si="19">(J15+I15+K15)/C15</f>
        <v>1.8500000000000227</v>
      </c>
      <c r="M15" s="62">
        <f t="shared" ref="M15:M16" si="20">L15*C15</f>
        <v>5550.0000000000682</v>
      </c>
    </row>
    <row r="16" spans="1:13" s="63" customFormat="1" ht="15.75" customHeight="1">
      <c r="A16" s="57">
        <v>43206</v>
      </c>
      <c r="B16" s="58" t="s">
        <v>397</v>
      </c>
      <c r="C16" s="59">
        <v>4500</v>
      </c>
      <c r="D16" s="58" t="s">
        <v>14</v>
      </c>
      <c r="E16" s="58">
        <v>129</v>
      </c>
      <c r="F16" s="58">
        <v>129.25</v>
      </c>
      <c r="G16" s="73"/>
      <c r="H16" s="73"/>
      <c r="I16" s="60">
        <f t="shared" si="18"/>
        <v>1125</v>
      </c>
      <c r="J16" s="61"/>
      <c r="K16" s="61"/>
      <c r="L16" s="61">
        <f t="shared" si="19"/>
        <v>0.25</v>
      </c>
      <c r="M16" s="62">
        <f t="shared" si="20"/>
        <v>1125</v>
      </c>
    </row>
    <row r="17" spans="1:13" s="32" customFormat="1">
      <c r="A17" s="70">
        <v>43206</v>
      </c>
      <c r="B17" s="71" t="s">
        <v>407</v>
      </c>
      <c r="C17" s="72">
        <v>1000</v>
      </c>
      <c r="D17" s="71" t="s">
        <v>14</v>
      </c>
      <c r="E17" s="71">
        <v>662</v>
      </c>
      <c r="F17" s="71">
        <v>665.9</v>
      </c>
      <c r="G17" s="66">
        <v>671</v>
      </c>
      <c r="H17" s="66">
        <v>676</v>
      </c>
      <c r="I17" s="68">
        <f t="shared" ref="I17:I18" si="21">(IF(D17="SHORT",E17-F17,IF(D17="LONG",F17-E17)))*C17</f>
        <v>3899.9999999999773</v>
      </c>
      <c r="J17" s="67">
        <f t="shared" ref="J17" si="22">(IF(D17="SHORT",IF(G17="",0,F17-G17),IF(D17="LONG",IF(G17="",0,G17-F17))))*C17</f>
        <v>5100.0000000000227</v>
      </c>
      <c r="K17" s="67">
        <f t="shared" ref="K17" si="23">(IF(D17="SHORT",IF(H17="",0,G17-H17),IF(D17="LONG",IF(H17="",0,(H17-G17)))))*C17</f>
        <v>5000</v>
      </c>
      <c r="L17" s="67">
        <f t="shared" ref="L17:L18" si="24">(J17+I17+K17)/C17</f>
        <v>14</v>
      </c>
      <c r="M17" s="69">
        <f t="shared" ref="M17:M18" si="25">L17*C17</f>
        <v>14000</v>
      </c>
    </row>
    <row r="18" spans="1:13" s="63" customFormat="1" ht="15.75" customHeight="1">
      <c r="A18" s="57">
        <v>43203</v>
      </c>
      <c r="B18" s="58" t="s">
        <v>409</v>
      </c>
      <c r="C18" s="59">
        <v>1300</v>
      </c>
      <c r="D18" s="58" t="s">
        <v>14</v>
      </c>
      <c r="E18" s="58">
        <v>576.5</v>
      </c>
      <c r="F18" s="58">
        <v>579.95000000000005</v>
      </c>
      <c r="G18" s="73"/>
      <c r="H18" s="73"/>
      <c r="I18" s="60">
        <f t="shared" si="21"/>
        <v>4485.0000000000591</v>
      </c>
      <c r="J18" s="61"/>
      <c r="K18" s="61"/>
      <c r="L18" s="61">
        <f t="shared" si="24"/>
        <v>3.4500000000000455</v>
      </c>
      <c r="M18" s="62">
        <f t="shared" si="25"/>
        <v>4485.0000000000591</v>
      </c>
    </row>
    <row r="19" spans="1:13" s="63" customFormat="1" ht="15.75" customHeight="1">
      <c r="A19" s="57">
        <v>43203</v>
      </c>
      <c r="B19" s="58" t="s">
        <v>371</v>
      </c>
      <c r="C19" s="59">
        <v>600</v>
      </c>
      <c r="D19" s="58" t="s">
        <v>15</v>
      </c>
      <c r="E19" s="58">
        <v>1140</v>
      </c>
      <c r="F19" s="58">
        <v>1137</v>
      </c>
      <c r="G19" s="73"/>
      <c r="H19" s="73"/>
      <c r="I19" s="60">
        <f t="shared" ref="I19:I21" si="26">(IF(D19="SHORT",E19-F19,IF(D19="LONG",F19-E19)))*C19</f>
        <v>1800</v>
      </c>
      <c r="J19" s="61"/>
      <c r="K19" s="61"/>
      <c r="L19" s="61">
        <f t="shared" ref="L19:L21" si="27">(J19+I19+K19)/C19</f>
        <v>3</v>
      </c>
      <c r="M19" s="62">
        <f t="shared" ref="M19:M21" si="28">L19*C19</f>
        <v>1800</v>
      </c>
    </row>
    <row r="20" spans="1:13" s="63" customFormat="1" ht="15.75" customHeight="1">
      <c r="A20" s="57">
        <v>43203</v>
      </c>
      <c r="B20" s="58" t="s">
        <v>115</v>
      </c>
      <c r="C20" s="59">
        <v>5000</v>
      </c>
      <c r="D20" s="58" t="s">
        <v>14</v>
      </c>
      <c r="E20" s="58">
        <v>211.3</v>
      </c>
      <c r="F20" s="58">
        <v>209.25</v>
      </c>
      <c r="G20" s="73"/>
      <c r="H20" s="73"/>
      <c r="I20" s="60">
        <f t="shared" si="26"/>
        <v>-10250.000000000056</v>
      </c>
      <c r="J20" s="61"/>
      <c r="K20" s="61"/>
      <c r="L20" s="61">
        <f t="shared" si="27"/>
        <v>-2.0500000000000114</v>
      </c>
      <c r="M20" s="62">
        <f t="shared" si="28"/>
        <v>-10250.000000000056</v>
      </c>
    </row>
    <row r="21" spans="1:13" s="63" customFormat="1" ht="15.75" customHeight="1">
      <c r="A21" s="57">
        <v>43203</v>
      </c>
      <c r="B21" s="58" t="s">
        <v>406</v>
      </c>
      <c r="C21" s="59">
        <v>4000</v>
      </c>
      <c r="D21" s="58" t="s">
        <v>14</v>
      </c>
      <c r="E21" s="58">
        <v>100.05</v>
      </c>
      <c r="F21" s="58">
        <v>100.7</v>
      </c>
      <c r="G21" s="73"/>
      <c r="H21" s="73"/>
      <c r="I21" s="60">
        <f t="shared" si="26"/>
        <v>2600.0000000000227</v>
      </c>
      <c r="J21" s="61"/>
      <c r="K21" s="61"/>
      <c r="L21" s="61">
        <f t="shared" si="27"/>
        <v>0.65000000000000568</v>
      </c>
      <c r="M21" s="62">
        <f t="shared" si="28"/>
        <v>2600.0000000000227</v>
      </c>
    </row>
    <row r="22" spans="1:13" s="63" customFormat="1" ht="15.75" customHeight="1">
      <c r="A22" s="57">
        <v>43202</v>
      </c>
      <c r="B22" s="58" t="s">
        <v>391</v>
      </c>
      <c r="C22" s="59">
        <v>3750</v>
      </c>
      <c r="D22" s="58" t="s">
        <v>15</v>
      </c>
      <c r="E22" s="58">
        <v>181.85</v>
      </c>
      <c r="F22" s="58">
        <v>182.9</v>
      </c>
      <c r="G22" s="73"/>
      <c r="H22" s="73"/>
      <c r="I22" s="60">
        <f t="shared" ref="I22:I24" si="29">(IF(D22="SHORT",E22-F22,IF(D22="LONG",F22-E22)))*C22</f>
        <v>-3937.5000000000427</v>
      </c>
      <c r="J22" s="61"/>
      <c r="K22" s="61"/>
      <c r="L22" s="61">
        <f t="shared" ref="L22:L24" si="30">(J22+I22+K22)/C22</f>
        <v>-1.0500000000000114</v>
      </c>
      <c r="M22" s="62">
        <f t="shared" ref="M22:M24" si="31">L22*C22</f>
        <v>-3937.5000000000427</v>
      </c>
    </row>
    <row r="23" spans="1:13" s="63" customFormat="1" ht="15.75" customHeight="1">
      <c r="A23" s="57">
        <v>43202</v>
      </c>
      <c r="B23" s="58" t="s">
        <v>374</v>
      </c>
      <c r="C23" s="59">
        <v>1200</v>
      </c>
      <c r="D23" s="58" t="s">
        <v>14</v>
      </c>
      <c r="E23" s="58">
        <v>623.79999999999995</v>
      </c>
      <c r="F23" s="58">
        <v>627.5</v>
      </c>
      <c r="G23" s="73">
        <v>632.25</v>
      </c>
      <c r="H23" s="73"/>
      <c r="I23" s="60">
        <f t="shared" si="29"/>
        <v>4440.0000000000546</v>
      </c>
      <c r="J23" s="61">
        <f t="shared" ref="J23" si="32">(IF(D23="SHORT",IF(G23="",0,F23-G23),IF(D23="LONG",IF(G23="",0,G23-F23))))*C23</f>
        <v>5700</v>
      </c>
      <c r="K23" s="61"/>
      <c r="L23" s="61">
        <f t="shared" si="30"/>
        <v>8.4500000000000455</v>
      </c>
      <c r="M23" s="62">
        <f t="shared" si="31"/>
        <v>10140.000000000055</v>
      </c>
    </row>
    <row r="24" spans="1:13" s="63" customFormat="1" ht="15.75" customHeight="1">
      <c r="A24" s="57">
        <v>43202</v>
      </c>
      <c r="B24" s="58" t="s">
        <v>405</v>
      </c>
      <c r="C24" s="59">
        <v>6000</v>
      </c>
      <c r="D24" s="58" t="s">
        <v>14</v>
      </c>
      <c r="E24" s="58">
        <v>121.7</v>
      </c>
      <c r="F24" s="58">
        <v>122.45</v>
      </c>
      <c r="G24" s="73"/>
      <c r="H24" s="73"/>
      <c r="I24" s="60">
        <f t="shared" si="29"/>
        <v>4500</v>
      </c>
      <c r="J24" s="61"/>
      <c r="K24" s="61"/>
      <c r="L24" s="61">
        <f t="shared" si="30"/>
        <v>0.75</v>
      </c>
      <c r="M24" s="62">
        <f t="shared" si="31"/>
        <v>4500</v>
      </c>
    </row>
    <row r="25" spans="1:13" s="63" customFormat="1">
      <c r="A25" s="57">
        <v>43201</v>
      </c>
      <c r="B25" s="58" t="s">
        <v>404</v>
      </c>
      <c r="C25" s="59">
        <v>500</v>
      </c>
      <c r="D25" s="58" t="s">
        <v>15</v>
      </c>
      <c r="E25" s="58">
        <v>1385.5</v>
      </c>
      <c r="F25" s="58">
        <v>1379</v>
      </c>
      <c r="G25" s="73"/>
      <c r="H25" s="73"/>
      <c r="I25" s="60">
        <f t="shared" ref="I25:I27" si="33">(IF(D25="SHORT",E25-F25,IF(D25="LONG",F25-E25)))*C25</f>
        <v>3250</v>
      </c>
      <c r="J25" s="61"/>
      <c r="K25" s="61"/>
      <c r="L25" s="61">
        <f t="shared" ref="L25:L27" si="34">(J25+I25+K25)/C25</f>
        <v>6.5</v>
      </c>
      <c r="M25" s="62">
        <f t="shared" ref="M25:M27" si="35">L25*C25</f>
        <v>3250</v>
      </c>
    </row>
    <row r="26" spans="1:13" s="63" customFormat="1" ht="15.75" customHeight="1">
      <c r="A26" s="57">
        <v>43201</v>
      </c>
      <c r="B26" s="58" t="s">
        <v>403</v>
      </c>
      <c r="C26" s="59">
        <v>2500</v>
      </c>
      <c r="D26" s="58" t="s">
        <v>14</v>
      </c>
      <c r="E26" s="58">
        <v>340.45</v>
      </c>
      <c r="F26" s="58">
        <v>342.5</v>
      </c>
      <c r="G26" s="73">
        <v>345.1</v>
      </c>
      <c r="H26" s="73"/>
      <c r="I26" s="60">
        <f t="shared" si="33"/>
        <v>5125.0000000000282</v>
      </c>
      <c r="J26" s="61">
        <f t="shared" ref="J26:J27" si="36">(IF(D26="SHORT",IF(G26="",0,F26-G26),IF(D26="LONG",IF(G26="",0,G26-F26))))*C26</f>
        <v>6500.0000000000564</v>
      </c>
      <c r="K26" s="61"/>
      <c r="L26" s="61">
        <f t="shared" si="34"/>
        <v>4.6500000000000332</v>
      </c>
      <c r="M26" s="62">
        <f t="shared" si="35"/>
        <v>11625.000000000084</v>
      </c>
    </row>
    <row r="27" spans="1:13" s="63" customFormat="1">
      <c r="A27" s="57">
        <v>43200</v>
      </c>
      <c r="B27" s="58" t="s">
        <v>373</v>
      </c>
      <c r="C27" s="59">
        <v>1500</v>
      </c>
      <c r="D27" s="58" t="s">
        <v>14</v>
      </c>
      <c r="E27" s="58">
        <v>964.6</v>
      </c>
      <c r="F27" s="58">
        <v>971.35</v>
      </c>
      <c r="G27" s="73">
        <v>980.6</v>
      </c>
      <c r="H27" s="73"/>
      <c r="I27" s="60">
        <f t="shared" si="33"/>
        <v>10125</v>
      </c>
      <c r="J27" s="61">
        <f t="shared" si="36"/>
        <v>13875</v>
      </c>
      <c r="K27" s="61"/>
      <c r="L27" s="61">
        <f t="shared" si="34"/>
        <v>16</v>
      </c>
      <c r="M27" s="62">
        <f t="shared" si="35"/>
        <v>24000</v>
      </c>
    </row>
    <row r="28" spans="1:13" s="63" customFormat="1">
      <c r="A28" s="57">
        <v>43200</v>
      </c>
      <c r="B28" s="58" t="s">
        <v>402</v>
      </c>
      <c r="C28" s="59">
        <v>12000</v>
      </c>
      <c r="D28" s="58" t="s">
        <v>15</v>
      </c>
      <c r="E28" s="58">
        <v>81</v>
      </c>
      <c r="F28" s="58">
        <v>81.8</v>
      </c>
      <c r="G28" s="73"/>
      <c r="H28" s="73"/>
      <c r="I28" s="60">
        <f t="shared" ref="I28:I29" si="37">(IF(D28="SHORT",E28-F28,IF(D28="LONG",F28-E28)))*C28</f>
        <v>-9599.9999999999654</v>
      </c>
      <c r="J28" s="61"/>
      <c r="K28" s="61"/>
      <c r="L28" s="61">
        <f t="shared" ref="L28:L29" si="38">(J28+I28+K28)/C28</f>
        <v>-0.79999999999999716</v>
      </c>
      <c r="M28" s="62">
        <f t="shared" ref="M28:M29" si="39">L28*C28</f>
        <v>-9599.9999999999654</v>
      </c>
    </row>
    <row r="29" spans="1:13" s="63" customFormat="1">
      <c r="A29" s="57">
        <v>43200</v>
      </c>
      <c r="B29" s="58" t="s">
        <v>373</v>
      </c>
      <c r="C29" s="59">
        <v>1500</v>
      </c>
      <c r="D29" s="58" t="s">
        <v>14</v>
      </c>
      <c r="E29" s="58">
        <v>966</v>
      </c>
      <c r="F29" s="58">
        <v>958.6</v>
      </c>
      <c r="G29" s="73"/>
      <c r="H29" s="73"/>
      <c r="I29" s="60">
        <f t="shared" si="37"/>
        <v>-11099.999999999965</v>
      </c>
      <c r="J29" s="61"/>
      <c r="K29" s="61"/>
      <c r="L29" s="61">
        <f t="shared" si="38"/>
        <v>-7.3999999999999773</v>
      </c>
      <c r="M29" s="62">
        <f t="shared" si="39"/>
        <v>-11099.999999999965</v>
      </c>
    </row>
    <row r="30" spans="1:13" s="63" customFormat="1">
      <c r="A30" s="57">
        <v>43199</v>
      </c>
      <c r="B30" s="58" t="s">
        <v>379</v>
      </c>
      <c r="C30" s="59">
        <v>700</v>
      </c>
      <c r="D30" s="58" t="s">
        <v>14</v>
      </c>
      <c r="E30" s="58">
        <v>958.2</v>
      </c>
      <c r="F30" s="58">
        <v>957</v>
      </c>
      <c r="G30" s="73"/>
      <c r="H30" s="73"/>
      <c r="I30" s="60">
        <f t="shared" ref="I30:I33" si="40">(IF(D30="SHORT",E30-F30,IF(D30="LONG",F30-E30)))*C30</f>
        <v>-840.00000000003183</v>
      </c>
      <c r="J30" s="61"/>
      <c r="K30" s="61"/>
      <c r="L30" s="61">
        <f t="shared" ref="L30:L33" si="41">(J30+I30+K30)/C30</f>
        <v>-1.2000000000000455</v>
      </c>
      <c r="M30" s="62">
        <f t="shared" ref="M30:M33" si="42">L30*C30</f>
        <v>-840.00000000003183</v>
      </c>
    </row>
    <row r="31" spans="1:13" s="63" customFormat="1">
      <c r="A31" s="57">
        <v>43199</v>
      </c>
      <c r="B31" s="58" t="s">
        <v>401</v>
      </c>
      <c r="C31" s="59">
        <v>7000</v>
      </c>
      <c r="D31" s="58" t="s">
        <v>15</v>
      </c>
      <c r="E31" s="58">
        <v>146.80000000000001</v>
      </c>
      <c r="F31" s="58">
        <v>146.69999999999999</v>
      </c>
      <c r="G31" s="73"/>
      <c r="H31" s="73"/>
      <c r="I31" s="60">
        <f t="shared" si="40"/>
        <v>700.00000000015916</v>
      </c>
      <c r="J31" s="61"/>
      <c r="K31" s="61"/>
      <c r="L31" s="61">
        <f t="shared" si="41"/>
        <v>0.10000000000002274</v>
      </c>
      <c r="M31" s="62">
        <f t="shared" si="42"/>
        <v>700.00000000015916</v>
      </c>
    </row>
    <row r="32" spans="1:13" s="63" customFormat="1">
      <c r="A32" s="57">
        <v>43199</v>
      </c>
      <c r="B32" s="58" t="s">
        <v>400</v>
      </c>
      <c r="C32" s="59">
        <v>1250</v>
      </c>
      <c r="D32" s="58" t="s">
        <v>15</v>
      </c>
      <c r="E32" s="58">
        <v>455</v>
      </c>
      <c r="F32" s="58">
        <v>452.3</v>
      </c>
      <c r="G32" s="73">
        <v>448.85</v>
      </c>
      <c r="H32" s="73"/>
      <c r="I32" s="60">
        <f t="shared" si="40"/>
        <v>3374.9999999999859</v>
      </c>
      <c r="J32" s="61">
        <f t="shared" ref="J32" si="43">(IF(D32="SHORT",IF(G32="",0,F32-G32),IF(D32="LONG",IF(G32="",0,G32-F32))))*C32</f>
        <v>4312.4999999999854</v>
      </c>
      <c r="K32" s="61"/>
      <c r="L32" s="61">
        <f t="shared" si="41"/>
        <v>6.1499999999999764</v>
      </c>
      <c r="M32" s="62">
        <f t="shared" si="42"/>
        <v>7687.4999999999709</v>
      </c>
    </row>
    <row r="33" spans="1:13" s="63" customFormat="1">
      <c r="A33" s="57">
        <v>43199</v>
      </c>
      <c r="B33" s="58" t="s">
        <v>393</v>
      </c>
      <c r="C33" s="59">
        <v>250</v>
      </c>
      <c r="D33" s="58" t="s">
        <v>14</v>
      </c>
      <c r="E33" s="58">
        <v>2810.25</v>
      </c>
      <c r="F33" s="58">
        <v>2783.55</v>
      </c>
      <c r="G33" s="73"/>
      <c r="H33" s="73"/>
      <c r="I33" s="60">
        <f t="shared" si="40"/>
        <v>-6674.9999999999545</v>
      </c>
      <c r="J33" s="61"/>
      <c r="K33" s="61"/>
      <c r="L33" s="61">
        <f t="shared" si="41"/>
        <v>-26.699999999999818</v>
      </c>
      <c r="M33" s="62">
        <f t="shared" si="42"/>
        <v>-6674.9999999999545</v>
      </c>
    </row>
    <row r="34" spans="1:13" s="63" customFormat="1">
      <c r="A34" s="57">
        <v>43195</v>
      </c>
      <c r="B34" s="58" t="s">
        <v>376</v>
      </c>
      <c r="C34" s="59">
        <v>3000</v>
      </c>
      <c r="D34" s="58" t="s">
        <v>14</v>
      </c>
      <c r="E34" s="58">
        <v>306.39999999999998</v>
      </c>
      <c r="F34" s="58">
        <v>308.2</v>
      </c>
      <c r="G34" s="73">
        <v>310.55</v>
      </c>
      <c r="H34" s="73"/>
      <c r="I34" s="60">
        <f t="shared" ref="I34" si="44">(IF(D34="SHORT",E34-F34,IF(D34="LONG",F34-E34)))*C34</f>
        <v>5400.0000000000346</v>
      </c>
      <c r="J34" s="61">
        <f t="shared" ref="J34" si="45">(IF(D34="SHORT",IF(G34="",0,F34-G34),IF(D34="LONG",IF(G34="",0,G34-F34))))*C34</f>
        <v>7050.0000000000682</v>
      </c>
      <c r="K34" s="61"/>
      <c r="L34" s="61">
        <f t="shared" ref="L34" si="46">(J34+I34+K34)/C34</f>
        <v>4.1500000000000341</v>
      </c>
      <c r="M34" s="62">
        <f t="shared" ref="M34" si="47">L34*C34</f>
        <v>12450.000000000102</v>
      </c>
    </row>
    <row r="35" spans="1:13" s="32" customFormat="1">
      <c r="A35" s="70">
        <v>43195</v>
      </c>
      <c r="B35" s="71" t="s">
        <v>399</v>
      </c>
      <c r="C35" s="72">
        <v>1250</v>
      </c>
      <c r="D35" s="71" t="s">
        <v>14</v>
      </c>
      <c r="E35" s="71">
        <v>480.5</v>
      </c>
      <c r="F35" s="71">
        <v>483.35</v>
      </c>
      <c r="G35" s="66">
        <v>487</v>
      </c>
      <c r="H35" s="66">
        <v>490.7</v>
      </c>
      <c r="I35" s="68">
        <f t="shared" ref="I35" si="48">(IF(D35="SHORT",E35-F35,IF(D35="LONG",F35-E35)))*C35</f>
        <v>3562.5000000000282</v>
      </c>
      <c r="J35" s="67">
        <f t="shared" ref="J35" si="49">(IF(D35="SHORT",IF(G35="",0,F35-G35),IF(D35="LONG",IF(G35="",0,G35-F35))))*C35</f>
        <v>4562.4999999999718</v>
      </c>
      <c r="K35" s="67">
        <f t="shared" ref="K35" si="50">(IF(D35="SHORT",IF(H35="",0,G35-H35),IF(D35="LONG",IF(H35="",0,(H35-G35)))))*C35</f>
        <v>4624.9999999999854</v>
      </c>
      <c r="L35" s="67">
        <f t="shared" ref="L35" si="51">(J35+I35+K35)/C35</f>
        <v>10.199999999999989</v>
      </c>
      <c r="M35" s="69">
        <f t="shared" ref="M35" si="52">L35*C35</f>
        <v>12749.999999999985</v>
      </c>
    </row>
    <row r="36" spans="1:13" s="63" customFormat="1">
      <c r="A36" s="57">
        <v>43194</v>
      </c>
      <c r="B36" s="58" t="s">
        <v>398</v>
      </c>
      <c r="C36" s="59">
        <v>2000</v>
      </c>
      <c r="D36" s="58" t="s">
        <v>14</v>
      </c>
      <c r="E36" s="58">
        <v>313.55</v>
      </c>
      <c r="F36" s="58">
        <v>310.60000000000002</v>
      </c>
      <c r="G36" s="73"/>
      <c r="H36" s="73"/>
      <c r="I36" s="60">
        <f t="shared" ref="I36" si="53">(IF(D36="SHORT",E36-F36,IF(D36="LONG",F36-E36)))*C36</f>
        <v>-5899.9999999999773</v>
      </c>
      <c r="J36" s="61"/>
      <c r="K36" s="61"/>
      <c r="L36" s="61">
        <f t="shared" ref="L36" si="54">(J36+I36+K36)/C36</f>
        <v>-2.9499999999999886</v>
      </c>
      <c r="M36" s="62">
        <f t="shared" ref="M36" si="55">L36*C36</f>
        <v>-5899.9999999999773</v>
      </c>
    </row>
    <row r="37" spans="1:13" s="32" customFormat="1">
      <c r="A37" s="70">
        <v>43194</v>
      </c>
      <c r="B37" s="71" t="s">
        <v>371</v>
      </c>
      <c r="C37" s="72">
        <v>600</v>
      </c>
      <c r="D37" s="71" t="s">
        <v>15</v>
      </c>
      <c r="E37" s="71">
        <v>1129.0999999999999</v>
      </c>
      <c r="F37" s="71">
        <v>1122.9000000000001</v>
      </c>
      <c r="G37" s="66">
        <v>1114.45</v>
      </c>
      <c r="H37" s="66">
        <v>1106.0999999999999</v>
      </c>
      <c r="I37" s="68">
        <f t="shared" ref="I37" si="56">(IF(D37="SHORT",E37-F37,IF(D37="LONG",F37-E37)))*C37</f>
        <v>3719.9999999998909</v>
      </c>
      <c r="J37" s="67">
        <f t="shared" ref="J37" si="57">(IF(D37="SHORT",IF(G37="",0,F37-G37),IF(D37="LONG",IF(G37="",0,G37-F37))))*C37</f>
        <v>5070.0000000000273</v>
      </c>
      <c r="K37" s="67">
        <f t="shared" ref="K37" si="58">(IF(D37="SHORT",IF(H37="",0,G37-H37),IF(D37="LONG",IF(H37="",0,(H37-G37)))))*C37</f>
        <v>5010.0000000000819</v>
      </c>
      <c r="L37" s="67">
        <f t="shared" ref="L37" si="59">(J37+I37+K37)/C37</f>
        <v>23</v>
      </c>
      <c r="M37" s="69">
        <f t="shared" ref="M37" si="60">L37*C37</f>
        <v>13800</v>
      </c>
    </row>
    <row r="38" spans="1:13" s="32" customFormat="1">
      <c r="A38" s="70">
        <v>43194</v>
      </c>
      <c r="B38" s="71" t="s">
        <v>397</v>
      </c>
      <c r="C38" s="72">
        <v>4500</v>
      </c>
      <c r="D38" s="71" t="s">
        <v>15</v>
      </c>
      <c r="E38" s="71">
        <v>124.6</v>
      </c>
      <c r="F38" s="71">
        <v>123.85</v>
      </c>
      <c r="G38" s="66">
        <v>122.9</v>
      </c>
      <c r="H38" s="66">
        <v>121.95</v>
      </c>
      <c r="I38" s="68">
        <f t="shared" ref="I38" si="61">(IF(D38="SHORT",E38-F38,IF(D38="LONG",F38-E38)))*C38</f>
        <v>3375</v>
      </c>
      <c r="J38" s="67">
        <f t="shared" ref="J38" si="62">(IF(D38="SHORT",IF(G38="",0,F38-G38),IF(D38="LONG",IF(G38="",0,G38-F38))))*C38</f>
        <v>4274.9999999999491</v>
      </c>
      <c r="K38" s="67">
        <f t="shared" ref="K38" si="63">(IF(D38="SHORT",IF(H38="",0,G38-H38),IF(D38="LONG",IF(H38="",0,(H38-G38)))))*C38</f>
        <v>4275.0000000000127</v>
      </c>
      <c r="L38" s="67">
        <f t="shared" ref="L38" si="64">(J38+I38+K38)/C38</f>
        <v>2.6499999999999915</v>
      </c>
      <c r="M38" s="69">
        <f t="shared" ref="M38" si="65">L38*C38</f>
        <v>11924.999999999962</v>
      </c>
    </row>
    <row r="39" spans="1:13" s="63" customFormat="1">
      <c r="A39" s="57">
        <v>43193</v>
      </c>
      <c r="B39" s="58" t="s">
        <v>396</v>
      </c>
      <c r="C39" s="59">
        <v>3500</v>
      </c>
      <c r="D39" s="58" t="s">
        <v>14</v>
      </c>
      <c r="E39" s="58">
        <v>162.65</v>
      </c>
      <c r="F39" s="58">
        <v>163.6</v>
      </c>
      <c r="G39" s="73">
        <v>164.85</v>
      </c>
      <c r="H39" s="73"/>
      <c r="I39" s="60">
        <f t="shared" ref="I39" si="66">(IF(D39="SHORT",E39-F39,IF(D39="LONG",F39-E39)))*C39</f>
        <v>3324.99999999996</v>
      </c>
      <c r="J39" s="61">
        <f t="shared" ref="J39" si="67">(IF(D39="SHORT",IF(G39="",0,F39-G39),IF(D39="LONG",IF(G39="",0,G39-F39))))*C39</f>
        <v>4375</v>
      </c>
      <c r="K39" s="61"/>
      <c r="L39" s="61">
        <f t="shared" ref="L39" si="68">(J39+I39+K39)/C39</f>
        <v>2.1999999999999886</v>
      </c>
      <c r="M39" s="62">
        <f t="shared" ref="M39" si="69">L39*C39</f>
        <v>7699.99999999996</v>
      </c>
    </row>
    <row r="40" spans="1:13" s="32" customFormat="1">
      <c r="A40" s="70">
        <v>43193</v>
      </c>
      <c r="B40" s="71" t="s">
        <v>395</v>
      </c>
      <c r="C40" s="72">
        <v>5000</v>
      </c>
      <c r="D40" s="71" t="s">
        <v>14</v>
      </c>
      <c r="E40" s="71">
        <v>76.900000000000006</v>
      </c>
      <c r="F40" s="71">
        <v>77.349999999999994</v>
      </c>
      <c r="G40" s="66">
        <v>77.95</v>
      </c>
      <c r="H40" s="66">
        <v>78.55</v>
      </c>
      <c r="I40" s="68">
        <f t="shared" ref="I40" si="70">(IF(D40="SHORT",E40-F40,IF(D40="LONG",F40-E40)))*C40</f>
        <v>2249.9999999999432</v>
      </c>
      <c r="J40" s="67">
        <f t="shared" ref="J40" si="71">(IF(D40="SHORT",IF(G40="",0,F40-G40),IF(D40="LONG",IF(G40="",0,G40-F40))))*C40</f>
        <v>3000.0000000000427</v>
      </c>
      <c r="K40" s="67">
        <f t="shared" ref="K40" si="72">(IF(D40="SHORT",IF(H40="",0,G40-H40),IF(D40="LONG",IF(H40="",0,(H40-G40)))))*C40</f>
        <v>2999.9999999999718</v>
      </c>
      <c r="L40" s="67">
        <f t="shared" ref="L40" si="73">(J40+I40+K40)/C40</f>
        <v>1.6499999999999913</v>
      </c>
      <c r="M40" s="69">
        <f t="shared" ref="M40" si="74">L40*C40</f>
        <v>8249.9999999999563</v>
      </c>
    </row>
    <row r="41" spans="1:13" ht="15.75">
      <c r="A41" s="74"/>
      <c r="B41" s="75"/>
      <c r="C41" s="75"/>
      <c r="D41" s="75"/>
      <c r="E41" s="75"/>
      <c r="F41" s="75"/>
      <c r="G41" s="75"/>
      <c r="H41" s="75"/>
      <c r="I41" s="76"/>
      <c r="J41" s="77"/>
      <c r="K41" s="78"/>
      <c r="L41" s="79"/>
      <c r="M41" s="75"/>
    </row>
    <row r="42" spans="1:13" s="32" customFormat="1">
      <c r="A42" s="70">
        <v>43187</v>
      </c>
      <c r="B42" s="71" t="s">
        <v>386</v>
      </c>
      <c r="C42" s="72">
        <v>400</v>
      </c>
      <c r="D42" s="71" t="s">
        <v>15</v>
      </c>
      <c r="E42" s="71">
        <v>1251</v>
      </c>
      <c r="F42" s="71">
        <v>1244.75</v>
      </c>
      <c r="G42" s="66">
        <v>1235.4000000000001</v>
      </c>
      <c r="H42" s="66">
        <v>1226.0999999999999</v>
      </c>
      <c r="I42" s="68">
        <f t="shared" ref="I42:I44" si="75">(IF(D42="SHORT",E42-F42,IF(D42="LONG",F42-E42)))*C42</f>
        <v>2500</v>
      </c>
      <c r="J42" s="67">
        <f t="shared" ref="J42" si="76">(IF(D42="SHORT",IF(G42="",0,F42-G42),IF(D42="LONG",IF(G42="",0,G42-F42))))*C42</f>
        <v>3739.9999999999636</v>
      </c>
      <c r="K42" s="67">
        <f t="shared" ref="K42" si="77">(IF(D42="SHORT",IF(H42="",0,G42-H42),IF(D42="LONG",IF(H42="",0,(H42-G42)))))*C42</f>
        <v>3720.0000000000728</v>
      </c>
      <c r="L42" s="67">
        <f t="shared" ref="L42:L44" si="78">(J42+I42+K42)/C42</f>
        <v>24.900000000000091</v>
      </c>
      <c r="M42" s="69">
        <f t="shared" ref="M42:M44" si="79">L42*C42</f>
        <v>9960.0000000000364</v>
      </c>
    </row>
    <row r="43" spans="1:13" s="63" customFormat="1">
      <c r="A43" s="57">
        <v>43187</v>
      </c>
      <c r="B43" s="58" t="s">
        <v>394</v>
      </c>
      <c r="C43" s="59">
        <v>1600</v>
      </c>
      <c r="D43" s="58" t="s">
        <v>15</v>
      </c>
      <c r="E43" s="58">
        <v>266.5</v>
      </c>
      <c r="F43" s="58">
        <v>269.05</v>
      </c>
      <c r="G43" s="58"/>
      <c r="H43" s="58"/>
      <c r="I43" s="60">
        <f t="shared" si="75"/>
        <v>-4080.0000000000182</v>
      </c>
      <c r="J43" s="61"/>
      <c r="K43" s="61"/>
      <c r="L43" s="61">
        <f t="shared" si="78"/>
        <v>-2.5500000000000114</v>
      </c>
      <c r="M43" s="62">
        <f t="shared" si="79"/>
        <v>-4080.0000000000182</v>
      </c>
    </row>
    <row r="44" spans="1:13" s="63" customFormat="1">
      <c r="A44" s="57">
        <v>43187</v>
      </c>
      <c r="B44" s="58" t="s">
        <v>393</v>
      </c>
      <c r="C44" s="59">
        <v>250</v>
      </c>
      <c r="D44" s="58" t="s">
        <v>14</v>
      </c>
      <c r="E44" s="58">
        <v>2787.05</v>
      </c>
      <c r="F44" s="58">
        <v>2760.55</v>
      </c>
      <c r="G44" s="58"/>
      <c r="H44" s="58"/>
      <c r="I44" s="60">
        <f t="shared" si="75"/>
        <v>-6625</v>
      </c>
      <c r="J44" s="61"/>
      <c r="K44" s="61"/>
      <c r="L44" s="61">
        <f t="shared" si="78"/>
        <v>-26.5</v>
      </c>
      <c r="M44" s="62">
        <f t="shared" si="79"/>
        <v>-6625</v>
      </c>
    </row>
    <row r="45" spans="1:13" s="63" customFormat="1">
      <c r="A45" s="57">
        <v>43186</v>
      </c>
      <c r="B45" s="58" t="s">
        <v>392</v>
      </c>
      <c r="C45" s="59">
        <v>300</v>
      </c>
      <c r="D45" s="58" t="s">
        <v>14</v>
      </c>
      <c r="E45" s="58">
        <v>1773.5</v>
      </c>
      <c r="F45" s="58">
        <v>1783.25</v>
      </c>
      <c r="G45" s="58"/>
      <c r="H45" s="58"/>
      <c r="I45" s="60">
        <f t="shared" ref="I45:I47" si="80">(IF(D45="SHORT",E45-F45,IF(D45="LONG",F45-E45)))*C45</f>
        <v>2925</v>
      </c>
      <c r="J45" s="61"/>
      <c r="K45" s="61"/>
      <c r="L45" s="61">
        <f t="shared" ref="L45:L47" si="81">(J45+I45+K45)/C45</f>
        <v>9.75</v>
      </c>
      <c r="M45" s="62">
        <f t="shared" ref="M45:M47" si="82">L45*C45</f>
        <v>2925</v>
      </c>
    </row>
    <row r="46" spans="1:13" s="63" customFormat="1">
      <c r="A46" s="57">
        <v>43186</v>
      </c>
      <c r="B46" s="58" t="s">
        <v>391</v>
      </c>
      <c r="C46" s="59">
        <v>3750</v>
      </c>
      <c r="D46" s="58" t="s">
        <v>15</v>
      </c>
      <c r="E46" s="58">
        <v>178.5</v>
      </c>
      <c r="F46" s="58">
        <v>177.4</v>
      </c>
      <c r="G46" s="58"/>
      <c r="H46" s="58"/>
      <c r="I46" s="60">
        <f t="shared" si="80"/>
        <v>4124.9999999999791</v>
      </c>
      <c r="J46" s="61"/>
      <c r="K46" s="61"/>
      <c r="L46" s="61">
        <f t="shared" si="81"/>
        <v>1.0999999999999943</v>
      </c>
      <c r="M46" s="62">
        <f t="shared" si="82"/>
        <v>4124.9999999999791</v>
      </c>
    </row>
    <row r="47" spans="1:13" s="63" customFormat="1">
      <c r="A47" s="57">
        <v>43186</v>
      </c>
      <c r="B47" s="58" t="s">
        <v>187</v>
      </c>
      <c r="C47" s="59">
        <v>4950</v>
      </c>
      <c r="D47" s="58" t="s">
        <v>14</v>
      </c>
      <c r="E47" s="58">
        <v>143.44999999999999</v>
      </c>
      <c r="F47" s="58">
        <v>143.80000000000001</v>
      </c>
      <c r="G47" s="58"/>
      <c r="H47" s="58"/>
      <c r="I47" s="60">
        <f t="shared" si="80"/>
        <v>1732.5000000001125</v>
      </c>
      <c r="J47" s="61"/>
      <c r="K47" s="61"/>
      <c r="L47" s="61">
        <f t="shared" si="81"/>
        <v>0.35000000000002274</v>
      </c>
      <c r="M47" s="62">
        <f t="shared" si="82"/>
        <v>1732.5000000001125</v>
      </c>
    </row>
    <row r="48" spans="1:13" s="63" customFormat="1">
      <c r="A48" s="57">
        <v>43185</v>
      </c>
      <c r="B48" s="58" t="s">
        <v>390</v>
      </c>
      <c r="C48" s="59">
        <v>400</v>
      </c>
      <c r="D48" s="58" t="s">
        <v>15</v>
      </c>
      <c r="E48" s="58">
        <v>1204.3</v>
      </c>
      <c r="F48" s="58">
        <v>1219</v>
      </c>
      <c r="G48" s="58"/>
      <c r="H48" s="58"/>
      <c r="I48" s="60">
        <f t="shared" ref="I48" si="83">(IF(D48="SHORT",E48-F48,IF(D48="LONG",F48-E48)))*C48</f>
        <v>-5880.0000000000182</v>
      </c>
      <c r="J48" s="61"/>
      <c r="K48" s="61"/>
      <c r="L48" s="61">
        <f t="shared" ref="L48" si="84">(J48+I48+K48)/C48</f>
        <v>-14.700000000000045</v>
      </c>
      <c r="M48" s="62">
        <f t="shared" ref="M48" si="85">L48*C48</f>
        <v>-5880.0000000000182</v>
      </c>
    </row>
    <row r="49" spans="1:13" s="63" customFormat="1">
      <c r="A49" s="57">
        <v>43185</v>
      </c>
      <c r="B49" s="58" t="s">
        <v>380</v>
      </c>
      <c r="C49" s="59">
        <v>1200</v>
      </c>
      <c r="D49" s="58" t="s">
        <v>14</v>
      </c>
      <c r="E49" s="58">
        <v>624.4</v>
      </c>
      <c r="F49" s="58">
        <v>628.1</v>
      </c>
      <c r="G49" s="58"/>
      <c r="H49" s="58"/>
      <c r="I49" s="60">
        <f t="shared" ref="I49" si="86">(IF(D49="SHORT",E49-F49,IF(D49="LONG",F49-E49)))*C49</f>
        <v>4440.0000000000546</v>
      </c>
      <c r="J49" s="61"/>
      <c r="K49" s="61"/>
      <c r="L49" s="61">
        <f t="shared" ref="L49" si="87">(J49+I49+K49)/C49</f>
        <v>3.7000000000000455</v>
      </c>
      <c r="M49" s="62">
        <f t="shared" ref="M49" si="88">L49*C49</f>
        <v>4440.0000000000546</v>
      </c>
    </row>
    <row r="50" spans="1:13" s="32" customFormat="1">
      <c r="A50" s="70">
        <v>43185</v>
      </c>
      <c r="B50" s="71" t="s">
        <v>373</v>
      </c>
      <c r="C50" s="72">
        <v>1500</v>
      </c>
      <c r="D50" s="71" t="s">
        <v>14</v>
      </c>
      <c r="E50" s="71">
        <v>913.45</v>
      </c>
      <c r="F50" s="71">
        <v>918.45</v>
      </c>
      <c r="G50" s="66">
        <v>925.4</v>
      </c>
      <c r="H50" s="66">
        <v>932.3</v>
      </c>
      <c r="I50" s="68">
        <f t="shared" ref="I50" si="89">(IF(D50="SHORT",E50-F50,IF(D50="LONG",F50-E50)))*C50</f>
        <v>7500</v>
      </c>
      <c r="J50" s="67">
        <f t="shared" ref="J50" si="90">(IF(D50="SHORT",IF(G50="",0,F50-G50),IF(D50="LONG",IF(G50="",0,G50-F50))))*C50</f>
        <v>10424.999999999898</v>
      </c>
      <c r="K50" s="67">
        <f t="shared" ref="K50" si="91">(IF(D50="SHORT",IF(H50="",0,G50-H50),IF(D50="LONG",IF(H50="",0,(H50-G50)))))*C50</f>
        <v>10349.999999999965</v>
      </c>
      <c r="L50" s="67">
        <f t="shared" ref="L50" si="92">(J50+I50+K50)/C50</f>
        <v>18.849999999999909</v>
      </c>
      <c r="M50" s="69">
        <f t="shared" ref="M50" si="93">L50*C50</f>
        <v>28274.999999999862</v>
      </c>
    </row>
    <row r="51" spans="1:13" s="63" customFormat="1">
      <c r="A51" s="57">
        <v>43182</v>
      </c>
      <c r="B51" s="58" t="s">
        <v>380</v>
      </c>
      <c r="C51" s="59">
        <v>1200</v>
      </c>
      <c r="D51" s="58" t="s">
        <v>15</v>
      </c>
      <c r="E51" s="58">
        <v>619.15</v>
      </c>
      <c r="F51" s="58">
        <v>615.75</v>
      </c>
      <c r="G51" s="58"/>
      <c r="H51" s="58"/>
      <c r="I51" s="60">
        <f t="shared" ref="I51" si="94">(IF(D51="SHORT",E51-F51,IF(D51="LONG",F51-E51)))*C51</f>
        <v>4079.9999999999727</v>
      </c>
      <c r="J51" s="61"/>
      <c r="K51" s="61"/>
      <c r="L51" s="61">
        <f t="shared" ref="L51" si="95">(J51+I51+K51)/C51</f>
        <v>3.3999999999999773</v>
      </c>
      <c r="M51" s="62">
        <f t="shared" ref="M51" si="96">L51*C51</f>
        <v>4079.9999999999727</v>
      </c>
    </row>
    <row r="52" spans="1:13" s="32" customFormat="1">
      <c r="A52" s="70">
        <v>43182</v>
      </c>
      <c r="B52" s="71" t="s">
        <v>379</v>
      </c>
      <c r="C52" s="72">
        <v>700</v>
      </c>
      <c r="D52" s="71" t="s">
        <v>14</v>
      </c>
      <c r="E52" s="71">
        <v>937.1</v>
      </c>
      <c r="F52" s="71">
        <v>942.2</v>
      </c>
      <c r="G52" s="66">
        <v>948.8</v>
      </c>
      <c r="H52" s="66">
        <v>955.45</v>
      </c>
      <c r="I52" s="68">
        <f t="shared" ref="I52" si="97">(IF(D52="SHORT",E52-F52,IF(D52="LONG",F52-E52)))*C52</f>
        <v>3570.0000000000159</v>
      </c>
      <c r="J52" s="67">
        <f t="shared" ref="J52" si="98">(IF(D52="SHORT",IF(G52="",0,F52-G52),IF(D52="LONG",IF(G52="",0,G52-F52))))*C52</f>
        <v>4619.9999999999363</v>
      </c>
      <c r="K52" s="67">
        <f t="shared" ref="K52" si="99">(IF(D52="SHORT",IF(H52="",0,G52-H52),IF(D52="LONG",IF(H52="",0,(H52-G52)))))*C52</f>
        <v>4655.0000000000637</v>
      </c>
      <c r="L52" s="67">
        <f t="shared" ref="L52" si="100">(J52+I52+K52)/C52</f>
        <v>18.350000000000023</v>
      </c>
      <c r="M52" s="69">
        <f t="shared" ref="M52" si="101">L52*C52</f>
        <v>12845.000000000016</v>
      </c>
    </row>
    <row r="53" spans="1:13" s="32" customFormat="1">
      <c r="A53" s="70">
        <v>43181</v>
      </c>
      <c r="B53" s="71" t="s">
        <v>378</v>
      </c>
      <c r="C53" s="72">
        <v>750</v>
      </c>
      <c r="D53" s="71" t="s">
        <v>15</v>
      </c>
      <c r="E53" s="71">
        <v>428.35</v>
      </c>
      <c r="F53" s="71">
        <v>426</v>
      </c>
      <c r="G53" s="66">
        <v>423.05</v>
      </c>
      <c r="H53" s="66">
        <v>420.05</v>
      </c>
      <c r="I53" s="68">
        <f t="shared" ref="I53" si="102">(IF(D53="SHORT",E53-F53,IF(D53="LONG",F53-E53)))*C53</f>
        <v>1762.5000000000171</v>
      </c>
      <c r="J53" s="67">
        <f t="shared" ref="J53" si="103">(IF(D53="SHORT",IF(G53="",0,F53-G53),IF(D53="LONG",IF(G53="",0,G53-F53))))*C53</f>
        <v>2212.4999999999914</v>
      </c>
      <c r="K53" s="67">
        <f t="shared" ref="K53" si="104">(IF(D53="SHORT",IF(H53="",0,G53-H53),IF(D53="LONG",IF(H53="",0,(H53-G53)))))*C53</f>
        <v>2250</v>
      </c>
      <c r="L53" s="67">
        <f t="shared" ref="L53" si="105">(J53+I53+K53)/C53</f>
        <v>8.3000000000000114</v>
      </c>
      <c r="M53" s="69">
        <f t="shared" ref="M53" si="106">L53*C53</f>
        <v>6225.0000000000082</v>
      </c>
    </row>
    <row r="54" spans="1:13" s="63" customFormat="1">
      <c r="A54" s="57">
        <v>43181</v>
      </c>
      <c r="B54" s="58" t="s">
        <v>377</v>
      </c>
      <c r="C54" s="59">
        <v>800</v>
      </c>
      <c r="D54" s="58" t="s">
        <v>14</v>
      </c>
      <c r="E54" s="58">
        <v>1055.5999999999999</v>
      </c>
      <c r="F54" s="58">
        <v>1061.4000000000001</v>
      </c>
      <c r="G54" s="58"/>
      <c r="H54" s="58"/>
      <c r="I54" s="60">
        <f t="shared" ref="I54" si="107">(IF(D54="SHORT",E54-F54,IF(D54="LONG",F54-E54)))*C54</f>
        <v>4640.0000000001455</v>
      </c>
      <c r="J54" s="61"/>
      <c r="K54" s="61"/>
      <c r="L54" s="61">
        <f t="shared" ref="L54" si="108">(J54+I54+K54)/C54</f>
        <v>5.8000000000001819</v>
      </c>
      <c r="M54" s="62">
        <f t="shared" ref="M54" si="109">L54*C54</f>
        <v>4640.0000000001455</v>
      </c>
    </row>
    <row r="55" spans="1:13" s="63" customFormat="1">
      <c r="A55" s="57">
        <v>43180</v>
      </c>
      <c r="B55" s="58" t="s">
        <v>389</v>
      </c>
      <c r="C55" s="59">
        <v>4500</v>
      </c>
      <c r="D55" s="58" t="s">
        <v>14</v>
      </c>
      <c r="E55" s="58">
        <v>113.4</v>
      </c>
      <c r="F55" s="58">
        <v>114.05</v>
      </c>
      <c r="G55" s="73">
        <v>114.9</v>
      </c>
      <c r="H55" s="73"/>
      <c r="I55" s="60">
        <f t="shared" ref="I55:I56" si="110">(IF(D55="SHORT",E55-F55,IF(D55="LONG",F55-E55)))*C55</f>
        <v>2924.9999999999618</v>
      </c>
      <c r="J55" s="61">
        <f t="shared" ref="J55" si="111">(IF(D55="SHORT",IF(G55="",0,F55-G55),IF(D55="LONG",IF(G55="",0,G55-F55))))*C55</f>
        <v>3825.0000000000382</v>
      </c>
      <c r="K55" s="61"/>
      <c r="L55" s="61">
        <f t="shared" ref="L55:L56" si="112">(J55+I55+K55)/C55</f>
        <v>1.5</v>
      </c>
      <c r="M55" s="62">
        <f t="shared" ref="M55:M56" si="113">L55*C55</f>
        <v>6750</v>
      </c>
    </row>
    <row r="56" spans="1:13" s="63" customFormat="1">
      <c r="A56" s="57">
        <v>43180</v>
      </c>
      <c r="B56" s="58" t="s">
        <v>388</v>
      </c>
      <c r="C56" s="59">
        <v>3000</v>
      </c>
      <c r="D56" s="58" t="s">
        <v>14</v>
      </c>
      <c r="E56" s="58">
        <v>250.6</v>
      </c>
      <c r="F56" s="58">
        <v>251.95</v>
      </c>
      <c r="G56" s="73"/>
      <c r="H56" s="73"/>
      <c r="I56" s="60">
        <f t="shared" si="110"/>
        <v>4049.9999999999827</v>
      </c>
      <c r="J56" s="61"/>
      <c r="K56" s="61"/>
      <c r="L56" s="61">
        <f t="shared" si="112"/>
        <v>1.3499999999999943</v>
      </c>
      <c r="M56" s="62">
        <f t="shared" si="113"/>
        <v>4049.9999999999827</v>
      </c>
    </row>
    <row r="57" spans="1:13" s="63" customFormat="1">
      <c r="A57" s="57">
        <v>43178</v>
      </c>
      <c r="B57" s="58" t="s">
        <v>387</v>
      </c>
      <c r="C57" s="59">
        <v>1100</v>
      </c>
      <c r="D57" s="58" t="s">
        <v>15</v>
      </c>
      <c r="E57" s="58">
        <v>499.5</v>
      </c>
      <c r="F57" s="58">
        <v>497.25</v>
      </c>
      <c r="G57" s="73"/>
      <c r="H57" s="73"/>
      <c r="I57" s="60">
        <f t="shared" ref="I57" si="114">(IF(D57="SHORT",E57-F57,IF(D57="LONG",F57-E57)))*C57</f>
        <v>2475</v>
      </c>
      <c r="J57" s="61"/>
      <c r="K57" s="61"/>
      <c r="L57" s="61">
        <f t="shared" ref="L57" si="115">(J57+I57+K57)/C57</f>
        <v>2.25</v>
      </c>
      <c r="M57" s="62">
        <f t="shared" ref="M57" si="116">L57*C57</f>
        <v>2475</v>
      </c>
    </row>
    <row r="58" spans="1:13" s="63" customFormat="1">
      <c r="A58" s="57">
        <v>43175</v>
      </c>
      <c r="B58" s="58" t="s">
        <v>386</v>
      </c>
      <c r="C58" s="59">
        <v>400</v>
      </c>
      <c r="D58" s="58" t="s">
        <v>15</v>
      </c>
      <c r="E58" s="58">
        <v>1228.4000000000001</v>
      </c>
      <c r="F58" s="58">
        <v>1222.25</v>
      </c>
      <c r="G58" s="73">
        <v>1213.7</v>
      </c>
      <c r="H58" s="73"/>
      <c r="I58" s="60">
        <f t="shared" ref="I58" si="117">(IF(D58="SHORT",E58-F58,IF(D58="LONG",F58-E58)))*C58</f>
        <v>2460.0000000000364</v>
      </c>
      <c r="J58" s="61">
        <f t="shared" ref="J58" si="118">(IF(D58="SHORT",IF(G58="",0,F58-G58),IF(D58="LONG",IF(G58="",0,G58-F58))))*C58</f>
        <v>3419.9999999999818</v>
      </c>
      <c r="K58" s="61"/>
      <c r="L58" s="61">
        <f t="shared" ref="L58" si="119">(J58+I58+K58)/C58</f>
        <v>14.700000000000045</v>
      </c>
      <c r="M58" s="62">
        <f t="shared" ref="M58" si="120">L58*C58</f>
        <v>5880.0000000000182</v>
      </c>
    </row>
    <row r="59" spans="1:13" s="63" customFormat="1">
      <c r="A59" s="57">
        <v>43174</v>
      </c>
      <c r="B59" s="58" t="s">
        <v>384</v>
      </c>
      <c r="C59" s="59">
        <v>700</v>
      </c>
      <c r="D59" s="58" t="s">
        <v>14</v>
      </c>
      <c r="E59" s="58">
        <v>1025</v>
      </c>
      <c r="F59" s="58">
        <v>1031</v>
      </c>
      <c r="G59" s="73">
        <v>1037.3499999999999</v>
      </c>
      <c r="H59" s="73"/>
      <c r="I59" s="60">
        <f t="shared" ref="I59" si="121">(IF(D59="SHORT",E59-F59,IF(D59="LONG",F59-E59)))*C59</f>
        <v>4200</v>
      </c>
      <c r="J59" s="61">
        <f t="shared" ref="J59" si="122">(IF(D59="SHORT",IF(G59="",0,F59-G59),IF(D59="LONG",IF(G59="",0,G59-F59))))*C59</f>
        <v>4444.9999999999363</v>
      </c>
      <c r="K59" s="61"/>
      <c r="L59" s="61">
        <f t="shared" ref="L59" si="123">(J59+I59+K59)/C59</f>
        <v>12.349999999999909</v>
      </c>
      <c r="M59" s="62">
        <f t="shared" ref="M59" si="124">L59*C59</f>
        <v>8644.9999999999363</v>
      </c>
    </row>
    <row r="60" spans="1:13" s="63" customFormat="1">
      <c r="A60" s="57">
        <v>43174</v>
      </c>
      <c r="B60" s="58" t="s">
        <v>385</v>
      </c>
      <c r="C60" s="59">
        <v>1500</v>
      </c>
      <c r="D60" s="58" t="s">
        <v>15</v>
      </c>
      <c r="E60" s="58">
        <v>355.1</v>
      </c>
      <c r="F60" s="58">
        <v>353.85</v>
      </c>
      <c r="G60" s="58"/>
      <c r="H60" s="58"/>
      <c r="I60" s="60">
        <f t="shared" ref="I60" si="125">(IF(D60="SHORT",E60-F60,IF(D60="LONG",F60-E60)))*C60</f>
        <v>1875</v>
      </c>
      <c r="J60" s="61"/>
      <c r="K60" s="61"/>
      <c r="L60" s="61">
        <f t="shared" ref="L60" si="126">(J60+I60+K60)/C60</f>
        <v>1.25</v>
      </c>
      <c r="M60" s="62">
        <f t="shared" ref="M60" si="127">L60*C60</f>
        <v>1875</v>
      </c>
    </row>
    <row r="61" spans="1:13" s="63" customFormat="1">
      <c r="A61" s="57">
        <v>43173</v>
      </c>
      <c r="B61" s="58" t="s">
        <v>383</v>
      </c>
      <c r="C61" s="59">
        <v>800</v>
      </c>
      <c r="D61" s="58" t="s">
        <v>15</v>
      </c>
      <c r="E61" s="58">
        <v>651.79999999999995</v>
      </c>
      <c r="F61" s="58">
        <v>648.54999999999995</v>
      </c>
      <c r="G61" s="58"/>
      <c r="H61" s="58"/>
      <c r="I61" s="60">
        <f t="shared" ref="I61" si="128">(IF(D61="SHORT",E61-F61,IF(D61="LONG",F61-E61)))*C61</f>
        <v>2600</v>
      </c>
      <c r="J61" s="61"/>
      <c r="K61" s="61"/>
      <c r="L61" s="61">
        <f t="shared" ref="L61" si="129">(J61+I61+K61)/C61</f>
        <v>3.25</v>
      </c>
      <c r="M61" s="62">
        <f t="shared" ref="M61" si="130">L61*C61</f>
        <v>2600</v>
      </c>
    </row>
    <row r="62" spans="1:13" s="32" customFormat="1">
      <c r="A62" s="70">
        <v>43172</v>
      </c>
      <c r="B62" s="71" t="s">
        <v>382</v>
      </c>
      <c r="C62" s="72">
        <v>1800</v>
      </c>
      <c r="D62" s="71" t="s">
        <v>14</v>
      </c>
      <c r="E62" s="71">
        <v>599.15</v>
      </c>
      <c r="F62" s="71">
        <v>602.25</v>
      </c>
      <c r="G62" s="66">
        <v>606</v>
      </c>
      <c r="H62" s="66">
        <v>609.95000000000005</v>
      </c>
      <c r="I62" s="68">
        <f t="shared" ref="I62" si="131">(IF(D62="SHORT",E62-F62,IF(D62="LONG",F62-E62)))*C62</f>
        <v>5580.0000000000409</v>
      </c>
      <c r="J62" s="67">
        <f t="shared" ref="J62" si="132">(IF(D62="SHORT",IF(G62="",0,F62-G62),IF(D62="LONG",IF(G62="",0,G62-F62))))*C62</f>
        <v>6750</v>
      </c>
      <c r="K62" s="67">
        <f t="shared" ref="K62" si="133">(IF(D62="SHORT",IF(H62="",0,G62-H62),IF(D62="LONG",IF(H62="",0,(H62-G62)))))*C62</f>
        <v>7110.0000000000819</v>
      </c>
      <c r="L62" s="67">
        <f t="shared" ref="L62" si="134">(J62+I62+K62)/C62</f>
        <v>10.800000000000068</v>
      </c>
      <c r="M62" s="69">
        <f t="shared" ref="M62" si="135">L62*C62</f>
        <v>19440.000000000124</v>
      </c>
    </row>
    <row r="63" spans="1:13" s="63" customFormat="1">
      <c r="A63" s="57">
        <v>43172</v>
      </c>
      <c r="B63" s="58" t="s">
        <v>381</v>
      </c>
      <c r="C63" s="59">
        <v>8000</v>
      </c>
      <c r="D63" s="58" t="s">
        <v>14</v>
      </c>
      <c r="E63" s="58">
        <v>64</v>
      </c>
      <c r="F63" s="58">
        <v>64.400000000000006</v>
      </c>
      <c r="G63" s="58"/>
      <c r="H63" s="58"/>
      <c r="I63" s="60">
        <f t="shared" ref="I63" si="136">(IF(D63="SHORT",E63-F63,IF(D63="LONG",F63-E63)))*C63</f>
        <v>3200.0000000000455</v>
      </c>
      <c r="J63" s="61"/>
      <c r="K63" s="61"/>
      <c r="L63" s="61">
        <f t="shared" ref="L63" si="137">(J63+I63+K63)/C63</f>
        <v>0.40000000000000568</v>
      </c>
      <c r="M63" s="62">
        <f t="shared" ref="M63" si="138">L63*C63</f>
        <v>3200.0000000000455</v>
      </c>
    </row>
    <row r="64" spans="1:13" s="63" customFormat="1">
      <c r="A64" s="57">
        <v>43168</v>
      </c>
      <c r="B64" s="58" t="s">
        <v>376</v>
      </c>
      <c r="C64" s="59">
        <v>3000</v>
      </c>
      <c r="D64" s="58" t="s">
        <v>14</v>
      </c>
      <c r="E64" s="58">
        <v>292.8</v>
      </c>
      <c r="F64" s="58">
        <v>290.2</v>
      </c>
      <c r="G64" s="58"/>
      <c r="H64" s="58"/>
      <c r="I64" s="60">
        <f t="shared" ref="I64:I66" si="139">(IF(D64="SHORT",E64-F64,IF(D64="LONG",F64-E64)))*C64</f>
        <v>-7800.0000000000682</v>
      </c>
      <c r="J64" s="61"/>
      <c r="K64" s="61"/>
      <c r="L64" s="61">
        <f t="shared" ref="L64:L66" si="140">(J64+I64+K64)/C64</f>
        <v>-2.6000000000000227</v>
      </c>
      <c r="M64" s="62">
        <f t="shared" ref="M64:M66" si="141">L64*C64</f>
        <v>-7800.0000000000682</v>
      </c>
    </row>
    <row r="65" spans="1:13" s="63" customFormat="1">
      <c r="A65" s="57">
        <v>43168</v>
      </c>
      <c r="B65" s="58" t="s">
        <v>375</v>
      </c>
      <c r="C65" s="59">
        <v>600</v>
      </c>
      <c r="D65" s="58" t="s">
        <v>15</v>
      </c>
      <c r="E65" s="58">
        <v>1293.9000000000001</v>
      </c>
      <c r="F65" s="58">
        <v>1297.2</v>
      </c>
      <c r="G65" s="58"/>
      <c r="H65" s="58"/>
      <c r="I65" s="60">
        <f t="shared" si="139"/>
        <v>-1979.9999999999727</v>
      </c>
      <c r="J65" s="61"/>
      <c r="K65" s="61"/>
      <c r="L65" s="61">
        <f t="shared" si="140"/>
        <v>-3.2999999999999545</v>
      </c>
      <c r="M65" s="62">
        <f t="shared" si="141"/>
        <v>-1979.9999999999727</v>
      </c>
    </row>
    <row r="66" spans="1:13" s="63" customFormat="1">
      <c r="A66" s="57">
        <v>43168</v>
      </c>
      <c r="B66" s="58" t="s">
        <v>374</v>
      </c>
      <c r="C66" s="59">
        <v>1200</v>
      </c>
      <c r="D66" s="58" t="s">
        <v>14</v>
      </c>
      <c r="E66" s="58">
        <v>707.3</v>
      </c>
      <c r="F66" s="58">
        <v>700.9</v>
      </c>
      <c r="G66" s="58"/>
      <c r="H66" s="58"/>
      <c r="I66" s="60">
        <f t="shared" si="139"/>
        <v>-7679.9999999999727</v>
      </c>
      <c r="J66" s="61"/>
      <c r="K66" s="61"/>
      <c r="L66" s="61">
        <f t="shared" si="140"/>
        <v>-6.3999999999999773</v>
      </c>
      <c r="M66" s="62">
        <f t="shared" si="141"/>
        <v>-7679.9999999999727</v>
      </c>
    </row>
    <row r="67" spans="1:13" s="63" customFormat="1">
      <c r="A67" s="57">
        <v>43167</v>
      </c>
      <c r="B67" s="58" t="s">
        <v>373</v>
      </c>
      <c r="C67" s="59">
        <v>1500</v>
      </c>
      <c r="D67" s="58" t="s">
        <v>14</v>
      </c>
      <c r="E67" s="58">
        <v>819.25</v>
      </c>
      <c r="F67" s="58">
        <v>829.25</v>
      </c>
      <c r="G67" s="58"/>
      <c r="H67" s="58"/>
      <c r="I67" s="60">
        <f t="shared" ref="I67:I69" si="142">(IF(D67="SHORT",E67-F67,IF(D67="LONG",F67-E67)))*C67</f>
        <v>15000</v>
      </c>
      <c r="J67" s="61"/>
      <c r="K67" s="61"/>
      <c r="L67" s="61">
        <f t="shared" ref="L67:L69" si="143">(J67+I67+K67)/C67</f>
        <v>10</v>
      </c>
      <c r="M67" s="62">
        <f t="shared" ref="M67:M69" si="144">L67*C67</f>
        <v>15000</v>
      </c>
    </row>
    <row r="68" spans="1:13" s="63" customFormat="1">
      <c r="A68" s="57">
        <v>43167</v>
      </c>
      <c r="B68" s="58" t="s">
        <v>372</v>
      </c>
      <c r="C68" s="59">
        <v>800</v>
      </c>
      <c r="D68" s="58" t="s">
        <v>15</v>
      </c>
      <c r="E68" s="58">
        <v>614.35</v>
      </c>
      <c r="F68" s="58">
        <v>619.85</v>
      </c>
      <c r="G68" s="58"/>
      <c r="H68" s="58"/>
      <c r="I68" s="60">
        <f t="shared" si="142"/>
        <v>-4400</v>
      </c>
      <c r="J68" s="61"/>
      <c r="K68" s="61"/>
      <c r="L68" s="61">
        <f t="shared" si="143"/>
        <v>-5.5</v>
      </c>
      <c r="M68" s="62">
        <f t="shared" si="144"/>
        <v>-4400</v>
      </c>
    </row>
    <row r="69" spans="1:13" s="63" customFormat="1">
      <c r="A69" s="57">
        <v>43167</v>
      </c>
      <c r="B69" s="58" t="s">
        <v>369</v>
      </c>
      <c r="C69" s="59">
        <v>3500</v>
      </c>
      <c r="D69" s="58" t="s">
        <v>14</v>
      </c>
      <c r="E69" s="58">
        <v>151.4</v>
      </c>
      <c r="F69" s="58">
        <v>150.15</v>
      </c>
      <c r="G69" s="58"/>
      <c r="H69" s="58"/>
      <c r="I69" s="60">
        <f t="shared" si="142"/>
        <v>-4375</v>
      </c>
      <c r="J69" s="61"/>
      <c r="K69" s="61"/>
      <c r="L69" s="61">
        <f t="shared" si="143"/>
        <v>-1.25</v>
      </c>
      <c r="M69" s="62">
        <f t="shared" si="144"/>
        <v>-4375</v>
      </c>
    </row>
    <row r="70" spans="1:13" s="32" customFormat="1">
      <c r="A70" s="64">
        <v>43139</v>
      </c>
      <c r="B70" s="65" t="s">
        <v>371</v>
      </c>
      <c r="C70" s="65">
        <v>300</v>
      </c>
      <c r="D70" s="65" t="s">
        <v>15</v>
      </c>
      <c r="E70" s="66">
        <v>1203.75</v>
      </c>
      <c r="F70" s="66">
        <v>1193.8</v>
      </c>
      <c r="G70" s="66">
        <v>1183.05</v>
      </c>
      <c r="H70" s="66">
        <v>1172</v>
      </c>
      <c r="I70" s="68">
        <f t="shared" ref="I70" si="145">(IF(D70="SHORT",E70-F70,IF(D70="LONG",F70-E70)))*C70</f>
        <v>2985.0000000000136</v>
      </c>
      <c r="J70" s="67">
        <f t="shared" ref="J70" si="146">(IF(D70="SHORT",IF(G70="",0,F70-G70),IF(D70="LONG",IF(G70="",0,G70-F70))))*C70</f>
        <v>3225</v>
      </c>
      <c r="K70" s="67">
        <f t="shared" ref="K70" si="147">(IF(D70="SHORT",IF(H70="",0,G70-H70),IF(D70="LONG",IF(H70="",0,(H70-G70)))))*C70</f>
        <v>3314.9999999999864</v>
      </c>
      <c r="L70" s="67">
        <f t="shared" ref="L70" si="148">(J70+I70+K70)/C70</f>
        <v>31.75</v>
      </c>
      <c r="M70" s="69">
        <f t="shared" ref="M70" si="149">L70*C70</f>
        <v>9525</v>
      </c>
    </row>
    <row r="71" spans="1:13" s="32" customFormat="1">
      <c r="A71" s="64">
        <v>43138</v>
      </c>
      <c r="B71" s="65" t="s">
        <v>369</v>
      </c>
      <c r="C71" s="65">
        <v>3500</v>
      </c>
      <c r="D71" s="65" t="s">
        <v>15</v>
      </c>
      <c r="E71" s="66">
        <v>158.35</v>
      </c>
      <c r="F71" s="66">
        <v>156.94999999999999</v>
      </c>
      <c r="G71" s="66">
        <v>155.25</v>
      </c>
      <c r="H71" s="66">
        <v>153.55000000000001</v>
      </c>
      <c r="I71" s="68">
        <f t="shared" ref="I71" si="150">(IF(D71="SHORT",E71-F71,IF(D71="LONG",F71-E71)))*C71</f>
        <v>4900.00000000002</v>
      </c>
      <c r="J71" s="67">
        <f t="shared" ref="J71" si="151">(IF(D71="SHORT",IF(G71="",0,F71-G71),IF(D71="LONG",IF(G71="",0,G71-F71))))*C71</f>
        <v>5949.99999999996</v>
      </c>
      <c r="K71" s="67">
        <f t="shared" ref="K71" si="152">(IF(D71="SHORT",IF(H71="",0,G71-H71),IF(D71="LONG",IF(H71="",0,(H71-G71)))))*C71</f>
        <v>5949.99999999996</v>
      </c>
      <c r="L71" s="67">
        <f t="shared" ref="L71" si="153">(J71+I71+K71)/C71</f>
        <v>4.7999999999999829</v>
      </c>
      <c r="M71" s="69">
        <f t="shared" ref="M71" si="154">L71*C71</f>
        <v>16799.999999999942</v>
      </c>
    </row>
    <row r="72" spans="1:13" s="63" customFormat="1">
      <c r="A72" s="57">
        <v>43165</v>
      </c>
      <c r="B72" s="58" t="s">
        <v>367</v>
      </c>
      <c r="C72" s="59">
        <v>1200</v>
      </c>
      <c r="D72" s="58" t="s">
        <v>15</v>
      </c>
      <c r="E72" s="58">
        <v>840.15</v>
      </c>
      <c r="F72" s="58">
        <v>833.3</v>
      </c>
      <c r="G72" s="58">
        <v>825.5</v>
      </c>
      <c r="H72" s="58"/>
      <c r="I72" s="60">
        <f t="shared" ref="I72:I73" si="155">(IF(D72="SHORT",E72-F72,IF(D72="LONG",F72-E72)))*C72</f>
        <v>8220.0000000000273</v>
      </c>
      <c r="J72" s="61">
        <f t="shared" ref="J72" si="156">(IF(D72="SHORT",IF(G72="",0,F72-G72),IF(D72="LONG",IF(G72="",0,G72-F72))))*C72</f>
        <v>9359.9999999999454</v>
      </c>
      <c r="K72" s="61"/>
      <c r="L72" s="61">
        <f t="shared" ref="L72:L73" si="157">(J72+I72+K72)/C72</f>
        <v>14.649999999999975</v>
      </c>
      <c r="M72" s="62">
        <f t="shared" ref="M72:M73" si="158">L72*C72</f>
        <v>17579.999999999971</v>
      </c>
    </row>
    <row r="73" spans="1:13" s="63" customFormat="1">
      <c r="A73" s="57">
        <v>43164</v>
      </c>
      <c r="B73" s="58" t="s">
        <v>368</v>
      </c>
      <c r="C73" s="59">
        <v>500</v>
      </c>
      <c r="D73" s="58" t="s">
        <v>14</v>
      </c>
      <c r="E73" s="58">
        <v>2004.4</v>
      </c>
      <c r="F73" s="58">
        <v>2022.5</v>
      </c>
      <c r="G73" s="58"/>
      <c r="H73" s="58"/>
      <c r="I73" s="60">
        <f t="shared" si="155"/>
        <v>9049.9999999999545</v>
      </c>
      <c r="J73" s="61"/>
      <c r="K73" s="61"/>
      <c r="L73" s="61">
        <f t="shared" si="157"/>
        <v>18.099999999999909</v>
      </c>
      <c r="M73" s="62">
        <f t="shared" si="158"/>
        <v>9049.9999999999545</v>
      </c>
    </row>
    <row r="74" spans="1:13" s="63" customFormat="1">
      <c r="A74" s="57">
        <v>43164</v>
      </c>
      <c r="B74" s="58" t="s">
        <v>366</v>
      </c>
      <c r="C74" s="59">
        <v>4000</v>
      </c>
      <c r="D74" s="58" t="s">
        <v>15</v>
      </c>
      <c r="E74" s="58">
        <v>200.75</v>
      </c>
      <c r="F74" s="58">
        <v>198.75</v>
      </c>
      <c r="G74" s="58"/>
      <c r="H74" s="58"/>
      <c r="I74" s="60">
        <f t="shared" ref="I74:I75" si="159">(IF(D74="SHORT",E74-F74,IF(D74="LONG",F74-E74)))*C74</f>
        <v>8000</v>
      </c>
      <c r="J74" s="61"/>
      <c r="K74" s="61"/>
      <c r="L74" s="61">
        <f t="shared" ref="L74:L75" si="160">(J74+I74+K74)/C74</f>
        <v>2</v>
      </c>
      <c r="M74" s="62">
        <f t="shared" ref="M74:M75" si="161">L74*C74</f>
        <v>8000</v>
      </c>
    </row>
    <row r="75" spans="1:13" s="63" customFormat="1">
      <c r="A75" s="57">
        <v>43164</v>
      </c>
      <c r="B75" s="58" t="s">
        <v>365</v>
      </c>
      <c r="C75" s="59">
        <v>1800</v>
      </c>
      <c r="D75" s="58" t="s">
        <v>15</v>
      </c>
      <c r="E75" s="58">
        <v>374.8</v>
      </c>
      <c r="F75" s="58">
        <v>378.05</v>
      </c>
      <c r="G75" s="58"/>
      <c r="H75" s="58"/>
      <c r="I75" s="60">
        <f t="shared" si="159"/>
        <v>-5850</v>
      </c>
      <c r="J75" s="61"/>
      <c r="K75" s="61"/>
      <c r="L75" s="61">
        <f t="shared" si="160"/>
        <v>-3.25</v>
      </c>
      <c r="M75" s="62">
        <f t="shared" si="161"/>
        <v>-5850</v>
      </c>
    </row>
    <row r="76" spans="1:13" s="63" customFormat="1">
      <c r="A76" s="57">
        <v>43164</v>
      </c>
      <c r="B76" s="58" t="s">
        <v>364</v>
      </c>
      <c r="C76" s="59">
        <v>500</v>
      </c>
      <c r="D76" s="58" t="s">
        <v>14</v>
      </c>
      <c r="E76" s="58">
        <v>1458</v>
      </c>
      <c r="F76" s="58">
        <v>1445.5</v>
      </c>
      <c r="G76" s="58"/>
      <c r="H76" s="58"/>
      <c r="I76" s="60">
        <f t="shared" ref="I76:I77" si="162">(IF(D76="SHORT",E76-F76,IF(D76="LONG",F76-E76)))*C76</f>
        <v>-6250</v>
      </c>
      <c r="J76" s="61"/>
      <c r="K76" s="61"/>
      <c r="L76" s="61">
        <f t="shared" ref="L76:L77" si="163">(J76+I76+K76)/C76</f>
        <v>-12.5</v>
      </c>
      <c r="M76" s="62">
        <f t="shared" ref="M76:M77" si="164">L76*C76</f>
        <v>-6250</v>
      </c>
    </row>
    <row r="77" spans="1:13" s="63" customFormat="1">
      <c r="A77" s="57">
        <v>43160</v>
      </c>
      <c r="B77" s="58" t="s">
        <v>354</v>
      </c>
      <c r="C77" s="59">
        <v>200</v>
      </c>
      <c r="D77" s="58" t="s">
        <v>15</v>
      </c>
      <c r="E77" s="58">
        <v>4164</v>
      </c>
      <c r="F77" s="58">
        <v>4127</v>
      </c>
      <c r="G77" s="58">
        <v>4082</v>
      </c>
      <c r="H77" s="58"/>
      <c r="I77" s="60">
        <f t="shared" si="162"/>
        <v>7400</v>
      </c>
      <c r="J77" s="61">
        <f t="shared" ref="J77" si="165">(IF(D77="SHORT",IF(G77="",0,F77-G77),IF(D77="LONG",IF(G77="",0,G77-F77))))*C77</f>
        <v>9000</v>
      </c>
      <c r="K77" s="61"/>
      <c r="L77" s="61">
        <f t="shared" si="163"/>
        <v>82</v>
      </c>
      <c r="M77" s="62">
        <f t="shared" si="164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77"/>
  <sheetViews>
    <sheetView workbookViewId="0">
      <selection activeCell="A6" sqref="A6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65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s="1" customFormat="1">
      <c r="A3" s="96" t="s">
        <v>1</v>
      </c>
      <c r="B3" s="98" t="s">
        <v>2</v>
      </c>
      <c r="C3" s="98" t="s">
        <v>336</v>
      </c>
      <c r="D3" s="100" t="s">
        <v>3</v>
      </c>
      <c r="E3" s="100" t="s">
        <v>335</v>
      </c>
      <c r="F3" s="102" t="s">
        <v>4</v>
      </c>
      <c r="G3" s="102"/>
      <c r="H3" s="102"/>
      <c r="I3" s="102" t="s">
        <v>5</v>
      </c>
      <c r="J3" s="102"/>
      <c r="K3" s="102"/>
      <c r="L3" s="33" t="s">
        <v>6</v>
      </c>
    </row>
    <row r="4" spans="1:12" s="1" customFormat="1" ht="15.75" thickBot="1">
      <c r="A4" s="97"/>
      <c r="B4" s="99"/>
      <c r="C4" s="99"/>
      <c r="D4" s="101"/>
      <c r="E4" s="101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352</v>
      </c>
      <c r="B6" s="3" t="s">
        <v>354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349</v>
      </c>
      <c r="B7" s="3" t="s">
        <v>353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349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349</v>
      </c>
      <c r="B9" s="3" t="s">
        <v>351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349</v>
      </c>
      <c r="B10" s="3" t="s">
        <v>350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347</v>
      </c>
      <c r="B11" s="3" t="s">
        <v>74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347</v>
      </c>
      <c r="B12" s="3" t="s">
        <v>348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344</v>
      </c>
      <c r="B13" s="3" t="s">
        <v>346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344</v>
      </c>
      <c r="B14" s="3" t="s">
        <v>345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343</v>
      </c>
      <c r="B15" s="3" t="s">
        <v>80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342</v>
      </c>
      <c r="B16" s="3" t="s">
        <v>289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342</v>
      </c>
      <c r="B17" s="3" t="s">
        <v>162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342</v>
      </c>
      <c r="B18" s="3" t="s">
        <v>173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341</v>
      </c>
      <c r="B19" s="3" t="s">
        <v>340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341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339</v>
      </c>
      <c r="B21" s="3" t="s">
        <v>197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339</v>
      </c>
      <c r="B22" s="3" t="s">
        <v>340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333</v>
      </c>
      <c r="B23" s="3" t="s">
        <v>108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333</v>
      </c>
      <c r="B24" s="3" t="s">
        <v>137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333</v>
      </c>
      <c r="B25" s="3" t="s">
        <v>173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333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333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333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332</v>
      </c>
      <c r="B29" s="3" t="s">
        <v>338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332</v>
      </c>
      <c r="B30" s="3" t="s">
        <v>150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332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332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331</v>
      </c>
      <c r="B33" s="3" t="s">
        <v>337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331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331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329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329</v>
      </c>
      <c r="B37" s="3" t="s">
        <v>330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329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329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329</v>
      </c>
      <c r="B40" s="3" t="s">
        <v>82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329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327</v>
      </c>
      <c r="B42" s="3" t="s">
        <v>284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327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327</v>
      </c>
      <c r="B44" s="3" t="s">
        <v>328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327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326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326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326</v>
      </c>
      <c r="B48" s="3" t="s">
        <v>322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326</v>
      </c>
      <c r="B49" s="3" t="s">
        <v>334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326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325</v>
      </c>
      <c r="B51" s="3" t="s">
        <v>322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325</v>
      </c>
      <c r="B52" s="3" t="s">
        <v>107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325</v>
      </c>
      <c r="B53" s="3" t="s">
        <v>322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325</v>
      </c>
      <c r="B54" s="3" t="s">
        <v>92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324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324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324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324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324</v>
      </c>
      <c r="B59" s="3" t="s">
        <v>84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324</v>
      </c>
      <c r="B60" s="3" t="s">
        <v>322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324</v>
      </c>
      <c r="B61" s="3" t="s">
        <v>84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323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323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323</v>
      </c>
      <c r="B64" s="3" t="s">
        <v>107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323</v>
      </c>
      <c r="B65" s="3" t="s">
        <v>84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323</v>
      </c>
      <c r="B66" s="3" t="s">
        <v>322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320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320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320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320</v>
      </c>
      <c r="B70" s="3" t="s">
        <v>321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319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319</v>
      </c>
      <c r="B72" s="3" t="s">
        <v>121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319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319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299</v>
      </c>
      <c r="B77" s="3" t="s">
        <v>94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299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299</v>
      </c>
      <c r="B79" s="3" t="s">
        <v>270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299</v>
      </c>
      <c r="B80" s="3" t="s">
        <v>142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300</v>
      </c>
      <c r="B81" s="3" t="s">
        <v>107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300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300</v>
      </c>
      <c r="B83" s="3" t="s">
        <v>130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300</v>
      </c>
      <c r="B84" s="3" t="s">
        <v>107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301</v>
      </c>
      <c r="B85" s="3" t="s">
        <v>99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301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301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302</v>
      </c>
      <c r="B88" s="3" t="s">
        <v>94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302</v>
      </c>
      <c r="B89" s="3" t="s">
        <v>297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302</v>
      </c>
      <c r="B90" s="3" t="s">
        <v>298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302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303</v>
      </c>
      <c r="B92" s="3" t="s">
        <v>107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303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303</v>
      </c>
      <c r="B94" s="3" t="s">
        <v>296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303</v>
      </c>
      <c r="B95" s="3" t="s">
        <v>140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303</v>
      </c>
      <c r="B96" s="3" t="s">
        <v>297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304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304</v>
      </c>
      <c r="B98" s="3" t="s">
        <v>121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304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304</v>
      </c>
      <c r="B100" s="3" t="s">
        <v>290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304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304</v>
      </c>
      <c r="B102" s="3" t="s">
        <v>295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305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305</v>
      </c>
      <c r="B104" s="3" t="s">
        <v>294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306</v>
      </c>
      <c r="B105" s="3" t="s">
        <v>284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306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306</v>
      </c>
      <c r="B107" s="3" t="s">
        <v>293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306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307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307</v>
      </c>
      <c r="B110" s="3" t="s">
        <v>292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307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307</v>
      </c>
      <c r="B112" s="3" t="s">
        <v>150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307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307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308</v>
      </c>
      <c r="B115" s="3" t="s">
        <v>107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308</v>
      </c>
      <c r="B116" s="3" t="s">
        <v>291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308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308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308</v>
      </c>
      <c r="B119" s="3" t="s">
        <v>84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309</v>
      </c>
      <c r="B120" s="3" t="s">
        <v>289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309</v>
      </c>
      <c r="B121" s="3" t="s">
        <v>290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309</v>
      </c>
      <c r="B122" s="3" t="s">
        <v>150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310</v>
      </c>
      <c r="B123" s="3" t="s">
        <v>84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310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310</v>
      </c>
      <c r="B125" s="3" t="s">
        <v>162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310</v>
      </c>
      <c r="B126" s="3" t="s">
        <v>150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311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311</v>
      </c>
      <c r="B128" s="3" t="s">
        <v>281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311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312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313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313</v>
      </c>
      <c r="B132" s="3" t="s">
        <v>249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314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314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315</v>
      </c>
      <c r="B135" s="3" t="s">
        <v>284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315</v>
      </c>
      <c r="B136" s="3" t="s">
        <v>123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315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315</v>
      </c>
      <c r="B138" s="3" t="s">
        <v>77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315</v>
      </c>
      <c r="B139" s="3" t="s">
        <v>73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315</v>
      </c>
      <c r="B140" s="3" t="s">
        <v>259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316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316</v>
      </c>
      <c r="B142" s="3" t="s">
        <v>284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316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316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316</v>
      </c>
      <c r="B145" s="3" t="s">
        <v>80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316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317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317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318</v>
      </c>
      <c r="B149" s="3" t="s">
        <v>288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318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318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287</v>
      </c>
      <c r="B152" s="3" t="s">
        <v>73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287</v>
      </c>
      <c r="B153" s="3" t="s">
        <v>107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286</v>
      </c>
      <c r="B154" s="3" t="s">
        <v>259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286</v>
      </c>
      <c r="B155" s="3" t="s">
        <v>284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286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286</v>
      </c>
      <c r="B157" s="3" t="s">
        <v>150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285</v>
      </c>
      <c r="B158" s="3" t="s">
        <v>108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285</v>
      </c>
      <c r="B159" s="3" t="s">
        <v>137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285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285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285</v>
      </c>
      <c r="B162" s="3" t="s">
        <v>249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285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283</v>
      </c>
      <c r="B164" s="3" t="s">
        <v>150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283</v>
      </c>
      <c r="B165" s="3" t="s">
        <v>142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283</v>
      </c>
      <c r="B166" s="3" t="s">
        <v>284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283</v>
      </c>
      <c r="B167" s="3" t="s">
        <v>134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280</v>
      </c>
      <c r="B168" s="3" t="s">
        <v>281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280</v>
      </c>
      <c r="B169" s="3" t="s">
        <v>282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279</v>
      </c>
      <c r="B170" s="3" t="s">
        <v>150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279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277</v>
      </c>
      <c r="B172" s="3" t="s">
        <v>278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277</v>
      </c>
      <c r="B173" s="3" t="s">
        <v>85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277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276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276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276</v>
      </c>
      <c r="B177" s="3" t="s">
        <v>84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276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275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275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275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275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275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275</v>
      </c>
      <c r="B184" s="3" t="s">
        <v>89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275</v>
      </c>
      <c r="B185" s="3" t="s">
        <v>75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275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274</v>
      </c>
      <c r="B187" s="3" t="s">
        <v>173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274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274</v>
      </c>
      <c r="B189" s="3" t="s">
        <v>89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274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274</v>
      </c>
      <c r="B191" s="3" t="s">
        <v>78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273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273</v>
      </c>
      <c r="B193" s="3" t="s">
        <v>260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273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272</v>
      </c>
      <c r="B195" s="3" t="s">
        <v>162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272</v>
      </c>
      <c r="B196" s="3" t="s">
        <v>80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272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272</v>
      </c>
      <c r="B198" s="3" t="s">
        <v>142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271</v>
      </c>
      <c r="B199" s="3" t="s">
        <v>270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271</v>
      </c>
      <c r="B200" s="3" t="s">
        <v>78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271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269</v>
      </c>
      <c r="B202" s="3" t="s">
        <v>270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269</v>
      </c>
      <c r="B203" s="3" t="s">
        <v>107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269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269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269</v>
      </c>
      <c r="B206" s="3" t="s">
        <v>262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267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267</v>
      </c>
      <c r="B208" s="3" t="s">
        <v>260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267</v>
      </c>
      <c r="B209" s="3" t="s">
        <v>78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267</v>
      </c>
      <c r="B210" s="3" t="s">
        <v>268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267</v>
      </c>
      <c r="B211" s="3" t="s">
        <v>82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267</v>
      </c>
      <c r="B212" s="3" t="s">
        <v>89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266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266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266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266</v>
      </c>
      <c r="B216" s="3" t="s">
        <v>89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266</v>
      </c>
      <c r="B217" s="3" t="s">
        <v>92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266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265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265</v>
      </c>
      <c r="B220" s="3" t="s">
        <v>259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264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264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263</v>
      </c>
      <c r="B223" s="3" t="s">
        <v>259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263</v>
      </c>
      <c r="B224" s="3" t="s">
        <v>123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261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261</v>
      </c>
      <c r="B226" s="3" t="s">
        <v>262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258</v>
      </c>
      <c r="B227" s="3" t="s">
        <v>260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258</v>
      </c>
      <c r="B228" s="3" t="s">
        <v>259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258</v>
      </c>
      <c r="B229" s="3" t="s">
        <v>78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256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256</v>
      </c>
      <c r="B231" s="3" t="s">
        <v>257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256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254</v>
      </c>
      <c r="B233" s="3" t="s">
        <v>255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254</v>
      </c>
      <c r="B234" s="3" t="s">
        <v>89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253</v>
      </c>
      <c r="B235" s="3" t="s">
        <v>173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253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253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253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250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250</v>
      </c>
      <c r="B240" s="3" t="s">
        <v>251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250</v>
      </c>
      <c r="B241" s="3" t="s">
        <v>150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250</v>
      </c>
      <c r="B242" s="3" t="s">
        <v>252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248</v>
      </c>
      <c r="B243" s="3" t="s">
        <v>249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248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247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247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247</v>
      </c>
      <c r="B247" s="3" t="s">
        <v>142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246</v>
      </c>
      <c r="B248" s="3" t="s">
        <v>87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246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245</v>
      </c>
      <c r="B250" s="3" t="s">
        <v>136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245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244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244</v>
      </c>
      <c r="B253" s="3" t="s">
        <v>137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243</v>
      </c>
      <c r="B254" s="3" t="s">
        <v>84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243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243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243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242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242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241</v>
      </c>
      <c r="B260" s="3" t="s">
        <v>84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241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241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239</v>
      </c>
      <c r="B263" s="3" t="s">
        <v>240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239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239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237</v>
      </c>
      <c r="B266" s="3" t="s">
        <v>80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237</v>
      </c>
      <c r="B267" s="3" t="s">
        <v>238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237</v>
      </c>
      <c r="B268" s="3" t="s">
        <v>90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237</v>
      </c>
      <c r="B269" s="3" t="s">
        <v>80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235</v>
      </c>
      <c r="B270" s="3" t="s">
        <v>236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235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235</v>
      </c>
      <c r="B272" s="3" t="s">
        <v>107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234</v>
      </c>
      <c r="B273" s="3" t="s">
        <v>107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234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234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234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233</v>
      </c>
      <c r="B277" s="3" t="s">
        <v>150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233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233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232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232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231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231</v>
      </c>
      <c r="B283" s="3" t="s">
        <v>140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231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231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231</v>
      </c>
      <c r="B286" s="3" t="s">
        <v>142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231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229</v>
      </c>
      <c r="B288" s="3" t="s">
        <v>140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229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229</v>
      </c>
      <c r="B290" s="3" t="s">
        <v>230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228</v>
      </c>
      <c r="B291" s="3" t="s">
        <v>108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228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228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228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228</v>
      </c>
      <c r="B295" s="3" t="s">
        <v>150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228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227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227</v>
      </c>
      <c r="B298" s="3" t="s">
        <v>162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227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226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226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226</v>
      </c>
      <c r="B302" s="3" t="s">
        <v>85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226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225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225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225</v>
      </c>
      <c r="B306" s="3" t="s">
        <v>80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225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224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224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224</v>
      </c>
      <c r="B310" s="3" t="s">
        <v>93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224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221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221</v>
      </c>
      <c r="B313" s="3" t="s">
        <v>92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221</v>
      </c>
      <c r="B314" s="3" t="s">
        <v>99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221</v>
      </c>
      <c r="B315" s="3" t="s">
        <v>222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221</v>
      </c>
      <c r="B316" s="3" t="s">
        <v>223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220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220</v>
      </c>
      <c r="B318" s="3" t="s">
        <v>146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220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220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218</v>
      </c>
      <c r="B321" s="3" t="s">
        <v>185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218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218</v>
      </c>
      <c r="B323" s="3" t="s">
        <v>219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218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217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217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216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216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216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216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215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215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215</v>
      </c>
      <c r="B333" s="3" t="s">
        <v>142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215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214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214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214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214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213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213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212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212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212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212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211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211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211</v>
      </c>
      <c r="B347" s="3" t="s">
        <v>121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210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210</v>
      </c>
      <c r="B349" s="3" t="s">
        <v>197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210</v>
      </c>
      <c r="B350" s="3" t="s">
        <v>80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209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209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209</v>
      </c>
      <c r="B353" s="3" t="s">
        <v>150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209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208</v>
      </c>
      <c r="B355" s="3" t="s">
        <v>85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208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208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207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207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207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206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206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206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206</v>
      </c>
      <c r="B364" s="3" t="s">
        <v>85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206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205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205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205</v>
      </c>
      <c r="B368" s="3" t="s">
        <v>80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204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204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204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203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203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203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203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202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202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201</v>
      </c>
      <c r="B378" s="3" t="s">
        <v>136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201</v>
      </c>
      <c r="B379" s="3" t="s">
        <v>108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201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201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200</v>
      </c>
      <c r="B382" s="3" t="s">
        <v>87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200</v>
      </c>
      <c r="B383" s="3" t="s">
        <v>80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200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199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199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199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199</v>
      </c>
      <c r="B388" s="3" t="s">
        <v>197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198</v>
      </c>
      <c r="B389" s="3" t="s">
        <v>81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198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198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196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196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196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196</v>
      </c>
      <c r="B395" s="3" t="s">
        <v>121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196</v>
      </c>
      <c r="B396" s="3" t="s">
        <v>197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195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195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195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194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194</v>
      </c>
      <c r="B401" s="3" t="s">
        <v>85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194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193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193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192</v>
      </c>
      <c r="B405" s="3" t="s">
        <v>150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192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191</v>
      </c>
      <c r="B407" s="3" t="s">
        <v>80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191</v>
      </c>
      <c r="B408" s="3" t="s">
        <v>82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191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191</v>
      </c>
      <c r="B410" s="3" t="s">
        <v>139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190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190</v>
      </c>
      <c r="B412" s="3" t="s">
        <v>150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190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189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189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189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189</v>
      </c>
      <c r="B417" s="3" t="s">
        <v>89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189</v>
      </c>
      <c r="B418" s="3" t="s">
        <v>80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189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188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188</v>
      </c>
      <c r="B421" s="3" t="s">
        <v>187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188</v>
      </c>
      <c r="B422" s="3" t="s">
        <v>80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188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188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186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186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186</v>
      </c>
      <c r="B427" s="3" t="s">
        <v>89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184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184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184</v>
      </c>
      <c r="B430" s="3" t="s">
        <v>185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184</v>
      </c>
      <c r="B431" s="3" t="s">
        <v>139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183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183</v>
      </c>
      <c r="B433" s="3" t="s">
        <v>89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183</v>
      </c>
      <c r="B434" s="3" t="s">
        <v>150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183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182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182</v>
      </c>
      <c r="B437" s="3" t="s">
        <v>134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182</v>
      </c>
      <c r="B438" s="3" t="s">
        <v>137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181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181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181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181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181</v>
      </c>
      <c r="B443" s="3" t="s">
        <v>123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181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180</v>
      </c>
      <c r="B445" s="3" t="s">
        <v>139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180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179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179</v>
      </c>
      <c r="B448" s="3" t="s">
        <v>89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179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179</v>
      </c>
      <c r="B450" s="3" t="s">
        <v>83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178</v>
      </c>
      <c r="B451" s="3" t="s">
        <v>162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178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178</v>
      </c>
      <c r="B453" s="3" t="s">
        <v>83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178</v>
      </c>
      <c r="B454" s="3" t="s">
        <v>91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178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176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176</v>
      </c>
      <c r="B457" s="3" t="s">
        <v>177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176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175</v>
      </c>
      <c r="B459" s="3" t="s">
        <v>80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175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175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175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174</v>
      </c>
      <c r="B463" s="3" t="s">
        <v>173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174</v>
      </c>
      <c r="B464" s="3" t="s">
        <v>92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174</v>
      </c>
      <c r="B465" s="3" t="s">
        <v>139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174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172</v>
      </c>
      <c r="B467" s="3" t="s">
        <v>139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172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171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171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170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170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170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169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169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169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169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169</v>
      </c>
      <c r="B478" s="3" t="s">
        <v>84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168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168</v>
      </c>
      <c r="B480" s="3" t="s">
        <v>92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168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167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167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167</v>
      </c>
      <c r="B484" s="3" t="s">
        <v>77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167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167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165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165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165</v>
      </c>
      <c r="B489" s="3" t="s">
        <v>166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165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165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164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164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164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164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164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163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163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163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163</v>
      </c>
      <c r="B500" s="3" t="s">
        <v>162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161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161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161</v>
      </c>
      <c r="B503" s="3" t="s">
        <v>77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161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160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160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160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160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160</v>
      </c>
      <c r="B509" s="3" t="s">
        <v>85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160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159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159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158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158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158</v>
      </c>
      <c r="B515" s="3" t="s">
        <v>139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157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157</v>
      </c>
      <c r="B517" s="3" t="s">
        <v>92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157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156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156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156</v>
      </c>
      <c r="B521" s="3" t="s">
        <v>85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156</v>
      </c>
      <c r="B522" s="3" t="s">
        <v>95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156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155</v>
      </c>
      <c r="B524" s="3" t="s">
        <v>79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153</v>
      </c>
      <c r="B525" s="3" t="s">
        <v>121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153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153</v>
      </c>
      <c r="B527" s="3" t="s">
        <v>123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153</v>
      </c>
      <c r="B528" s="3" t="s">
        <v>154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153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151</v>
      </c>
      <c r="B530" s="3" t="s">
        <v>152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151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149</v>
      </c>
      <c r="B532" s="3" t="s">
        <v>150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149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149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148</v>
      </c>
      <c r="B535" s="3" t="s">
        <v>140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148</v>
      </c>
      <c r="B536" s="3" t="s">
        <v>95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145</v>
      </c>
      <c r="B537" s="3" t="s">
        <v>85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145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145</v>
      </c>
      <c r="B539" s="3" t="s">
        <v>146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145</v>
      </c>
      <c r="B540" s="3" t="s">
        <v>142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145</v>
      </c>
      <c r="B541" s="3" t="s">
        <v>147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143</v>
      </c>
      <c r="B542" s="3" t="s">
        <v>144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143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143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143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143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141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141</v>
      </c>
      <c r="B548" s="3" t="s">
        <v>79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141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141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141</v>
      </c>
      <c r="B551" s="3" t="s">
        <v>142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138</v>
      </c>
      <c r="B552" s="3" t="s">
        <v>140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138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138</v>
      </c>
      <c r="B554" s="3" t="s">
        <v>139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138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135</v>
      </c>
      <c r="B556" s="3" t="s">
        <v>136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135</v>
      </c>
      <c r="B557" s="3" t="s">
        <v>137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135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135</v>
      </c>
      <c r="B559" s="3" t="s">
        <v>73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135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132</v>
      </c>
      <c r="B561" s="3" t="s">
        <v>134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132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132</v>
      </c>
      <c r="B563" s="3" t="s">
        <v>85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132</v>
      </c>
      <c r="B564" s="3" t="s">
        <v>95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132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132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133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133</v>
      </c>
      <c r="B568" s="3" t="s">
        <v>134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133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131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131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131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129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129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129</v>
      </c>
      <c r="B575" s="3" t="s">
        <v>130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129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128</v>
      </c>
      <c r="B577" s="3" t="s">
        <v>78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128</v>
      </c>
      <c r="B578" s="3" t="s">
        <v>123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128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128</v>
      </c>
      <c r="B580" s="3" t="s">
        <v>85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128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128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128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127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127</v>
      </c>
      <c r="B585" s="3" t="s">
        <v>81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127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126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126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126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125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125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125</v>
      </c>
      <c r="B592" s="3" t="s">
        <v>88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125</v>
      </c>
      <c r="B593" s="3" t="s">
        <v>75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125</v>
      </c>
      <c r="B594" s="3" t="s">
        <v>123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124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124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124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124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122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122</v>
      </c>
      <c r="B600" s="3" t="s">
        <v>123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120</v>
      </c>
      <c r="B601" s="3" t="s">
        <v>121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120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120</v>
      </c>
      <c r="B603" s="3" t="s">
        <v>94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120</v>
      </c>
      <c r="B604" s="3" t="s">
        <v>76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119</v>
      </c>
      <c r="B605" s="3" t="s">
        <v>89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119</v>
      </c>
      <c r="B606" s="3" t="s">
        <v>80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119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119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118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118</v>
      </c>
      <c r="B610" s="3" t="s">
        <v>82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118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117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117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117</v>
      </c>
      <c r="B614" s="3" t="s">
        <v>86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117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117</v>
      </c>
      <c r="B616" s="3" t="s">
        <v>74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116</v>
      </c>
      <c r="B617" s="3" t="s">
        <v>72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116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116</v>
      </c>
      <c r="B619" s="3" t="s">
        <v>111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116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114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114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114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113</v>
      </c>
      <c r="B624" s="3" t="s">
        <v>115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113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113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113</v>
      </c>
      <c r="B627" s="3" t="s">
        <v>89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113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113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112</v>
      </c>
      <c r="B630" s="3" t="s">
        <v>108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112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112</v>
      </c>
      <c r="B632" s="3" t="s">
        <v>81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112</v>
      </c>
      <c r="B633" s="3" t="s">
        <v>111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110</v>
      </c>
      <c r="B634" s="3" t="s">
        <v>111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110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109</v>
      </c>
      <c r="B636" s="3" t="s">
        <v>84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109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106</v>
      </c>
      <c r="B638" s="3" t="s">
        <v>107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106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106</v>
      </c>
      <c r="B640" s="3" t="s">
        <v>94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106</v>
      </c>
      <c r="B641" s="3" t="s">
        <v>108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105</v>
      </c>
      <c r="B642" s="3" t="s">
        <v>89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105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105</v>
      </c>
      <c r="B644" s="3" t="s">
        <v>95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105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105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105</v>
      </c>
      <c r="B647" s="3" t="s">
        <v>95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103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103</v>
      </c>
      <c r="B649" s="3" t="s">
        <v>104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103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102</v>
      </c>
      <c r="B651" s="3" t="s">
        <v>90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102</v>
      </c>
      <c r="B652" s="3" t="s">
        <v>81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102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102</v>
      </c>
      <c r="B654" s="3" t="s">
        <v>89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102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101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101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101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100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100</v>
      </c>
      <c r="B660" s="3" t="s">
        <v>75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98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98</v>
      </c>
      <c r="B662" s="3" t="s">
        <v>85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98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98</v>
      </c>
      <c r="B664" s="3" t="s">
        <v>87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98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98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98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98</v>
      </c>
      <c r="B668" s="3" t="s">
        <v>99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97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97</v>
      </c>
      <c r="B670" s="3" t="s">
        <v>96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97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03"/>
      <c r="B4277" s="103"/>
      <c r="C4277" s="103"/>
      <c r="D4277" s="103"/>
      <c r="E4277" s="103"/>
      <c r="F4277" s="103"/>
      <c r="G4277" s="103"/>
      <c r="H4277" s="103"/>
      <c r="I4277" s="103"/>
      <c r="J4277" s="103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0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topLeftCell="A4" workbookViewId="0">
      <selection activeCell="C3" sqref="C3"/>
    </sheetView>
  </sheetViews>
  <sheetFormatPr defaultRowHeight="15"/>
  <cols>
    <col min="9" max="9" width="11" bestFit="1" customWidth="1"/>
  </cols>
  <sheetData>
    <row r="1" spans="1:1">
      <c r="A1" s="32" t="s">
        <v>53</v>
      </c>
    </row>
    <row r="3" spans="1:1">
      <c r="A3" t="s">
        <v>65</v>
      </c>
    </row>
    <row r="5" spans="1:1">
      <c r="A5" t="s">
        <v>61</v>
      </c>
    </row>
    <row r="7" spans="1:1">
      <c r="A7" t="s">
        <v>60</v>
      </c>
    </row>
    <row r="9" spans="1:1">
      <c r="A9" t="s">
        <v>62</v>
      </c>
    </row>
    <row r="11" spans="1:1">
      <c r="A11" t="s">
        <v>63</v>
      </c>
    </row>
    <row r="13" spans="1:1">
      <c r="A13" t="s">
        <v>64</v>
      </c>
    </row>
    <row r="16" spans="1:1">
      <c r="A16" t="s">
        <v>59</v>
      </c>
    </row>
    <row r="18" spans="1:1">
      <c r="A18" t="s">
        <v>58</v>
      </c>
    </row>
    <row r="20" spans="1:1">
      <c r="A20" t="s">
        <v>54</v>
      </c>
    </row>
    <row r="22" spans="1:1">
      <c r="A22" t="s">
        <v>55</v>
      </c>
    </row>
    <row r="24" spans="1:1">
      <c r="A24" t="s">
        <v>56</v>
      </c>
    </row>
    <row r="26" spans="1:1">
      <c r="A26" t="s">
        <v>57</v>
      </c>
    </row>
    <row r="29" spans="1:1">
      <c r="A29" s="32" t="s">
        <v>66</v>
      </c>
    </row>
    <row r="31" spans="1:1">
      <c r="A31" t="s">
        <v>67</v>
      </c>
    </row>
    <row r="33" spans="1:1">
      <c r="A33" t="s">
        <v>68</v>
      </c>
    </row>
    <row r="35" spans="1:1">
      <c r="A35" t="s">
        <v>69</v>
      </c>
    </row>
    <row r="37" spans="1:1">
      <c r="A37" t="s">
        <v>70</v>
      </c>
    </row>
    <row r="39" spans="1:1">
      <c r="A39" t="s">
        <v>71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STOCK FUTURES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2015-07-11T09:11:26Z</dcterms:created>
  <dcterms:modified xsi:type="dcterms:W3CDTF">2018-04-20T10:38:14Z</dcterms:modified>
</cp:coreProperties>
</file>