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Cash" sheetId="2" r:id="rId1"/>
    <sheet name="Till Feb-18" sheetId="1" r:id="rId2"/>
    <sheet name="ROI statement" sheetId="3" r:id="rId3"/>
  </sheets>
  <definedNames>
    <definedName name="_xlnm._FilterDatabase" localSheetId="1" hidden="1">'Till Feb-18'!$A$19:$M$4373</definedName>
  </definedNames>
  <calcPr calcId="124519"/>
</workbook>
</file>

<file path=xl/calcChain.xml><?xml version="1.0" encoding="utf-8"?>
<calcChain xmlns="http://schemas.openxmlformats.org/spreadsheetml/2006/main">
  <c r="K8" i="2"/>
  <c r="I6"/>
  <c r="C9"/>
  <c r="I9" s="1"/>
  <c r="C8"/>
  <c r="I8" s="1"/>
  <c r="C7"/>
  <c r="I7" s="1"/>
  <c r="C6"/>
  <c r="C5"/>
  <c r="J5" s="1"/>
  <c r="I14"/>
  <c r="C14"/>
  <c r="C13"/>
  <c r="I13" s="1"/>
  <c r="I12"/>
  <c r="C12"/>
  <c r="C11"/>
  <c r="I11" s="1"/>
  <c r="C10"/>
  <c r="C18"/>
  <c r="J18" s="1"/>
  <c r="I17"/>
  <c r="C17"/>
  <c r="C16"/>
  <c r="I16" s="1"/>
  <c r="I15"/>
  <c r="C15"/>
  <c r="D4" i="3"/>
  <c r="D5"/>
  <c r="D6"/>
  <c r="D7"/>
  <c r="D8"/>
  <c r="D3"/>
  <c r="L25" i="2"/>
  <c r="M25" s="1"/>
  <c r="I25"/>
  <c r="C25"/>
  <c r="C19"/>
  <c r="I19" s="1"/>
  <c r="L19" s="1"/>
  <c r="M19" s="1"/>
  <c r="C24"/>
  <c r="I24" s="1"/>
  <c r="L24" s="1"/>
  <c r="M24" s="1"/>
  <c r="C23"/>
  <c r="I23" s="1"/>
  <c r="L23" s="1"/>
  <c r="M23" s="1"/>
  <c r="C22"/>
  <c r="I22" s="1"/>
  <c r="L22" s="1"/>
  <c r="M22" s="1"/>
  <c r="C21"/>
  <c r="I21" s="1"/>
  <c r="L21" s="1"/>
  <c r="M21" s="1"/>
  <c r="C20"/>
  <c r="I20" s="1"/>
  <c r="L20" s="1"/>
  <c r="M20" s="1"/>
  <c r="C29"/>
  <c r="J29" s="1"/>
  <c r="C28"/>
  <c r="I28" s="1"/>
  <c r="C27"/>
  <c r="C26"/>
  <c r="I26" s="1"/>
  <c r="C34"/>
  <c r="I34" s="1"/>
  <c r="L34" s="1"/>
  <c r="M34" s="1"/>
  <c r="C33"/>
  <c r="I33" s="1"/>
  <c r="L33" s="1"/>
  <c r="M33" s="1"/>
  <c r="C32"/>
  <c r="I32" s="1"/>
  <c r="L32" s="1"/>
  <c r="M32" s="1"/>
  <c r="C31"/>
  <c r="I31" s="1"/>
  <c r="L31" s="1"/>
  <c r="M31" s="1"/>
  <c r="C30"/>
  <c r="I30" s="1"/>
  <c r="L30" s="1"/>
  <c r="M30" s="1"/>
  <c r="C35"/>
  <c r="I35" s="1"/>
  <c r="L35" s="1"/>
  <c r="M35" s="1"/>
  <c r="C40"/>
  <c r="I40" s="1"/>
  <c r="L40" s="1"/>
  <c r="M40" s="1"/>
  <c r="C39"/>
  <c r="I39" s="1"/>
  <c r="L39" s="1"/>
  <c r="M39" s="1"/>
  <c r="I38"/>
  <c r="L38" s="1"/>
  <c r="M38" s="1"/>
  <c r="C38"/>
  <c r="C37"/>
  <c r="I37" s="1"/>
  <c r="L37" s="1"/>
  <c r="M37" s="1"/>
  <c r="C36"/>
  <c r="I36" s="1"/>
  <c r="L36" s="1"/>
  <c r="M36" s="1"/>
  <c r="C45"/>
  <c r="C44"/>
  <c r="C43"/>
  <c r="K43" s="1"/>
  <c r="C42"/>
  <c r="I42" s="1"/>
  <c r="C41"/>
  <c r="C51"/>
  <c r="J51" s="1"/>
  <c r="C49"/>
  <c r="J49" s="1"/>
  <c r="C48"/>
  <c r="I48" s="1"/>
  <c r="C47"/>
  <c r="I47" s="1"/>
  <c r="C46"/>
  <c r="I46" s="1"/>
  <c r="C53"/>
  <c r="I53" s="1"/>
  <c r="C52"/>
  <c r="J52" s="1"/>
  <c r="C57"/>
  <c r="I57" s="1"/>
  <c r="L57" s="1"/>
  <c r="M57" s="1"/>
  <c r="C56"/>
  <c r="I56" s="1"/>
  <c r="L56" s="1"/>
  <c r="M56" s="1"/>
  <c r="C55"/>
  <c r="I55" s="1"/>
  <c r="C54"/>
  <c r="I54" s="1"/>
  <c r="C61"/>
  <c r="J61" s="1"/>
  <c r="C60"/>
  <c r="I60" s="1"/>
  <c r="L60" s="1"/>
  <c r="M60" s="1"/>
  <c r="C59"/>
  <c r="I59" s="1"/>
  <c r="C58"/>
  <c r="I58" s="1"/>
  <c r="C66"/>
  <c r="J65"/>
  <c r="C65"/>
  <c r="K65" s="1"/>
  <c r="C64"/>
  <c r="I64" s="1"/>
  <c r="C63"/>
  <c r="I63" s="1"/>
  <c r="C62"/>
  <c r="J62" s="1"/>
  <c r="C69"/>
  <c r="I69" s="1"/>
  <c r="C68"/>
  <c r="K68" s="1"/>
  <c r="C67"/>
  <c r="C74"/>
  <c r="I74" s="1"/>
  <c r="C73"/>
  <c r="C72"/>
  <c r="K72" s="1"/>
  <c r="C71"/>
  <c r="K71" s="1"/>
  <c r="C70"/>
  <c r="I70" s="1"/>
  <c r="C79"/>
  <c r="C78"/>
  <c r="K78" s="1"/>
  <c r="C77"/>
  <c r="I77" s="1"/>
  <c r="C76"/>
  <c r="C75"/>
  <c r="I75" s="1"/>
  <c r="C82"/>
  <c r="I82" s="1"/>
  <c r="C81"/>
  <c r="I81" s="1"/>
  <c r="L81" s="1"/>
  <c r="M81" s="1"/>
  <c r="C80"/>
  <c r="J80" s="1"/>
  <c r="C86"/>
  <c r="I86" s="1"/>
  <c r="L86" s="1"/>
  <c r="M86" s="1"/>
  <c r="C85"/>
  <c r="I85" s="1"/>
  <c r="C84"/>
  <c r="I84" s="1"/>
  <c r="C83"/>
  <c r="C91"/>
  <c r="I91" s="1"/>
  <c r="L91" s="1"/>
  <c r="M91" s="1"/>
  <c r="C90"/>
  <c r="I90" s="1"/>
  <c r="L90" s="1"/>
  <c r="M90" s="1"/>
  <c r="C89"/>
  <c r="I89" s="1"/>
  <c r="L89" s="1"/>
  <c r="M89" s="1"/>
  <c r="C88"/>
  <c r="I88" s="1"/>
  <c r="L88" s="1"/>
  <c r="M88" s="1"/>
  <c r="C87"/>
  <c r="I87" s="1"/>
  <c r="L87" s="1"/>
  <c r="M87" s="1"/>
  <c r="C93"/>
  <c r="J93" s="1"/>
  <c r="C92"/>
  <c r="I92" s="1"/>
  <c r="C94"/>
  <c r="K94" s="1"/>
  <c r="C97"/>
  <c r="I97" s="1"/>
  <c r="C96"/>
  <c r="K96" s="1"/>
  <c r="C95"/>
  <c r="I95" s="1"/>
  <c r="C102"/>
  <c r="I102" s="1"/>
  <c r="L102" s="1"/>
  <c r="M102" s="1"/>
  <c r="C101"/>
  <c r="I101" s="1"/>
  <c r="L101" s="1"/>
  <c r="M101" s="1"/>
  <c r="C100"/>
  <c r="I100" s="1"/>
  <c r="L100" s="1"/>
  <c r="M100" s="1"/>
  <c r="I99"/>
  <c r="L99" s="1"/>
  <c r="M99" s="1"/>
  <c r="C99"/>
  <c r="C98"/>
  <c r="I98" s="1"/>
  <c r="L98" s="1"/>
  <c r="M98" s="1"/>
  <c r="C105"/>
  <c r="I105" s="1"/>
  <c r="L105" s="1"/>
  <c r="M105" s="1"/>
  <c r="C104"/>
  <c r="I104" s="1"/>
  <c r="L104" s="1"/>
  <c r="M104" s="1"/>
  <c r="C103"/>
  <c r="I103" s="1"/>
  <c r="C108"/>
  <c r="I108" s="1"/>
  <c r="L108" s="1"/>
  <c r="M108" s="1"/>
  <c r="C107"/>
  <c r="I107" s="1"/>
  <c r="C106"/>
  <c r="I106" s="1"/>
  <c r="L106" s="1"/>
  <c r="M106" s="1"/>
  <c r="C112"/>
  <c r="I112" s="1"/>
  <c r="C111"/>
  <c r="C110"/>
  <c r="I110" s="1"/>
  <c r="C109"/>
  <c r="I109" s="1"/>
  <c r="C117"/>
  <c r="I117" s="1"/>
  <c r="L117" s="1"/>
  <c r="M117" s="1"/>
  <c r="C113"/>
  <c r="I113" s="1"/>
  <c r="L113" s="1"/>
  <c r="M113" s="1"/>
  <c r="C116"/>
  <c r="I116" s="1"/>
  <c r="L116" s="1"/>
  <c r="M116" s="1"/>
  <c r="C115"/>
  <c r="I115" s="1"/>
  <c r="L115" s="1"/>
  <c r="M115" s="1"/>
  <c r="C114"/>
  <c r="I114" s="1"/>
  <c r="L114" s="1"/>
  <c r="M114" s="1"/>
  <c r="C122"/>
  <c r="I122" s="1"/>
  <c r="L122" s="1"/>
  <c r="M122" s="1"/>
  <c r="C121"/>
  <c r="I121" s="1"/>
  <c r="C120"/>
  <c r="C119"/>
  <c r="I119" s="1"/>
  <c r="C118"/>
  <c r="I118" s="1"/>
  <c r="C126"/>
  <c r="I126" s="1"/>
  <c r="C125"/>
  <c r="I125" s="1"/>
  <c r="L125" s="1"/>
  <c r="M125" s="1"/>
  <c r="C124"/>
  <c r="I124" s="1"/>
  <c r="L124" s="1"/>
  <c r="M124" s="1"/>
  <c r="C123"/>
  <c r="I123" s="1"/>
  <c r="L123" s="1"/>
  <c r="M123" s="1"/>
  <c r="C129"/>
  <c r="I129" s="1"/>
  <c r="L129" s="1"/>
  <c r="M129" s="1"/>
  <c r="C128"/>
  <c r="I128" s="1"/>
  <c r="L128" s="1"/>
  <c r="M128" s="1"/>
  <c r="C127"/>
  <c r="I127" s="1"/>
  <c r="L127" s="1"/>
  <c r="M127" s="1"/>
  <c r="C135"/>
  <c r="C134"/>
  <c r="I134" s="1"/>
  <c r="C133"/>
  <c r="I133" s="1"/>
  <c r="C132"/>
  <c r="I132" s="1"/>
  <c r="C131"/>
  <c r="I131" s="1"/>
  <c r="J9" l="1"/>
  <c r="L9" s="1"/>
  <c r="M9" s="1"/>
  <c r="K5"/>
  <c r="I5"/>
  <c r="L6"/>
  <c r="M6" s="1"/>
  <c r="J8"/>
  <c r="L8" s="1"/>
  <c r="M8" s="1"/>
  <c r="I10"/>
  <c r="L10" s="1"/>
  <c r="M10" s="1"/>
  <c r="L12"/>
  <c r="M12" s="1"/>
  <c r="L14"/>
  <c r="M14" s="1"/>
  <c r="I52"/>
  <c r="L52" s="1"/>
  <c r="M52" s="1"/>
  <c r="J26"/>
  <c r="I18"/>
  <c r="L18" s="1"/>
  <c r="M18" s="1"/>
  <c r="K26"/>
  <c r="L26" s="1"/>
  <c r="M26" s="1"/>
  <c r="L15"/>
  <c r="M15" s="1"/>
  <c r="L17"/>
  <c r="M17" s="1"/>
  <c r="L16"/>
  <c r="M16" s="1"/>
  <c r="I49"/>
  <c r="L28"/>
  <c r="M28" s="1"/>
  <c r="I27"/>
  <c r="I29"/>
  <c r="K29"/>
  <c r="I61"/>
  <c r="L61" s="1"/>
  <c r="M61" s="1"/>
  <c r="I51"/>
  <c r="J78"/>
  <c r="I96"/>
  <c r="I78"/>
  <c r="I65"/>
  <c r="L65" s="1"/>
  <c r="M65" s="1"/>
  <c r="K49"/>
  <c r="L49" s="1"/>
  <c r="M49" s="1"/>
  <c r="L51"/>
  <c r="M51" s="1"/>
  <c r="L42"/>
  <c r="M42" s="1"/>
  <c r="I44"/>
  <c r="L44" s="1"/>
  <c r="M44" s="1"/>
  <c r="J43"/>
  <c r="I41"/>
  <c r="I43"/>
  <c r="I45"/>
  <c r="L45" s="1"/>
  <c r="M45" s="1"/>
  <c r="L46"/>
  <c r="M46" s="1"/>
  <c r="L48"/>
  <c r="M48" s="1"/>
  <c r="L47"/>
  <c r="M47" s="1"/>
  <c r="L53"/>
  <c r="M53" s="1"/>
  <c r="L54"/>
  <c r="M54" s="1"/>
  <c r="K55"/>
  <c r="J55"/>
  <c r="L58"/>
  <c r="M58" s="1"/>
  <c r="L59"/>
  <c r="M59" s="1"/>
  <c r="L63"/>
  <c r="M63" s="1"/>
  <c r="K62"/>
  <c r="I62"/>
  <c r="I66"/>
  <c r="J68"/>
  <c r="I68"/>
  <c r="I67"/>
  <c r="J71"/>
  <c r="I71"/>
  <c r="I73"/>
  <c r="J70"/>
  <c r="J72"/>
  <c r="I72"/>
  <c r="I76"/>
  <c r="J75"/>
  <c r="I79"/>
  <c r="I80"/>
  <c r="L80" s="1"/>
  <c r="M80" s="1"/>
  <c r="L82"/>
  <c r="M82" s="1"/>
  <c r="J103"/>
  <c r="L103" s="1"/>
  <c r="M103" s="1"/>
  <c r="J94"/>
  <c r="J85"/>
  <c r="L85" s="1"/>
  <c r="M85" s="1"/>
  <c r="J96"/>
  <c r="I94"/>
  <c r="I83"/>
  <c r="L83" s="1"/>
  <c r="M83" s="1"/>
  <c r="J84"/>
  <c r="L84" s="1"/>
  <c r="M84" s="1"/>
  <c r="I93"/>
  <c r="K93"/>
  <c r="K107"/>
  <c r="J107"/>
  <c r="L109"/>
  <c r="M109" s="1"/>
  <c r="L110"/>
  <c r="M110" s="1"/>
  <c r="J112"/>
  <c r="L112" s="1"/>
  <c r="M112" s="1"/>
  <c r="I111"/>
  <c r="L111" s="1"/>
  <c r="M111" s="1"/>
  <c r="J126"/>
  <c r="L126" s="1"/>
  <c r="M126" s="1"/>
  <c r="L118"/>
  <c r="M118" s="1"/>
  <c r="L119"/>
  <c r="M119" s="1"/>
  <c r="J121"/>
  <c r="L121" s="1"/>
  <c r="M121" s="1"/>
  <c r="I120"/>
  <c r="L120" s="1"/>
  <c r="M120" s="1"/>
  <c r="L133"/>
  <c r="M133" s="1"/>
  <c r="L131"/>
  <c r="M131" s="1"/>
  <c r="J134"/>
  <c r="L134" s="1"/>
  <c r="M134" s="1"/>
  <c r="I135"/>
  <c r="L135" s="1"/>
  <c r="M135" s="1"/>
  <c r="L132"/>
  <c r="M132" s="1"/>
  <c r="C139"/>
  <c r="I139" s="1"/>
  <c r="C138"/>
  <c r="I138" s="1"/>
  <c r="C137"/>
  <c r="J137" s="1"/>
  <c r="C136"/>
  <c r="I136" s="1"/>
  <c r="C141"/>
  <c r="I141" s="1"/>
  <c r="C140"/>
  <c r="C145"/>
  <c r="I145" s="1"/>
  <c r="C144"/>
  <c r="I144" s="1"/>
  <c r="C143"/>
  <c r="I143" s="1"/>
  <c r="C142"/>
  <c r="J142" s="1"/>
  <c r="C147"/>
  <c r="I147" s="1"/>
  <c r="C146"/>
  <c r="I146" s="1"/>
  <c r="L146" s="1"/>
  <c r="M146" s="1"/>
  <c r="C152"/>
  <c r="I152" s="1"/>
  <c r="C151"/>
  <c r="C150"/>
  <c r="C149"/>
  <c r="I149" s="1"/>
  <c r="C148"/>
  <c r="I148" s="1"/>
  <c r="C160"/>
  <c r="J160" s="1"/>
  <c r="C159"/>
  <c r="I159" s="1"/>
  <c r="C158"/>
  <c r="I158" s="1"/>
  <c r="C157"/>
  <c r="I157" s="1"/>
  <c r="C156"/>
  <c r="I156" s="1"/>
  <c r="C155"/>
  <c r="I155" s="1"/>
  <c r="C154"/>
  <c r="C153"/>
  <c r="I153" s="1"/>
  <c r="C164"/>
  <c r="I164" s="1"/>
  <c r="L164" s="1"/>
  <c r="M164" s="1"/>
  <c r="C163"/>
  <c r="I163" s="1"/>
  <c r="L163" s="1"/>
  <c r="M163" s="1"/>
  <c r="C162"/>
  <c r="I162" s="1"/>
  <c r="L162" s="1"/>
  <c r="M162" s="1"/>
  <c r="C161"/>
  <c r="J161" s="1"/>
  <c r="C165"/>
  <c r="I165" s="1"/>
  <c r="L165" s="1"/>
  <c r="M165" s="1"/>
  <c r="C168"/>
  <c r="I168" s="1"/>
  <c r="C167"/>
  <c r="C166"/>
  <c r="C169"/>
  <c r="I169" s="1"/>
  <c r="C173"/>
  <c r="I173" s="1"/>
  <c r="C172"/>
  <c r="I172" s="1"/>
  <c r="C171"/>
  <c r="I171" s="1"/>
  <c r="L171" s="1"/>
  <c r="M171" s="1"/>
  <c r="C170"/>
  <c r="J170" s="1"/>
  <c r="C175"/>
  <c r="I175" s="1"/>
  <c r="C174"/>
  <c r="I174" s="1"/>
  <c r="L68" l="1"/>
  <c r="M68" s="1"/>
  <c r="L5"/>
  <c r="M5" s="1"/>
  <c r="L7"/>
  <c r="M7" s="1"/>
  <c r="L11"/>
  <c r="M11" s="1"/>
  <c r="L13"/>
  <c r="M13" s="1"/>
  <c r="L27"/>
  <c r="M27" s="1"/>
  <c r="L29"/>
  <c r="M29" s="1"/>
  <c r="L96"/>
  <c r="M96" s="1"/>
  <c r="L78"/>
  <c r="M78" s="1"/>
  <c r="L94"/>
  <c r="M94" s="1"/>
  <c r="L55"/>
  <c r="M55" s="1"/>
  <c r="L41"/>
  <c r="M41" s="1"/>
  <c r="L43"/>
  <c r="M43" s="1"/>
  <c r="L62"/>
  <c r="M62" s="1"/>
  <c r="L64"/>
  <c r="M64" s="1"/>
  <c r="L66"/>
  <c r="M66" s="1"/>
  <c r="L67"/>
  <c r="M67" s="1"/>
  <c r="L69"/>
  <c r="M69" s="1"/>
  <c r="L71"/>
  <c r="M71" s="1"/>
  <c r="L73"/>
  <c r="M73" s="1"/>
  <c r="L74"/>
  <c r="M74" s="1"/>
  <c r="L70"/>
  <c r="M70" s="1"/>
  <c r="L72"/>
  <c r="M72" s="1"/>
  <c r="L75"/>
  <c r="M75" s="1"/>
  <c r="L76"/>
  <c r="M76" s="1"/>
  <c r="L77"/>
  <c r="M77" s="1"/>
  <c r="L79"/>
  <c r="M79" s="1"/>
  <c r="L92"/>
  <c r="M92" s="1"/>
  <c r="L93"/>
  <c r="M93" s="1"/>
  <c r="L95"/>
  <c r="M95" s="1"/>
  <c r="L97"/>
  <c r="M97" s="1"/>
  <c r="L107"/>
  <c r="M107" s="1"/>
  <c r="I170"/>
  <c r="I137"/>
  <c r="L137" s="1"/>
  <c r="M137" s="1"/>
  <c r="L136"/>
  <c r="M136" s="1"/>
  <c r="L138"/>
  <c r="M138" s="1"/>
  <c r="L139"/>
  <c r="M139" s="1"/>
  <c r="I142"/>
  <c r="L142" s="1"/>
  <c r="M142" s="1"/>
  <c r="K141"/>
  <c r="I140"/>
  <c r="J141"/>
  <c r="L143"/>
  <c r="M143" s="1"/>
  <c r="J145"/>
  <c r="L145" s="1"/>
  <c r="M145" s="1"/>
  <c r="L144"/>
  <c r="M144" s="1"/>
  <c r="J147"/>
  <c r="L147" s="1"/>
  <c r="M147" s="1"/>
  <c r="L148"/>
  <c r="M148" s="1"/>
  <c r="L149"/>
  <c r="M149" s="1"/>
  <c r="I150"/>
  <c r="L150" s="1"/>
  <c r="M150" s="1"/>
  <c r="J152"/>
  <c r="L152" s="1"/>
  <c r="M152" s="1"/>
  <c r="I151"/>
  <c r="L151" s="1"/>
  <c r="M151" s="1"/>
  <c r="I160"/>
  <c r="I161"/>
  <c r="L161" s="1"/>
  <c r="M161" s="1"/>
  <c r="I154"/>
  <c r="L154" s="1"/>
  <c r="M154" s="1"/>
  <c r="L156"/>
  <c r="M156" s="1"/>
  <c r="L159"/>
  <c r="M159" s="1"/>
  <c r="L158"/>
  <c r="M158" s="1"/>
  <c r="L157"/>
  <c r="M157" s="1"/>
  <c r="J155"/>
  <c r="L155" s="1"/>
  <c r="M155" s="1"/>
  <c r="K160"/>
  <c r="I167"/>
  <c r="K168"/>
  <c r="J168"/>
  <c r="I166"/>
  <c r="L169"/>
  <c r="M169" s="1"/>
  <c r="L170"/>
  <c r="M170" s="1"/>
  <c r="L172"/>
  <c r="M172" s="1"/>
  <c r="L173"/>
  <c r="M173" s="1"/>
  <c r="L175"/>
  <c r="M175" s="1"/>
  <c r="C178"/>
  <c r="J178" s="1"/>
  <c r="C177"/>
  <c r="I177" s="1"/>
  <c r="C176"/>
  <c r="K176" s="1"/>
  <c r="C181"/>
  <c r="K181" s="1"/>
  <c r="C180"/>
  <c r="I180" s="1"/>
  <c r="C179"/>
  <c r="I179" s="1"/>
  <c r="L179" s="1"/>
  <c r="M179" s="1"/>
  <c r="C184"/>
  <c r="I184" s="1"/>
  <c r="L184" s="1"/>
  <c r="M184" s="1"/>
  <c r="C183"/>
  <c r="I183" s="1"/>
  <c r="L183" s="1"/>
  <c r="M183" s="1"/>
  <c r="C182"/>
  <c r="I182" s="1"/>
  <c r="L182" s="1"/>
  <c r="M182" s="1"/>
  <c r="C187"/>
  <c r="I187" s="1"/>
  <c r="C186"/>
  <c r="I186" s="1"/>
  <c r="C185"/>
  <c r="I185" s="1"/>
  <c r="C191"/>
  <c r="I191" s="1"/>
  <c r="C190"/>
  <c r="I190" s="1"/>
  <c r="C189"/>
  <c r="I189" s="1"/>
  <c r="C188"/>
  <c r="J188" s="1"/>
  <c r="C194"/>
  <c r="I194" s="1"/>
  <c r="C193"/>
  <c r="J193" s="1"/>
  <c r="C192"/>
  <c r="J192" s="1"/>
  <c r="C196"/>
  <c r="I196" s="1"/>
  <c r="L196" s="1"/>
  <c r="M196" s="1"/>
  <c r="C198"/>
  <c r="C197"/>
  <c r="K197" s="1"/>
  <c r="C199"/>
  <c r="I199" s="1"/>
  <c r="L199" s="1"/>
  <c r="M199" s="1"/>
  <c r="C201"/>
  <c r="I201" s="1"/>
  <c r="L201" s="1"/>
  <c r="M201" s="1"/>
  <c r="C200"/>
  <c r="I200" s="1"/>
  <c r="L200" s="1"/>
  <c r="M200" s="1"/>
  <c r="C203"/>
  <c r="I203" s="1"/>
  <c r="C202"/>
  <c r="I202" s="1"/>
  <c r="C207"/>
  <c r="I207" s="1"/>
  <c r="C206"/>
  <c r="I206" s="1"/>
  <c r="C205"/>
  <c r="C204"/>
  <c r="I204" s="1"/>
  <c r="C209"/>
  <c r="I209" s="1"/>
  <c r="L209" s="1"/>
  <c r="M209" s="1"/>
  <c r="C208"/>
  <c r="I208" s="1"/>
  <c r="L208" s="1"/>
  <c r="M208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6"/>
  <c r="I216" s="1"/>
  <c r="L216" s="1"/>
  <c r="M216" s="1"/>
  <c r="C215"/>
  <c r="I215" s="1"/>
  <c r="L215" s="1"/>
  <c r="M215" s="1"/>
  <c r="C214"/>
  <c r="I214" s="1"/>
  <c r="L214" s="1"/>
  <c r="M214" s="1"/>
  <c r="C220"/>
  <c r="J220" s="1"/>
  <c r="C219"/>
  <c r="J219" s="1"/>
  <c r="C218"/>
  <c r="C217"/>
  <c r="I217" s="1"/>
  <c r="C224"/>
  <c r="I224" s="1"/>
  <c r="C223"/>
  <c r="I223" s="1"/>
  <c r="C222"/>
  <c r="I222" s="1"/>
  <c r="C221"/>
  <c r="I221" s="1"/>
  <c r="C227"/>
  <c r="I227" s="1"/>
  <c r="L227" s="1"/>
  <c r="M227" s="1"/>
  <c r="C226"/>
  <c r="I226" s="1"/>
  <c r="L226" s="1"/>
  <c r="M226" s="1"/>
  <c r="C225"/>
  <c r="I225" s="1"/>
  <c r="L225" s="1"/>
  <c r="M225" s="1"/>
  <c r="C229"/>
  <c r="I229" s="1"/>
  <c r="L229" s="1"/>
  <c r="M229" s="1"/>
  <c r="C228"/>
  <c r="I228" s="1"/>
  <c r="L228" s="1"/>
  <c r="M228" s="1"/>
  <c r="C232"/>
  <c r="I232" s="1"/>
  <c r="L232" s="1"/>
  <c r="M232" s="1"/>
  <c r="C231"/>
  <c r="I231" s="1"/>
  <c r="L231" s="1"/>
  <c r="M231" s="1"/>
  <c r="C230"/>
  <c r="I230" s="1"/>
  <c r="L230" s="1"/>
  <c r="M230" s="1"/>
  <c r="C233"/>
  <c r="I233" s="1"/>
  <c r="L233" s="1"/>
  <c r="M233" s="1"/>
  <c r="C236"/>
  <c r="I236" s="1"/>
  <c r="L236" s="1"/>
  <c r="M236" s="1"/>
  <c r="C235"/>
  <c r="I235" s="1"/>
  <c r="L235" s="1"/>
  <c r="M235" s="1"/>
  <c r="C234"/>
  <c r="I234" s="1"/>
  <c r="L234" s="1"/>
  <c r="M234" s="1"/>
  <c r="C239"/>
  <c r="I239" s="1"/>
  <c r="C238"/>
  <c r="C237"/>
  <c r="I237" s="1"/>
  <c r="C242"/>
  <c r="I242" s="1"/>
  <c r="L242" s="1"/>
  <c r="M242" s="1"/>
  <c r="C241"/>
  <c r="I241" s="1"/>
  <c r="C240"/>
  <c r="I240" s="1"/>
  <c r="C247"/>
  <c r="I247" s="1"/>
  <c r="C246"/>
  <c r="K246" s="1"/>
  <c r="C245"/>
  <c r="C244"/>
  <c r="I244" s="1"/>
  <c r="C243"/>
  <c r="C249"/>
  <c r="J249" s="1"/>
  <c r="C248"/>
  <c r="I248" s="1"/>
  <c r="C250"/>
  <c r="I250" s="1"/>
  <c r="C254"/>
  <c r="J254" s="1"/>
  <c r="C253"/>
  <c r="I253" s="1"/>
  <c r="L253" s="1"/>
  <c r="M253" s="1"/>
  <c r="C252"/>
  <c r="J252" s="1"/>
  <c r="C251"/>
  <c r="J251" s="1"/>
  <c r="C258"/>
  <c r="J258" s="1"/>
  <c r="C257"/>
  <c r="I257" s="1"/>
  <c r="C256"/>
  <c r="I256" s="1"/>
  <c r="L256" s="1"/>
  <c r="M256" s="1"/>
  <c r="C255"/>
  <c r="I255" s="1"/>
  <c r="C263"/>
  <c r="J263" s="1"/>
  <c r="C262"/>
  <c r="I262" s="1"/>
  <c r="C261"/>
  <c r="C260"/>
  <c r="I260" s="1"/>
  <c r="C259"/>
  <c r="I259" s="1"/>
  <c r="C268"/>
  <c r="I268" s="1"/>
  <c r="C267"/>
  <c r="I267" s="1"/>
  <c r="C266"/>
  <c r="C265"/>
  <c r="I265" s="1"/>
  <c r="C264"/>
  <c r="K264" s="1"/>
  <c r="C270"/>
  <c r="C273"/>
  <c r="I273" s="1"/>
  <c r="C272"/>
  <c r="I272" s="1"/>
  <c r="C271"/>
  <c r="J271" s="1"/>
  <c r="C274"/>
  <c r="I274" s="1"/>
  <c r="L274" s="1"/>
  <c r="M274" s="1"/>
  <c r="C278"/>
  <c r="I278" s="1"/>
  <c r="L278" s="1"/>
  <c r="M278" s="1"/>
  <c r="C277"/>
  <c r="K277" s="1"/>
  <c r="C276"/>
  <c r="I276" s="1"/>
  <c r="L276" s="1"/>
  <c r="M276" s="1"/>
  <c r="C275"/>
  <c r="I275" s="1"/>
  <c r="L275" s="1"/>
  <c r="M275" s="1"/>
  <c r="C280"/>
  <c r="I280" s="1"/>
  <c r="L280" s="1"/>
  <c r="M280" s="1"/>
  <c r="C279"/>
  <c r="I279" s="1"/>
  <c r="L279" s="1"/>
  <c r="M279" s="1"/>
  <c r="C283"/>
  <c r="I283" s="1"/>
  <c r="L283" s="1"/>
  <c r="M283" s="1"/>
  <c r="C282"/>
  <c r="I282" s="1"/>
  <c r="L282" s="1"/>
  <c r="M282" s="1"/>
  <c r="C281"/>
  <c r="I281" s="1"/>
  <c r="L281" s="1"/>
  <c r="M281" s="1"/>
  <c r="C285"/>
  <c r="J285" s="1"/>
  <c r="C284"/>
  <c r="I284" s="1"/>
  <c r="C286"/>
  <c r="K286" s="1"/>
  <c r="C289"/>
  <c r="I289" s="1"/>
  <c r="L289" s="1"/>
  <c r="M289" s="1"/>
  <c r="C288"/>
  <c r="I288" s="1"/>
  <c r="L288" s="1"/>
  <c r="M288" s="1"/>
  <c r="C287"/>
  <c r="I287" s="1"/>
  <c r="L287" s="1"/>
  <c r="M287" s="1"/>
  <c r="C291"/>
  <c r="K291" s="1"/>
  <c r="C290"/>
  <c r="I290" s="1"/>
  <c r="C294"/>
  <c r="I294" s="1"/>
  <c r="L294" s="1"/>
  <c r="M294" s="1"/>
  <c r="C293"/>
  <c r="I293" s="1"/>
  <c r="L293" s="1"/>
  <c r="M293" s="1"/>
  <c r="C292"/>
  <c r="I292" s="1"/>
  <c r="L292" s="1"/>
  <c r="M292" s="1"/>
  <c r="C295"/>
  <c r="I295" s="1"/>
  <c r="L295" s="1"/>
  <c r="M295" s="1"/>
  <c r="C297"/>
  <c r="K297" s="1"/>
  <c r="C296"/>
  <c r="I296" s="1"/>
  <c r="C299"/>
  <c r="I299" s="1"/>
  <c r="L299" s="1"/>
  <c r="M299" s="1"/>
  <c r="C298"/>
  <c r="I298" s="1"/>
  <c r="L298" s="1"/>
  <c r="M298" s="1"/>
  <c r="C301"/>
  <c r="I301" s="1"/>
  <c r="L301" s="1"/>
  <c r="M301" s="1"/>
  <c r="C300"/>
  <c r="I300" s="1"/>
  <c r="L300" s="1"/>
  <c r="M300" s="1"/>
  <c r="C303"/>
  <c r="I303" s="1"/>
  <c r="L303" s="1"/>
  <c r="M303" s="1"/>
  <c r="C302"/>
  <c r="I302" s="1"/>
  <c r="L302" s="1"/>
  <c r="M302" s="1"/>
  <c r="C307"/>
  <c r="I307" s="1"/>
  <c r="L307" s="1"/>
  <c r="M307" s="1"/>
  <c r="C306"/>
  <c r="I306" s="1"/>
  <c r="L306" s="1"/>
  <c r="M306" s="1"/>
  <c r="C305"/>
  <c r="I305" s="1"/>
  <c r="L305" s="1"/>
  <c r="M305" s="1"/>
  <c r="C304"/>
  <c r="I304" s="1"/>
  <c r="C309"/>
  <c r="I309" s="1"/>
  <c r="C308"/>
  <c r="I308" s="1"/>
  <c r="C311"/>
  <c r="J311" s="1"/>
  <c r="C310"/>
  <c r="I310" s="1"/>
  <c r="C313"/>
  <c r="I313" s="1"/>
  <c r="L313" s="1"/>
  <c r="M313" s="1"/>
  <c r="C312"/>
  <c r="I312" s="1"/>
  <c r="L312" s="1"/>
  <c r="M312" s="1"/>
  <c r="C314"/>
  <c r="J314" s="1"/>
  <c r="C316"/>
  <c r="J316" s="1"/>
  <c r="C315"/>
  <c r="I315" s="1"/>
  <c r="C318"/>
  <c r="C319"/>
  <c r="K319" s="1"/>
  <c r="C322"/>
  <c r="I322" s="1"/>
  <c r="C321"/>
  <c r="K321" s="1"/>
  <c r="C320"/>
  <c r="J320" s="1"/>
  <c r="C323"/>
  <c r="I323" s="1"/>
  <c r="L323" s="1"/>
  <c r="M323" s="1"/>
  <c r="C324"/>
  <c r="I324" s="1"/>
  <c r="C325"/>
  <c r="I325" s="1"/>
  <c r="C326"/>
  <c r="I326" s="1"/>
  <c r="L326" s="1"/>
  <c r="M326" s="1"/>
  <c r="C332"/>
  <c r="I332" s="1"/>
  <c r="C333"/>
  <c r="I333" s="1"/>
  <c r="L333" s="1"/>
  <c r="M333" s="1"/>
  <c r="C334"/>
  <c r="I334" s="1"/>
  <c r="L334" s="1"/>
  <c r="M334" s="1"/>
  <c r="C335"/>
  <c r="I335" s="1"/>
  <c r="L335" s="1"/>
  <c r="M335" s="1"/>
  <c r="C336"/>
  <c r="I336" s="1"/>
  <c r="L336" s="1"/>
  <c r="M336" s="1"/>
  <c r="C329"/>
  <c r="I329" s="1"/>
  <c r="L329" s="1"/>
  <c r="M329" s="1"/>
  <c r="C328"/>
  <c r="I328" s="1"/>
  <c r="L328" s="1"/>
  <c r="M328" s="1"/>
  <c r="C327"/>
  <c r="I327" s="1"/>
  <c r="L327" s="1"/>
  <c r="M327" s="1"/>
  <c r="C330"/>
  <c r="I330" s="1"/>
  <c r="J203" l="1"/>
  <c r="L203" s="1"/>
  <c r="M203" s="1"/>
  <c r="J187"/>
  <c r="L187" s="1"/>
  <c r="M187" s="1"/>
  <c r="J181"/>
  <c r="J197"/>
  <c r="I192"/>
  <c r="L160"/>
  <c r="M160" s="1"/>
  <c r="L141"/>
  <c r="M141" s="1"/>
  <c r="L140"/>
  <c r="M140" s="1"/>
  <c r="L153"/>
  <c r="M153" s="1"/>
  <c r="L185"/>
  <c r="M185" s="1"/>
  <c r="I197"/>
  <c r="I181"/>
  <c r="I193"/>
  <c r="L193" s="1"/>
  <c r="M193" s="1"/>
  <c r="I188"/>
  <c r="L188" s="1"/>
  <c r="M188" s="1"/>
  <c r="L166"/>
  <c r="M166" s="1"/>
  <c r="L167"/>
  <c r="M167" s="1"/>
  <c r="L168"/>
  <c r="M168" s="1"/>
  <c r="L174"/>
  <c r="M174" s="1"/>
  <c r="L177"/>
  <c r="M177" s="1"/>
  <c r="J176"/>
  <c r="I176"/>
  <c r="I178"/>
  <c r="K180"/>
  <c r="J180"/>
  <c r="L186"/>
  <c r="M186" s="1"/>
  <c r="L190"/>
  <c r="M190" s="1"/>
  <c r="L191"/>
  <c r="M191" s="1"/>
  <c r="L189"/>
  <c r="M189" s="1"/>
  <c r="K192"/>
  <c r="L194"/>
  <c r="M194" s="1"/>
  <c r="I198"/>
  <c r="L198" s="1"/>
  <c r="M198" s="1"/>
  <c r="L202"/>
  <c r="M202" s="1"/>
  <c r="I205"/>
  <c r="L205" s="1"/>
  <c r="M205" s="1"/>
  <c r="J207"/>
  <c r="L207" s="1"/>
  <c r="M207" s="1"/>
  <c r="K204"/>
  <c r="J204"/>
  <c r="J206"/>
  <c r="J221"/>
  <c r="L221" s="1"/>
  <c r="M221" s="1"/>
  <c r="I220"/>
  <c r="I263"/>
  <c r="I286"/>
  <c r="J224"/>
  <c r="L224" s="1"/>
  <c r="M224" s="1"/>
  <c r="I219"/>
  <c r="L219" s="1"/>
  <c r="M219" s="1"/>
  <c r="J217"/>
  <c r="I218"/>
  <c r="L218" s="1"/>
  <c r="M218" s="1"/>
  <c r="K220"/>
  <c r="L222"/>
  <c r="M222" s="1"/>
  <c r="L223"/>
  <c r="M223" s="1"/>
  <c r="I264"/>
  <c r="J264"/>
  <c r="J277"/>
  <c r="I297"/>
  <c r="J246"/>
  <c r="L237"/>
  <c r="M237" s="1"/>
  <c r="J239"/>
  <c r="L239" s="1"/>
  <c r="M239" s="1"/>
  <c r="I277"/>
  <c r="I238"/>
  <c r="L238" s="1"/>
  <c r="M238" s="1"/>
  <c r="L241"/>
  <c r="M241" s="1"/>
  <c r="L240"/>
  <c r="M240" s="1"/>
  <c r="I246"/>
  <c r="L244"/>
  <c r="M244" s="1"/>
  <c r="L247"/>
  <c r="M247" s="1"/>
  <c r="I243"/>
  <c r="I245"/>
  <c r="L248"/>
  <c r="M248" s="1"/>
  <c r="I249"/>
  <c r="K250"/>
  <c r="J250"/>
  <c r="K254"/>
  <c r="I252"/>
  <c r="I254"/>
  <c r="I251"/>
  <c r="K251"/>
  <c r="L257"/>
  <c r="M257" s="1"/>
  <c r="I258"/>
  <c r="L258" s="1"/>
  <c r="M258" s="1"/>
  <c r="L255"/>
  <c r="M255" s="1"/>
  <c r="J260"/>
  <c r="I261"/>
  <c r="L261" s="1"/>
  <c r="M261" s="1"/>
  <c r="L262"/>
  <c r="M262" s="1"/>
  <c r="K263"/>
  <c r="L259"/>
  <c r="M259" s="1"/>
  <c r="I266"/>
  <c r="J268"/>
  <c r="L268" s="1"/>
  <c r="M268" s="1"/>
  <c r="J267"/>
  <c r="I270"/>
  <c r="L270" s="1"/>
  <c r="M270" s="1"/>
  <c r="L272"/>
  <c r="M272" s="1"/>
  <c r="I271"/>
  <c r="K271"/>
  <c r="J291"/>
  <c r="I291"/>
  <c r="J286"/>
  <c r="L284"/>
  <c r="M284" s="1"/>
  <c r="I285"/>
  <c r="K290"/>
  <c r="J290"/>
  <c r="J297"/>
  <c r="K296"/>
  <c r="J296"/>
  <c r="J325"/>
  <c r="L325" s="1"/>
  <c r="M325" s="1"/>
  <c r="I320"/>
  <c r="I319"/>
  <c r="J321"/>
  <c r="J319"/>
  <c r="I316"/>
  <c r="L316" s="1"/>
  <c r="M316" s="1"/>
  <c r="I321"/>
  <c r="K304"/>
  <c r="J304"/>
  <c r="L308"/>
  <c r="M308" s="1"/>
  <c r="L309"/>
  <c r="M309" s="1"/>
  <c r="J310"/>
  <c r="L310" s="1"/>
  <c r="M310" s="1"/>
  <c r="I311"/>
  <c r="L311" s="1"/>
  <c r="M311" s="1"/>
  <c r="I314"/>
  <c r="K314"/>
  <c r="L315"/>
  <c r="M315" s="1"/>
  <c r="I318"/>
  <c r="L318" s="1"/>
  <c r="M318" s="1"/>
  <c r="K320"/>
  <c r="L322"/>
  <c r="M322" s="1"/>
  <c r="K330"/>
  <c r="L324"/>
  <c r="M324" s="1"/>
  <c r="K332"/>
  <c r="J332"/>
  <c r="J330"/>
  <c r="L181" l="1"/>
  <c r="M181" s="1"/>
  <c r="L192"/>
  <c r="M192" s="1"/>
  <c r="L197"/>
  <c r="M197" s="1"/>
  <c r="L176"/>
  <c r="M176" s="1"/>
  <c r="L178"/>
  <c r="M178" s="1"/>
  <c r="L180"/>
  <c r="M180" s="1"/>
  <c r="L204"/>
  <c r="M204" s="1"/>
  <c r="L206"/>
  <c r="M206" s="1"/>
  <c r="L220"/>
  <c r="M220" s="1"/>
  <c r="L286"/>
  <c r="M286" s="1"/>
  <c r="L263"/>
  <c r="M263" s="1"/>
  <c r="L217"/>
  <c r="M217" s="1"/>
  <c r="L264"/>
  <c r="M264" s="1"/>
  <c r="L277"/>
  <c r="M277" s="1"/>
  <c r="L246"/>
  <c r="M246" s="1"/>
  <c r="L291"/>
  <c r="M291" s="1"/>
  <c r="L330"/>
  <c r="M330" s="1"/>
  <c r="L297"/>
  <c r="M297" s="1"/>
  <c r="L243"/>
  <c r="M243" s="1"/>
  <c r="L245"/>
  <c r="M245" s="1"/>
  <c r="L249"/>
  <c r="M249" s="1"/>
  <c r="L250"/>
  <c r="M250" s="1"/>
  <c r="L254"/>
  <c r="M254" s="1"/>
  <c r="L251"/>
  <c r="M251" s="1"/>
  <c r="L252"/>
  <c r="M252" s="1"/>
  <c r="L260"/>
  <c r="M260" s="1"/>
  <c r="L266"/>
  <c r="M266" s="1"/>
  <c r="L265"/>
  <c r="M265" s="1"/>
  <c r="L267"/>
  <c r="M267" s="1"/>
  <c r="L271"/>
  <c r="M271" s="1"/>
  <c r="L273"/>
  <c r="M273" s="1"/>
  <c r="L285"/>
  <c r="M285" s="1"/>
  <c r="L290"/>
  <c r="M290" s="1"/>
  <c r="L319"/>
  <c r="M319" s="1"/>
  <c r="L296"/>
  <c r="M296" s="1"/>
  <c r="L320"/>
  <c r="M320" s="1"/>
  <c r="L321"/>
  <c r="M321" s="1"/>
  <c r="L304"/>
  <c r="M304" s="1"/>
  <c r="L314"/>
  <c r="M314" s="1"/>
  <c r="L332"/>
  <c r="M332" s="1"/>
  <c r="C331"/>
  <c r="I331" s="1"/>
  <c r="L331" s="1"/>
  <c r="M331" s="1"/>
  <c r="C337"/>
  <c r="I337" s="1"/>
  <c r="L337" s="1"/>
  <c r="M337" s="1"/>
  <c r="C338"/>
  <c r="I338" s="1"/>
  <c r="L338" s="1"/>
  <c r="M338" s="1"/>
  <c r="C340"/>
  <c r="I340" s="1"/>
  <c r="L340" s="1"/>
  <c r="M340" s="1"/>
  <c r="C339"/>
  <c r="I339" s="1"/>
  <c r="L339" s="1"/>
  <c r="M339" s="1"/>
  <c r="C344"/>
  <c r="C343"/>
  <c r="I343" s="1"/>
  <c r="C342"/>
  <c r="I342" s="1"/>
  <c r="C341"/>
  <c r="I341" s="1"/>
  <c r="I344"/>
  <c r="L344" s="1"/>
  <c r="M344" s="1"/>
  <c r="J342" l="1"/>
  <c r="L342" s="1"/>
  <c r="M342" s="1"/>
  <c r="L341"/>
  <c r="M341" s="1"/>
  <c r="L343"/>
  <c r="M343" s="1"/>
  <c r="C345" l="1"/>
  <c r="I345" s="1"/>
  <c r="L345" s="1"/>
  <c r="M345" s="1"/>
  <c r="L87" i="1" l="1"/>
  <c r="D90"/>
  <c r="K90" s="1"/>
  <c r="D6"/>
  <c r="I6" s="1"/>
  <c r="D5"/>
  <c r="K5" s="1"/>
  <c r="D8"/>
  <c r="K8" s="1"/>
  <c r="I7"/>
  <c r="D7"/>
  <c r="K7" s="1"/>
  <c r="D10"/>
  <c r="K10" s="1"/>
  <c r="I10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L90" l="1"/>
  <c r="I90"/>
  <c r="K17"/>
  <c r="K15"/>
  <c r="K11"/>
  <c r="L11" s="1"/>
  <c r="L7"/>
  <c r="J90"/>
  <c r="I21"/>
  <c r="I13"/>
  <c r="L10"/>
  <c r="I8"/>
  <c r="L8" s="1"/>
  <c r="L13"/>
  <c r="L15"/>
  <c r="L21"/>
  <c r="I18"/>
  <c r="I5"/>
  <c r="L5" s="1"/>
  <c r="K6"/>
  <c r="L6" s="1"/>
  <c r="K9"/>
  <c r="L9" s="1"/>
  <c r="K12"/>
  <c r="L12" s="1"/>
  <c r="K14"/>
  <c r="L14" s="1"/>
  <c r="K16"/>
  <c r="L16" s="1"/>
  <c r="L17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<sst xmlns="http://schemas.openxmlformats.org/spreadsheetml/2006/main" count="2821" uniqueCount="590">
  <si>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</si>
  <si>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</si>
  <si>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</si>
  <si>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</si>
  <si>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</si>
  <si>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</si>
  <si>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</si>
  <si>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</si>
  <si>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</si>
  <si>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</si>
  <si>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</si>
  <si>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</si>
  <si>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</si>
  <si>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</si>
  <si>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</si>
  <si>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</si>
  <si>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</si>
  <si>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</si>
  <si>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</si>
  <si>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</si>
  <si>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</si>
  <si>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</si>
  <si>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</si>
  <si>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</si>
  <si>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</si>
  <si>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</si>
  <si>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</si>
  <si>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</si>
  <si>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</si>
  <si>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</si>
  <si>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</si>
  <si>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</si>
  <si>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</si>
  <si>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</si>
  <si>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</si>
  <si>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</si>
  <si>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</si>
  <si>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</si>
  <si>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</si>
  <si>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</si>
  <si>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</si>
  <si>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</si>
  <si>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</si>
  <si>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</si>
  <si>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</si>
  <si>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</si>
  <si>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</si>
  <si>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</si>
  <si>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</si>
  <si>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</si>
  <si>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</si>
  <si>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</si>
  <si>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</si>
  <si>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</si>
  <si>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</si>
  <si>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</si>
  <si>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</si>
  <si>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</si>
  <si>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</si>
  <si>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</si>
  <si>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</si>
  <si>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</si>
  <si>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</si>
  <si>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</si>
  <si>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</si>
  <si>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</si>
  <si>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</si>
  <si>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</si>
  <si>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</si>
  <si>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</si>
  <si>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</si>
  <si>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</si>
  <si>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</si>
  <si>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</si>
  <si>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</si>
  <si>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</si>
  <si>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</si>
  <si>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</si>
  <si>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</si>
  <si>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</si>
  <si>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</si>
  <si>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</si>
  <si>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</si>
  <si>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</si>
  <si>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</si>
  <si>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</si>
  <si>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</si>
  <si>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</si>
  <si>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</si>
  <si>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</si>
  <si>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</si>
  <si>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</si>
  <si>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</si>
  <si>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</si>
  <si>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</si>
  <si>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</si>
  <si>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</si>
  <si>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</si>
  <si>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</si>
  <si>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</si>
  <si>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</si>
  <si>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</si>
  <si>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</si>
  <si>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</si>
  <si>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</si>
  <si>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</si>
  <si>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</si>
  <si>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</si>
  <si>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</si>
  <si>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</si>
  <si>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</si>
  <si>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</si>
  <si>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</si>
  <si>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</si>
  <si>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</si>
  <si>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</si>
  <si>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</si>
  <si>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</si>
  <si>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</si>
  <si>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</si>
  <si>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</si>
  <si>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</si>
  <si>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</si>
  <si>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</si>
  <si>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</si>
  <si>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</si>
  <si>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</si>
  <si>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</si>
  <si>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</si>
  <si>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</si>
  <si>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</si>
  <si>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</si>
  <si>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</si>
  <si>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</si>
  <si>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</si>
  <si>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</si>
  <si>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</si>
  <si>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</si>
  <si>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</si>
  <si>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</si>
  <si>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</si>
  <si>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</si>
  <si>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</si>
  <si>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</si>
  <si>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</si>
  <si>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</si>
  <si>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</si>
  <si>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</si>
  <si>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</si>
  <si>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</si>
  <si>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</si>
  <si>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</si>
  <si>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</si>
  <si>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</si>
  <si>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</si>
  <si>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</si>
  <si>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</si>
  <si>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</si>
  <si>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</si>
  <si>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</si>
  <si>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</si>
  <si>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</si>
  <si>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</si>
  <si>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</si>
  <si>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</si>
  <si>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</si>
  <si>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</si>
  <si>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</si>
  <si>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</si>
  <si>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</si>
  <si>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</si>
  <si>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</si>
  <si>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</si>
  <si>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</si>
  <si>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</si>
  <si>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</si>
  <si>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</si>
  <si>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</si>
  <si>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</si>
  <si>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</si>
  <si>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</si>
  <si>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</si>
  <si>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</si>
  <si>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</si>
  <si>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</si>
  <si>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</si>
  <si>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</si>
  <si>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</si>
  <si>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</si>
  <si>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</si>
  <si>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</si>
  <si>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</si>
  <si>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</si>
  <si>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</si>
  <si>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</si>
  <si>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</si>
  <si>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</si>
  <si>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</si>
  <si>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</si>
  <si>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</si>
  <si>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</si>
  <si>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</si>
  <si>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</si>
  <si>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</si>
  <si>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</si>
  <si>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</si>
  <si>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</si>
  <si>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</si>
  <si>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</si>
  <si>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</si>
  <si>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</si>
  <si>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</si>
  <si>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</si>
  <si>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</si>
  <si>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</si>
  <si>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</si>
  <si>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</si>
  <si>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</si>
  <si>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</si>
  <si>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</si>
  <si>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</si>
  <si>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</si>
  <si>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</si>
  <si>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</si>
  <si>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</si>
  <si>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</si>
  <si>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</si>
  <si>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</si>
  <si>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</si>
  <si>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</si>
  <si>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</si>
  <si>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</si>
  <si>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</si>
  <si>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</si>
  <si>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</si>
  <si>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</si>
  <si>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</si>
  <si>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</si>
  <si>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</si>
  <si>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</si>
  <si>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</si>
  <si>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</si>
  <si>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</si>
  <si>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</si>
  <si>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</si>
  <si>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</si>
  <si>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</si>
  <si>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</si>
  <si>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</si>
  <si>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</si>
  <si>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</si>
  <si>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</si>
  <si>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</si>
  <si>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</si>
  <si>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</si>
  <si>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</si>
  <si>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</si>
  <si>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</si>
  <si>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</si>
  <si>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</si>
  <si>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</si>
  <si>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</si>
  <si>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</si>
  <si>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</si>
  <si>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</si>
  <si>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</si>
  <si>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</si>
  <si>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</si>
  <si>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</si>
  <si>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</si>
  <si>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</si>
  <si>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</si>
  <si>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</si>
  <si>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</si>
  <si>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</si>
  <si>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</si>
  <si>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</si>
  <si>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</si>
  <si>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</si>
  <si>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</si>
  <si>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</si>
  <si>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</si>
  <si>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</si>
  <si>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</si>
  <si>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</si>
  <si>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</si>
  <si>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</si>
  <si>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</si>
  <si>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</si>
  <si>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</si>
  <si>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</si>
  <si>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</si>
  <si>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</si>
  <si>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</si>
  <si>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</si>
  <si>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</si>
  <si>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</si>
  <si>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</si>
  <si>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</si>
  <si>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</si>
  <si>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</si>
  <si>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</si>
  <si>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</si>
  <si>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</si>
  <si>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</si>
  <si>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</si>
  <si>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</si>
  <si>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</si>
  <si>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</si>
  <si>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</si>
  <si>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</si>
  <si>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</si>
  <si>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</si>
  <si>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</si>
  <si>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</si>
  <si>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</si>
  <si>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</si>
  <si>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</si>
  <si>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</si>
  <si>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</si>
  <si>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</si>
  <si>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</si>
  <si>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</si>
  <si>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</si>
  <si>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</si>
  <si>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</si>
  <si>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</si>
  <si>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</si>
  <si>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</si>
  <si>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</si>
  <si>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</si>
  <si>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</si>
  <si>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</si>
  <si>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</si>
  <si>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</si>
  <si>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</si>
  <si>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</si>
  <si>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</si>
  <si>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</si>
  <si>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</si>
  <si>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</si>
  <si>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</si>
  <si>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</si>
  <si>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</si>
  <si>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</si>
  <si>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</si>
  <si>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</si>
  <si>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</si>
  <si>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</si>
  <si>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</si>
  <si>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</si>
  <si>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</si>
  <si>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</si>
  <si>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</si>
  <si>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</si>
  <si>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</si>
  <si>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</si>
  <si>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</si>
  <si>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</si>
  <si>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</si>
  <si>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</si>
  <si>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</si>
  <si>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</si>
  <si>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</si>
  <si>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</si>
  <si>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</si>
  <si>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</si>
  <si>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</si>
  <si>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</si>
  <si>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</si>
  <si>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</si>
  <si>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</si>
  <si>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</si>
  <si>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</si>
  <si>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</si>
  <si>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</si>
  <si>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</si>
  <si>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</si>
  <si>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</si>
  <si>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</si>
  <si>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</si>
  <si>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</si>
  <si>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</si>
  <si>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</si>
  <si>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</si>
  <si>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</si>
  <si>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</si>
  <si>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</si>
  <si>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</si>
  <si>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</si>
  <si>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</si>
  <si>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</si>
  <si>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</si>
  <si>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</si>
  <si>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</si>
  <si>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</si>
  <si>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</si>
  <si>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</si>
  <si>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</si>
  <si>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</si>
  <si>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</si>
  <si>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</si>
  <si>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</si>
  <si>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</si>
  <si>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</si>
  <si>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</si>
  <si>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</si>
  <si>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</si>
  <si>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</si>
  <si>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</si>
  <si>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</si>
  <si>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</si>
  <si>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</si>
  <si>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</si>
  <si>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</si>
  <si>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</si>
  <si>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</si>
  <si>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</si>
  <si>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</si>
  <si>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</si>
  <si>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</si>
  <si>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</si>
  <si>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</si>
  <si>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</si>
  <si>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</si>
  <si>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</si>
  <si>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</si>
  <si>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</si>
  <si>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</si>
  <si>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</si>
  <si>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</si>
  <si>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</si>
  <si>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</si>
  <si>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</si>
  <si>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</si>
  <si>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</si>
  <si>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</si>
  <si>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</si>
  <si>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</si>
  <si>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</si>
  <si>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</si>
  <si>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</si>
  <si>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</si>
  <si>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</si>
  <si>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</si>
  <si>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</si>
  <si>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</si>
  <si>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</si>
  <si>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</si>
  <si>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</si>
  <si>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</si>
  <si>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</si>
  <si>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</si>
  <si>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</si>
  <si>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</si>
  <si>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</si>
  <si>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</si>
  <si>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</si>
  <si>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</si>
  <si>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</si>
  <si>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</si>
  <si>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</si>
  <si>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</si>
  <si>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</si>
  <si>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</si>
  <si>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</si>
  <si>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</si>
  <si>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</si>
  <si>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</si>
  <si>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</si>
  <si>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</si>
  <si>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</si>
  <si>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</si>
  <si>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</si>
  <si>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</si>
  <si>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</si>
  <si>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</si>
  <si>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</si>
  <si>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</si>
  <si>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</si>
  <si>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</si>
  <si>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</si>
  <si>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</si>
  <si>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</si>
  <si>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</si>
  <si>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</si>
  <si>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</si>
  <si>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</si>
  <si>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</si>
  <si>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</si>
  <si>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</si>
  <si>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</si>
  <si>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</si>
  <si>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</si>
  <si>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</si>
  <si>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</si>
  <si>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</si>
  <si>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</si>
  <si>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</si>
  <si>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</si>
  <si>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</si>
  <si>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</si>
  <si>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</si>
  <si>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</si>
  <si>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</si>
  <si>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</si>
  <si>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</si>
  <si>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</si>
  <si>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</si>
  <si>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</si>
  <si>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</si>
  <si>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</si>
  <si>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</si>
  <si>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</si>
  <si>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</si>
  <si>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</si>
  <si>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</si>
  <si>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</si>
  <si>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</si>
  <si>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</si>
  <si>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</si>
  <si>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</si>
  <si>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</si>
  <si>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</si>
  <si>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</si>
  <si>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</si>
  <si>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</si>
  <si>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</si>
  <si>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</si>
  <si>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</si>
  <si>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</si>
  <si>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</si>
  <si>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</si>
  <si>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</si>
  <si>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</si>
  <si>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</si>
  <si>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</si>
  <si>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</si>
  <si>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</si>
  <si>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</si>
  <si>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</si>
  <si>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</si>
  <si>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</si>
  <si>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</si>
  <si>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</si>
  <si>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</si>
  <si>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</si>
  <si>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</si>
  <si>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</si>
  <si>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</si>
  <si>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</si>
  <si>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</si>
  <si>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</si>
  <si>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</si>
  <si>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</si>
  <si>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</si>
  <si>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</si>
  <si>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</si>
  <si>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</si>
  <si>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</si>
  <si>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</si>
  <si>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</si>
  <si>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</si>
  <si>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</si>
  <si>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</si>
  <si>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</si>
  <si>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</si>
  <si>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</si>
  <si>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</si>
  <si>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</si>
  <si>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</si>
  <si>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</si>
  <si>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</si>
  <si>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</si>
  <si>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</si>
  <si>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</si>
  <si>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</si>
  <si>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</si>
  <si>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</si>
  <si>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March</t>
  </si>
  <si>
    <t>April</t>
  </si>
  <si>
    <t>May</t>
  </si>
  <si>
    <t>June</t>
  </si>
  <si>
    <t>July</t>
  </si>
  <si>
    <t>August</t>
  </si>
  <si>
    <t>T</t>
  </si>
  <si>
    <t>PERCENTAGE</t>
  </si>
  <si>
    <t>GSFC</t>
  </si>
  <si>
    <t>NCC</t>
  </si>
  <si>
    <t>UP TO 1,00,000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</si>
</sst>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32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1"/>
      <name val="Arial Rounded MT Bold"/>
      <family val="2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0" fontId="29" fillId="0" borderId="0" xfId="0" applyFont="1" applyAlignment="1">
      <alignment horizontal="center"/>
    </xf>
    <xf numFmtId="0" fontId="19" fillId="3" borderId="0" xfId="0" applyFont="1" applyFill="1" applyAlignment="1">
      <alignment horizontal="center" vertical="center"/>
    </xf>
    <xf numFmtId="9" fontId="16" fillId="0" borderId="0" xfId="3" applyFo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34885</c:v>
                </c:pt>
                <c:pt idx="1">
                  <c:v>64475</c:v>
                </c:pt>
                <c:pt idx="2">
                  <c:v>83275</c:v>
                </c:pt>
                <c:pt idx="3">
                  <c:v>91850</c:v>
                </c:pt>
                <c:pt idx="4">
                  <c:v>92549</c:v>
                </c:pt>
                <c:pt idx="5">
                  <c:v>35958</c:v>
                </c:pt>
              </c:numCache>
            </c:numRef>
          </c:val>
        </c:ser>
        <c:axId val="51812608"/>
        <c:axId val="51974528"/>
      </c:barChart>
      <c:catAx>
        <c:axId val="51812608"/>
        <c:scaling>
          <c:orientation val="minMax"/>
        </c:scaling>
        <c:axPos val="b"/>
        <c:majorTickMark val="none"/>
        <c:tickLblPos val="nextTo"/>
        <c:crossAx val="51974528"/>
        <c:crosses val="autoZero"/>
        <c:auto val="1"/>
        <c:lblAlgn val="ctr"/>
        <c:lblOffset val="100"/>
      </c:catAx>
      <c:valAx>
        <c:axId val="519745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1812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0.34884999999999999</c:v>
                </c:pt>
                <c:pt idx="1">
                  <c:v>0.64475000000000005</c:v>
                </c:pt>
                <c:pt idx="2">
                  <c:v>0.83274999999999999</c:v>
                </c:pt>
                <c:pt idx="3">
                  <c:v>0.91849999999999998</c:v>
                </c:pt>
                <c:pt idx="4">
                  <c:v>0.92549000000000003</c:v>
                </c:pt>
                <c:pt idx="5">
                  <c:v>0.35958000000000001</c:v>
                </c:pt>
              </c:numCache>
            </c:numRef>
          </c:val>
        </c:ser>
        <c:marker val="1"/>
        <c:axId val="68383872"/>
        <c:axId val="68385408"/>
      </c:lineChart>
      <c:catAx>
        <c:axId val="68383872"/>
        <c:scaling>
          <c:orientation val="minMax"/>
        </c:scaling>
        <c:axPos val="b"/>
        <c:tickLblPos val="nextTo"/>
        <c:crossAx val="68385408"/>
        <c:crosses val="autoZero"/>
        <c:auto val="1"/>
        <c:lblAlgn val="ctr"/>
        <c:lblOffset val="100"/>
      </c:catAx>
      <c:valAx>
        <c:axId val="68385408"/>
        <c:scaling>
          <c:orientation val="minMax"/>
        </c:scaling>
        <c:axPos val="l"/>
        <c:majorGridlines/>
        <c:numFmt formatCode="0%" sourceLinked="1"/>
        <c:tickLblPos val="nextTo"/>
        <c:crossAx val="6838387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10</xdr:row>
      <xdr:rowOff>28574</xdr:rowOff>
    </xdr:from>
    <xdr:to>
      <xdr:col>5</xdr:col>
      <xdr:colOff>400050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10</xdr:row>
      <xdr:rowOff>57149</xdr:rowOff>
    </xdr:from>
    <xdr:to>
      <xdr:col>14</xdr:col>
      <xdr:colOff>561975</xdr:colOff>
      <xdr:row>22</xdr:row>
      <xdr:rowOff>66674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tabSelected="1" workbookViewId="0">
      <selection activeCell="C3" sqref="C3:D3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4.75" customHeight="1">
      <c r="A2" s="92" t="s">
        <v>404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 t="s">
        <v>405</v>
      </c>
      <c r="B3" s="95"/>
      <c r="C3" s="96" t="s">
        <v>589</v>
      </c>
      <c r="D3" s="97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88" t="s">
        <v>410</v>
      </c>
      <c r="J4" s="89"/>
      <c r="K4" s="90"/>
      <c r="L4" s="50" t="s">
        <v>411</v>
      </c>
      <c r="M4" s="49" t="s">
        <v>412</v>
      </c>
    </row>
    <row r="5" spans="1:13" s="66" customFormat="1">
      <c r="A5" s="60">
        <v>43329</v>
      </c>
      <c r="B5" s="61" t="s">
        <v>440</v>
      </c>
      <c r="C5" s="62">
        <f t="shared" ref="C5:C9" si="0">150000/E5</f>
        <v>86.058519793459553</v>
      </c>
      <c r="D5" s="61" t="s">
        <v>14</v>
      </c>
      <c r="E5" s="61">
        <v>1743</v>
      </c>
      <c r="F5" s="61">
        <v>1756.05</v>
      </c>
      <c r="G5" s="61">
        <v>1771.9</v>
      </c>
      <c r="H5" s="61">
        <v>1787.85</v>
      </c>
      <c r="I5" s="63">
        <f t="shared" ref="I5:I8" si="1">(IF(D5="SHORT",E5-F5,IF(D5="LONG",F5-E5)))*C5</f>
        <v>1123.0636833046433</v>
      </c>
      <c r="J5" s="64">
        <f t="shared" ref="J5:J8" si="2">(IF(D5="SHORT",IF(G5="",0,F5-G5),IF(D5="LONG",IF(G5="",0,G5-F5))))*C5</f>
        <v>1364.0275387263457</v>
      </c>
      <c r="K5" s="64">
        <f t="shared" ref="K5:K8" si="3">(IF(D5="SHORT",IF(H5="",0,G5-H5),IF(D5="LONG",IF(H5="",0,(H5-G5)))))*C5</f>
        <v>1372.6333907056642</v>
      </c>
      <c r="L5" s="64">
        <f t="shared" ref="L5:L8" si="4">(J5+I5+K5)/C5</f>
        <v>44.849999999999909</v>
      </c>
      <c r="M5" s="65">
        <f t="shared" ref="M5:M8" si="5">L5*C5</f>
        <v>3859.7246127366529</v>
      </c>
    </row>
    <row r="6" spans="1:13" s="57" customFormat="1">
      <c r="A6" s="51">
        <v>43328</v>
      </c>
      <c r="B6" s="52" t="s">
        <v>554</v>
      </c>
      <c r="C6" s="53">
        <f t="shared" si="0"/>
        <v>245.9419576979833</v>
      </c>
      <c r="D6" s="52" t="s">
        <v>18</v>
      </c>
      <c r="E6" s="52">
        <v>609.9</v>
      </c>
      <c r="F6" s="52">
        <v>609.65</v>
      </c>
      <c r="G6" s="52"/>
      <c r="H6" s="52"/>
      <c r="I6" s="54">
        <f t="shared" si="1"/>
        <v>61.485489424495825</v>
      </c>
      <c r="J6" s="55"/>
      <c r="K6" s="55"/>
      <c r="L6" s="55">
        <f t="shared" si="4"/>
        <v>0.25</v>
      </c>
      <c r="M6" s="56">
        <f t="shared" si="5"/>
        <v>61.485489424495825</v>
      </c>
    </row>
    <row r="7" spans="1:13" s="57" customFormat="1">
      <c r="A7" s="51">
        <v>43328</v>
      </c>
      <c r="B7" s="52" t="s">
        <v>431</v>
      </c>
      <c r="C7" s="53">
        <f t="shared" si="0"/>
        <v>106.76916506512919</v>
      </c>
      <c r="D7" s="52" t="s">
        <v>14</v>
      </c>
      <c r="E7" s="52">
        <v>1404.9</v>
      </c>
      <c r="F7" s="52">
        <v>1392.25</v>
      </c>
      <c r="G7" s="52"/>
      <c r="H7" s="52"/>
      <c r="I7" s="54">
        <f t="shared" si="1"/>
        <v>-1350.629938073894</v>
      </c>
      <c r="J7" s="55"/>
      <c r="K7" s="55"/>
      <c r="L7" s="55">
        <f t="shared" si="4"/>
        <v>-12.650000000000091</v>
      </c>
      <c r="M7" s="56">
        <f t="shared" si="5"/>
        <v>-1350.629938073894</v>
      </c>
    </row>
    <row r="8" spans="1:13" s="66" customFormat="1">
      <c r="A8" s="60">
        <v>43328</v>
      </c>
      <c r="B8" s="61" t="s">
        <v>547</v>
      </c>
      <c r="C8" s="62">
        <f t="shared" si="0"/>
        <v>252.10084033613447</v>
      </c>
      <c r="D8" s="61" t="s">
        <v>14</v>
      </c>
      <c r="E8" s="61">
        <v>595</v>
      </c>
      <c r="F8" s="61">
        <v>599.45000000000005</v>
      </c>
      <c r="G8" s="61">
        <v>604.85</v>
      </c>
      <c r="H8" s="61">
        <v>610.29999999999995</v>
      </c>
      <c r="I8" s="63">
        <f t="shared" si="1"/>
        <v>1121.8487394958099</v>
      </c>
      <c r="J8" s="64">
        <f t="shared" si="2"/>
        <v>1361.3445378151205</v>
      </c>
      <c r="K8" s="64">
        <f t="shared" si="3"/>
        <v>1373.9495798319156</v>
      </c>
      <c r="L8" s="64">
        <f t="shared" si="4"/>
        <v>15.299999999999955</v>
      </c>
      <c r="M8" s="65">
        <f t="shared" si="5"/>
        <v>3857.142857142846</v>
      </c>
    </row>
    <row r="9" spans="1:13" s="57" customFormat="1">
      <c r="A9" s="51">
        <v>43326</v>
      </c>
      <c r="B9" s="52" t="s">
        <v>388</v>
      </c>
      <c r="C9" s="53">
        <f t="shared" si="0"/>
        <v>399.25472451424008</v>
      </c>
      <c r="D9" s="52" t="s">
        <v>14</v>
      </c>
      <c r="E9" s="52">
        <v>375.7</v>
      </c>
      <c r="F9" s="52">
        <v>378.5</v>
      </c>
      <c r="G9" s="52">
        <v>381.9</v>
      </c>
      <c r="H9" s="52"/>
      <c r="I9" s="54">
        <f t="shared" ref="I9" si="6">(IF(D9="SHORT",E9-F9,IF(D9="LONG",F9-E9)))*C9</f>
        <v>1117.9132286398767</v>
      </c>
      <c r="J9" s="55">
        <f t="shared" ref="J9" si="7">(IF(D9="SHORT",IF(G9="",0,F9-G9),IF(D9="LONG",IF(G9="",0,G9-F9))))*C9</f>
        <v>1357.4660633484073</v>
      </c>
      <c r="K9" s="55"/>
      <c r="L9" s="55">
        <f t="shared" ref="L9" si="8">(J9+I9+K9)/C9</f>
        <v>6.1999999999999886</v>
      </c>
      <c r="M9" s="56">
        <f t="shared" ref="M9" si="9">L9*C9</f>
        <v>2475.379291988284</v>
      </c>
    </row>
    <row r="10" spans="1:13" s="57" customFormat="1">
      <c r="A10" s="51">
        <v>43326</v>
      </c>
      <c r="B10" s="52" t="s">
        <v>492</v>
      </c>
      <c r="C10" s="53">
        <f t="shared" ref="C10:C14" si="10">150000/E10</f>
        <v>194.69141410863779</v>
      </c>
      <c r="D10" s="52" t="s">
        <v>14</v>
      </c>
      <c r="E10" s="52">
        <v>770.45</v>
      </c>
      <c r="F10" s="52">
        <v>776.2</v>
      </c>
      <c r="G10" s="52"/>
      <c r="H10" s="52"/>
      <c r="I10" s="54">
        <f t="shared" ref="I10:I14" si="11">(IF(D10="SHORT",E10-F10,IF(D10="LONG",F10-E10)))*C10</f>
        <v>1119.4756311246672</v>
      </c>
      <c r="J10" s="55"/>
      <c r="K10" s="55"/>
      <c r="L10" s="55">
        <f t="shared" ref="L10:L14" si="12">(J10+I10+K10)/C10</f>
        <v>5.75</v>
      </c>
      <c r="M10" s="56">
        <f t="shared" ref="M10:M14" si="13">L10*C10</f>
        <v>1119.4756311246672</v>
      </c>
    </row>
    <row r="11" spans="1:13" s="57" customFormat="1">
      <c r="A11" s="51">
        <v>43326</v>
      </c>
      <c r="B11" s="52" t="s">
        <v>386</v>
      </c>
      <c r="C11" s="53">
        <f t="shared" si="10"/>
        <v>1099.3037742762917</v>
      </c>
      <c r="D11" s="52" t="s">
        <v>14</v>
      </c>
      <c r="E11" s="52">
        <v>136.44999999999999</v>
      </c>
      <c r="F11" s="52">
        <v>137</v>
      </c>
      <c r="G11" s="52"/>
      <c r="H11" s="52"/>
      <c r="I11" s="54">
        <f t="shared" si="11"/>
        <v>604.61707585197291</v>
      </c>
      <c r="J11" s="55"/>
      <c r="K11" s="55"/>
      <c r="L11" s="55">
        <f t="shared" si="12"/>
        <v>0.55000000000001137</v>
      </c>
      <c r="M11" s="56">
        <f t="shared" si="13"/>
        <v>604.61707585197291</v>
      </c>
    </row>
    <row r="12" spans="1:13" s="57" customFormat="1">
      <c r="A12" s="51">
        <v>43325</v>
      </c>
      <c r="B12" s="52" t="s">
        <v>522</v>
      </c>
      <c r="C12" s="53">
        <f t="shared" si="10"/>
        <v>130.4744922367677</v>
      </c>
      <c r="D12" s="52" t="s">
        <v>14</v>
      </c>
      <c r="E12" s="52">
        <v>1149.6500000000001</v>
      </c>
      <c r="F12" s="52">
        <v>1158.25</v>
      </c>
      <c r="G12" s="52"/>
      <c r="H12" s="52"/>
      <c r="I12" s="54">
        <f t="shared" si="11"/>
        <v>1122.0806332361904</v>
      </c>
      <c r="J12" s="55"/>
      <c r="K12" s="55"/>
      <c r="L12" s="55">
        <f t="shared" si="12"/>
        <v>8.5999999999999091</v>
      </c>
      <c r="M12" s="56">
        <f t="shared" si="13"/>
        <v>1122.0806332361904</v>
      </c>
    </row>
    <row r="13" spans="1:13" s="57" customFormat="1">
      <c r="A13" s="51">
        <v>43325</v>
      </c>
      <c r="B13" s="52" t="s">
        <v>491</v>
      </c>
      <c r="C13" s="53">
        <f t="shared" si="10"/>
        <v>75.11266900350526</v>
      </c>
      <c r="D13" s="52" t="s">
        <v>14</v>
      </c>
      <c r="E13" s="52">
        <v>1997</v>
      </c>
      <c r="F13" s="52">
        <v>2000.15</v>
      </c>
      <c r="G13" s="52"/>
      <c r="H13" s="52"/>
      <c r="I13" s="54">
        <f t="shared" si="11"/>
        <v>236.60490736104839</v>
      </c>
      <c r="J13" s="55"/>
      <c r="K13" s="55"/>
      <c r="L13" s="55">
        <f t="shared" si="12"/>
        <v>3.1500000000000909</v>
      </c>
      <c r="M13" s="56">
        <f t="shared" si="13"/>
        <v>236.60490736104839</v>
      </c>
    </row>
    <row r="14" spans="1:13" s="57" customFormat="1">
      <c r="A14" s="51">
        <v>43325</v>
      </c>
      <c r="B14" s="52" t="s">
        <v>428</v>
      </c>
      <c r="C14" s="53">
        <f t="shared" si="10"/>
        <v>125.20868113522538</v>
      </c>
      <c r="D14" s="52" t="s">
        <v>14</v>
      </c>
      <c r="E14" s="52">
        <v>1198</v>
      </c>
      <c r="F14" s="52">
        <v>1206.95</v>
      </c>
      <c r="G14" s="52"/>
      <c r="H14" s="52"/>
      <c r="I14" s="54">
        <f t="shared" si="11"/>
        <v>1120.6176961602728</v>
      </c>
      <c r="J14" s="55"/>
      <c r="K14" s="55"/>
      <c r="L14" s="55">
        <f t="shared" si="12"/>
        <v>8.9500000000000455</v>
      </c>
      <c r="M14" s="56">
        <f t="shared" si="13"/>
        <v>1120.6176961602728</v>
      </c>
    </row>
    <row r="15" spans="1:13" s="57" customFormat="1">
      <c r="A15" s="51">
        <v>43322</v>
      </c>
      <c r="B15" s="52" t="s">
        <v>455</v>
      </c>
      <c r="C15" s="53">
        <f t="shared" ref="C15:C18" si="14">150000/E15</f>
        <v>1068.3760683760684</v>
      </c>
      <c r="D15" s="52" t="s">
        <v>18</v>
      </c>
      <c r="E15" s="52">
        <v>140.4</v>
      </c>
      <c r="F15" s="52">
        <v>139.35</v>
      </c>
      <c r="G15" s="52"/>
      <c r="H15" s="52"/>
      <c r="I15" s="54">
        <f t="shared" ref="I15:I18" si="15">(IF(D15="SHORT",E15-F15,IF(D15="LONG",F15-E15)))*C15</f>
        <v>1121.7948717948839</v>
      </c>
      <c r="J15" s="55"/>
      <c r="K15" s="55"/>
      <c r="L15" s="55">
        <f t="shared" ref="L15:L18" si="16">(J15+I15+K15)/C15</f>
        <v>1.0500000000000114</v>
      </c>
      <c r="M15" s="56">
        <f t="shared" ref="M15:M18" si="17">L15*C15</f>
        <v>1121.7948717948839</v>
      </c>
    </row>
    <row r="16" spans="1:13" s="57" customFormat="1">
      <c r="A16" s="51">
        <v>43322</v>
      </c>
      <c r="B16" s="52" t="s">
        <v>476</v>
      </c>
      <c r="C16" s="53">
        <f t="shared" si="14"/>
        <v>1409.7744360902254</v>
      </c>
      <c r="D16" s="52" t="s">
        <v>14</v>
      </c>
      <c r="E16" s="52">
        <v>106.4</v>
      </c>
      <c r="F16" s="52">
        <v>107.2</v>
      </c>
      <c r="G16" s="52"/>
      <c r="H16" s="52"/>
      <c r="I16" s="54">
        <f t="shared" si="15"/>
        <v>1127.8195488721763</v>
      </c>
      <c r="J16" s="55"/>
      <c r="K16" s="55"/>
      <c r="L16" s="55">
        <f t="shared" si="16"/>
        <v>0.79999999999999705</v>
      </c>
      <c r="M16" s="56">
        <f t="shared" si="17"/>
        <v>1127.8195488721763</v>
      </c>
    </row>
    <row r="17" spans="1:13" s="57" customFormat="1">
      <c r="A17" s="51">
        <v>43322</v>
      </c>
      <c r="B17" s="52" t="s">
        <v>588</v>
      </c>
      <c r="C17" s="53">
        <f t="shared" si="14"/>
        <v>1511.3350125944585</v>
      </c>
      <c r="D17" s="52" t="s">
        <v>18</v>
      </c>
      <c r="E17" s="52">
        <v>99.25</v>
      </c>
      <c r="F17" s="52">
        <v>100.15</v>
      </c>
      <c r="G17" s="52"/>
      <c r="H17" s="52"/>
      <c r="I17" s="54">
        <f t="shared" si="15"/>
        <v>-1360.2015113350212</v>
      </c>
      <c r="J17" s="55"/>
      <c r="K17" s="55"/>
      <c r="L17" s="55">
        <f t="shared" si="16"/>
        <v>-0.90000000000000568</v>
      </c>
      <c r="M17" s="56">
        <f t="shared" si="17"/>
        <v>-1360.2015113350212</v>
      </c>
    </row>
    <row r="18" spans="1:13" s="57" customFormat="1">
      <c r="A18" s="51">
        <v>43322</v>
      </c>
      <c r="B18" s="52" t="s">
        <v>587</v>
      </c>
      <c r="C18" s="53">
        <f t="shared" si="14"/>
        <v>1293.1034482758621</v>
      </c>
      <c r="D18" s="52" t="s">
        <v>18</v>
      </c>
      <c r="E18" s="52">
        <v>116</v>
      </c>
      <c r="F18" s="52">
        <v>115.1</v>
      </c>
      <c r="G18" s="52">
        <v>114.05</v>
      </c>
      <c r="H18" s="52"/>
      <c r="I18" s="54">
        <f t="shared" si="15"/>
        <v>1163.7931034482833</v>
      </c>
      <c r="J18" s="55">
        <f t="shared" ref="J18" si="18">(IF(D18="SHORT",IF(G18="",0,F18-G18),IF(D18="LONG",IF(G18="",0,G18-F18))))*C18</f>
        <v>1357.7586206896515</v>
      </c>
      <c r="K18" s="55"/>
      <c r="L18" s="55">
        <f t="shared" si="16"/>
        <v>1.9500000000000028</v>
      </c>
      <c r="M18" s="56">
        <f t="shared" si="17"/>
        <v>2521.5517241379348</v>
      </c>
    </row>
    <row r="19" spans="1:13" s="57" customFormat="1">
      <c r="A19" s="51">
        <v>43321</v>
      </c>
      <c r="B19" s="52" t="s">
        <v>475</v>
      </c>
      <c r="C19" s="53">
        <f t="shared" ref="C19:C24" si="19">150000/E19</f>
        <v>406.33888663145063</v>
      </c>
      <c r="D19" s="52" t="s">
        <v>14</v>
      </c>
      <c r="E19" s="52">
        <v>369.15</v>
      </c>
      <c r="F19" s="52">
        <v>370.5</v>
      </c>
      <c r="G19" s="52"/>
      <c r="H19" s="52"/>
      <c r="I19" s="54">
        <f t="shared" ref="I19:I24" si="20">(IF(D19="SHORT",E19-F19,IF(D19="LONG",F19-E19)))*C19</f>
        <v>548.55749695246755</v>
      </c>
      <c r="J19" s="55"/>
      <c r="K19" s="55"/>
      <c r="L19" s="55">
        <f t="shared" ref="L19:L24" si="21">(J19+I19+K19)/C19</f>
        <v>1.3500000000000225</v>
      </c>
      <c r="M19" s="56">
        <f t="shared" ref="M19:M24" si="22">L19*C19</f>
        <v>548.55749695246755</v>
      </c>
    </row>
    <row r="20" spans="1:13" s="57" customFormat="1">
      <c r="A20" s="51">
        <v>43321</v>
      </c>
      <c r="B20" s="52" t="s">
        <v>482</v>
      </c>
      <c r="C20" s="53">
        <f t="shared" si="19"/>
        <v>505.39083557951483</v>
      </c>
      <c r="D20" s="52" t="s">
        <v>18</v>
      </c>
      <c r="E20" s="52">
        <v>296.8</v>
      </c>
      <c r="F20" s="52">
        <v>294.60000000000002</v>
      </c>
      <c r="G20" s="52"/>
      <c r="H20" s="52"/>
      <c r="I20" s="54">
        <f t="shared" si="20"/>
        <v>1111.8598382749269</v>
      </c>
      <c r="J20" s="55"/>
      <c r="K20" s="55"/>
      <c r="L20" s="55">
        <f t="shared" si="21"/>
        <v>2.1999999999999886</v>
      </c>
      <c r="M20" s="56">
        <f t="shared" si="22"/>
        <v>1111.8598382749269</v>
      </c>
    </row>
    <row r="21" spans="1:13" s="57" customFormat="1">
      <c r="A21" s="51">
        <v>43321</v>
      </c>
      <c r="B21" s="52" t="s">
        <v>573</v>
      </c>
      <c r="C21" s="53">
        <f t="shared" si="19"/>
        <v>3000</v>
      </c>
      <c r="D21" s="52" t="s">
        <v>14</v>
      </c>
      <c r="E21" s="52">
        <v>50</v>
      </c>
      <c r="F21" s="52">
        <v>49.55</v>
      </c>
      <c r="G21" s="52"/>
      <c r="H21" s="52"/>
      <c r="I21" s="54">
        <f t="shared" si="20"/>
        <v>-1350.0000000000086</v>
      </c>
      <c r="J21" s="55"/>
      <c r="K21" s="55"/>
      <c r="L21" s="55">
        <f t="shared" si="21"/>
        <v>-0.4500000000000029</v>
      </c>
      <c r="M21" s="56">
        <f t="shared" si="22"/>
        <v>-1350.0000000000086</v>
      </c>
    </row>
    <row r="22" spans="1:13" s="57" customFormat="1">
      <c r="A22" s="51">
        <v>43321</v>
      </c>
      <c r="B22" s="52" t="s">
        <v>494</v>
      </c>
      <c r="C22" s="53">
        <f t="shared" si="19"/>
        <v>170.24174327545114</v>
      </c>
      <c r="D22" s="52" t="s">
        <v>14</v>
      </c>
      <c r="E22" s="52">
        <v>881.1</v>
      </c>
      <c r="F22" s="52">
        <v>873.15</v>
      </c>
      <c r="G22" s="52"/>
      <c r="H22" s="52"/>
      <c r="I22" s="54">
        <f t="shared" si="20"/>
        <v>-1353.4218590398443</v>
      </c>
      <c r="J22" s="55"/>
      <c r="K22" s="55"/>
      <c r="L22" s="55">
        <f t="shared" si="21"/>
        <v>-7.9500000000000455</v>
      </c>
      <c r="M22" s="56">
        <f t="shared" si="22"/>
        <v>-1353.4218590398443</v>
      </c>
    </row>
    <row r="23" spans="1:13" s="57" customFormat="1">
      <c r="A23" s="51">
        <v>43321</v>
      </c>
      <c r="B23" s="52" t="s">
        <v>472</v>
      </c>
      <c r="C23" s="53">
        <f t="shared" si="19"/>
        <v>147.23203769140164</v>
      </c>
      <c r="D23" s="52" t="s">
        <v>14</v>
      </c>
      <c r="E23" s="52">
        <v>1018.8</v>
      </c>
      <c r="F23" s="52">
        <v>1025.5</v>
      </c>
      <c r="G23" s="52"/>
      <c r="H23" s="52"/>
      <c r="I23" s="54">
        <f t="shared" si="20"/>
        <v>986.45465253239774</v>
      </c>
      <c r="J23" s="55"/>
      <c r="K23" s="55"/>
      <c r="L23" s="55">
        <f t="shared" si="21"/>
        <v>6.7000000000000455</v>
      </c>
      <c r="M23" s="56">
        <f t="shared" si="22"/>
        <v>986.45465253239774</v>
      </c>
    </row>
    <row r="24" spans="1:13" s="57" customFormat="1">
      <c r="A24" s="51">
        <v>43321</v>
      </c>
      <c r="B24" s="52" t="s">
        <v>572</v>
      </c>
      <c r="C24" s="53">
        <f t="shared" si="19"/>
        <v>1432.6647564469913</v>
      </c>
      <c r="D24" s="52" t="s">
        <v>14</v>
      </c>
      <c r="E24" s="52">
        <v>104.7</v>
      </c>
      <c r="F24" s="52">
        <v>103.75</v>
      </c>
      <c r="G24" s="52"/>
      <c r="H24" s="52"/>
      <c r="I24" s="54">
        <f t="shared" si="20"/>
        <v>-1361.0315186246457</v>
      </c>
      <c r="J24" s="55"/>
      <c r="K24" s="55"/>
      <c r="L24" s="55">
        <f t="shared" si="21"/>
        <v>-0.95000000000000284</v>
      </c>
      <c r="M24" s="56">
        <f t="shared" si="22"/>
        <v>-1361.0315186246457</v>
      </c>
    </row>
    <row r="25" spans="1:13" s="57" customFormat="1">
      <c r="A25" s="51">
        <v>43320</v>
      </c>
      <c r="B25" s="52" t="s">
        <v>574</v>
      </c>
      <c r="C25" s="53">
        <f t="shared" ref="C25" si="23">150000/E25</f>
        <v>382.70187523918867</v>
      </c>
      <c r="D25" s="52" t="s">
        <v>14</v>
      </c>
      <c r="E25" s="52">
        <v>391.95</v>
      </c>
      <c r="F25" s="52">
        <v>394.85</v>
      </c>
      <c r="G25" s="52"/>
      <c r="H25" s="52"/>
      <c r="I25" s="54">
        <f t="shared" ref="I25" si="24">(IF(D25="SHORT",E25-F25,IF(D25="LONG",F25-E25)))*C25</f>
        <v>1109.8354381936601</v>
      </c>
      <c r="J25" s="55"/>
      <c r="K25" s="55"/>
      <c r="L25" s="55">
        <f t="shared" ref="L25" si="25">(J25+I25+K25)/C25</f>
        <v>2.9000000000000341</v>
      </c>
      <c r="M25" s="56">
        <f t="shared" ref="M25" si="26">L25*C25</f>
        <v>1109.8354381936601</v>
      </c>
    </row>
    <row r="26" spans="1:13" s="66" customFormat="1">
      <c r="A26" s="60">
        <v>43320</v>
      </c>
      <c r="B26" s="61" t="s">
        <v>439</v>
      </c>
      <c r="C26" s="62">
        <f t="shared" ref="C26:C29" si="27">150000/E26</f>
        <v>789.47368421052636</v>
      </c>
      <c r="D26" s="61" t="s">
        <v>14</v>
      </c>
      <c r="E26" s="61">
        <v>190</v>
      </c>
      <c r="F26" s="61">
        <v>191.4</v>
      </c>
      <c r="G26" s="61">
        <v>193</v>
      </c>
      <c r="H26" s="61">
        <v>194.75</v>
      </c>
      <c r="I26" s="63">
        <f t="shared" ref="I26:I29" si="28">(IF(D26="SHORT",E26-F26,IF(D26="LONG",F26-E26)))*C26</f>
        <v>1105.2631578947414</v>
      </c>
      <c r="J26" s="64">
        <f t="shared" ref="J26:J29" si="29">(IF(D26="SHORT",IF(G26="",0,F26-G26),IF(D26="LONG",IF(G26="",0,G26-F26))))*C26</f>
        <v>1263.1578947368378</v>
      </c>
      <c r="K26" s="64">
        <f t="shared" ref="K26:K29" si="30">(IF(D26="SHORT",IF(H26="",0,G26-H26),IF(D26="LONG",IF(H26="",0,(H26-G26)))))*C26</f>
        <v>1381.578947368421</v>
      </c>
      <c r="L26" s="64">
        <f t="shared" ref="L26:L29" si="31">(J26+I26+K26)/C26</f>
        <v>4.75</v>
      </c>
      <c r="M26" s="65">
        <f t="shared" ref="M26:M29" si="32">L26*C26</f>
        <v>3750</v>
      </c>
    </row>
    <row r="27" spans="1:13" s="57" customFormat="1">
      <c r="A27" s="51">
        <v>43320</v>
      </c>
      <c r="B27" s="52" t="s">
        <v>430</v>
      </c>
      <c r="C27" s="53">
        <f t="shared" si="27"/>
        <v>171.82130584192439</v>
      </c>
      <c r="D27" s="52" t="s">
        <v>14</v>
      </c>
      <c r="E27" s="52">
        <v>873</v>
      </c>
      <c r="F27" s="52">
        <v>879.5</v>
      </c>
      <c r="G27" s="52"/>
      <c r="H27" s="52"/>
      <c r="I27" s="54">
        <f t="shared" si="28"/>
        <v>1116.8384879725086</v>
      </c>
      <c r="J27" s="55"/>
      <c r="K27" s="55"/>
      <c r="L27" s="55">
        <f t="shared" si="31"/>
        <v>6.5</v>
      </c>
      <c r="M27" s="56">
        <f t="shared" si="32"/>
        <v>1116.8384879725086</v>
      </c>
    </row>
    <row r="28" spans="1:13" s="57" customFormat="1">
      <c r="A28" s="51">
        <v>43320</v>
      </c>
      <c r="B28" s="52" t="s">
        <v>547</v>
      </c>
      <c r="C28" s="53">
        <f t="shared" si="27"/>
        <v>266.7140825035562</v>
      </c>
      <c r="D28" s="52" t="s">
        <v>14</v>
      </c>
      <c r="E28" s="52">
        <v>562.4</v>
      </c>
      <c r="F28" s="52">
        <v>557.29999999999995</v>
      </c>
      <c r="G28" s="52"/>
      <c r="H28" s="52"/>
      <c r="I28" s="54">
        <f t="shared" si="28"/>
        <v>-1360.2418207681426</v>
      </c>
      <c r="J28" s="55"/>
      <c r="K28" s="55"/>
      <c r="L28" s="55">
        <f t="shared" si="31"/>
        <v>-5.1000000000000227</v>
      </c>
      <c r="M28" s="56">
        <f t="shared" si="32"/>
        <v>-1360.2418207681426</v>
      </c>
    </row>
    <row r="29" spans="1:13" s="66" customFormat="1">
      <c r="A29" s="60">
        <v>43320</v>
      </c>
      <c r="B29" s="61" t="s">
        <v>266</v>
      </c>
      <c r="C29" s="62">
        <f t="shared" si="27"/>
        <v>602.40963855421683</v>
      </c>
      <c r="D29" s="61" t="s">
        <v>14</v>
      </c>
      <c r="E29" s="61">
        <v>249</v>
      </c>
      <c r="F29" s="61">
        <v>250.9</v>
      </c>
      <c r="G29" s="61">
        <v>253.15</v>
      </c>
      <c r="H29" s="61">
        <v>255.4</v>
      </c>
      <c r="I29" s="63">
        <f t="shared" si="28"/>
        <v>1144.5783132530155</v>
      </c>
      <c r="J29" s="64">
        <f t="shared" si="29"/>
        <v>1355.4216867469879</v>
      </c>
      <c r="K29" s="64">
        <f t="shared" si="30"/>
        <v>1355.4216867469879</v>
      </c>
      <c r="L29" s="64">
        <f t="shared" si="31"/>
        <v>6.4000000000000057</v>
      </c>
      <c r="M29" s="65">
        <f t="shared" si="32"/>
        <v>3855.4216867469913</v>
      </c>
    </row>
    <row r="30" spans="1:13" s="57" customFormat="1">
      <c r="A30" s="51">
        <v>43319</v>
      </c>
      <c r="B30" s="52" t="s">
        <v>569</v>
      </c>
      <c r="C30" s="53">
        <f t="shared" ref="C30:C34" si="33">150000/E30</f>
        <v>128.83277505797474</v>
      </c>
      <c r="D30" s="52" t="s">
        <v>14</v>
      </c>
      <c r="E30" s="52">
        <v>1164.3</v>
      </c>
      <c r="F30" s="52">
        <v>1173</v>
      </c>
      <c r="G30" s="52"/>
      <c r="H30" s="52"/>
      <c r="I30" s="54">
        <f t="shared" ref="I30:I34" si="34">(IF(D30="SHORT",E30-F30,IF(D30="LONG",F30-E30)))*C30</f>
        <v>1120.845143004386</v>
      </c>
      <c r="J30" s="55"/>
      <c r="K30" s="55"/>
      <c r="L30" s="55">
        <f t="shared" ref="L30:L34" si="35">(J30+I30+K30)/C30</f>
        <v>8.7000000000000455</v>
      </c>
      <c r="M30" s="56">
        <f t="shared" ref="M30:M34" si="36">L30*C30</f>
        <v>1120.845143004386</v>
      </c>
    </row>
    <row r="31" spans="1:13" s="57" customFormat="1">
      <c r="A31" s="51">
        <v>43319</v>
      </c>
      <c r="B31" s="52" t="s">
        <v>495</v>
      </c>
      <c r="C31" s="53">
        <f t="shared" si="33"/>
        <v>667.1114076050701</v>
      </c>
      <c r="D31" s="52" t="s">
        <v>18</v>
      </c>
      <c r="E31" s="52">
        <v>224.85</v>
      </c>
      <c r="F31" s="52">
        <v>225.2</v>
      </c>
      <c r="G31" s="52"/>
      <c r="H31" s="52"/>
      <c r="I31" s="54">
        <f t="shared" si="34"/>
        <v>-233.48899266177074</v>
      </c>
      <c r="J31" s="55"/>
      <c r="K31" s="55"/>
      <c r="L31" s="55">
        <f t="shared" si="35"/>
        <v>-0.34999999999999432</v>
      </c>
      <c r="M31" s="56">
        <f t="shared" si="36"/>
        <v>-233.48899266177074</v>
      </c>
    </row>
    <row r="32" spans="1:13" s="57" customFormat="1">
      <c r="A32" s="51">
        <v>43319</v>
      </c>
      <c r="B32" s="52" t="s">
        <v>416</v>
      </c>
      <c r="C32" s="53">
        <f t="shared" si="33"/>
        <v>233.37222870478413</v>
      </c>
      <c r="D32" s="52" t="s">
        <v>14</v>
      </c>
      <c r="E32" s="52">
        <v>642.75</v>
      </c>
      <c r="F32" s="52">
        <v>647.54999999999995</v>
      </c>
      <c r="G32" s="52"/>
      <c r="H32" s="52"/>
      <c r="I32" s="54">
        <f t="shared" si="34"/>
        <v>1120.1866977829532</v>
      </c>
      <c r="J32" s="55"/>
      <c r="K32" s="55"/>
      <c r="L32" s="55">
        <f t="shared" si="35"/>
        <v>4.7999999999999545</v>
      </c>
      <c r="M32" s="56">
        <f t="shared" si="36"/>
        <v>1120.1866977829532</v>
      </c>
    </row>
    <row r="33" spans="1:13" s="57" customFormat="1">
      <c r="A33" s="51">
        <v>43319</v>
      </c>
      <c r="B33" s="52" t="s">
        <v>434</v>
      </c>
      <c r="C33" s="53">
        <f t="shared" si="33"/>
        <v>399.09538379672739</v>
      </c>
      <c r="D33" s="52" t="s">
        <v>18</v>
      </c>
      <c r="E33" s="52">
        <v>375.85</v>
      </c>
      <c r="F33" s="52">
        <v>379.25</v>
      </c>
      <c r="G33" s="52"/>
      <c r="H33" s="52"/>
      <c r="I33" s="54">
        <f t="shared" si="34"/>
        <v>-1356.9243049088641</v>
      </c>
      <c r="J33" s="55"/>
      <c r="K33" s="55"/>
      <c r="L33" s="55">
        <f t="shared" si="35"/>
        <v>-3.3999999999999773</v>
      </c>
      <c r="M33" s="56">
        <f t="shared" si="36"/>
        <v>-1356.9243049088641</v>
      </c>
    </row>
    <row r="34" spans="1:13" s="57" customFormat="1">
      <c r="A34" s="51">
        <v>43319</v>
      </c>
      <c r="B34" s="52" t="s">
        <v>519</v>
      </c>
      <c r="C34" s="53">
        <f t="shared" si="33"/>
        <v>495.62200561704941</v>
      </c>
      <c r="D34" s="52" t="s">
        <v>14</v>
      </c>
      <c r="E34" s="52">
        <v>302.64999999999998</v>
      </c>
      <c r="F34" s="52">
        <v>301.60000000000002</v>
      </c>
      <c r="G34" s="52"/>
      <c r="H34" s="52"/>
      <c r="I34" s="54">
        <f t="shared" si="34"/>
        <v>-520.4031058978793</v>
      </c>
      <c r="J34" s="55"/>
      <c r="K34" s="55"/>
      <c r="L34" s="55">
        <f t="shared" si="35"/>
        <v>-1.0499999999999545</v>
      </c>
      <c r="M34" s="56">
        <f t="shared" si="36"/>
        <v>-520.4031058978793</v>
      </c>
    </row>
    <row r="35" spans="1:13" s="57" customFormat="1">
      <c r="A35" s="51">
        <v>43318</v>
      </c>
      <c r="B35" s="52" t="s">
        <v>419</v>
      </c>
      <c r="C35" s="53">
        <f t="shared" ref="C35" si="37">150000/E35</f>
        <v>102.73972602739725</v>
      </c>
      <c r="D35" s="52" t="s">
        <v>14</v>
      </c>
      <c r="E35" s="52">
        <v>1460</v>
      </c>
      <c r="F35" s="52">
        <v>1470.95</v>
      </c>
      <c r="G35" s="52"/>
      <c r="H35" s="52"/>
      <c r="I35" s="54">
        <f t="shared" ref="I35" si="38">(IF(D35="SHORT",E35-F35,IF(D35="LONG",F35-E35)))*C35</f>
        <v>1125.0000000000045</v>
      </c>
      <c r="J35" s="55"/>
      <c r="K35" s="55"/>
      <c r="L35" s="55">
        <f t="shared" ref="L35" si="39">(J35+I35+K35)/C35</f>
        <v>10.950000000000045</v>
      </c>
      <c r="M35" s="56">
        <f t="shared" ref="M35" si="40">L35*C35</f>
        <v>1125.0000000000045</v>
      </c>
    </row>
    <row r="36" spans="1:13" s="57" customFormat="1">
      <c r="A36" s="51">
        <v>43315</v>
      </c>
      <c r="B36" s="52" t="s">
        <v>518</v>
      </c>
      <c r="C36" s="53">
        <f t="shared" ref="C36:C40" si="41">150000/E36</f>
        <v>473.18611987381706</v>
      </c>
      <c r="D36" s="52" t="s">
        <v>14</v>
      </c>
      <c r="E36" s="52">
        <v>317</v>
      </c>
      <c r="F36" s="52">
        <v>314.10000000000002</v>
      </c>
      <c r="G36" s="52"/>
      <c r="H36" s="52"/>
      <c r="I36" s="54">
        <f t="shared" ref="I36:I40" si="42">(IF(D36="SHORT",E36-F36,IF(D36="LONG",F36-E36)))*C36</f>
        <v>-1372.2397476340586</v>
      </c>
      <c r="J36" s="55"/>
      <c r="K36" s="55"/>
      <c r="L36" s="55">
        <f t="shared" ref="L36:L40" si="43">(J36+I36+K36)/C36</f>
        <v>-2.8999999999999773</v>
      </c>
      <c r="M36" s="56">
        <f t="shared" ref="M36:M40" si="44">L36*C36</f>
        <v>-1372.2397476340586</v>
      </c>
    </row>
    <row r="37" spans="1:13" s="57" customFormat="1">
      <c r="A37" s="51">
        <v>43315</v>
      </c>
      <c r="B37" s="52" t="s">
        <v>571</v>
      </c>
      <c r="C37" s="53">
        <f t="shared" si="41"/>
        <v>491.80327868852459</v>
      </c>
      <c r="D37" s="52" t="s">
        <v>14</v>
      </c>
      <c r="E37" s="52">
        <v>305</v>
      </c>
      <c r="F37" s="52">
        <v>306</v>
      </c>
      <c r="G37" s="52"/>
      <c r="H37" s="52"/>
      <c r="I37" s="54">
        <f t="shared" si="42"/>
        <v>491.80327868852459</v>
      </c>
      <c r="J37" s="55"/>
      <c r="K37" s="55"/>
      <c r="L37" s="55">
        <f t="shared" si="43"/>
        <v>1</v>
      </c>
      <c r="M37" s="56">
        <f t="shared" si="44"/>
        <v>491.80327868852459</v>
      </c>
    </row>
    <row r="38" spans="1:13" s="57" customFormat="1">
      <c r="A38" s="51">
        <v>43315</v>
      </c>
      <c r="B38" s="52" t="s">
        <v>570</v>
      </c>
      <c r="C38" s="53">
        <f t="shared" si="41"/>
        <v>154.41630636195183</v>
      </c>
      <c r="D38" s="52" t="s">
        <v>14</v>
      </c>
      <c r="E38" s="52">
        <v>971.4</v>
      </c>
      <c r="F38" s="52">
        <v>978.65</v>
      </c>
      <c r="G38" s="52"/>
      <c r="H38" s="52"/>
      <c r="I38" s="54">
        <f t="shared" si="42"/>
        <v>1119.5182211241508</v>
      </c>
      <c r="J38" s="55"/>
      <c r="K38" s="55"/>
      <c r="L38" s="55">
        <f t="shared" si="43"/>
        <v>7.2500000000000009</v>
      </c>
      <c r="M38" s="56">
        <f t="shared" si="44"/>
        <v>1119.5182211241508</v>
      </c>
    </row>
    <row r="39" spans="1:13" s="57" customFormat="1">
      <c r="A39" s="51">
        <v>43315</v>
      </c>
      <c r="B39" s="52" t="s">
        <v>402</v>
      </c>
      <c r="C39" s="53">
        <f t="shared" si="41"/>
        <v>184.20729460886653</v>
      </c>
      <c r="D39" s="52" t="s">
        <v>14</v>
      </c>
      <c r="E39" s="52">
        <v>814.3</v>
      </c>
      <c r="F39" s="52">
        <v>820.4</v>
      </c>
      <c r="G39" s="52"/>
      <c r="H39" s="52"/>
      <c r="I39" s="54">
        <f t="shared" si="42"/>
        <v>1123.66449711409</v>
      </c>
      <c r="J39" s="55"/>
      <c r="K39" s="55"/>
      <c r="L39" s="55">
        <f t="shared" si="43"/>
        <v>6.1000000000000218</v>
      </c>
      <c r="M39" s="56">
        <f t="shared" si="44"/>
        <v>1123.66449711409</v>
      </c>
    </row>
    <row r="40" spans="1:13" s="57" customFormat="1">
      <c r="A40" s="51">
        <v>43315</v>
      </c>
      <c r="B40" s="52" t="s">
        <v>439</v>
      </c>
      <c r="C40" s="53">
        <f t="shared" si="41"/>
        <v>743.49442379182153</v>
      </c>
      <c r="D40" s="52" t="s">
        <v>14</v>
      </c>
      <c r="E40" s="52">
        <v>201.75</v>
      </c>
      <c r="F40" s="52">
        <v>203.25</v>
      </c>
      <c r="G40" s="52"/>
      <c r="H40" s="52"/>
      <c r="I40" s="54">
        <f t="shared" si="42"/>
        <v>1115.2416356877322</v>
      </c>
      <c r="J40" s="55"/>
      <c r="K40" s="55"/>
      <c r="L40" s="55">
        <f t="shared" si="43"/>
        <v>1.5</v>
      </c>
      <c r="M40" s="56">
        <f t="shared" si="44"/>
        <v>1115.2416356877322</v>
      </c>
    </row>
    <row r="41" spans="1:13" s="57" customFormat="1">
      <c r="A41" s="51">
        <v>43314</v>
      </c>
      <c r="B41" s="52" t="s">
        <v>569</v>
      </c>
      <c r="C41" s="53">
        <f t="shared" ref="C41:C45" si="45">150000/E41</f>
        <v>135.99274705349049</v>
      </c>
      <c r="D41" s="52" t="s">
        <v>18</v>
      </c>
      <c r="E41" s="52">
        <v>1103</v>
      </c>
      <c r="F41" s="52">
        <v>1100</v>
      </c>
      <c r="G41" s="52"/>
      <c r="H41" s="52"/>
      <c r="I41" s="54">
        <f t="shared" ref="I41:I45" si="46">(IF(D41="SHORT",E41-F41,IF(D41="LONG",F41-E41)))*C41</f>
        <v>407.9782411604715</v>
      </c>
      <c r="J41" s="55"/>
      <c r="K41" s="55"/>
      <c r="L41" s="55">
        <f t="shared" ref="L41:L45" si="47">(J41+I41+K41)/C41</f>
        <v>3</v>
      </c>
      <c r="M41" s="56">
        <f t="shared" ref="M41:M45" si="48">L41*C41</f>
        <v>407.9782411604715</v>
      </c>
    </row>
    <row r="42" spans="1:13" s="57" customFormat="1">
      <c r="A42" s="51">
        <v>43314</v>
      </c>
      <c r="B42" s="52" t="s">
        <v>413</v>
      </c>
      <c r="C42" s="53">
        <f t="shared" si="45"/>
        <v>537.63440860215053</v>
      </c>
      <c r="D42" s="52" t="s">
        <v>14</v>
      </c>
      <c r="E42" s="52">
        <v>279</v>
      </c>
      <c r="F42" s="52">
        <v>281.05</v>
      </c>
      <c r="G42" s="52"/>
      <c r="H42" s="52"/>
      <c r="I42" s="54">
        <f t="shared" si="46"/>
        <v>1102.1505376344146</v>
      </c>
      <c r="J42" s="55"/>
      <c r="K42" s="55"/>
      <c r="L42" s="55">
        <f t="shared" si="47"/>
        <v>2.0500000000000114</v>
      </c>
      <c r="M42" s="56">
        <f t="shared" si="48"/>
        <v>1102.1505376344146</v>
      </c>
    </row>
    <row r="43" spans="1:13" s="66" customFormat="1">
      <c r="A43" s="60">
        <v>43314</v>
      </c>
      <c r="B43" s="61" t="s">
        <v>506</v>
      </c>
      <c r="C43" s="62">
        <f t="shared" si="45"/>
        <v>125.07817385866166</v>
      </c>
      <c r="D43" s="61" t="s">
        <v>14</v>
      </c>
      <c r="E43" s="61">
        <v>1199.25</v>
      </c>
      <c r="F43" s="61">
        <v>1208.2</v>
      </c>
      <c r="G43" s="61">
        <v>1219.75</v>
      </c>
      <c r="H43" s="61">
        <v>1230.7</v>
      </c>
      <c r="I43" s="63">
        <f t="shared" si="46"/>
        <v>1119.4496560350276</v>
      </c>
      <c r="J43" s="64">
        <f t="shared" ref="J43" si="49">(IF(D43="SHORT",IF(G43="",0,F43-G43),IF(D43="LONG",IF(G43="",0,G43-F43))))*C43</f>
        <v>1444.6529080675364</v>
      </c>
      <c r="K43" s="64">
        <f t="shared" ref="K43" si="50">(IF(D43="SHORT",IF(H43="",0,G43-H43),IF(D43="LONG",IF(H43="",0,(H43-G43)))))*C43</f>
        <v>1369.6060037523509</v>
      </c>
      <c r="L43" s="64">
        <f t="shared" si="47"/>
        <v>31.450000000000045</v>
      </c>
      <c r="M43" s="65">
        <f t="shared" si="48"/>
        <v>3933.7085678549147</v>
      </c>
    </row>
    <row r="44" spans="1:13" s="57" customFormat="1">
      <c r="A44" s="51">
        <v>43314</v>
      </c>
      <c r="B44" s="52" t="s">
        <v>533</v>
      </c>
      <c r="C44" s="53">
        <f t="shared" si="45"/>
        <v>135.2204092671054</v>
      </c>
      <c r="D44" s="52" t="s">
        <v>14</v>
      </c>
      <c r="E44" s="52">
        <v>1109.3</v>
      </c>
      <c r="F44" s="52">
        <v>1099.3</v>
      </c>
      <c r="G44" s="52"/>
      <c r="H44" s="52"/>
      <c r="I44" s="54">
        <f t="shared" si="46"/>
        <v>-1352.204092671054</v>
      </c>
      <c r="J44" s="55"/>
      <c r="K44" s="55"/>
      <c r="L44" s="55">
        <f t="shared" si="47"/>
        <v>-10</v>
      </c>
      <c r="M44" s="56">
        <f t="shared" si="48"/>
        <v>-1352.204092671054</v>
      </c>
    </row>
    <row r="45" spans="1:13" s="57" customFormat="1">
      <c r="A45" s="51">
        <v>43314</v>
      </c>
      <c r="B45" s="52" t="s">
        <v>482</v>
      </c>
      <c r="C45" s="53">
        <f t="shared" si="45"/>
        <v>489.23679060665359</v>
      </c>
      <c r="D45" s="52" t="s">
        <v>18</v>
      </c>
      <c r="E45" s="52">
        <v>306.60000000000002</v>
      </c>
      <c r="F45" s="52">
        <v>304.3</v>
      </c>
      <c r="G45" s="52"/>
      <c r="H45" s="52"/>
      <c r="I45" s="54">
        <f t="shared" si="46"/>
        <v>1125.2446183953089</v>
      </c>
      <c r="J45" s="55"/>
      <c r="K45" s="55"/>
      <c r="L45" s="55">
        <f t="shared" si="47"/>
        <v>2.3000000000000114</v>
      </c>
      <c r="M45" s="56">
        <f t="shared" si="48"/>
        <v>1125.2446183953089</v>
      </c>
    </row>
    <row r="46" spans="1:13" s="57" customFormat="1">
      <c r="A46" s="51">
        <v>43313</v>
      </c>
      <c r="B46" s="52" t="s">
        <v>568</v>
      </c>
      <c r="C46" s="53">
        <f t="shared" ref="C46:C49" si="51">150000/E46</f>
        <v>347.62456546929315</v>
      </c>
      <c r="D46" s="52" t="s">
        <v>18</v>
      </c>
      <c r="E46" s="52">
        <v>431.5</v>
      </c>
      <c r="F46" s="52">
        <v>431.15</v>
      </c>
      <c r="G46" s="52"/>
      <c r="H46" s="52"/>
      <c r="I46" s="54">
        <f t="shared" ref="I46:I49" si="52">(IF(D46="SHORT",E46-F46,IF(D46="LONG",F46-E46)))*C46</f>
        <v>121.6685979142605</v>
      </c>
      <c r="J46" s="55"/>
      <c r="K46" s="55"/>
      <c r="L46" s="55">
        <f t="shared" ref="L46:L49" si="53">(J46+I46+K46)/C46</f>
        <v>0.35000000000002274</v>
      </c>
      <c r="M46" s="56">
        <f t="shared" ref="M46:M49" si="54">L46*C46</f>
        <v>121.6685979142605</v>
      </c>
    </row>
    <row r="47" spans="1:13" s="57" customFormat="1">
      <c r="A47" s="51">
        <v>43313</v>
      </c>
      <c r="B47" s="52" t="s">
        <v>567</v>
      </c>
      <c r="C47" s="53">
        <f t="shared" si="51"/>
        <v>223.68028631076646</v>
      </c>
      <c r="D47" s="52" t="s">
        <v>18</v>
      </c>
      <c r="E47" s="52">
        <v>670.6</v>
      </c>
      <c r="F47" s="52">
        <v>667</v>
      </c>
      <c r="G47" s="52"/>
      <c r="H47" s="52"/>
      <c r="I47" s="54">
        <f t="shared" si="52"/>
        <v>805.2490307187644</v>
      </c>
      <c r="J47" s="55"/>
      <c r="K47" s="55"/>
      <c r="L47" s="55">
        <f t="shared" si="53"/>
        <v>3.6000000000000232</v>
      </c>
      <c r="M47" s="56">
        <f t="shared" si="54"/>
        <v>805.2490307187644</v>
      </c>
    </row>
    <row r="48" spans="1:13" s="57" customFormat="1">
      <c r="A48" s="51">
        <v>43313</v>
      </c>
      <c r="B48" s="52" t="s">
        <v>566</v>
      </c>
      <c r="C48" s="53">
        <f t="shared" si="51"/>
        <v>288.71138485227601</v>
      </c>
      <c r="D48" s="52" t="s">
        <v>14</v>
      </c>
      <c r="E48" s="52">
        <v>519.54999999999995</v>
      </c>
      <c r="F48" s="52">
        <v>514.85</v>
      </c>
      <c r="G48" s="52"/>
      <c r="H48" s="52"/>
      <c r="I48" s="54">
        <f t="shared" si="52"/>
        <v>-1356.9435088056775</v>
      </c>
      <c r="J48" s="55"/>
      <c r="K48" s="55"/>
      <c r="L48" s="55">
        <f t="shared" si="53"/>
        <v>-4.6999999999999318</v>
      </c>
      <c r="M48" s="56">
        <f t="shared" si="54"/>
        <v>-1356.9435088056775</v>
      </c>
    </row>
    <row r="49" spans="1:13" s="66" customFormat="1">
      <c r="A49" s="60">
        <v>43313</v>
      </c>
      <c r="B49" s="61" t="s">
        <v>565</v>
      </c>
      <c r="C49" s="62">
        <f t="shared" si="51"/>
        <v>581.39534883720933</v>
      </c>
      <c r="D49" s="61" t="s">
        <v>14</v>
      </c>
      <c r="E49" s="61">
        <v>258</v>
      </c>
      <c r="F49" s="61">
        <v>259.95</v>
      </c>
      <c r="G49" s="61">
        <v>262.25</v>
      </c>
      <c r="H49" s="61">
        <v>264.64999999999998</v>
      </c>
      <c r="I49" s="63">
        <f t="shared" si="52"/>
        <v>1133.7209302325516</v>
      </c>
      <c r="J49" s="64">
        <f t="shared" ref="J49" si="55">(IF(D49="SHORT",IF(G49="",0,F49-G49),IF(D49="LONG",IF(G49="",0,G49-F49))))*C49</f>
        <v>1337.2093023255882</v>
      </c>
      <c r="K49" s="64">
        <f t="shared" ref="K49" si="56">(IF(D49="SHORT",IF(H49="",0,G49-H49),IF(D49="LONG",IF(H49="",0,(H49-G49)))))*C49</f>
        <v>1395.3488372092891</v>
      </c>
      <c r="L49" s="64">
        <f t="shared" si="53"/>
        <v>6.6499999999999782</v>
      </c>
      <c r="M49" s="65">
        <f t="shared" si="54"/>
        <v>3866.2790697674295</v>
      </c>
    </row>
    <row r="50" spans="1:13" ht="15.75">
      <c r="A50" s="77"/>
      <c r="B50" s="78"/>
      <c r="C50" s="78"/>
      <c r="D50" s="78"/>
      <c r="E50" s="78"/>
      <c r="F50" s="78"/>
      <c r="G50" s="78"/>
      <c r="H50" s="78"/>
      <c r="I50" s="79"/>
      <c r="J50" s="80"/>
      <c r="K50" s="81"/>
      <c r="L50" s="82"/>
      <c r="M50" s="78"/>
    </row>
    <row r="51" spans="1:13" s="57" customFormat="1">
      <c r="A51" s="51">
        <v>43312</v>
      </c>
      <c r="B51" s="52" t="s">
        <v>562</v>
      </c>
      <c r="C51" s="53">
        <f t="shared" ref="C51" si="57">150000/E51</f>
        <v>130.26487190620929</v>
      </c>
      <c r="D51" s="52" t="s">
        <v>14</v>
      </c>
      <c r="E51" s="52">
        <v>1151.5</v>
      </c>
      <c r="F51" s="52">
        <v>1160.0999999999999</v>
      </c>
      <c r="G51" s="52">
        <v>1170.5999999999999</v>
      </c>
      <c r="H51" s="52"/>
      <c r="I51" s="54">
        <f t="shared" ref="I51" si="58">(IF(D51="SHORT",E51-F51,IF(D51="LONG",F51-E51)))*C51</f>
        <v>1120.2778983933881</v>
      </c>
      <c r="J51" s="55">
        <f t="shared" ref="J51" si="59">(IF(D51="SHORT",IF(G51="",0,F51-G51),IF(D51="LONG",IF(G51="",0,G51-F51))))*C51</f>
        <v>1367.7811550151976</v>
      </c>
      <c r="K51" s="55"/>
      <c r="L51" s="55">
        <f t="shared" ref="L51" si="60">(J51+I51+K51)/C51</f>
        <v>19.099999999999913</v>
      </c>
      <c r="M51" s="56">
        <f t="shared" ref="M51" si="61">L51*C51</f>
        <v>2488.0590534085864</v>
      </c>
    </row>
    <row r="52" spans="1:13" s="57" customFormat="1">
      <c r="A52" s="51">
        <v>43312</v>
      </c>
      <c r="B52" s="52" t="s">
        <v>564</v>
      </c>
      <c r="C52" s="53">
        <f t="shared" ref="C52:C53" si="62">150000/E52</f>
        <v>1750.2917152858809</v>
      </c>
      <c r="D52" s="52" t="s">
        <v>14</v>
      </c>
      <c r="E52" s="52">
        <v>85.7</v>
      </c>
      <c r="F52" s="52">
        <v>86.35</v>
      </c>
      <c r="G52" s="52">
        <v>87.15</v>
      </c>
      <c r="H52" s="52"/>
      <c r="I52" s="54">
        <f t="shared" ref="I52:I53" si="63">(IF(D52="SHORT",E52-F52,IF(D52="LONG",F52-E52)))*C52</f>
        <v>1137.6896149358076</v>
      </c>
      <c r="J52" s="55">
        <f t="shared" ref="J52" si="64">(IF(D52="SHORT",IF(G52="",0,F52-G52),IF(D52="LONG",IF(G52="",0,G52-F52))))*C52</f>
        <v>1400.2333722287246</v>
      </c>
      <c r="K52" s="55"/>
      <c r="L52" s="55">
        <f t="shared" ref="L52:L53" si="65">(J52+I52+K52)/C52</f>
        <v>1.4500000000000028</v>
      </c>
      <c r="M52" s="56">
        <f t="shared" ref="M52:M53" si="66">L52*C52</f>
        <v>2537.9229871645321</v>
      </c>
    </row>
    <row r="53" spans="1:13" s="57" customFormat="1">
      <c r="A53" s="51">
        <v>43312</v>
      </c>
      <c r="B53" s="52" t="s">
        <v>421</v>
      </c>
      <c r="C53" s="53">
        <f t="shared" si="62"/>
        <v>2070.3933747412007</v>
      </c>
      <c r="D53" s="52" t="s">
        <v>18</v>
      </c>
      <c r="E53" s="52">
        <v>72.45</v>
      </c>
      <c r="F53" s="52">
        <v>71.900000000000006</v>
      </c>
      <c r="G53" s="52"/>
      <c r="H53" s="52"/>
      <c r="I53" s="54">
        <f t="shared" si="63"/>
        <v>1138.7163561076545</v>
      </c>
      <c r="J53" s="55"/>
      <c r="K53" s="55"/>
      <c r="L53" s="55">
        <f t="shared" si="65"/>
        <v>0.54999999999999716</v>
      </c>
      <c r="M53" s="56">
        <f t="shared" si="66"/>
        <v>1138.7163561076545</v>
      </c>
    </row>
    <row r="54" spans="1:13" s="57" customFormat="1">
      <c r="A54" s="51">
        <v>43311</v>
      </c>
      <c r="B54" s="52" t="s">
        <v>563</v>
      </c>
      <c r="C54" s="53">
        <f t="shared" ref="C54:C57" si="67">150000/E54</f>
        <v>845.78517056667613</v>
      </c>
      <c r="D54" s="52" t="s">
        <v>14</v>
      </c>
      <c r="E54" s="52">
        <v>177.35</v>
      </c>
      <c r="F54" s="52">
        <v>178.65</v>
      </c>
      <c r="G54" s="52"/>
      <c r="H54" s="52"/>
      <c r="I54" s="54">
        <f t="shared" ref="I54:I55" si="68">(IF(D54="SHORT",E54-F54,IF(D54="LONG",F54-E54)))*C54</f>
        <v>1099.5207217366885</v>
      </c>
      <c r="J54" s="55"/>
      <c r="K54" s="55"/>
      <c r="L54" s="55">
        <f t="shared" ref="L54:L55" si="69">(J54+I54+K54)/C54</f>
        <v>1.3000000000000114</v>
      </c>
      <c r="M54" s="56">
        <f t="shared" ref="M54:M55" si="70">L54*C54</f>
        <v>1099.5207217366885</v>
      </c>
    </row>
    <row r="55" spans="1:13" s="66" customFormat="1">
      <c r="A55" s="60">
        <v>43311</v>
      </c>
      <c r="B55" s="61" t="s">
        <v>562</v>
      </c>
      <c r="C55" s="62">
        <f t="shared" si="67"/>
        <v>132.86093888396812</v>
      </c>
      <c r="D55" s="61" t="s">
        <v>14</v>
      </c>
      <c r="E55" s="61">
        <v>1129</v>
      </c>
      <c r="F55" s="61">
        <v>1137.45</v>
      </c>
      <c r="G55" s="61">
        <v>1147.7</v>
      </c>
      <c r="H55" s="61">
        <v>1158.05</v>
      </c>
      <c r="I55" s="63">
        <f t="shared" si="68"/>
        <v>1122.6749335695367</v>
      </c>
      <c r="J55" s="64">
        <f t="shared" ref="J55" si="71">(IF(D55="SHORT",IF(G55="",0,F55-G55),IF(D55="LONG",IF(G55="",0,G55-F55))))*C55</f>
        <v>1361.8246235606732</v>
      </c>
      <c r="K55" s="64">
        <f t="shared" ref="K55" si="72">(IF(D55="SHORT",IF(H55="",0,G55-H55),IF(D55="LONG",IF(H55="",0,(H55-G55)))))*C55</f>
        <v>1375.110717449058</v>
      </c>
      <c r="L55" s="64">
        <f t="shared" si="69"/>
        <v>29.049999999999955</v>
      </c>
      <c r="M55" s="65">
        <f t="shared" si="70"/>
        <v>3859.6102745792678</v>
      </c>
    </row>
    <row r="56" spans="1:13" s="57" customFormat="1">
      <c r="A56" s="51">
        <v>43311</v>
      </c>
      <c r="B56" s="52" t="s">
        <v>561</v>
      </c>
      <c r="C56" s="53">
        <f t="shared" si="67"/>
        <v>220.03813994425698</v>
      </c>
      <c r="D56" s="52" t="s">
        <v>18</v>
      </c>
      <c r="E56" s="52">
        <v>681.7</v>
      </c>
      <c r="F56" s="52">
        <v>678.5</v>
      </c>
      <c r="G56" s="52"/>
      <c r="H56" s="52"/>
      <c r="I56" s="54">
        <f t="shared" ref="I56:I57" si="73">(IF(D56="SHORT",E56-F56,IF(D56="LONG",F56-E56)))*C56</f>
        <v>704.12204782163235</v>
      </c>
      <c r="J56" s="55"/>
      <c r="K56" s="55"/>
      <c r="L56" s="55">
        <f t="shared" ref="L56:L57" si="74">(J56+I56+K56)/C56</f>
        <v>3.2000000000000455</v>
      </c>
      <c r="M56" s="56">
        <f t="shared" ref="M56:M57" si="75">L56*C56</f>
        <v>704.12204782163235</v>
      </c>
    </row>
    <row r="57" spans="1:13" s="57" customFormat="1">
      <c r="A57" s="51">
        <v>43311</v>
      </c>
      <c r="B57" s="52" t="s">
        <v>386</v>
      </c>
      <c r="C57" s="53">
        <f t="shared" si="67"/>
        <v>1000</v>
      </c>
      <c r="D57" s="52" t="s">
        <v>14</v>
      </c>
      <c r="E57" s="52">
        <v>150</v>
      </c>
      <c r="F57" s="52">
        <v>148.65</v>
      </c>
      <c r="G57" s="52"/>
      <c r="H57" s="52"/>
      <c r="I57" s="54">
        <f t="shared" si="73"/>
        <v>-1349.9999999999943</v>
      </c>
      <c r="J57" s="55"/>
      <c r="K57" s="55"/>
      <c r="L57" s="55">
        <f t="shared" si="74"/>
        <v>-1.3499999999999943</v>
      </c>
      <c r="M57" s="56">
        <f t="shared" si="75"/>
        <v>-1349.9999999999943</v>
      </c>
    </row>
    <row r="58" spans="1:13" s="57" customFormat="1">
      <c r="A58" s="51">
        <v>43308</v>
      </c>
      <c r="B58" s="52" t="s">
        <v>540</v>
      </c>
      <c r="C58" s="53">
        <f t="shared" ref="C58:C61" si="76">150000/E58</f>
        <v>242.32633279483036</v>
      </c>
      <c r="D58" s="52" t="s">
        <v>14</v>
      </c>
      <c r="E58" s="52">
        <v>619</v>
      </c>
      <c r="F58" s="52">
        <v>623.6</v>
      </c>
      <c r="G58" s="52"/>
      <c r="H58" s="52"/>
      <c r="I58" s="54">
        <f t="shared" ref="I58:I61" si="77">(IF(D58="SHORT",E58-F58,IF(D58="LONG",F58-E58)))*C58</f>
        <v>1114.7011308562253</v>
      </c>
      <c r="J58" s="55"/>
      <c r="K58" s="55"/>
      <c r="L58" s="55">
        <f t="shared" ref="L58:L61" si="78">(J58+I58+K58)/C58</f>
        <v>4.6000000000000227</v>
      </c>
      <c r="M58" s="56">
        <f t="shared" ref="M58:M61" si="79">L58*C58</f>
        <v>1114.7011308562253</v>
      </c>
    </row>
    <row r="59" spans="1:13" s="57" customFormat="1">
      <c r="A59" s="51">
        <v>43308</v>
      </c>
      <c r="B59" s="52" t="s">
        <v>485</v>
      </c>
      <c r="C59" s="53">
        <f t="shared" si="76"/>
        <v>468.01872074882994</v>
      </c>
      <c r="D59" s="52" t="s">
        <v>14</v>
      </c>
      <c r="E59" s="52">
        <v>320.5</v>
      </c>
      <c r="F59" s="52">
        <v>322.89999999999998</v>
      </c>
      <c r="G59" s="52"/>
      <c r="H59" s="52"/>
      <c r="I59" s="54">
        <f t="shared" si="77"/>
        <v>1123.2449297971812</v>
      </c>
      <c r="J59" s="55"/>
      <c r="K59" s="55"/>
      <c r="L59" s="55">
        <f t="shared" si="78"/>
        <v>2.3999999999999773</v>
      </c>
      <c r="M59" s="56">
        <f t="shared" si="79"/>
        <v>1123.2449297971812</v>
      </c>
    </row>
    <row r="60" spans="1:13" s="57" customFormat="1" ht="15.75" customHeight="1">
      <c r="A60" s="51">
        <v>43308</v>
      </c>
      <c r="B60" s="52" t="s">
        <v>419</v>
      </c>
      <c r="C60" s="53">
        <f t="shared" si="76"/>
        <v>105.33707865168539</v>
      </c>
      <c r="D60" s="52" t="s">
        <v>14</v>
      </c>
      <c r="E60" s="52">
        <v>1424</v>
      </c>
      <c r="F60" s="52">
        <v>1411.15</v>
      </c>
      <c r="G60" s="52"/>
      <c r="H60" s="52"/>
      <c r="I60" s="54">
        <f t="shared" si="77"/>
        <v>-1353.5814606741476</v>
      </c>
      <c r="J60" s="55"/>
      <c r="K60" s="55"/>
      <c r="L60" s="55">
        <f t="shared" si="78"/>
        <v>-12.849999999999909</v>
      </c>
      <c r="M60" s="56">
        <f t="shared" si="79"/>
        <v>-1353.5814606741476</v>
      </c>
    </row>
    <row r="61" spans="1:13" s="57" customFormat="1">
      <c r="A61" s="51">
        <v>43308</v>
      </c>
      <c r="B61" s="52" t="s">
        <v>444</v>
      </c>
      <c r="C61" s="53">
        <f t="shared" si="76"/>
        <v>238.0952380952381</v>
      </c>
      <c r="D61" s="52" t="s">
        <v>14</v>
      </c>
      <c r="E61" s="52">
        <v>630</v>
      </c>
      <c r="F61" s="52">
        <v>634.70000000000005</v>
      </c>
      <c r="G61" s="52">
        <v>640.45000000000005</v>
      </c>
      <c r="H61" s="52"/>
      <c r="I61" s="54">
        <f t="shared" si="77"/>
        <v>1119.04761904763</v>
      </c>
      <c r="J61" s="55">
        <f t="shared" ref="J61" si="80">(IF(D61="SHORT",IF(G61="",0,F61-G61),IF(D61="LONG",IF(G61="",0,G61-F61))))*C61</f>
        <v>1369.047619047619</v>
      </c>
      <c r="K61" s="55"/>
      <c r="L61" s="55">
        <f t="shared" si="78"/>
        <v>10.450000000000045</v>
      </c>
      <c r="M61" s="56">
        <f t="shared" si="79"/>
        <v>2488.095238095249</v>
      </c>
    </row>
    <row r="62" spans="1:13" s="66" customFormat="1">
      <c r="A62" s="60">
        <v>43307</v>
      </c>
      <c r="B62" s="61" t="s">
        <v>558</v>
      </c>
      <c r="C62" s="62">
        <f t="shared" ref="C62:C66" si="81">150000/E62</f>
        <v>847.93668739400789</v>
      </c>
      <c r="D62" s="61" t="s">
        <v>14</v>
      </c>
      <c r="E62" s="61">
        <v>176.9</v>
      </c>
      <c r="F62" s="61">
        <v>178.2</v>
      </c>
      <c r="G62" s="61">
        <v>179.8</v>
      </c>
      <c r="H62" s="61">
        <v>181.45</v>
      </c>
      <c r="I62" s="63">
        <f t="shared" ref="I62:I66" si="82">(IF(D62="SHORT",E62-F62,IF(D62="LONG",F62-E62)))*C62</f>
        <v>1102.3176936121959</v>
      </c>
      <c r="J62" s="64">
        <f t="shared" ref="J62:J65" si="83">(IF(D62="SHORT",IF(G62="",0,F62-G62),IF(D62="LONG",IF(G62="",0,G62-F62))))*C62</f>
        <v>1356.6986998304319</v>
      </c>
      <c r="K62" s="64">
        <f t="shared" ref="K62:K65" si="84">(IF(D62="SHORT",IF(H62="",0,G62-H62),IF(D62="LONG",IF(H62="",0,(H62-G62)))))*C62</f>
        <v>1399.0955342000937</v>
      </c>
      <c r="L62" s="64">
        <f t="shared" ref="L62:L66" si="85">(J62+I62+K62)/C62</f>
        <v>4.5499999999999829</v>
      </c>
      <c r="M62" s="65">
        <f t="shared" ref="M62:M66" si="86">L62*C62</f>
        <v>3858.1119276427216</v>
      </c>
    </row>
    <row r="63" spans="1:13" s="57" customFormat="1">
      <c r="A63" s="51">
        <v>43307</v>
      </c>
      <c r="B63" s="52" t="s">
        <v>481</v>
      </c>
      <c r="C63" s="53">
        <f t="shared" si="81"/>
        <v>280.05974607916352</v>
      </c>
      <c r="D63" s="52" t="s">
        <v>14</v>
      </c>
      <c r="E63" s="52">
        <v>535.6</v>
      </c>
      <c r="F63" s="52">
        <v>539.6</v>
      </c>
      <c r="G63" s="52"/>
      <c r="H63" s="52"/>
      <c r="I63" s="54">
        <f t="shared" si="82"/>
        <v>1120.2389843166541</v>
      </c>
      <c r="J63" s="55"/>
      <c r="K63" s="55"/>
      <c r="L63" s="55">
        <f t="shared" si="85"/>
        <v>4</v>
      </c>
      <c r="M63" s="56">
        <f t="shared" si="86"/>
        <v>1120.2389843166541</v>
      </c>
    </row>
    <row r="64" spans="1:13" s="57" customFormat="1">
      <c r="A64" s="51">
        <v>43307</v>
      </c>
      <c r="B64" s="52" t="s">
        <v>484</v>
      </c>
      <c r="C64" s="53">
        <f t="shared" si="81"/>
        <v>162.91951775822741</v>
      </c>
      <c r="D64" s="52" t="s">
        <v>14</v>
      </c>
      <c r="E64" s="52">
        <v>920.7</v>
      </c>
      <c r="F64" s="52">
        <v>912.4</v>
      </c>
      <c r="G64" s="52"/>
      <c r="H64" s="52"/>
      <c r="I64" s="54">
        <f t="shared" si="82"/>
        <v>-1352.2319973932986</v>
      </c>
      <c r="J64" s="55"/>
      <c r="K64" s="55"/>
      <c r="L64" s="55">
        <f t="shared" si="85"/>
        <v>-8.3000000000000682</v>
      </c>
      <c r="M64" s="56">
        <f t="shared" si="86"/>
        <v>-1352.2319973932986</v>
      </c>
    </row>
    <row r="65" spans="1:13" s="66" customFormat="1">
      <c r="A65" s="60">
        <v>43307</v>
      </c>
      <c r="B65" s="61" t="s">
        <v>506</v>
      </c>
      <c r="C65" s="62">
        <f t="shared" si="81"/>
        <v>124.67273407305821</v>
      </c>
      <c r="D65" s="61" t="s">
        <v>14</v>
      </c>
      <c r="E65" s="61">
        <v>1203.1500000000001</v>
      </c>
      <c r="F65" s="61">
        <v>1212.1500000000001</v>
      </c>
      <c r="G65" s="61">
        <v>1221.8699999999999</v>
      </c>
      <c r="H65" s="61">
        <v>1232.9000000000001</v>
      </c>
      <c r="I65" s="63">
        <f t="shared" si="82"/>
        <v>1122.0546066575239</v>
      </c>
      <c r="J65" s="64">
        <f t="shared" si="83"/>
        <v>1211.8189751901009</v>
      </c>
      <c r="K65" s="64">
        <f t="shared" si="84"/>
        <v>1375.140256825857</v>
      </c>
      <c r="L65" s="64">
        <f t="shared" si="85"/>
        <v>29.75</v>
      </c>
      <c r="M65" s="65">
        <f t="shared" si="86"/>
        <v>3709.0138386734816</v>
      </c>
    </row>
    <row r="66" spans="1:13" s="57" customFormat="1">
      <c r="A66" s="51">
        <v>43307</v>
      </c>
      <c r="B66" s="52" t="s">
        <v>449</v>
      </c>
      <c r="C66" s="53">
        <f t="shared" si="81"/>
        <v>134.08420488066506</v>
      </c>
      <c r="D66" s="52" t="s">
        <v>14</v>
      </c>
      <c r="E66" s="52">
        <v>1118.7</v>
      </c>
      <c r="F66" s="52">
        <v>1108.5999999999999</v>
      </c>
      <c r="G66" s="52"/>
      <c r="H66" s="52"/>
      <c r="I66" s="54">
        <f t="shared" si="82"/>
        <v>-1354.2504692947352</v>
      </c>
      <c r="J66" s="55"/>
      <c r="K66" s="55"/>
      <c r="L66" s="55">
        <f t="shared" si="85"/>
        <v>-10.100000000000136</v>
      </c>
      <c r="M66" s="56">
        <f t="shared" si="86"/>
        <v>-1354.2504692947352</v>
      </c>
    </row>
    <row r="67" spans="1:13" s="57" customFormat="1">
      <c r="A67" s="51">
        <v>43306</v>
      </c>
      <c r="B67" s="52" t="s">
        <v>444</v>
      </c>
      <c r="C67" s="53">
        <f t="shared" ref="C67:C69" si="87">150000/E67</f>
        <v>243.50649350649351</v>
      </c>
      <c r="D67" s="52" t="s">
        <v>14</v>
      </c>
      <c r="E67" s="52">
        <v>616</v>
      </c>
      <c r="F67" s="52">
        <v>620.6</v>
      </c>
      <c r="G67" s="52"/>
      <c r="H67" s="52"/>
      <c r="I67" s="54">
        <f t="shared" ref="I67:I69" si="88">(IF(D67="SHORT",E67-F67,IF(D67="LONG",F67-E67)))*C67</f>
        <v>1120.1298701298756</v>
      </c>
      <c r="J67" s="55"/>
      <c r="K67" s="55"/>
      <c r="L67" s="55">
        <f t="shared" ref="L67:L69" si="89">(J67+I67+K67)/C67</f>
        <v>4.6000000000000227</v>
      </c>
      <c r="M67" s="56">
        <f t="shared" ref="M67:M69" si="90">L67*C67</f>
        <v>1120.1298701298756</v>
      </c>
    </row>
    <row r="68" spans="1:13" s="66" customFormat="1">
      <c r="A68" s="60">
        <v>43306</v>
      </c>
      <c r="B68" s="61" t="s">
        <v>560</v>
      </c>
      <c r="C68" s="62">
        <f t="shared" si="87"/>
        <v>123.35526315789474</v>
      </c>
      <c r="D68" s="61" t="s">
        <v>14</v>
      </c>
      <c r="E68" s="61">
        <v>1216</v>
      </c>
      <c r="F68" s="61">
        <v>1225.0999999999999</v>
      </c>
      <c r="G68" s="61">
        <v>1236.1500000000001</v>
      </c>
      <c r="H68" s="61">
        <v>1247.3</v>
      </c>
      <c r="I68" s="63">
        <f t="shared" si="88"/>
        <v>1122.5328947368309</v>
      </c>
      <c r="J68" s="64">
        <f t="shared" ref="J68" si="91">(IF(D68="SHORT",IF(G68="",0,F68-G68),IF(D68="LONG",IF(G68="",0,G68-F68))))*C68</f>
        <v>1363.0756578947594</v>
      </c>
      <c r="K68" s="64">
        <f t="shared" ref="K68" si="92">(IF(D68="SHORT",IF(H68="",0,G68-H68),IF(D68="LONG",IF(H68="",0,(H68-G68)))))*C68</f>
        <v>1375.4111842105094</v>
      </c>
      <c r="L68" s="64">
        <f t="shared" si="89"/>
        <v>31.299999999999951</v>
      </c>
      <c r="M68" s="65">
        <f t="shared" si="90"/>
        <v>3861.0197368420995</v>
      </c>
    </row>
    <row r="69" spans="1:13" s="57" customFormat="1">
      <c r="A69" s="51">
        <v>43306</v>
      </c>
      <c r="B69" s="52" t="s">
        <v>559</v>
      </c>
      <c r="C69" s="53">
        <f t="shared" si="87"/>
        <v>158.68817773075907</v>
      </c>
      <c r="D69" s="52" t="s">
        <v>14</v>
      </c>
      <c r="E69" s="52">
        <v>945.25</v>
      </c>
      <c r="F69" s="52">
        <v>952.3</v>
      </c>
      <c r="G69" s="52"/>
      <c r="H69" s="52"/>
      <c r="I69" s="54">
        <f t="shared" si="88"/>
        <v>1118.7516530018443</v>
      </c>
      <c r="J69" s="55"/>
      <c r="K69" s="55"/>
      <c r="L69" s="55">
        <f t="shared" si="89"/>
        <v>7.0499999999999545</v>
      </c>
      <c r="M69" s="56">
        <f t="shared" si="90"/>
        <v>1118.7516530018443</v>
      </c>
    </row>
    <row r="70" spans="1:13" s="57" customFormat="1">
      <c r="A70" s="51">
        <v>43305</v>
      </c>
      <c r="B70" s="52" t="s">
        <v>434</v>
      </c>
      <c r="C70" s="53">
        <f t="shared" ref="C70:C74" si="93">150000/E70</f>
        <v>415.74279379157429</v>
      </c>
      <c r="D70" s="52" t="s">
        <v>14</v>
      </c>
      <c r="E70" s="52">
        <v>360.8</v>
      </c>
      <c r="F70" s="52">
        <v>363.5</v>
      </c>
      <c r="G70" s="52">
        <v>366.8</v>
      </c>
      <c r="H70" s="52"/>
      <c r="I70" s="54">
        <f t="shared" ref="I70:I74" si="94">(IF(D70="SHORT",E70-F70,IF(D70="LONG",F70-E70)))*C70</f>
        <v>1122.5055432372458</v>
      </c>
      <c r="J70" s="55">
        <f t="shared" ref="J70:J72" si="95">(IF(D70="SHORT",IF(G70="",0,F70-G70),IF(D70="LONG",IF(G70="",0,G70-F70))))*C70</f>
        <v>1371.9512195121999</v>
      </c>
      <c r="K70" s="55"/>
      <c r="L70" s="55">
        <f t="shared" ref="L70:L74" si="96">(J70+I70+K70)/C70</f>
        <v>6</v>
      </c>
      <c r="M70" s="56">
        <f t="shared" ref="M70:M74" si="97">L70*C70</f>
        <v>2494.4567627494457</v>
      </c>
    </row>
    <row r="71" spans="1:13" s="66" customFormat="1">
      <c r="A71" s="60">
        <v>43305</v>
      </c>
      <c r="B71" s="61" t="s">
        <v>556</v>
      </c>
      <c r="C71" s="62">
        <f t="shared" si="93"/>
        <v>2822.2013170272812</v>
      </c>
      <c r="D71" s="61" t="s">
        <v>14</v>
      </c>
      <c r="E71" s="61">
        <v>53.15</v>
      </c>
      <c r="F71" s="61">
        <v>53.55</v>
      </c>
      <c r="G71" s="61">
        <v>54.05</v>
      </c>
      <c r="H71" s="61">
        <v>54.55</v>
      </c>
      <c r="I71" s="63">
        <f t="shared" si="94"/>
        <v>1128.8805268109086</v>
      </c>
      <c r="J71" s="64">
        <f t="shared" si="95"/>
        <v>1411.1006585136406</v>
      </c>
      <c r="K71" s="64">
        <f t="shared" ref="K71:K72" si="98">(IF(D71="SHORT",IF(H71="",0,G71-H71),IF(D71="LONG",IF(H71="",0,(H71-G71)))))*C71</f>
        <v>1411.1006585136406</v>
      </c>
      <c r="L71" s="64">
        <f t="shared" si="96"/>
        <v>1.3999999999999986</v>
      </c>
      <c r="M71" s="65">
        <f t="shared" si="97"/>
        <v>3951.0818438381898</v>
      </c>
    </row>
    <row r="72" spans="1:13" s="66" customFormat="1">
      <c r="A72" s="60">
        <v>43305</v>
      </c>
      <c r="B72" s="61" t="s">
        <v>502</v>
      </c>
      <c r="C72" s="62">
        <f t="shared" si="93"/>
        <v>154.72690700912889</v>
      </c>
      <c r="D72" s="61" t="s">
        <v>14</v>
      </c>
      <c r="E72" s="61">
        <v>969.45</v>
      </c>
      <c r="F72" s="61">
        <v>976.7</v>
      </c>
      <c r="G72" s="61">
        <v>985.55</v>
      </c>
      <c r="H72" s="61">
        <v>994.4</v>
      </c>
      <c r="I72" s="63">
        <f t="shared" si="94"/>
        <v>1121.7700758161845</v>
      </c>
      <c r="J72" s="64">
        <f t="shared" si="95"/>
        <v>1369.3331270307767</v>
      </c>
      <c r="K72" s="64">
        <f t="shared" si="98"/>
        <v>1369.3331270307942</v>
      </c>
      <c r="L72" s="64">
        <f t="shared" si="96"/>
        <v>24.949999999999932</v>
      </c>
      <c r="M72" s="65">
        <f t="shared" si="97"/>
        <v>3860.4363298777553</v>
      </c>
    </row>
    <row r="73" spans="1:13" s="57" customFormat="1">
      <c r="A73" s="51">
        <v>43305</v>
      </c>
      <c r="B73" s="52" t="s">
        <v>558</v>
      </c>
      <c r="C73" s="53">
        <f t="shared" si="93"/>
        <v>846.74005080440304</v>
      </c>
      <c r="D73" s="52" t="s">
        <v>14</v>
      </c>
      <c r="E73" s="52">
        <v>177.15</v>
      </c>
      <c r="F73" s="52">
        <v>178.15</v>
      </c>
      <c r="G73" s="52"/>
      <c r="H73" s="52"/>
      <c r="I73" s="54">
        <f t="shared" si="94"/>
        <v>846.74005080440304</v>
      </c>
      <c r="J73" s="55"/>
      <c r="K73" s="55"/>
      <c r="L73" s="55">
        <f t="shared" si="96"/>
        <v>1</v>
      </c>
      <c r="M73" s="56">
        <f t="shared" si="97"/>
        <v>846.74005080440304</v>
      </c>
    </row>
    <row r="74" spans="1:13" s="57" customFormat="1">
      <c r="A74" s="51">
        <v>43305</v>
      </c>
      <c r="B74" s="52" t="s">
        <v>496</v>
      </c>
      <c r="C74" s="53">
        <f t="shared" si="93"/>
        <v>38.431975403535745</v>
      </c>
      <c r="D74" s="52" t="s">
        <v>14</v>
      </c>
      <c r="E74" s="52">
        <v>3903</v>
      </c>
      <c r="F74" s="52">
        <v>3867.85</v>
      </c>
      <c r="G74" s="52"/>
      <c r="H74" s="52"/>
      <c r="I74" s="54">
        <f t="shared" si="94"/>
        <v>-1350.8839354342849</v>
      </c>
      <c r="J74" s="55"/>
      <c r="K74" s="55"/>
      <c r="L74" s="55">
        <f t="shared" si="96"/>
        <v>-35.150000000000091</v>
      </c>
      <c r="M74" s="56">
        <f t="shared" si="97"/>
        <v>-1350.8839354342849</v>
      </c>
    </row>
    <row r="75" spans="1:13" s="57" customFormat="1">
      <c r="A75" s="51">
        <v>43304</v>
      </c>
      <c r="B75" s="52" t="s">
        <v>432</v>
      </c>
      <c r="C75" s="53">
        <f t="shared" ref="C75:C79" si="99">150000/E75</f>
        <v>300.60120240480961</v>
      </c>
      <c r="D75" s="52" t="s">
        <v>14</v>
      </c>
      <c r="E75" s="52">
        <v>499</v>
      </c>
      <c r="F75" s="52">
        <v>502.75</v>
      </c>
      <c r="G75" s="52">
        <v>507.3</v>
      </c>
      <c r="H75" s="52"/>
      <c r="I75" s="54">
        <f t="shared" ref="I75:I79" si="100">(IF(D75="SHORT",E75-F75,IF(D75="LONG",F75-E75)))*C75</f>
        <v>1127.2545090180361</v>
      </c>
      <c r="J75" s="55">
        <f t="shared" ref="J75:J78" si="101">(IF(D75="SHORT",IF(G75="",0,F75-G75),IF(D75="LONG",IF(G75="",0,G75-F75))))*C75</f>
        <v>1367.7354709418871</v>
      </c>
      <c r="K75" s="55"/>
      <c r="L75" s="55">
        <f t="shared" ref="L75:L79" si="102">(J75+I75+K75)/C75</f>
        <v>8.3000000000000114</v>
      </c>
      <c r="M75" s="56">
        <f t="shared" ref="M75:M79" si="103">L75*C75</f>
        <v>2494.9899799599234</v>
      </c>
    </row>
    <row r="76" spans="1:13" s="57" customFormat="1">
      <c r="A76" s="51">
        <v>43304</v>
      </c>
      <c r="B76" s="52" t="s">
        <v>469</v>
      </c>
      <c r="C76" s="53">
        <f t="shared" si="99"/>
        <v>175.4693805930865</v>
      </c>
      <c r="D76" s="52" t="s">
        <v>14</v>
      </c>
      <c r="E76" s="52">
        <v>854.85</v>
      </c>
      <c r="F76" s="52">
        <v>861.25</v>
      </c>
      <c r="G76" s="52"/>
      <c r="H76" s="52"/>
      <c r="I76" s="54">
        <f t="shared" si="100"/>
        <v>1123.0040357957496</v>
      </c>
      <c r="J76" s="55"/>
      <c r="K76" s="55"/>
      <c r="L76" s="55">
        <f t="shared" si="102"/>
        <v>6.3999999999999773</v>
      </c>
      <c r="M76" s="56">
        <f t="shared" si="103"/>
        <v>1123.0040357957496</v>
      </c>
    </row>
    <row r="77" spans="1:13" s="57" customFormat="1">
      <c r="A77" s="51">
        <v>43304</v>
      </c>
      <c r="B77" s="52" t="s">
        <v>557</v>
      </c>
      <c r="C77" s="53">
        <f t="shared" si="99"/>
        <v>392.25941422594144</v>
      </c>
      <c r="D77" s="52" t="s">
        <v>18</v>
      </c>
      <c r="E77" s="52">
        <v>382.4</v>
      </c>
      <c r="F77" s="52">
        <v>379.5</v>
      </c>
      <c r="G77" s="52"/>
      <c r="H77" s="52"/>
      <c r="I77" s="54">
        <f t="shared" si="100"/>
        <v>1137.5523012552212</v>
      </c>
      <c r="J77" s="55"/>
      <c r="K77" s="55"/>
      <c r="L77" s="55">
        <f t="shared" si="102"/>
        <v>2.8999999999999773</v>
      </c>
      <c r="M77" s="56">
        <f t="shared" si="103"/>
        <v>1137.5523012552212</v>
      </c>
    </row>
    <row r="78" spans="1:13" s="66" customFormat="1">
      <c r="A78" s="60">
        <v>43304</v>
      </c>
      <c r="B78" s="61" t="s">
        <v>556</v>
      </c>
      <c r="C78" s="62">
        <f t="shared" si="99"/>
        <v>2788.1040892193309</v>
      </c>
      <c r="D78" s="61" t="s">
        <v>18</v>
      </c>
      <c r="E78" s="61">
        <v>53.8</v>
      </c>
      <c r="F78" s="61">
        <v>53.35</v>
      </c>
      <c r="G78" s="61">
        <v>52.9</v>
      </c>
      <c r="H78" s="61">
        <v>52.4</v>
      </c>
      <c r="I78" s="63">
        <f t="shared" si="100"/>
        <v>1254.646840148687</v>
      </c>
      <c r="J78" s="64">
        <f t="shared" si="101"/>
        <v>1254.6468401487068</v>
      </c>
      <c r="K78" s="64">
        <f t="shared" ref="K78" si="104">(IF(D78="SHORT",IF(H78="",0,G78-H78),IF(D78="LONG",IF(H78="",0,(H78-G78)))))*C78</f>
        <v>1394.0520446096655</v>
      </c>
      <c r="L78" s="64">
        <f t="shared" si="102"/>
        <v>1.3999999999999984</v>
      </c>
      <c r="M78" s="65">
        <f t="shared" si="103"/>
        <v>3903.3457249070589</v>
      </c>
    </row>
    <row r="79" spans="1:13" s="57" customFormat="1">
      <c r="A79" s="51">
        <v>43304</v>
      </c>
      <c r="B79" s="52" t="s">
        <v>541</v>
      </c>
      <c r="C79" s="53">
        <f t="shared" si="99"/>
        <v>185.95425525320772</v>
      </c>
      <c r="D79" s="52" t="s">
        <v>14</v>
      </c>
      <c r="E79" s="52">
        <v>806.65</v>
      </c>
      <c r="F79" s="52">
        <v>799.35</v>
      </c>
      <c r="G79" s="52"/>
      <c r="H79" s="52"/>
      <c r="I79" s="54">
        <f t="shared" si="100"/>
        <v>-1357.4660633484079</v>
      </c>
      <c r="J79" s="55"/>
      <c r="K79" s="55"/>
      <c r="L79" s="55">
        <f t="shared" si="102"/>
        <v>-7.2999999999999545</v>
      </c>
      <c r="M79" s="56">
        <f t="shared" si="103"/>
        <v>-1357.4660633484079</v>
      </c>
    </row>
    <row r="80" spans="1:13" s="57" customFormat="1">
      <c r="A80" s="51">
        <v>43301</v>
      </c>
      <c r="B80" s="52" t="s">
        <v>555</v>
      </c>
      <c r="C80" s="53">
        <f t="shared" ref="C80:C82" si="105">150000/E80</f>
        <v>712.75837491090522</v>
      </c>
      <c r="D80" s="52" t="s">
        <v>18</v>
      </c>
      <c r="E80" s="52">
        <v>210.45</v>
      </c>
      <c r="F80" s="52">
        <v>208.85</v>
      </c>
      <c r="G80" s="52">
        <v>206.05</v>
      </c>
      <c r="H80" s="52"/>
      <c r="I80" s="54">
        <f t="shared" ref="I80:I82" si="106">(IF(D80="SHORT",E80-F80,IF(D80="LONG",F80-E80)))*C80</f>
        <v>1140.4133998574443</v>
      </c>
      <c r="J80" s="55">
        <f t="shared" ref="J80" si="107">(IF(D80="SHORT",IF(G80="",0,F80-G80),IF(D80="LONG",IF(G80="",0,G80-F80))))*C80</f>
        <v>1995.7234497505224</v>
      </c>
      <c r="K80" s="55"/>
      <c r="L80" s="55">
        <f t="shared" ref="L80:L82" si="108">(J80+I80+K80)/C80</f>
        <v>4.3999999999999773</v>
      </c>
      <c r="M80" s="56">
        <f t="shared" ref="M80:M82" si="109">L80*C80</f>
        <v>3136.1368496079667</v>
      </c>
    </row>
    <row r="81" spans="1:13" s="57" customFormat="1">
      <c r="A81" s="51">
        <v>43301</v>
      </c>
      <c r="B81" s="52" t="s">
        <v>436</v>
      </c>
      <c r="C81" s="53">
        <f t="shared" si="105"/>
        <v>99.354197714853456</v>
      </c>
      <c r="D81" s="52" t="s">
        <v>14</v>
      </c>
      <c r="E81" s="52">
        <v>1509.75</v>
      </c>
      <c r="F81" s="52">
        <v>1521.05</v>
      </c>
      <c r="G81" s="52"/>
      <c r="H81" s="52"/>
      <c r="I81" s="54">
        <f t="shared" si="106"/>
        <v>1122.7024341778395</v>
      </c>
      <c r="J81" s="55"/>
      <c r="K81" s="55"/>
      <c r="L81" s="55">
        <f t="shared" si="108"/>
        <v>11.299999999999955</v>
      </c>
      <c r="M81" s="56">
        <f t="shared" si="109"/>
        <v>1122.7024341778395</v>
      </c>
    </row>
    <row r="82" spans="1:13" s="57" customFormat="1">
      <c r="A82" s="51">
        <v>43301</v>
      </c>
      <c r="B82" s="52" t="s">
        <v>474</v>
      </c>
      <c r="C82" s="53">
        <f t="shared" si="105"/>
        <v>257.35609505018442</v>
      </c>
      <c r="D82" s="52" t="s">
        <v>14</v>
      </c>
      <c r="E82" s="52">
        <v>582.85</v>
      </c>
      <c r="F82" s="52">
        <v>587.20000000000005</v>
      </c>
      <c r="G82" s="52"/>
      <c r="H82" s="52"/>
      <c r="I82" s="54">
        <f t="shared" si="106"/>
        <v>1119.499013468308</v>
      </c>
      <c r="J82" s="55"/>
      <c r="K82" s="55"/>
      <c r="L82" s="55">
        <f t="shared" si="108"/>
        <v>4.3500000000000227</v>
      </c>
      <c r="M82" s="56">
        <f t="shared" si="109"/>
        <v>1119.499013468308</v>
      </c>
    </row>
    <row r="83" spans="1:13" s="57" customFormat="1">
      <c r="A83" s="51">
        <v>43300</v>
      </c>
      <c r="B83" s="52" t="s">
        <v>554</v>
      </c>
      <c r="C83" s="53">
        <f t="shared" ref="C83:C86" si="110">150000/E83</f>
        <v>270.75812274368229</v>
      </c>
      <c r="D83" s="52" t="s">
        <v>14</v>
      </c>
      <c r="E83" s="52">
        <v>554</v>
      </c>
      <c r="F83" s="52">
        <v>557.25</v>
      </c>
      <c r="G83" s="52"/>
      <c r="H83" s="52"/>
      <c r="I83" s="54">
        <f t="shared" ref="I83:I86" si="111">(IF(D83="SHORT",E83-F83,IF(D83="LONG",F83-E83)))*C83</f>
        <v>879.96389891696742</v>
      </c>
      <c r="J83" s="55"/>
      <c r="K83" s="55"/>
      <c r="L83" s="55">
        <f t="shared" ref="L83:L86" si="112">(J83+I83+K83)/C83</f>
        <v>3.25</v>
      </c>
      <c r="M83" s="56">
        <f t="shared" ref="M83:M86" si="113">L83*C83</f>
        <v>879.96389891696742</v>
      </c>
    </row>
    <row r="84" spans="1:13" s="57" customFormat="1">
      <c r="A84" s="51">
        <v>43300</v>
      </c>
      <c r="B84" s="52" t="s">
        <v>553</v>
      </c>
      <c r="C84" s="53">
        <f t="shared" si="110"/>
        <v>631.44601136602819</v>
      </c>
      <c r="D84" s="52" t="s">
        <v>14</v>
      </c>
      <c r="E84" s="52">
        <v>237.55</v>
      </c>
      <c r="F84" s="52">
        <v>239.35</v>
      </c>
      <c r="G84" s="52">
        <v>241.5</v>
      </c>
      <c r="H84" s="52"/>
      <c r="I84" s="54">
        <f t="shared" si="111"/>
        <v>1136.6028204588399</v>
      </c>
      <c r="J84" s="55">
        <f t="shared" ref="J84:J85" si="114">(IF(D84="SHORT",IF(G84="",0,F84-G84),IF(D84="LONG",IF(G84="",0,G84-F84))))*C84</f>
        <v>1357.6089244369641</v>
      </c>
      <c r="K84" s="55"/>
      <c r="L84" s="55">
        <f t="shared" si="112"/>
        <v>3.9499999999999886</v>
      </c>
      <c r="M84" s="56">
        <f t="shared" si="113"/>
        <v>2494.2117448958043</v>
      </c>
    </row>
    <row r="85" spans="1:13" s="57" customFormat="1">
      <c r="A85" s="51">
        <v>43300</v>
      </c>
      <c r="B85" s="52" t="s">
        <v>538</v>
      </c>
      <c r="C85" s="53">
        <f t="shared" si="110"/>
        <v>798.50944902848016</v>
      </c>
      <c r="D85" s="52" t="s">
        <v>14</v>
      </c>
      <c r="E85" s="52">
        <v>187.85</v>
      </c>
      <c r="F85" s="52">
        <v>189.25</v>
      </c>
      <c r="G85" s="52">
        <v>191</v>
      </c>
      <c r="H85" s="52"/>
      <c r="I85" s="54">
        <f t="shared" si="111"/>
        <v>1117.9132286398767</v>
      </c>
      <c r="J85" s="55">
        <f t="shared" si="114"/>
        <v>1397.3915357998403</v>
      </c>
      <c r="K85" s="55"/>
      <c r="L85" s="55">
        <f t="shared" si="112"/>
        <v>3.1500000000000057</v>
      </c>
      <c r="M85" s="56">
        <f t="shared" si="113"/>
        <v>2515.304764439717</v>
      </c>
    </row>
    <row r="86" spans="1:13" s="57" customFormat="1">
      <c r="A86" s="51">
        <v>43300</v>
      </c>
      <c r="B86" s="52" t="s">
        <v>505</v>
      </c>
      <c r="C86" s="53">
        <f t="shared" si="110"/>
        <v>243.90243902439025</v>
      </c>
      <c r="D86" s="52" t="s">
        <v>18</v>
      </c>
      <c r="E86" s="52">
        <v>615</v>
      </c>
      <c r="F86" s="52">
        <v>610.35</v>
      </c>
      <c r="G86" s="52"/>
      <c r="H86" s="52"/>
      <c r="I86" s="54">
        <f t="shared" si="111"/>
        <v>1134.146341463409</v>
      </c>
      <c r="J86" s="55"/>
      <c r="K86" s="55"/>
      <c r="L86" s="55">
        <f t="shared" si="112"/>
        <v>4.6499999999999773</v>
      </c>
      <c r="M86" s="56">
        <f t="shared" si="113"/>
        <v>1134.146341463409</v>
      </c>
    </row>
    <row r="87" spans="1:13" s="57" customFormat="1">
      <c r="A87" s="51">
        <v>43299</v>
      </c>
      <c r="B87" s="52" t="s">
        <v>449</v>
      </c>
      <c r="C87" s="53">
        <f t="shared" ref="C87:C91" si="115">150000/E87</f>
        <v>137.58312313689521</v>
      </c>
      <c r="D87" s="52" t="s">
        <v>18</v>
      </c>
      <c r="E87" s="52">
        <v>1090.25</v>
      </c>
      <c r="F87" s="52">
        <v>1082.0999999999999</v>
      </c>
      <c r="G87" s="52"/>
      <c r="H87" s="52"/>
      <c r="I87" s="54">
        <f t="shared" ref="I87:I91" si="116">(IF(D87="SHORT",E87-F87,IF(D87="LONG",F87-E87)))*C87</f>
        <v>1121.3024535657084</v>
      </c>
      <c r="J87" s="55"/>
      <c r="K87" s="55"/>
      <c r="L87" s="55">
        <f t="shared" ref="L87:L91" si="117">(J87+I87+K87)/C87</f>
        <v>8.1500000000000909</v>
      </c>
      <c r="M87" s="56">
        <f t="shared" ref="M87:M91" si="118">L87*C87</f>
        <v>1121.3024535657084</v>
      </c>
    </row>
    <row r="88" spans="1:13" s="57" customFormat="1">
      <c r="A88" s="51">
        <v>43299</v>
      </c>
      <c r="B88" s="52" t="s">
        <v>514</v>
      </c>
      <c r="C88" s="53">
        <f t="shared" si="115"/>
        <v>536.96080186146412</v>
      </c>
      <c r="D88" s="52" t="s">
        <v>14</v>
      </c>
      <c r="E88" s="52">
        <v>279.35000000000002</v>
      </c>
      <c r="F88" s="52">
        <v>276.8</v>
      </c>
      <c r="G88" s="52"/>
      <c r="H88" s="52"/>
      <c r="I88" s="54">
        <f t="shared" si="116"/>
        <v>-1369.2500447467396</v>
      </c>
      <c r="J88" s="55"/>
      <c r="K88" s="55"/>
      <c r="L88" s="55">
        <f t="shared" si="117"/>
        <v>-2.5500000000000114</v>
      </c>
      <c r="M88" s="56">
        <f t="shared" si="118"/>
        <v>-1369.2500447467396</v>
      </c>
    </row>
    <row r="89" spans="1:13" s="57" customFormat="1">
      <c r="A89" s="51">
        <v>43299</v>
      </c>
      <c r="B89" s="52" t="s">
        <v>426</v>
      </c>
      <c r="C89" s="53">
        <f t="shared" si="115"/>
        <v>287.90786948176583</v>
      </c>
      <c r="D89" s="52" t="s">
        <v>18</v>
      </c>
      <c r="E89" s="52">
        <v>521</v>
      </c>
      <c r="F89" s="52">
        <v>517.1</v>
      </c>
      <c r="G89" s="52"/>
      <c r="H89" s="52"/>
      <c r="I89" s="54">
        <f t="shared" si="116"/>
        <v>1122.8406909788803</v>
      </c>
      <c r="J89" s="55"/>
      <c r="K89" s="55"/>
      <c r="L89" s="55">
        <f t="shared" si="117"/>
        <v>3.8999999999999777</v>
      </c>
      <c r="M89" s="56">
        <f t="shared" si="118"/>
        <v>1122.8406909788803</v>
      </c>
    </row>
    <row r="90" spans="1:13" s="57" customFormat="1">
      <c r="A90" s="51">
        <v>43299</v>
      </c>
      <c r="B90" s="52" t="s">
        <v>552</v>
      </c>
      <c r="C90" s="53">
        <f t="shared" si="115"/>
        <v>342.46575342465752</v>
      </c>
      <c r="D90" s="52" t="s">
        <v>18</v>
      </c>
      <c r="E90" s="52">
        <v>438</v>
      </c>
      <c r="F90" s="52">
        <v>437.4</v>
      </c>
      <c r="G90" s="52"/>
      <c r="H90" s="52"/>
      <c r="I90" s="54">
        <f t="shared" si="116"/>
        <v>205.47945205480229</v>
      </c>
      <c r="J90" s="55"/>
      <c r="K90" s="55"/>
      <c r="L90" s="55">
        <f t="shared" si="117"/>
        <v>0.60000000000002274</v>
      </c>
      <c r="M90" s="56">
        <f t="shared" si="118"/>
        <v>205.47945205480229</v>
      </c>
    </row>
    <row r="91" spans="1:13" s="57" customFormat="1">
      <c r="A91" s="51">
        <v>43299</v>
      </c>
      <c r="B91" s="52" t="s">
        <v>551</v>
      </c>
      <c r="C91" s="53">
        <f t="shared" si="115"/>
        <v>184.95684340320591</v>
      </c>
      <c r="D91" s="52" t="s">
        <v>18</v>
      </c>
      <c r="E91" s="52">
        <v>811</v>
      </c>
      <c r="F91" s="52">
        <v>804.95</v>
      </c>
      <c r="G91" s="52"/>
      <c r="H91" s="52"/>
      <c r="I91" s="54">
        <f t="shared" si="116"/>
        <v>1118.9889025893874</v>
      </c>
      <c r="J91" s="55"/>
      <c r="K91" s="55"/>
      <c r="L91" s="55">
        <f t="shared" si="117"/>
        <v>6.0499999999999545</v>
      </c>
      <c r="M91" s="56">
        <f t="shared" si="118"/>
        <v>1118.9889025893874</v>
      </c>
    </row>
    <row r="92" spans="1:13" s="57" customFormat="1">
      <c r="A92" s="51">
        <v>43298</v>
      </c>
      <c r="B92" s="52" t="s">
        <v>509</v>
      </c>
      <c r="C92" s="53">
        <f t="shared" ref="C92:C93" si="119">150000/E92</f>
        <v>107.21944245889921</v>
      </c>
      <c r="D92" s="52" t="s">
        <v>14</v>
      </c>
      <c r="E92" s="52">
        <v>1399</v>
      </c>
      <c r="F92" s="52">
        <v>1402</v>
      </c>
      <c r="G92" s="52"/>
      <c r="H92" s="52"/>
      <c r="I92" s="54">
        <f t="shared" ref="I92:I93" si="120">(IF(D92="SHORT",E92-F92,IF(D92="LONG",F92-E92)))*C92</f>
        <v>321.65832737669763</v>
      </c>
      <c r="J92" s="55"/>
      <c r="K92" s="55"/>
      <c r="L92" s="55">
        <f t="shared" ref="L92:L93" si="121">(J92+I92+K92)/C92</f>
        <v>3</v>
      </c>
      <c r="M92" s="56">
        <f t="shared" ref="M92:M93" si="122">L92*C92</f>
        <v>321.65832737669763</v>
      </c>
    </row>
    <row r="93" spans="1:13" s="66" customFormat="1">
      <c r="A93" s="60">
        <v>43298</v>
      </c>
      <c r="B93" s="61" t="s">
        <v>457</v>
      </c>
      <c r="C93" s="62">
        <f t="shared" si="119"/>
        <v>697.67441860465112</v>
      </c>
      <c r="D93" s="61" t="s">
        <v>14</v>
      </c>
      <c r="E93" s="61">
        <v>215</v>
      </c>
      <c r="F93" s="61">
        <v>216.6</v>
      </c>
      <c r="G93" s="61">
        <v>218.6</v>
      </c>
      <c r="H93" s="61">
        <v>220.55</v>
      </c>
      <c r="I93" s="63">
        <f t="shared" si="120"/>
        <v>1116.2790697674379</v>
      </c>
      <c r="J93" s="64">
        <f t="shared" ref="J93" si="123">(IF(D93="SHORT",IF(G93="",0,F93-G93),IF(D93="LONG",IF(G93="",0,G93-F93))))*C93</f>
        <v>1395.3488372093022</v>
      </c>
      <c r="K93" s="64">
        <f t="shared" ref="K93" si="124">(IF(D93="SHORT",IF(H93="",0,G93-H93),IF(D93="LONG",IF(H93="",0,(H93-G93)))))*C93</f>
        <v>1360.4651162790815</v>
      </c>
      <c r="L93" s="64">
        <f t="shared" si="121"/>
        <v>5.5500000000000114</v>
      </c>
      <c r="M93" s="65">
        <f t="shared" si="122"/>
        <v>3872.0930232558217</v>
      </c>
    </row>
    <row r="94" spans="1:13" s="66" customFormat="1">
      <c r="A94" s="60">
        <v>43298</v>
      </c>
      <c r="B94" s="61" t="s">
        <v>505</v>
      </c>
      <c r="C94" s="62">
        <f t="shared" ref="C94" si="125">150000/E94</f>
        <v>254.66893039049236</v>
      </c>
      <c r="D94" s="61" t="s">
        <v>14</v>
      </c>
      <c r="E94" s="61">
        <v>589</v>
      </c>
      <c r="F94" s="61">
        <v>593.4</v>
      </c>
      <c r="G94" s="61">
        <v>599.04999999999995</v>
      </c>
      <c r="H94" s="61">
        <v>604.45000000000005</v>
      </c>
      <c r="I94" s="63">
        <f t="shared" ref="I94" si="126">(IF(D94="SHORT",E94-F94,IF(D94="LONG",F94-E94)))*C94</f>
        <v>1120.5432937181606</v>
      </c>
      <c r="J94" s="64">
        <f t="shared" ref="J94" si="127">(IF(D94="SHORT",IF(G94="",0,F94-G94),IF(D94="LONG",IF(G94="",0,G94-F94))))*C94</f>
        <v>1438.879456706276</v>
      </c>
      <c r="K94" s="64">
        <f t="shared" ref="K94" si="128">(IF(D94="SHORT",IF(H94="",0,G94-H94),IF(D94="LONG",IF(H94="",0,(H94-G94)))))*C94</f>
        <v>1375.212224108682</v>
      </c>
      <c r="L94" s="64">
        <f t="shared" ref="L94" si="129">(J94+I94+K94)/C94</f>
        <v>15.450000000000044</v>
      </c>
      <c r="M94" s="65">
        <f t="shared" ref="M94" si="130">L94*C94</f>
        <v>3934.6349745331181</v>
      </c>
    </row>
    <row r="95" spans="1:13" s="57" customFormat="1">
      <c r="A95" s="51">
        <v>43297</v>
      </c>
      <c r="B95" s="52" t="s">
        <v>442</v>
      </c>
      <c r="C95" s="53">
        <f t="shared" ref="C95:C97" si="131">150000/E95</f>
        <v>64.177986950475983</v>
      </c>
      <c r="D95" s="52" t="s">
        <v>18</v>
      </c>
      <c r="E95" s="52">
        <v>2337.25</v>
      </c>
      <c r="F95" s="52">
        <v>2330</v>
      </c>
      <c r="G95" s="52"/>
      <c r="H95" s="52"/>
      <c r="I95" s="54">
        <f>(IF(D95="SHORT",E95-F95,IF(D95="LONG",F95-E95)))*C95</f>
        <v>465.29040539095087</v>
      </c>
      <c r="J95" s="55"/>
      <c r="K95" s="55"/>
      <c r="L95" s="55">
        <f t="shared" ref="L95:L97" si="132">(J95+I95+K95)/C95</f>
        <v>7.25</v>
      </c>
      <c r="M95" s="56">
        <f t="shared" ref="M95:M97" si="133">L95*C95</f>
        <v>465.29040539095087</v>
      </c>
    </row>
    <row r="96" spans="1:13" s="66" customFormat="1">
      <c r="A96" s="60">
        <v>43297</v>
      </c>
      <c r="B96" s="61" t="s">
        <v>381</v>
      </c>
      <c r="C96" s="62">
        <f t="shared" si="131"/>
        <v>344.78795540742442</v>
      </c>
      <c r="D96" s="61" t="s">
        <v>18</v>
      </c>
      <c r="E96" s="61">
        <v>435.05</v>
      </c>
      <c r="F96" s="61">
        <v>431.8</v>
      </c>
      <c r="G96" s="61">
        <v>427.9</v>
      </c>
      <c r="H96" s="61">
        <v>424</v>
      </c>
      <c r="I96" s="63">
        <f t="shared" ref="I96:I97" si="134">(IF(D96="SHORT",E96-F96,IF(D96="LONG",F96-E96)))*C96</f>
        <v>1120.5608550741294</v>
      </c>
      <c r="J96" s="64">
        <f t="shared" ref="J96" si="135">(IF(D96="SHORT",IF(G96="",0,F96-G96),IF(D96="LONG",IF(G96="",0,G96-F96))))*C96</f>
        <v>1344.6730260889669</v>
      </c>
      <c r="K96" s="64">
        <f t="shared" ref="K96" si="136">(IF(D96="SHORT",IF(H96="",0,G96-H96),IF(D96="LONG",IF(H96="",0,(H96-G96)))))*C96</f>
        <v>1344.6730260889474</v>
      </c>
      <c r="L96" s="64">
        <f t="shared" si="132"/>
        <v>11.05000000000001</v>
      </c>
      <c r="M96" s="65">
        <f t="shared" si="133"/>
        <v>3809.9069072520433</v>
      </c>
    </row>
    <row r="97" spans="1:13" s="57" customFormat="1">
      <c r="A97" s="51">
        <v>43297</v>
      </c>
      <c r="B97" s="52" t="s">
        <v>413</v>
      </c>
      <c r="C97" s="53">
        <f t="shared" si="131"/>
        <v>554.016620498615</v>
      </c>
      <c r="D97" s="52" t="s">
        <v>18</v>
      </c>
      <c r="E97" s="52">
        <v>270.75</v>
      </c>
      <c r="F97" s="52">
        <v>268.75</v>
      </c>
      <c r="G97" s="52"/>
      <c r="H97" s="52"/>
      <c r="I97" s="54">
        <f t="shared" si="134"/>
        <v>1108.03324099723</v>
      </c>
      <c r="J97" s="55"/>
      <c r="K97" s="55"/>
      <c r="L97" s="55">
        <f t="shared" si="132"/>
        <v>2</v>
      </c>
      <c r="M97" s="56">
        <f t="shared" si="133"/>
        <v>1108.03324099723</v>
      </c>
    </row>
    <row r="98" spans="1:13" s="57" customFormat="1">
      <c r="A98" s="51">
        <v>43292</v>
      </c>
      <c r="B98" s="52" t="s">
        <v>432</v>
      </c>
      <c r="C98" s="53">
        <f t="shared" ref="C98:C102" si="137">150000/E98</f>
        <v>302.41935483870969</v>
      </c>
      <c r="D98" s="52" t="s">
        <v>14</v>
      </c>
      <c r="E98" s="52">
        <v>496</v>
      </c>
      <c r="F98" s="52">
        <v>499.7</v>
      </c>
      <c r="G98" s="52"/>
      <c r="H98" s="52"/>
      <c r="I98" s="54">
        <f t="shared" ref="I98:I103" si="138">(IF(D98="SHORT",E98-F98,IF(D98="LONG",F98-E98)))*C98</f>
        <v>1118.9516129032224</v>
      </c>
      <c r="J98" s="55"/>
      <c r="K98" s="55"/>
      <c r="L98" s="55">
        <f t="shared" ref="L98:L103" si="139">(J98+I98+K98)/C98</f>
        <v>3.6999999999999886</v>
      </c>
      <c r="M98" s="56">
        <f t="shared" ref="M98:M103" si="140">L98*C98</f>
        <v>1118.9516129032224</v>
      </c>
    </row>
    <row r="99" spans="1:13" s="57" customFormat="1">
      <c r="A99" s="51">
        <v>43292</v>
      </c>
      <c r="B99" s="52" t="s">
        <v>448</v>
      </c>
      <c r="C99" s="53">
        <f t="shared" si="137"/>
        <v>551.47058823529414</v>
      </c>
      <c r="D99" s="52" t="s">
        <v>14</v>
      </c>
      <c r="E99" s="52">
        <v>272</v>
      </c>
      <c r="F99" s="52">
        <v>273</v>
      </c>
      <c r="G99" s="52"/>
      <c r="H99" s="52"/>
      <c r="I99" s="54">
        <f t="shared" si="138"/>
        <v>551.47058823529414</v>
      </c>
      <c r="J99" s="55"/>
      <c r="K99" s="55"/>
      <c r="L99" s="55">
        <f t="shared" si="139"/>
        <v>1</v>
      </c>
      <c r="M99" s="56">
        <f t="shared" si="140"/>
        <v>551.47058823529414</v>
      </c>
    </row>
    <row r="100" spans="1:13" s="57" customFormat="1">
      <c r="A100" s="51">
        <v>43292</v>
      </c>
      <c r="B100" s="52" t="s">
        <v>486</v>
      </c>
      <c r="C100" s="53">
        <f t="shared" si="137"/>
        <v>1274.968125796855</v>
      </c>
      <c r="D100" s="52" t="s">
        <v>14</v>
      </c>
      <c r="E100" s="52">
        <v>117.65</v>
      </c>
      <c r="F100" s="52">
        <v>118.1</v>
      </c>
      <c r="G100" s="52"/>
      <c r="H100" s="52"/>
      <c r="I100" s="54">
        <f t="shared" si="138"/>
        <v>573.73565660857025</v>
      </c>
      <c r="J100" s="55"/>
      <c r="K100" s="55"/>
      <c r="L100" s="55">
        <f t="shared" si="139"/>
        <v>0.44999999999998863</v>
      </c>
      <c r="M100" s="56">
        <f t="shared" si="140"/>
        <v>573.73565660857025</v>
      </c>
    </row>
    <row r="101" spans="1:13" s="57" customFormat="1">
      <c r="A101" s="51">
        <v>43292</v>
      </c>
      <c r="B101" s="52" t="s">
        <v>550</v>
      </c>
      <c r="C101" s="53">
        <f t="shared" si="137"/>
        <v>301.5075376884422</v>
      </c>
      <c r="D101" s="52" t="s">
        <v>14</v>
      </c>
      <c r="E101" s="52">
        <v>497.5</v>
      </c>
      <c r="F101" s="52">
        <v>492.75</v>
      </c>
      <c r="G101" s="52"/>
      <c r="H101" s="52"/>
      <c r="I101" s="54">
        <f t="shared" si="138"/>
        <v>-1432.1608040201004</v>
      </c>
      <c r="J101" s="55"/>
      <c r="K101" s="55"/>
      <c r="L101" s="55">
        <f t="shared" si="139"/>
        <v>-4.75</v>
      </c>
      <c r="M101" s="56">
        <f t="shared" si="140"/>
        <v>-1432.1608040201004</v>
      </c>
    </row>
    <row r="102" spans="1:13" s="57" customFormat="1">
      <c r="A102" s="51">
        <v>43292</v>
      </c>
      <c r="B102" s="52" t="s">
        <v>549</v>
      </c>
      <c r="C102" s="53">
        <f t="shared" si="137"/>
        <v>1336.3028953229398</v>
      </c>
      <c r="D102" s="52" t="s">
        <v>14</v>
      </c>
      <c r="E102" s="52">
        <v>112.25</v>
      </c>
      <c r="F102" s="52">
        <v>113.05</v>
      </c>
      <c r="G102" s="52"/>
      <c r="H102" s="52"/>
      <c r="I102" s="54">
        <f t="shared" si="138"/>
        <v>1069.0423162583479</v>
      </c>
      <c r="J102" s="55"/>
      <c r="K102" s="55"/>
      <c r="L102" s="55">
        <f t="shared" si="139"/>
        <v>0.79999999999999705</v>
      </c>
      <c r="M102" s="56">
        <f t="shared" si="140"/>
        <v>1069.0423162583479</v>
      </c>
    </row>
    <row r="103" spans="1:13" s="57" customFormat="1">
      <c r="A103" s="51">
        <v>43291</v>
      </c>
      <c r="B103" s="52" t="s">
        <v>548</v>
      </c>
      <c r="C103" s="53">
        <f t="shared" ref="C103:C105" si="141">150000/E103</f>
        <v>257.28987993138935</v>
      </c>
      <c r="D103" s="52" t="s">
        <v>14</v>
      </c>
      <c r="E103" s="52">
        <v>583</v>
      </c>
      <c r="F103" s="52">
        <v>587.35</v>
      </c>
      <c r="G103" s="52">
        <v>598</v>
      </c>
      <c r="H103" s="52"/>
      <c r="I103" s="54">
        <f t="shared" si="138"/>
        <v>1119.2109777015496</v>
      </c>
      <c r="J103" s="55">
        <f t="shared" ref="J103" si="142">(IF(D103="SHORT",IF(G103="",0,F103-G103),IF(D103="LONG",IF(G103="",0,G103-F103))))*C103</f>
        <v>2740.1372212692909</v>
      </c>
      <c r="K103" s="55"/>
      <c r="L103" s="55">
        <f t="shared" si="139"/>
        <v>15.000000000000002</v>
      </c>
      <c r="M103" s="56">
        <f t="shared" si="140"/>
        <v>3859.3481989708407</v>
      </c>
    </row>
    <row r="104" spans="1:13" s="57" customFormat="1">
      <c r="A104" s="51">
        <v>43291</v>
      </c>
      <c r="B104" s="52" t="s">
        <v>476</v>
      </c>
      <c r="C104" s="53">
        <f t="shared" si="141"/>
        <v>1123.5955056179776</v>
      </c>
      <c r="D104" s="52" t="s">
        <v>14</v>
      </c>
      <c r="E104" s="52">
        <v>133.5</v>
      </c>
      <c r="F104" s="52">
        <v>134.4</v>
      </c>
      <c r="G104" s="52"/>
      <c r="H104" s="52"/>
      <c r="I104" s="54">
        <f t="shared" ref="I104:I105" si="143">(IF(D104="SHORT",E104-F104,IF(D104="LONG",F104-E104)))*C104</f>
        <v>1011.2359550561862</v>
      </c>
      <c r="J104" s="55"/>
      <c r="K104" s="55"/>
      <c r="L104" s="55">
        <f t="shared" ref="L104:L105" si="144">(J104+I104+K104)/C104</f>
        <v>0.90000000000000568</v>
      </c>
      <c r="M104" s="56">
        <f t="shared" ref="M104:M105" si="145">L104*C104</f>
        <v>1011.2359550561862</v>
      </c>
    </row>
    <row r="105" spans="1:13" s="57" customFormat="1">
      <c r="A105" s="51">
        <v>43291</v>
      </c>
      <c r="B105" s="52" t="s">
        <v>528</v>
      </c>
      <c r="C105" s="53">
        <f t="shared" si="141"/>
        <v>2042.2055820285907</v>
      </c>
      <c r="D105" s="52" t="s">
        <v>14</v>
      </c>
      <c r="E105" s="52">
        <v>73.45</v>
      </c>
      <c r="F105" s="52">
        <v>73.75</v>
      </c>
      <c r="G105" s="52"/>
      <c r="H105" s="52"/>
      <c r="I105" s="54">
        <f t="shared" si="143"/>
        <v>612.66167460857139</v>
      </c>
      <c r="J105" s="55"/>
      <c r="K105" s="55"/>
      <c r="L105" s="55">
        <f t="shared" si="144"/>
        <v>0.29999999999999716</v>
      </c>
      <c r="M105" s="56">
        <f t="shared" si="145"/>
        <v>612.66167460857139</v>
      </c>
    </row>
    <row r="106" spans="1:13" s="57" customFormat="1">
      <c r="A106" s="51">
        <v>43290</v>
      </c>
      <c r="B106" s="52" t="s">
        <v>506</v>
      </c>
      <c r="C106" s="53">
        <f t="shared" ref="C106:C108" si="146">150000/E106</f>
        <v>123.96694214876032</v>
      </c>
      <c r="D106" s="52" t="s">
        <v>14</v>
      </c>
      <c r="E106" s="52">
        <v>1210</v>
      </c>
      <c r="F106" s="52">
        <v>1219.0999999999999</v>
      </c>
      <c r="G106" s="52"/>
      <c r="H106" s="52"/>
      <c r="I106" s="54">
        <f t="shared" ref="I106:I108" si="147">(IF(D106="SHORT",E106-F106,IF(D106="LONG",F106-E106)))*C106</f>
        <v>1128.0991735537077</v>
      </c>
      <c r="J106" s="55"/>
      <c r="K106" s="55"/>
      <c r="L106" s="55">
        <f t="shared" ref="L106:L108" si="148">(J106+I106+K106)/C106</f>
        <v>9.0999999999999091</v>
      </c>
      <c r="M106" s="56">
        <f t="shared" ref="M106:M108" si="149">L106*C106</f>
        <v>1128.0991735537077</v>
      </c>
    </row>
    <row r="107" spans="1:13" s="66" customFormat="1">
      <c r="A107" s="60">
        <v>43290</v>
      </c>
      <c r="B107" s="61" t="s">
        <v>416</v>
      </c>
      <c r="C107" s="62">
        <f t="shared" si="146"/>
        <v>229.53328232593725</v>
      </c>
      <c r="D107" s="61" t="s">
        <v>14</v>
      </c>
      <c r="E107" s="61">
        <v>653.5</v>
      </c>
      <c r="F107" s="61">
        <v>658.4</v>
      </c>
      <c r="G107" s="61">
        <v>664.65</v>
      </c>
      <c r="H107" s="61">
        <v>670.65</v>
      </c>
      <c r="I107" s="63">
        <f t="shared" si="147"/>
        <v>1124.7130833970873</v>
      </c>
      <c r="J107" s="64">
        <f t="shared" ref="J107" si="150">(IF(D107="SHORT",IF(G107="",0,F107-G107),IF(D107="LONG",IF(G107="",0,G107-F107))))*C107</f>
        <v>1434.5830145371078</v>
      </c>
      <c r="K107" s="64">
        <f t="shared" ref="K107" si="151">(IF(D107="SHORT",IF(H107="",0,G107-H107),IF(D107="LONG",IF(H107="",0,(H107-G107)))))*C107</f>
        <v>1377.1996939556234</v>
      </c>
      <c r="L107" s="64">
        <f t="shared" si="148"/>
        <v>17.149999999999977</v>
      </c>
      <c r="M107" s="65">
        <f t="shared" si="149"/>
        <v>3936.4957918898185</v>
      </c>
    </row>
    <row r="108" spans="1:13" s="57" customFormat="1">
      <c r="A108" s="51">
        <v>43290</v>
      </c>
      <c r="B108" s="52" t="s">
        <v>522</v>
      </c>
      <c r="C108" s="53">
        <f t="shared" si="146"/>
        <v>145.63106796116506</v>
      </c>
      <c r="D108" s="52" t="s">
        <v>14</v>
      </c>
      <c r="E108" s="52">
        <v>1030</v>
      </c>
      <c r="F108" s="52">
        <v>1037</v>
      </c>
      <c r="G108" s="52"/>
      <c r="H108" s="52"/>
      <c r="I108" s="54">
        <f t="shared" si="147"/>
        <v>1019.4174757281554</v>
      </c>
      <c r="J108" s="55"/>
      <c r="K108" s="55"/>
      <c r="L108" s="55">
        <f t="shared" si="148"/>
        <v>7</v>
      </c>
      <c r="M108" s="56">
        <f t="shared" si="149"/>
        <v>1019.4174757281554</v>
      </c>
    </row>
    <row r="109" spans="1:13" s="57" customFormat="1">
      <c r="A109" s="51">
        <v>43287</v>
      </c>
      <c r="B109" s="52" t="s">
        <v>442</v>
      </c>
      <c r="C109" s="53">
        <f t="shared" ref="C109:C112" si="152">150000/E109</f>
        <v>63.911376224968045</v>
      </c>
      <c r="D109" s="52" t="s">
        <v>14</v>
      </c>
      <c r="E109" s="52">
        <v>2347</v>
      </c>
      <c r="F109" s="52">
        <v>2360.4499999999998</v>
      </c>
      <c r="G109" s="52"/>
      <c r="H109" s="52"/>
      <c r="I109" s="54">
        <f t="shared" ref="I109:I112" si="153">(IF(D109="SHORT",E109-F109,IF(D109="LONG",F109-E109)))*C109</f>
        <v>859.60801022580858</v>
      </c>
      <c r="J109" s="55"/>
      <c r="K109" s="55"/>
      <c r="L109" s="55">
        <f t="shared" ref="L109:L112" si="154">(J109+I109+K109)/C109</f>
        <v>13.449999999999818</v>
      </c>
      <c r="M109" s="56">
        <f t="shared" ref="M109:M112" si="155">L109*C109</f>
        <v>859.60801022580858</v>
      </c>
    </row>
    <row r="110" spans="1:13" s="57" customFormat="1">
      <c r="A110" s="51">
        <v>43287</v>
      </c>
      <c r="B110" s="52" t="s">
        <v>519</v>
      </c>
      <c r="C110" s="53">
        <f t="shared" si="152"/>
        <v>550.66079295154191</v>
      </c>
      <c r="D110" s="52" t="s">
        <v>14</v>
      </c>
      <c r="E110" s="52">
        <v>272.39999999999998</v>
      </c>
      <c r="F110" s="52">
        <v>274.39999999999998</v>
      </c>
      <c r="G110" s="52"/>
      <c r="H110" s="52"/>
      <c r="I110" s="54">
        <f t="shared" si="153"/>
        <v>1101.3215859030838</v>
      </c>
      <c r="J110" s="55"/>
      <c r="K110" s="55"/>
      <c r="L110" s="55">
        <f t="shared" si="154"/>
        <v>2</v>
      </c>
      <c r="M110" s="56">
        <f t="shared" si="155"/>
        <v>1101.3215859030838</v>
      </c>
    </row>
    <row r="111" spans="1:13" s="57" customFormat="1">
      <c r="A111" s="51">
        <v>43287</v>
      </c>
      <c r="B111" s="52" t="s">
        <v>449</v>
      </c>
      <c r="C111" s="53">
        <f t="shared" si="152"/>
        <v>153.2019201307323</v>
      </c>
      <c r="D111" s="52" t="s">
        <v>14</v>
      </c>
      <c r="E111" s="52">
        <v>979.1</v>
      </c>
      <c r="F111" s="52">
        <v>976</v>
      </c>
      <c r="G111" s="52"/>
      <c r="H111" s="52"/>
      <c r="I111" s="54">
        <f t="shared" si="153"/>
        <v>-474.92595240527362</v>
      </c>
      <c r="J111" s="55"/>
      <c r="K111" s="55"/>
      <c r="L111" s="55">
        <f t="shared" si="154"/>
        <v>-3.1000000000000227</v>
      </c>
      <c r="M111" s="56">
        <f t="shared" si="155"/>
        <v>-474.92595240527362</v>
      </c>
    </row>
    <row r="112" spans="1:13" s="57" customFormat="1">
      <c r="A112" s="51">
        <v>43287</v>
      </c>
      <c r="B112" s="52" t="s">
        <v>547</v>
      </c>
      <c r="C112" s="53">
        <f t="shared" si="152"/>
        <v>297.61904761904759</v>
      </c>
      <c r="D112" s="52" t="s">
        <v>14</v>
      </c>
      <c r="E112" s="52">
        <v>504</v>
      </c>
      <c r="F112" s="52">
        <v>507.75</v>
      </c>
      <c r="G112" s="52">
        <v>512.6</v>
      </c>
      <c r="H112" s="52"/>
      <c r="I112" s="54">
        <f t="shared" si="153"/>
        <v>1116.0714285714284</v>
      </c>
      <c r="J112" s="55">
        <f t="shared" ref="J112" si="156">(IF(D112="SHORT",IF(G112="",0,F112-G112),IF(D112="LONG",IF(G112="",0,G112-F112))))*C112</f>
        <v>1443.4523809523876</v>
      </c>
      <c r="K112" s="55"/>
      <c r="L112" s="55">
        <f t="shared" si="154"/>
        <v>8.6000000000000227</v>
      </c>
      <c r="M112" s="56">
        <f t="shared" si="155"/>
        <v>2559.523809523816</v>
      </c>
    </row>
    <row r="113" spans="1:13" s="57" customFormat="1">
      <c r="A113" s="51">
        <v>43286</v>
      </c>
      <c r="B113" s="52" t="s">
        <v>545</v>
      </c>
      <c r="C113" s="53">
        <f>150000/E113</f>
        <v>993.37748344370857</v>
      </c>
      <c r="D113" s="52" t="s">
        <v>18</v>
      </c>
      <c r="E113" s="52">
        <v>151</v>
      </c>
      <c r="F113" s="52">
        <v>149.85</v>
      </c>
      <c r="G113" s="52"/>
      <c r="H113" s="52"/>
      <c r="I113" s="54">
        <f t="shared" ref="I113:I117" si="157">(IF(D113="SHORT",E113-F113,IF(D113="LONG",F113-E113)))*C113</f>
        <v>1142.3841059602705</v>
      </c>
      <c r="J113" s="55"/>
      <c r="K113" s="55"/>
      <c r="L113" s="55">
        <f t="shared" ref="L113:L117" si="158">(J113+I113+K113)/C113</f>
        <v>1.1500000000000057</v>
      </c>
      <c r="M113" s="56">
        <f t="shared" ref="M113:M117" si="159">L113*C113</f>
        <v>1142.3841059602705</v>
      </c>
    </row>
    <row r="114" spans="1:13" s="57" customFormat="1">
      <c r="A114" s="51">
        <v>43286</v>
      </c>
      <c r="B114" s="52" t="s">
        <v>419</v>
      </c>
      <c r="C114" s="53">
        <f t="shared" ref="C114:C117" si="160">150000/E114</f>
        <v>128.72221745473269</v>
      </c>
      <c r="D114" s="52" t="s">
        <v>14</v>
      </c>
      <c r="E114" s="52">
        <v>1165.3</v>
      </c>
      <c r="F114" s="52">
        <v>1174</v>
      </c>
      <c r="G114" s="52"/>
      <c r="H114" s="52"/>
      <c r="I114" s="54">
        <f t="shared" si="157"/>
        <v>1119.8832918561802</v>
      </c>
      <c r="J114" s="55"/>
      <c r="K114" s="55"/>
      <c r="L114" s="55">
        <f t="shared" si="158"/>
        <v>8.7000000000000455</v>
      </c>
      <c r="M114" s="56">
        <f t="shared" si="159"/>
        <v>1119.8832918561802</v>
      </c>
    </row>
    <row r="115" spans="1:13" s="57" customFormat="1">
      <c r="A115" s="51">
        <v>43286</v>
      </c>
      <c r="B115" s="52" t="s">
        <v>418</v>
      </c>
      <c r="C115" s="53">
        <f t="shared" si="160"/>
        <v>1327.4336283185842</v>
      </c>
      <c r="D115" s="52" t="s">
        <v>14</v>
      </c>
      <c r="E115" s="52">
        <v>113</v>
      </c>
      <c r="F115" s="52">
        <v>113.85</v>
      </c>
      <c r="G115" s="52"/>
      <c r="H115" s="52"/>
      <c r="I115" s="54">
        <f t="shared" si="157"/>
        <v>1128.318584070789</v>
      </c>
      <c r="J115" s="55"/>
      <c r="K115" s="55"/>
      <c r="L115" s="55">
        <f t="shared" si="158"/>
        <v>0.84999999999999432</v>
      </c>
      <c r="M115" s="56">
        <f t="shared" si="159"/>
        <v>1128.318584070789</v>
      </c>
    </row>
    <row r="116" spans="1:13" s="57" customFormat="1">
      <c r="A116" s="51">
        <v>43286</v>
      </c>
      <c r="B116" s="52" t="s">
        <v>544</v>
      </c>
      <c r="C116" s="53">
        <f t="shared" si="160"/>
        <v>396.93040486901299</v>
      </c>
      <c r="D116" s="52" t="s">
        <v>14</v>
      </c>
      <c r="E116" s="52">
        <v>377.9</v>
      </c>
      <c r="F116" s="52">
        <v>374.3</v>
      </c>
      <c r="G116" s="52"/>
      <c r="H116" s="52"/>
      <c r="I116" s="54">
        <f t="shared" si="157"/>
        <v>-1428.9494575284332</v>
      </c>
      <c r="J116" s="55"/>
      <c r="K116" s="55"/>
      <c r="L116" s="55">
        <f t="shared" si="158"/>
        <v>-3.5999999999999659</v>
      </c>
      <c r="M116" s="56">
        <f t="shared" si="159"/>
        <v>-1428.9494575284332</v>
      </c>
    </row>
    <row r="117" spans="1:13" s="57" customFormat="1">
      <c r="A117" s="51">
        <v>43285</v>
      </c>
      <c r="B117" s="52" t="s">
        <v>546</v>
      </c>
      <c r="C117" s="53">
        <f t="shared" si="160"/>
        <v>378.78787878787881</v>
      </c>
      <c r="D117" s="52" t="s">
        <v>14</v>
      </c>
      <c r="E117" s="52">
        <v>396</v>
      </c>
      <c r="F117" s="52">
        <v>398.95</v>
      </c>
      <c r="G117" s="52"/>
      <c r="H117" s="52"/>
      <c r="I117" s="54">
        <f t="shared" si="157"/>
        <v>1117.4242424242382</v>
      </c>
      <c r="J117" s="55"/>
      <c r="K117" s="55"/>
      <c r="L117" s="55">
        <f t="shared" si="158"/>
        <v>2.9499999999999886</v>
      </c>
      <c r="M117" s="56">
        <f t="shared" si="159"/>
        <v>1117.4242424242382</v>
      </c>
    </row>
    <row r="118" spans="1:13" s="57" customFormat="1">
      <c r="A118" s="51">
        <v>43285</v>
      </c>
      <c r="B118" s="52" t="s">
        <v>524</v>
      </c>
      <c r="C118" s="53">
        <f t="shared" ref="C118:C122" si="161">150000/E118</f>
        <v>2403.8461538461538</v>
      </c>
      <c r="D118" s="52" t="s">
        <v>14</v>
      </c>
      <c r="E118" s="52">
        <v>62.4</v>
      </c>
      <c r="F118" s="52">
        <v>62.8</v>
      </c>
      <c r="G118" s="52"/>
      <c r="H118" s="52"/>
      <c r="I118" s="54">
        <f t="shared" ref="I118:I122" si="162">(IF(D118="SHORT",E118-F118,IF(D118="LONG",F118-E118)))*C118</f>
        <v>961.53846153845814</v>
      </c>
      <c r="J118" s="55"/>
      <c r="K118" s="55"/>
      <c r="L118" s="55">
        <f t="shared" ref="L118:L122" si="163">(J118+I118+K118)/C118</f>
        <v>0.39999999999999858</v>
      </c>
      <c r="M118" s="56">
        <f t="shared" ref="M118:M122" si="164">L118*C118</f>
        <v>961.53846153845814</v>
      </c>
    </row>
    <row r="119" spans="1:13" s="57" customFormat="1">
      <c r="A119" s="51">
        <v>43285</v>
      </c>
      <c r="B119" s="52" t="s">
        <v>542</v>
      </c>
      <c r="C119" s="53">
        <f t="shared" si="161"/>
        <v>103.80622837370242</v>
      </c>
      <c r="D119" s="52" t="s">
        <v>14</v>
      </c>
      <c r="E119" s="52">
        <v>1445</v>
      </c>
      <c r="F119" s="52">
        <v>1431.25</v>
      </c>
      <c r="G119" s="52"/>
      <c r="H119" s="52"/>
      <c r="I119" s="54">
        <f t="shared" si="162"/>
        <v>-1427.3356401384083</v>
      </c>
      <c r="J119" s="55"/>
      <c r="K119" s="55"/>
      <c r="L119" s="55">
        <f t="shared" si="163"/>
        <v>-13.75</v>
      </c>
      <c r="M119" s="56">
        <f t="shared" si="164"/>
        <v>-1427.3356401384083</v>
      </c>
    </row>
    <row r="120" spans="1:13" s="57" customFormat="1">
      <c r="A120" s="51">
        <v>43285</v>
      </c>
      <c r="B120" s="52" t="s">
        <v>481</v>
      </c>
      <c r="C120" s="53">
        <f t="shared" si="161"/>
        <v>266.99893200427198</v>
      </c>
      <c r="D120" s="52" t="s">
        <v>18</v>
      </c>
      <c r="E120" s="52">
        <v>561.79999999999995</v>
      </c>
      <c r="F120" s="52">
        <v>567.15</v>
      </c>
      <c r="G120" s="52"/>
      <c r="H120" s="52"/>
      <c r="I120" s="54">
        <f t="shared" si="162"/>
        <v>-1428.4442862228611</v>
      </c>
      <c r="J120" s="55"/>
      <c r="K120" s="55"/>
      <c r="L120" s="55">
        <f t="shared" si="163"/>
        <v>-5.3500000000000227</v>
      </c>
      <c r="M120" s="56">
        <f t="shared" si="164"/>
        <v>-1428.4442862228611</v>
      </c>
    </row>
    <row r="121" spans="1:13" s="57" customFormat="1">
      <c r="A121" s="51">
        <v>43285</v>
      </c>
      <c r="B121" s="52" t="s">
        <v>455</v>
      </c>
      <c r="C121" s="53">
        <f t="shared" si="161"/>
        <v>1090.5125408942201</v>
      </c>
      <c r="D121" s="52" t="s">
        <v>18</v>
      </c>
      <c r="E121" s="52">
        <v>137.55000000000001</v>
      </c>
      <c r="F121" s="52">
        <v>136.5</v>
      </c>
      <c r="G121" s="52">
        <v>135.25</v>
      </c>
      <c r="H121" s="52"/>
      <c r="I121" s="54">
        <f t="shared" si="162"/>
        <v>1145.0381679389436</v>
      </c>
      <c r="J121" s="55">
        <f t="shared" ref="J121" si="165">(IF(D121="SHORT",IF(G121="",0,F121-G121),IF(D121="LONG",IF(G121="",0,G121-F121))))*C121</f>
        <v>1363.1406761177752</v>
      </c>
      <c r="K121" s="55"/>
      <c r="L121" s="55">
        <f t="shared" si="163"/>
        <v>2.3000000000000114</v>
      </c>
      <c r="M121" s="56">
        <f t="shared" si="164"/>
        <v>2508.1788440567188</v>
      </c>
    </row>
    <row r="122" spans="1:13" s="57" customFormat="1">
      <c r="A122" s="51">
        <v>43284</v>
      </c>
      <c r="B122" s="52" t="s">
        <v>543</v>
      </c>
      <c r="C122" s="53">
        <f t="shared" si="161"/>
        <v>744.04761904761904</v>
      </c>
      <c r="D122" s="52" t="s">
        <v>14</v>
      </c>
      <c r="E122" s="52">
        <v>201.6</v>
      </c>
      <c r="F122" s="52">
        <v>203.15</v>
      </c>
      <c r="G122" s="52"/>
      <c r="H122" s="52"/>
      <c r="I122" s="54">
        <f t="shared" si="162"/>
        <v>1153.273809523818</v>
      </c>
      <c r="J122" s="55"/>
      <c r="K122" s="55"/>
      <c r="L122" s="55">
        <f t="shared" si="163"/>
        <v>1.5500000000000114</v>
      </c>
      <c r="M122" s="56">
        <f t="shared" si="164"/>
        <v>1153.273809523818</v>
      </c>
    </row>
    <row r="123" spans="1:13" s="57" customFormat="1">
      <c r="A123" s="51">
        <v>43284</v>
      </c>
      <c r="B123" s="52" t="s">
        <v>541</v>
      </c>
      <c r="C123" s="53">
        <f t="shared" ref="C123:C126" si="166">150000/E123</f>
        <v>168.85236674734057</v>
      </c>
      <c r="D123" s="52" t="s">
        <v>18</v>
      </c>
      <c r="E123" s="52">
        <v>888.35</v>
      </c>
      <c r="F123" s="52">
        <v>896.8</v>
      </c>
      <c r="G123" s="52"/>
      <c r="H123" s="52"/>
      <c r="I123" s="54">
        <f t="shared" ref="I123:I126" si="167">(IF(D123="SHORT",E123-F123,IF(D123="LONG",F123-E123)))*C123</f>
        <v>-1426.8024990150163</v>
      </c>
      <c r="J123" s="55"/>
      <c r="K123" s="55"/>
      <c r="L123" s="55">
        <f t="shared" ref="L123:L126" si="168">(J123+I123+K123)/C123</f>
        <v>-8.4499999999999318</v>
      </c>
      <c r="M123" s="56">
        <f t="shared" ref="M123:M126" si="169">L123*C123</f>
        <v>-1426.8024990150163</v>
      </c>
    </row>
    <row r="124" spans="1:13" s="57" customFormat="1">
      <c r="A124" s="51">
        <v>43284</v>
      </c>
      <c r="B124" s="52" t="s">
        <v>494</v>
      </c>
      <c r="C124" s="53">
        <f t="shared" si="166"/>
        <v>174.39832577607254</v>
      </c>
      <c r="D124" s="52" t="s">
        <v>14</v>
      </c>
      <c r="E124" s="52">
        <v>860.1</v>
      </c>
      <c r="F124" s="52">
        <v>866.55</v>
      </c>
      <c r="G124" s="52"/>
      <c r="H124" s="52"/>
      <c r="I124" s="54">
        <f t="shared" si="167"/>
        <v>1124.869201255656</v>
      </c>
      <c r="J124" s="55"/>
      <c r="K124" s="55"/>
      <c r="L124" s="55">
        <f t="shared" si="168"/>
        <v>6.4499999999999318</v>
      </c>
      <c r="M124" s="56">
        <f t="shared" si="169"/>
        <v>1124.869201255656</v>
      </c>
    </row>
    <row r="125" spans="1:13" s="57" customFormat="1">
      <c r="A125" s="51">
        <v>43284</v>
      </c>
      <c r="B125" s="52" t="s">
        <v>467</v>
      </c>
      <c r="C125" s="53">
        <f t="shared" si="166"/>
        <v>483.09178743961354</v>
      </c>
      <c r="D125" s="52" t="s">
        <v>14</v>
      </c>
      <c r="E125" s="52">
        <v>310.5</v>
      </c>
      <c r="F125" s="52">
        <v>307.55</v>
      </c>
      <c r="G125" s="52"/>
      <c r="H125" s="52"/>
      <c r="I125" s="54">
        <f t="shared" si="167"/>
        <v>-1425.1207729468545</v>
      </c>
      <c r="J125" s="55"/>
      <c r="K125" s="55"/>
      <c r="L125" s="55">
        <f t="shared" si="168"/>
        <v>-2.9499999999999886</v>
      </c>
      <c r="M125" s="56">
        <f t="shared" si="169"/>
        <v>-1425.1207729468545</v>
      </c>
    </row>
    <row r="126" spans="1:13" s="57" customFormat="1">
      <c r="A126" s="51">
        <v>43284</v>
      </c>
      <c r="B126" s="52" t="s">
        <v>540</v>
      </c>
      <c r="C126" s="53">
        <f t="shared" si="166"/>
        <v>278.9659661521294</v>
      </c>
      <c r="D126" s="52" t="s">
        <v>14</v>
      </c>
      <c r="E126" s="52">
        <v>537.70000000000005</v>
      </c>
      <c r="F126" s="52">
        <v>541.70000000000005</v>
      </c>
      <c r="G126" s="52">
        <v>546.9</v>
      </c>
      <c r="H126" s="52"/>
      <c r="I126" s="54">
        <f t="shared" si="167"/>
        <v>1115.8638646085176</v>
      </c>
      <c r="J126" s="55">
        <f t="shared" ref="J126" si="170">(IF(D126="SHORT",IF(G126="",0,F126-G126),IF(D126="LONG",IF(G126="",0,G126-F126))))*C126</f>
        <v>1450.6230239910537</v>
      </c>
      <c r="K126" s="55"/>
      <c r="L126" s="55">
        <f t="shared" si="168"/>
        <v>9.19999999999993</v>
      </c>
      <c r="M126" s="56">
        <f t="shared" si="169"/>
        <v>2566.4868885995711</v>
      </c>
    </row>
    <row r="127" spans="1:13" s="57" customFormat="1">
      <c r="A127" s="51">
        <v>43283</v>
      </c>
      <c r="B127" s="52" t="s">
        <v>453</v>
      </c>
      <c r="C127" s="53">
        <f t="shared" ref="C127:C129" si="171">150000/E127</f>
        <v>2678.5714285714284</v>
      </c>
      <c r="D127" s="52" t="s">
        <v>18</v>
      </c>
      <c r="E127" s="52">
        <v>56</v>
      </c>
      <c r="F127" s="52">
        <v>56.55</v>
      </c>
      <c r="G127" s="52"/>
      <c r="H127" s="52"/>
      <c r="I127" s="54">
        <f t="shared" ref="I127:I129" si="172">(IF(D127="SHORT",E127-F127,IF(D127="LONG",F127-E127)))*C127</f>
        <v>-1473.214285714278</v>
      </c>
      <c r="J127" s="55"/>
      <c r="K127" s="55"/>
      <c r="L127" s="55">
        <f t="shared" ref="L127:L129" si="173">(J127+I127+K127)/C127</f>
        <v>-0.54999999999999716</v>
      </c>
      <c r="M127" s="56">
        <f t="shared" ref="M127:M129" si="174">L127*C127</f>
        <v>-1473.214285714278</v>
      </c>
    </row>
    <row r="128" spans="1:13" s="57" customFormat="1">
      <c r="A128" s="51">
        <v>43283</v>
      </c>
      <c r="B128" s="52" t="s">
        <v>523</v>
      </c>
      <c r="C128" s="53">
        <f t="shared" si="171"/>
        <v>65.565171780750063</v>
      </c>
      <c r="D128" s="52" t="s">
        <v>18</v>
      </c>
      <c r="E128" s="52">
        <v>2287.8000000000002</v>
      </c>
      <c r="F128" s="52">
        <v>2309.5500000000002</v>
      </c>
      <c r="G128" s="52"/>
      <c r="H128" s="52"/>
      <c r="I128" s="54">
        <f t="shared" si="172"/>
        <v>-1426.0424862313139</v>
      </c>
      <c r="J128" s="55"/>
      <c r="K128" s="55"/>
      <c r="L128" s="55">
        <f t="shared" si="173"/>
        <v>-21.75</v>
      </c>
      <c r="M128" s="56">
        <f t="shared" si="174"/>
        <v>-1426.0424862313139</v>
      </c>
    </row>
    <row r="129" spans="1:13" s="57" customFormat="1">
      <c r="A129" s="51">
        <v>43283</v>
      </c>
      <c r="B129" s="52" t="s">
        <v>539</v>
      </c>
      <c r="C129" s="53">
        <f t="shared" si="171"/>
        <v>801.06809078771698</v>
      </c>
      <c r="D129" s="52" t="s">
        <v>18</v>
      </c>
      <c r="E129" s="52">
        <v>187.25</v>
      </c>
      <c r="F129" s="52">
        <v>185.85</v>
      </c>
      <c r="G129" s="52"/>
      <c r="H129" s="52"/>
      <c r="I129" s="54">
        <f t="shared" si="172"/>
        <v>1121.4953271028082</v>
      </c>
      <c r="J129" s="55"/>
      <c r="K129" s="55"/>
      <c r="L129" s="55">
        <f t="shared" si="173"/>
        <v>1.4000000000000055</v>
      </c>
      <c r="M129" s="56">
        <f t="shared" si="174"/>
        <v>1121.4953271028082</v>
      </c>
    </row>
    <row r="130" spans="1:13" ht="15.75">
      <c r="A130" s="48"/>
      <c r="B130" s="49"/>
      <c r="C130" s="49"/>
      <c r="D130" s="49"/>
      <c r="E130" s="49"/>
      <c r="F130" s="49"/>
      <c r="G130" s="49"/>
      <c r="H130" s="49"/>
      <c r="I130" s="74"/>
      <c r="J130" s="75"/>
      <c r="K130" s="76"/>
      <c r="L130" s="50"/>
      <c r="M130" s="49"/>
    </row>
    <row r="131" spans="1:13" s="57" customFormat="1">
      <c r="A131" s="51">
        <v>43280</v>
      </c>
      <c r="B131" s="52" t="s">
        <v>538</v>
      </c>
      <c r="C131" s="53">
        <f t="shared" ref="C131:C135" si="175">150000/E131</f>
        <v>765.30612244897964</v>
      </c>
      <c r="D131" s="52" t="s">
        <v>14</v>
      </c>
      <c r="E131" s="52">
        <v>196</v>
      </c>
      <c r="F131" s="52">
        <v>197.45</v>
      </c>
      <c r="G131" s="52"/>
      <c r="H131" s="52"/>
      <c r="I131" s="54">
        <f t="shared" ref="I131:I135" si="176">(IF(D131="SHORT",E131-F131,IF(D131="LONG",F131-E131)))*C131</f>
        <v>1109.6938775510118</v>
      </c>
      <c r="J131" s="55"/>
      <c r="K131" s="55"/>
      <c r="L131" s="55">
        <f t="shared" ref="L131:L135" si="177">(J131+I131+K131)/C131</f>
        <v>1.4499999999999886</v>
      </c>
      <c r="M131" s="56">
        <f t="shared" ref="M131:M135" si="178">L131*C131</f>
        <v>1109.6938775510118</v>
      </c>
    </row>
    <row r="132" spans="1:13" s="57" customFormat="1">
      <c r="A132" s="51">
        <v>43280</v>
      </c>
      <c r="B132" s="52" t="s">
        <v>468</v>
      </c>
      <c r="C132" s="53">
        <f t="shared" si="175"/>
        <v>920.24539877300617</v>
      </c>
      <c r="D132" s="52" t="s">
        <v>14</v>
      </c>
      <c r="E132" s="52">
        <v>163</v>
      </c>
      <c r="F132" s="52">
        <v>164.2</v>
      </c>
      <c r="G132" s="52"/>
      <c r="H132" s="52"/>
      <c r="I132" s="54">
        <f t="shared" si="176"/>
        <v>1104.294478527597</v>
      </c>
      <c r="J132" s="55"/>
      <c r="K132" s="55"/>
      <c r="L132" s="55">
        <f t="shared" si="177"/>
        <v>1.1999999999999886</v>
      </c>
      <c r="M132" s="56">
        <f t="shared" si="178"/>
        <v>1104.294478527597</v>
      </c>
    </row>
    <row r="133" spans="1:13" s="57" customFormat="1">
      <c r="A133" s="51">
        <v>43280</v>
      </c>
      <c r="B133" s="52" t="s">
        <v>431</v>
      </c>
      <c r="C133" s="53">
        <f t="shared" si="175"/>
        <v>119.00511722004046</v>
      </c>
      <c r="D133" s="52" t="s">
        <v>14</v>
      </c>
      <c r="E133" s="52">
        <v>1260.45</v>
      </c>
      <c r="F133" s="52">
        <v>1269.9000000000001</v>
      </c>
      <c r="G133" s="52"/>
      <c r="H133" s="52"/>
      <c r="I133" s="54">
        <f t="shared" si="176"/>
        <v>1124.5983577293878</v>
      </c>
      <c r="J133" s="55"/>
      <c r="K133" s="55"/>
      <c r="L133" s="55">
        <f t="shared" si="177"/>
        <v>9.4500000000000455</v>
      </c>
      <c r="M133" s="56">
        <f t="shared" si="178"/>
        <v>1124.5983577293878</v>
      </c>
    </row>
    <row r="134" spans="1:13" s="57" customFormat="1">
      <c r="A134" s="51">
        <v>43280</v>
      </c>
      <c r="B134" s="52" t="s">
        <v>511</v>
      </c>
      <c r="C134" s="53">
        <f t="shared" si="175"/>
        <v>229.92029429797671</v>
      </c>
      <c r="D134" s="52" t="s">
        <v>14</v>
      </c>
      <c r="E134" s="52">
        <v>652.4</v>
      </c>
      <c r="F134" s="52">
        <v>657.3</v>
      </c>
      <c r="G134" s="52">
        <v>663.55</v>
      </c>
      <c r="H134" s="52"/>
      <c r="I134" s="54">
        <f t="shared" si="176"/>
        <v>1126.6094420600807</v>
      </c>
      <c r="J134" s="55">
        <f t="shared" ref="J134" si="179">(IF(D134="SHORT",IF(G134="",0,F134-G134),IF(D134="LONG",IF(G134="",0,G134-F134))))*C134</f>
        <v>1437.0018393623545</v>
      </c>
      <c r="K134" s="55"/>
      <c r="L134" s="55">
        <f t="shared" si="177"/>
        <v>11.149999999999977</v>
      </c>
      <c r="M134" s="56">
        <f t="shared" si="178"/>
        <v>2563.6112814224352</v>
      </c>
    </row>
    <row r="135" spans="1:13" s="57" customFormat="1">
      <c r="A135" s="51">
        <v>43280</v>
      </c>
      <c r="B135" s="52" t="s">
        <v>518</v>
      </c>
      <c r="C135" s="53">
        <f t="shared" si="175"/>
        <v>445.76523031203567</v>
      </c>
      <c r="D135" s="52" t="s">
        <v>14</v>
      </c>
      <c r="E135" s="52">
        <v>336.5</v>
      </c>
      <c r="F135" s="52">
        <v>333.3</v>
      </c>
      <c r="G135" s="52"/>
      <c r="H135" s="52"/>
      <c r="I135" s="54">
        <f t="shared" si="176"/>
        <v>-1426.448736998509</v>
      </c>
      <c r="J135" s="55"/>
      <c r="K135" s="55"/>
      <c r="L135" s="55">
        <f t="shared" si="177"/>
        <v>-3.1999999999999886</v>
      </c>
      <c r="M135" s="56">
        <f t="shared" si="178"/>
        <v>-1426.448736998509</v>
      </c>
    </row>
    <row r="136" spans="1:13" s="57" customFormat="1">
      <c r="A136" s="51">
        <v>43279</v>
      </c>
      <c r="B136" s="52" t="s">
        <v>537</v>
      </c>
      <c r="C136" s="53">
        <f t="shared" ref="C136:C139" si="180">150000/E136</f>
        <v>720.28811524609841</v>
      </c>
      <c r="D136" s="52" t="s">
        <v>18</v>
      </c>
      <c r="E136" s="52">
        <v>208.25</v>
      </c>
      <c r="F136" s="52">
        <v>206.65</v>
      </c>
      <c r="G136" s="52"/>
      <c r="H136" s="52"/>
      <c r="I136" s="54">
        <f t="shared" ref="I136:I139" si="181">(IF(D136="SHORT",E136-F136,IF(D136="LONG",F136-E136)))*C136</f>
        <v>1152.4609843937533</v>
      </c>
      <c r="J136" s="55"/>
      <c r="K136" s="55"/>
      <c r="L136" s="55">
        <f t="shared" ref="L136:L139" si="182">(J136+I136+K136)/C136</f>
        <v>1.5999999999999941</v>
      </c>
      <c r="M136" s="56">
        <f t="shared" ref="M136:M139" si="183">L136*C136</f>
        <v>1152.4609843937533</v>
      </c>
    </row>
    <row r="137" spans="1:13" s="57" customFormat="1">
      <c r="A137" s="51">
        <v>43279</v>
      </c>
      <c r="B137" s="52" t="s">
        <v>536</v>
      </c>
      <c r="C137" s="53">
        <f t="shared" si="180"/>
        <v>385.20801232665644</v>
      </c>
      <c r="D137" s="52" t="s">
        <v>18</v>
      </c>
      <c r="E137" s="52">
        <v>389.4</v>
      </c>
      <c r="F137" s="52">
        <v>386.45</v>
      </c>
      <c r="G137" s="52">
        <v>383</v>
      </c>
      <c r="H137" s="52"/>
      <c r="I137" s="54">
        <f t="shared" si="181"/>
        <v>1136.3636363636322</v>
      </c>
      <c r="J137" s="55">
        <f t="shared" ref="J137" si="184">(IF(D137="SHORT",IF(G137="",0,F137-G137),IF(D137="LONG",IF(G137="",0,G137-F137))))*C137</f>
        <v>1328.9676425269604</v>
      </c>
      <c r="K137" s="55"/>
      <c r="L137" s="55">
        <f t="shared" si="182"/>
        <v>6.3999999999999773</v>
      </c>
      <c r="M137" s="56">
        <f t="shared" si="183"/>
        <v>2465.3312788905923</v>
      </c>
    </row>
    <row r="138" spans="1:13" s="57" customFormat="1">
      <c r="A138" s="51">
        <v>43279</v>
      </c>
      <c r="B138" s="52" t="s">
        <v>463</v>
      </c>
      <c r="C138" s="53">
        <f t="shared" si="180"/>
        <v>65.466448445171849</v>
      </c>
      <c r="D138" s="52" t="s">
        <v>18</v>
      </c>
      <c r="E138" s="52">
        <v>2291.25</v>
      </c>
      <c r="F138" s="52">
        <v>2274.1</v>
      </c>
      <c r="G138" s="52"/>
      <c r="H138" s="52"/>
      <c r="I138" s="54">
        <f t="shared" si="181"/>
        <v>1122.7495908347032</v>
      </c>
      <c r="J138" s="55"/>
      <c r="K138" s="55"/>
      <c r="L138" s="55">
        <f t="shared" si="182"/>
        <v>17.150000000000091</v>
      </c>
      <c r="M138" s="56">
        <f t="shared" si="183"/>
        <v>1122.7495908347032</v>
      </c>
    </row>
    <row r="139" spans="1:13" s="57" customFormat="1">
      <c r="A139" s="51">
        <v>43279</v>
      </c>
      <c r="B139" s="52" t="s">
        <v>535</v>
      </c>
      <c r="C139" s="53">
        <f t="shared" si="180"/>
        <v>978.47358121330717</v>
      </c>
      <c r="D139" s="52" t="s">
        <v>14</v>
      </c>
      <c r="E139" s="52">
        <v>153.30000000000001</v>
      </c>
      <c r="F139" s="52">
        <v>151.80000000000001</v>
      </c>
      <c r="G139" s="52"/>
      <c r="H139" s="52"/>
      <c r="I139" s="54">
        <f t="shared" si="181"/>
        <v>-1467.7103718199608</v>
      </c>
      <c r="J139" s="55"/>
      <c r="K139" s="55"/>
      <c r="L139" s="55">
        <f t="shared" si="182"/>
        <v>-1.5</v>
      </c>
      <c r="M139" s="56">
        <f t="shared" si="183"/>
        <v>-1467.7103718199608</v>
      </c>
    </row>
    <row r="140" spans="1:13" s="57" customFormat="1">
      <c r="A140" s="51">
        <v>43278</v>
      </c>
      <c r="B140" s="52" t="s">
        <v>509</v>
      </c>
      <c r="C140" s="53">
        <f t="shared" ref="C140:C141" si="185">150000/E140</f>
        <v>112.85832518245429</v>
      </c>
      <c r="D140" s="52" t="s">
        <v>18</v>
      </c>
      <c r="E140" s="52">
        <v>1329.1</v>
      </c>
      <c r="F140" s="52">
        <v>1325</v>
      </c>
      <c r="G140" s="52"/>
      <c r="H140" s="52"/>
      <c r="I140" s="54">
        <f t="shared" ref="I140:I141" si="186">(IF(D140="SHORT",E140-F140,IF(D140="LONG",F140-E140)))*C140</f>
        <v>462.71913324805234</v>
      </c>
      <c r="J140" s="55"/>
      <c r="K140" s="55"/>
      <c r="L140" s="55">
        <f t="shared" ref="L140:L141" si="187">(J140+I140+K140)/C140</f>
        <v>4.0999999999999091</v>
      </c>
      <c r="M140" s="56">
        <f t="shared" ref="M140:M141" si="188">L140*C140</f>
        <v>462.71913324805234</v>
      </c>
    </row>
    <row r="141" spans="1:13" s="66" customFormat="1">
      <c r="A141" s="60">
        <v>43278</v>
      </c>
      <c r="B141" s="61" t="s">
        <v>534</v>
      </c>
      <c r="C141" s="62">
        <f t="shared" si="185"/>
        <v>2012.0724346076458</v>
      </c>
      <c r="D141" s="61" t="s">
        <v>18</v>
      </c>
      <c r="E141" s="61">
        <v>74.55</v>
      </c>
      <c r="F141" s="61">
        <v>73.95</v>
      </c>
      <c r="G141" s="61">
        <v>73.3</v>
      </c>
      <c r="H141" s="61">
        <v>72.599999999999994</v>
      </c>
      <c r="I141" s="63">
        <f t="shared" si="186"/>
        <v>1207.243460764576</v>
      </c>
      <c r="J141" s="64">
        <f t="shared" ref="J141" si="189">(IF(D141="SHORT",IF(G141="",0,F141-G141),IF(D141="LONG",IF(G141="",0,G141-F141))))*C141</f>
        <v>1307.8470824949814</v>
      </c>
      <c r="K141" s="64">
        <f t="shared" ref="K141" si="190">(IF(D141="SHORT",IF(H141="",0,G141-H141),IF(D141="LONG",IF(H141="",0,(H141-G141)))))*C141</f>
        <v>1408.4507042253579</v>
      </c>
      <c r="L141" s="64">
        <f t="shared" si="187"/>
        <v>1.9500000000000031</v>
      </c>
      <c r="M141" s="65">
        <f t="shared" si="188"/>
        <v>3923.5412474849154</v>
      </c>
    </row>
    <row r="142" spans="1:13" s="57" customFormat="1">
      <c r="A142" s="51">
        <v>43277</v>
      </c>
      <c r="B142" s="52" t="s">
        <v>438</v>
      </c>
      <c r="C142" s="53">
        <f t="shared" ref="C142:C145" si="191">150000/E142</f>
        <v>433.71403787769259</v>
      </c>
      <c r="D142" s="52" t="s">
        <v>14</v>
      </c>
      <c r="E142" s="52">
        <v>345.85</v>
      </c>
      <c r="F142" s="52">
        <v>348.45</v>
      </c>
      <c r="G142" s="52">
        <v>351.75</v>
      </c>
      <c r="H142" s="52"/>
      <c r="I142" s="54">
        <f t="shared" ref="I142:I145" si="192">(IF(D142="SHORT",E142-F142,IF(D142="LONG",F142-E142)))*C142</f>
        <v>1127.6564984819859</v>
      </c>
      <c r="J142" s="55">
        <f t="shared" ref="J142:J145" si="193">(IF(D142="SHORT",IF(G142="",0,F142-G142),IF(D142="LONG",IF(G142="",0,G142-F142))))*C142</f>
        <v>1431.2563249963905</v>
      </c>
      <c r="K142" s="55"/>
      <c r="L142" s="55">
        <f t="shared" ref="L142:L145" si="194">(J142+I142+K142)/C142</f>
        <v>5.8999999999999773</v>
      </c>
      <c r="M142" s="56">
        <f t="shared" ref="M142:M145" si="195">L142*C142</f>
        <v>2558.9128234783766</v>
      </c>
    </row>
    <row r="143" spans="1:13" s="57" customFormat="1">
      <c r="A143" s="51">
        <v>43277</v>
      </c>
      <c r="B143" s="52" t="s">
        <v>455</v>
      </c>
      <c r="C143" s="53">
        <f t="shared" si="191"/>
        <v>1095.2902519167581</v>
      </c>
      <c r="D143" s="52" t="s">
        <v>14</v>
      </c>
      <c r="E143" s="52">
        <v>136.94999999999999</v>
      </c>
      <c r="F143" s="52">
        <v>135.6</v>
      </c>
      <c r="G143" s="52"/>
      <c r="H143" s="52"/>
      <c r="I143" s="54">
        <f t="shared" si="192"/>
        <v>-1478.6418400876171</v>
      </c>
      <c r="J143" s="55"/>
      <c r="K143" s="55"/>
      <c r="L143" s="55">
        <f t="shared" si="194"/>
        <v>-1.3499999999999943</v>
      </c>
      <c r="M143" s="56">
        <f t="shared" si="195"/>
        <v>-1478.6418400876171</v>
      </c>
    </row>
    <row r="144" spans="1:13" s="57" customFormat="1">
      <c r="A144" s="51">
        <v>43277</v>
      </c>
      <c r="B144" s="52" t="s">
        <v>533</v>
      </c>
      <c r="C144" s="53">
        <f t="shared" si="191"/>
        <v>111.35030806918567</v>
      </c>
      <c r="D144" s="52" t="s">
        <v>18</v>
      </c>
      <c r="E144" s="52">
        <v>1347.1</v>
      </c>
      <c r="F144" s="52">
        <v>1342.4</v>
      </c>
      <c r="G144" s="52"/>
      <c r="H144" s="52"/>
      <c r="I144" s="54">
        <f t="shared" si="192"/>
        <v>523.34644792515246</v>
      </c>
      <c r="J144" s="55"/>
      <c r="K144" s="55"/>
      <c r="L144" s="55">
        <f t="shared" si="194"/>
        <v>4.699999999999819</v>
      </c>
      <c r="M144" s="56">
        <f t="shared" si="195"/>
        <v>523.34644792515246</v>
      </c>
    </row>
    <row r="145" spans="1:13" s="57" customFormat="1">
      <c r="A145" s="51">
        <v>43277</v>
      </c>
      <c r="B145" s="52" t="s">
        <v>428</v>
      </c>
      <c r="C145" s="53">
        <f t="shared" si="191"/>
        <v>126.78020538393271</v>
      </c>
      <c r="D145" s="52" t="s">
        <v>14</v>
      </c>
      <c r="E145" s="52">
        <v>1183.1500000000001</v>
      </c>
      <c r="F145" s="52">
        <v>1192</v>
      </c>
      <c r="G145" s="52">
        <v>1203.3499999999999</v>
      </c>
      <c r="H145" s="52"/>
      <c r="I145" s="54">
        <f t="shared" si="192"/>
        <v>1122.0048176477931</v>
      </c>
      <c r="J145" s="55">
        <f t="shared" si="193"/>
        <v>1438.9553311076247</v>
      </c>
      <c r="K145" s="55"/>
      <c r="L145" s="55">
        <f t="shared" si="194"/>
        <v>20.199999999999818</v>
      </c>
      <c r="M145" s="56">
        <f t="shared" si="195"/>
        <v>2560.9601487554178</v>
      </c>
    </row>
    <row r="146" spans="1:13" s="57" customFormat="1">
      <c r="A146" s="51">
        <v>43276</v>
      </c>
      <c r="B146" s="52" t="s">
        <v>498</v>
      </c>
      <c r="C146" s="53">
        <f t="shared" ref="C146:C147" si="196">150000/E146</f>
        <v>170.45454545454547</v>
      </c>
      <c r="D146" s="52" t="s">
        <v>14</v>
      </c>
      <c r="E146" s="52">
        <v>880</v>
      </c>
      <c r="F146" s="52">
        <v>886</v>
      </c>
      <c r="G146" s="52"/>
      <c r="H146" s="52"/>
      <c r="I146" s="54">
        <f t="shared" ref="I146:I147" si="197">(IF(D146="SHORT",E146-F146,IF(D146="LONG",F146-E146)))*C146</f>
        <v>1022.7272727272727</v>
      </c>
      <c r="J146" s="55"/>
      <c r="K146" s="55"/>
      <c r="L146" s="55">
        <f t="shared" ref="L146:L147" si="198">(J146+I146+K146)/C146</f>
        <v>6</v>
      </c>
      <c r="M146" s="56">
        <f t="shared" ref="M146:M147" si="199">L146*C146</f>
        <v>1022.7272727272727</v>
      </c>
    </row>
    <row r="147" spans="1:13" s="57" customFormat="1">
      <c r="A147" s="51">
        <v>43276</v>
      </c>
      <c r="B147" s="52" t="s">
        <v>532</v>
      </c>
      <c r="C147" s="53">
        <f t="shared" si="196"/>
        <v>1817.0805572380377</v>
      </c>
      <c r="D147" s="52" t="s">
        <v>18</v>
      </c>
      <c r="E147" s="52">
        <v>82.55</v>
      </c>
      <c r="F147" s="52">
        <v>82</v>
      </c>
      <c r="G147" s="52">
        <v>81.25</v>
      </c>
      <c r="H147" s="52"/>
      <c r="I147" s="54">
        <f t="shared" si="197"/>
        <v>999.39430648091559</v>
      </c>
      <c r="J147" s="55">
        <f t="shared" ref="J147" si="200">(IF(D147="SHORT",IF(G147="",0,F147-G147),IF(D147="LONG",IF(G147="",0,G147-F147))))*C147</f>
        <v>1362.8104179285283</v>
      </c>
      <c r="K147" s="55"/>
      <c r="L147" s="55">
        <f t="shared" si="198"/>
        <v>1.2999999999999972</v>
      </c>
      <c r="M147" s="56">
        <f t="shared" si="199"/>
        <v>2362.2047244094438</v>
      </c>
    </row>
    <row r="148" spans="1:13" s="57" customFormat="1">
      <c r="A148" s="51">
        <v>43273</v>
      </c>
      <c r="B148" s="52" t="s">
        <v>463</v>
      </c>
      <c r="C148" s="53">
        <f t="shared" ref="C148:C152" si="201">150000/E148</f>
        <v>64.267352185089976</v>
      </c>
      <c r="D148" s="52" t="s">
        <v>14</v>
      </c>
      <c r="E148" s="52">
        <v>2334</v>
      </c>
      <c r="F148" s="52">
        <v>2347</v>
      </c>
      <c r="G148" s="52"/>
      <c r="H148" s="52"/>
      <c r="I148" s="54">
        <f t="shared" ref="I148:I152" si="202">(IF(D148="SHORT",E148-F148,IF(D148="LONG",F148-E148)))*C148</f>
        <v>835.47557840616969</v>
      </c>
      <c r="J148" s="55"/>
      <c r="K148" s="55"/>
      <c r="L148" s="55">
        <f t="shared" ref="L148:L152" si="203">(J148+I148+K148)/C148</f>
        <v>13</v>
      </c>
      <c r="M148" s="56">
        <f t="shared" ref="M148:M152" si="204">L148*C148</f>
        <v>835.47557840616969</v>
      </c>
    </row>
    <row r="149" spans="1:13" s="57" customFormat="1">
      <c r="A149" s="51">
        <v>43273</v>
      </c>
      <c r="B149" s="52" t="s">
        <v>531</v>
      </c>
      <c r="C149" s="53">
        <f t="shared" si="201"/>
        <v>114.15525114155251</v>
      </c>
      <c r="D149" s="52" t="s">
        <v>18</v>
      </c>
      <c r="E149" s="52">
        <v>1314</v>
      </c>
      <c r="F149" s="52">
        <v>1326.5</v>
      </c>
      <c r="G149" s="52"/>
      <c r="H149" s="52"/>
      <c r="I149" s="54">
        <f t="shared" si="202"/>
        <v>-1426.9406392694063</v>
      </c>
      <c r="J149" s="55"/>
      <c r="K149" s="55"/>
      <c r="L149" s="55">
        <f t="shared" si="203"/>
        <v>-12.5</v>
      </c>
      <c r="M149" s="56">
        <f t="shared" si="204"/>
        <v>-1426.9406392694063</v>
      </c>
    </row>
    <row r="150" spans="1:13" s="57" customFormat="1">
      <c r="A150" s="51">
        <v>43273</v>
      </c>
      <c r="B150" s="52" t="s">
        <v>502</v>
      </c>
      <c r="C150" s="53">
        <f t="shared" si="201"/>
        <v>152.56305939788444</v>
      </c>
      <c r="D150" s="52" t="s">
        <v>18</v>
      </c>
      <c r="E150" s="52">
        <v>983.2</v>
      </c>
      <c r="F150" s="52">
        <v>978.35</v>
      </c>
      <c r="G150" s="52"/>
      <c r="H150" s="52"/>
      <c r="I150" s="54">
        <f t="shared" si="202"/>
        <v>739.93083807974301</v>
      </c>
      <c r="J150" s="55"/>
      <c r="K150" s="55"/>
      <c r="L150" s="55">
        <f t="shared" si="203"/>
        <v>4.8500000000000227</v>
      </c>
      <c r="M150" s="56">
        <f t="shared" si="204"/>
        <v>739.93083807974301</v>
      </c>
    </row>
    <row r="151" spans="1:13" s="57" customFormat="1">
      <c r="A151" s="51">
        <v>43273</v>
      </c>
      <c r="B151" s="52" t="s">
        <v>505</v>
      </c>
      <c r="C151" s="53">
        <f t="shared" si="201"/>
        <v>239.15816326530611</v>
      </c>
      <c r="D151" s="52" t="s">
        <v>18</v>
      </c>
      <c r="E151" s="52">
        <v>627.20000000000005</v>
      </c>
      <c r="F151" s="52">
        <v>622.5</v>
      </c>
      <c r="G151" s="52"/>
      <c r="H151" s="52"/>
      <c r="I151" s="54">
        <f t="shared" si="202"/>
        <v>1124.0433673469497</v>
      </c>
      <c r="J151" s="55"/>
      <c r="K151" s="55"/>
      <c r="L151" s="55">
        <f t="shared" si="203"/>
        <v>4.7000000000000455</v>
      </c>
      <c r="M151" s="56">
        <f t="shared" si="204"/>
        <v>1124.0433673469497</v>
      </c>
    </row>
    <row r="152" spans="1:13" s="57" customFormat="1">
      <c r="A152" s="51">
        <v>43273</v>
      </c>
      <c r="B152" s="52" t="s">
        <v>530</v>
      </c>
      <c r="C152" s="53">
        <f t="shared" si="201"/>
        <v>382.4091778202677</v>
      </c>
      <c r="D152" s="52" t="s">
        <v>18</v>
      </c>
      <c r="E152" s="52">
        <v>392.25</v>
      </c>
      <c r="F152" s="52">
        <v>389.3</v>
      </c>
      <c r="G152" s="52">
        <v>385.6</v>
      </c>
      <c r="H152" s="52"/>
      <c r="I152" s="54">
        <f t="shared" si="202"/>
        <v>1128.1070745697855</v>
      </c>
      <c r="J152" s="55">
        <f t="shared" ref="J152" si="205">(IF(D152="SHORT",IF(G152="",0,F152-G152),IF(D152="LONG",IF(G152="",0,G152-F152))))*C152</f>
        <v>1414.9139579349862</v>
      </c>
      <c r="K152" s="55"/>
      <c r="L152" s="55">
        <f t="shared" si="203"/>
        <v>6.6499999999999782</v>
      </c>
      <c r="M152" s="56">
        <f t="shared" si="204"/>
        <v>2543.0210325047719</v>
      </c>
    </row>
    <row r="153" spans="1:13" s="57" customFormat="1">
      <c r="A153" s="51">
        <v>43272</v>
      </c>
      <c r="B153" s="52" t="s">
        <v>492</v>
      </c>
      <c r="C153" s="53">
        <f t="shared" ref="C153:C160" si="206">150000/E153</f>
        <v>179.85611510791367</v>
      </c>
      <c r="D153" s="52" t="s">
        <v>18</v>
      </c>
      <c r="E153" s="52">
        <v>834</v>
      </c>
      <c r="F153" s="52">
        <v>827.75</v>
      </c>
      <c r="G153" s="52"/>
      <c r="H153" s="52"/>
      <c r="I153" s="54">
        <f t="shared" ref="I153:I160" si="207">(IF(D153="SHORT",E153-F153,IF(D153="LONG",F153-E153)))*C153</f>
        <v>1124.1007194244605</v>
      </c>
      <c r="J153" s="55"/>
      <c r="K153" s="55"/>
      <c r="L153" s="55">
        <f t="shared" ref="L153:L160" si="208">(J153+I153+K153)/C153</f>
        <v>6.2500000000000009</v>
      </c>
      <c r="M153" s="56">
        <f t="shared" ref="M153:M160" si="209">L153*C153</f>
        <v>1124.1007194244605</v>
      </c>
    </row>
    <row r="154" spans="1:13" s="57" customFormat="1">
      <c r="A154" s="51">
        <v>43272</v>
      </c>
      <c r="B154" s="52" t="s">
        <v>529</v>
      </c>
      <c r="C154" s="53">
        <f t="shared" si="206"/>
        <v>936.62191695285662</v>
      </c>
      <c r="D154" s="52" t="s">
        <v>18</v>
      </c>
      <c r="E154" s="52">
        <v>160.15</v>
      </c>
      <c r="F154" s="52">
        <v>158.94999999999999</v>
      </c>
      <c r="G154" s="52"/>
      <c r="H154" s="52"/>
      <c r="I154" s="54">
        <f t="shared" si="207"/>
        <v>1123.9463003434439</v>
      </c>
      <c r="J154" s="55"/>
      <c r="K154" s="55"/>
      <c r="L154" s="55">
        <f t="shared" si="208"/>
        <v>1.2000000000000171</v>
      </c>
      <c r="M154" s="56">
        <f t="shared" si="209"/>
        <v>1123.9463003434439</v>
      </c>
    </row>
    <row r="155" spans="1:13" s="57" customFormat="1">
      <c r="A155" s="51">
        <v>43272</v>
      </c>
      <c r="B155" s="52" t="s">
        <v>455</v>
      </c>
      <c r="C155" s="53">
        <f t="shared" si="206"/>
        <v>1106.6027296200664</v>
      </c>
      <c r="D155" s="52" t="s">
        <v>18</v>
      </c>
      <c r="E155" s="52">
        <v>135.55000000000001</v>
      </c>
      <c r="F155" s="52">
        <v>134.5</v>
      </c>
      <c r="G155" s="52">
        <v>133.25</v>
      </c>
      <c r="H155" s="52"/>
      <c r="I155" s="54">
        <f t="shared" si="207"/>
        <v>1161.9328661010823</v>
      </c>
      <c r="J155" s="55">
        <f t="shared" ref="J155:J160" si="210">(IF(D155="SHORT",IF(G155="",0,F155-G155),IF(D155="LONG",IF(G155="",0,G155-F155))))*C155</f>
        <v>1383.253412025083</v>
      </c>
      <c r="K155" s="55"/>
      <c r="L155" s="55">
        <f t="shared" si="208"/>
        <v>2.3000000000000114</v>
      </c>
      <c r="M155" s="56">
        <f t="shared" si="209"/>
        <v>2545.1862781261652</v>
      </c>
    </row>
    <row r="156" spans="1:13" s="57" customFormat="1">
      <c r="A156" s="51">
        <v>43272</v>
      </c>
      <c r="B156" s="52" t="s">
        <v>528</v>
      </c>
      <c r="C156" s="53">
        <f t="shared" si="206"/>
        <v>2087.6826722338205</v>
      </c>
      <c r="D156" s="52" t="s">
        <v>18</v>
      </c>
      <c r="E156" s="52">
        <v>71.849999999999994</v>
      </c>
      <c r="F156" s="52">
        <v>71.3</v>
      </c>
      <c r="G156" s="52"/>
      <c r="H156" s="52"/>
      <c r="I156" s="54">
        <f t="shared" si="207"/>
        <v>1148.2254697285953</v>
      </c>
      <c r="J156" s="55"/>
      <c r="K156" s="55"/>
      <c r="L156" s="55">
        <f t="shared" si="208"/>
        <v>0.54999999999999716</v>
      </c>
      <c r="M156" s="56">
        <f t="shared" si="209"/>
        <v>1148.2254697285953</v>
      </c>
    </row>
    <row r="157" spans="1:13" s="57" customFormat="1">
      <c r="A157" s="51">
        <v>43271</v>
      </c>
      <c r="B157" s="52" t="s">
        <v>527</v>
      </c>
      <c r="C157" s="53">
        <f t="shared" si="206"/>
        <v>425.41123085649457</v>
      </c>
      <c r="D157" s="52" t="s">
        <v>14</v>
      </c>
      <c r="E157" s="52">
        <v>352.6</v>
      </c>
      <c r="F157" s="52">
        <v>354.8</v>
      </c>
      <c r="G157" s="52"/>
      <c r="H157" s="52"/>
      <c r="I157" s="54">
        <f t="shared" si="207"/>
        <v>935.9047078842832</v>
      </c>
      <c r="J157" s="55"/>
      <c r="K157" s="55"/>
      <c r="L157" s="55">
        <f t="shared" si="208"/>
        <v>2.1999999999999886</v>
      </c>
      <c r="M157" s="56">
        <f t="shared" si="209"/>
        <v>935.9047078842832</v>
      </c>
    </row>
    <row r="158" spans="1:13" s="57" customFormat="1">
      <c r="A158" s="51">
        <v>43271</v>
      </c>
      <c r="B158" s="52" t="s">
        <v>526</v>
      </c>
      <c r="C158" s="53">
        <f t="shared" si="206"/>
        <v>1184.3663639952624</v>
      </c>
      <c r="D158" s="52" t="s">
        <v>18</v>
      </c>
      <c r="E158" s="52">
        <v>126.65</v>
      </c>
      <c r="F158" s="52">
        <v>126.1</v>
      </c>
      <c r="G158" s="52"/>
      <c r="H158" s="52"/>
      <c r="I158" s="54">
        <f t="shared" si="207"/>
        <v>651.40150019740781</v>
      </c>
      <c r="J158" s="55"/>
      <c r="K158" s="55"/>
      <c r="L158" s="55">
        <f t="shared" si="208"/>
        <v>0.55000000000001137</v>
      </c>
      <c r="M158" s="56">
        <f t="shared" si="209"/>
        <v>651.40150019740781</v>
      </c>
    </row>
    <row r="159" spans="1:13" s="57" customFormat="1">
      <c r="A159" s="51">
        <v>43271</v>
      </c>
      <c r="B159" s="52" t="s">
        <v>460</v>
      </c>
      <c r="C159" s="53">
        <f t="shared" si="206"/>
        <v>112.52813203300825</v>
      </c>
      <c r="D159" s="52" t="s">
        <v>14</v>
      </c>
      <c r="E159" s="52">
        <v>1333</v>
      </c>
      <c r="F159" s="52">
        <v>1320.3</v>
      </c>
      <c r="G159" s="52"/>
      <c r="H159" s="52"/>
      <c r="I159" s="54">
        <f t="shared" si="207"/>
        <v>-1429.1072768192098</v>
      </c>
      <c r="J159" s="55"/>
      <c r="K159" s="55"/>
      <c r="L159" s="55">
        <f t="shared" si="208"/>
        <v>-12.700000000000045</v>
      </c>
      <c r="M159" s="56">
        <f t="shared" si="209"/>
        <v>-1429.1072768192098</v>
      </c>
    </row>
    <row r="160" spans="1:13" s="66" customFormat="1">
      <c r="A160" s="60">
        <v>43271</v>
      </c>
      <c r="B160" s="61" t="s">
        <v>506</v>
      </c>
      <c r="C160" s="62">
        <f t="shared" si="206"/>
        <v>137.36263736263737</v>
      </c>
      <c r="D160" s="61" t="s">
        <v>14</v>
      </c>
      <c r="E160" s="61">
        <v>1092</v>
      </c>
      <c r="F160" s="61">
        <v>1100.1500000000001</v>
      </c>
      <c r="G160" s="61">
        <v>1110.0999999999999</v>
      </c>
      <c r="H160" s="61">
        <v>1120.6500000000001</v>
      </c>
      <c r="I160" s="63">
        <f t="shared" si="207"/>
        <v>1119.5054945055072</v>
      </c>
      <c r="J160" s="64">
        <f t="shared" si="210"/>
        <v>1366.7582417582169</v>
      </c>
      <c r="K160" s="64">
        <f t="shared" ref="K160" si="211">(IF(D160="SHORT",IF(H160="",0,G160-H160),IF(D160="LONG",IF(H160="",0,(H160-G160)))))*C160</f>
        <v>1449.1758241758494</v>
      </c>
      <c r="L160" s="64">
        <f t="shared" si="208"/>
        <v>28.650000000000095</v>
      </c>
      <c r="M160" s="65">
        <f t="shared" si="209"/>
        <v>3935.4395604395736</v>
      </c>
    </row>
    <row r="161" spans="1:13" s="57" customFormat="1">
      <c r="A161" s="51">
        <v>43270</v>
      </c>
      <c r="B161" s="52" t="s">
        <v>430</v>
      </c>
      <c r="C161" s="53">
        <f t="shared" ref="C161:C164" si="212">150000/E161</f>
        <v>164.92578339747115</v>
      </c>
      <c r="D161" s="52" t="s">
        <v>18</v>
      </c>
      <c r="E161" s="52">
        <v>909.5</v>
      </c>
      <c r="F161" s="52">
        <v>902.7</v>
      </c>
      <c r="G161" s="52">
        <v>894.1</v>
      </c>
      <c r="H161" s="52"/>
      <c r="I161" s="54">
        <f t="shared" ref="I161" si="213">(IF(D161="SHORT",E161-F161,IF(D161="LONG",F161-E161)))*C161</f>
        <v>1121.4953271027964</v>
      </c>
      <c r="J161" s="55">
        <f t="shared" ref="J161" si="214">(IF(D161="SHORT",IF(G161="",0,F161-G161),IF(D161="LONG",IF(G161="",0,G161-F161))))*C161</f>
        <v>1418.3617372182557</v>
      </c>
      <c r="K161" s="55"/>
      <c r="L161" s="55">
        <f t="shared" ref="L161" si="215">(J161+I161+K161)/C161</f>
        <v>15.399999999999979</v>
      </c>
      <c r="M161" s="56">
        <f t="shared" ref="M161" si="216">L161*C161</f>
        <v>2539.8570643210523</v>
      </c>
    </row>
    <row r="162" spans="1:13" s="57" customFormat="1">
      <c r="A162" s="51">
        <v>43270</v>
      </c>
      <c r="B162" s="52" t="s">
        <v>525</v>
      </c>
      <c r="C162" s="53">
        <f t="shared" si="212"/>
        <v>488.99755501222495</v>
      </c>
      <c r="D162" s="52" t="s">
        <v>14</v>
      </c>
      <c r="E162" s="52">
        <v>306.75</v>
      </c>
      <c r="F162" s="52">
        <v>309.05</v>
      </c>
      <c r="G162" s="52"/>
      <c r="H162" s="52"/>
      <c r="I162" s="54">
        <f t="shared" ref="I162:I164" si="217">(IF(D162="SHORT",E162-F162,IF(D162="LONG",F162-E162)))*C162</f>
        <v>1124.694376528123</v>
      </c>
      <c r="J162" s="55"/>
      <c r="K162" s="55"/>
      <c r="L162" s="55">
        <f t="shared" ref="L162:L164" si="218">(J162+I162+K162)/C162</f>
        <v>2.3000000000000114</v>
      </c>
      <c r="M162" s="56">
        <f t="shared" ref="M162:M164" si="219">L162*C162</f>
        <v>1124.694376528123</v>
      </c>
    </row>
    <row r="163" spans="1:13" s="57" customFormat="1">
      <c r="A163" s="51">
        <v>43270</v>
      </c>
      <c r="B163" s="52" t="s">
        <v>524</v>
      </c>
      <c r="C163" s="53">
        <f t="shared" si="212"/>
        <v>2167.6300578034679</v>
      </c>
      <c r="D163" s="52" t="s">
        <v>18</v>
      </c>
      <c r="E163" s="52">
        <v>69.2</v>
      </c>
      <c r="F163" s="52">
        <v>68.650000000000006</v>
      </c>
      <c r="G163" s="52"/>
      <c r="H163" s="52"/>
      <c r="I163" s="54">
        <f t="shared" si="217"/>
        <v>1192.1965317919012</v>
      </c>
      <c r="J163" s="55"/>
      <c r="K163" s="55"/>
      <c r="L163" s="55">
        <f t="shared" si="218"/>
        <v>0.54999999999999716</v>
      </c>
      <c r="M163" s="56">
        <f t="shared" si="219"/>
        <v>1192.1965317919012</v>
      </c>
    </row>
    <row r="164" spans="1:13" s="57" customFormat="1">
      <c r="A164" s="51">
        <v>43270</v>
      </c>
      <c r="B164" s="52" t="s">
        <v>523</v>
      </c>
      <c r="C164" s="53">
        <f t="shared" si="212"/>
        <v>66.206166000926885</v>
      </c>
      <c r="D164" s="52" t="s">
        <v>14</v>
      </c>
      <c r="E164" s="52">
        <v>2265.65</v>
      </c>
      <c r="F164" s="52">
        <v>2272.6</v>
      </c>
      <c r="G164" s="52"/>
      <c r="H164" s="52"/>
      <c r="I164" s="54">
        <f t="shared" si="217"/>
        <v>460.13285370642978</v>
      </c>
      <c r="J164" s="55"/>
      <c r="K164" s="55"/>
      <c r="L164" s="55">
        <f t="shared" si="218"/>
        <v>6.9499999999998181</v>
      </c>
      <c r="M164" s="56">
        <f t="shared" si="219"/>
        <v>460.13285370642978</v>
      </c>
    </row>
    <row r="165" spans="1:13" s="57" customFormat="1">
      <c r="A165" s="51">
        <v>43269</v>
      </c>
      <c r="B165" s="52" t="s">
        <v>419</v>
      </c>
      <c r="C165" s="53">
        <f t="shared" ref="C165" si="220">150000/E165</f>
        <v>101.59160176092109</v>
      </c>
      <c r="D165" s="52" t="s">
        <v>18</v>
      </c>
      <c r="E165" s="52">
        <v>1476.5</v>
      </c>
      <c r="F165" s="52">
        <v>1465.4</v>
      </c>
      <c r="G165" s="52"/>
      <c r="H165" s="52"/>
      <c r="I165" s="54">
        <f t="shared" ref="I165" si="221">(IF(D165="SHORT",E165-F165,IF(D165="LONG",F165-E165)))*C165</f>
        <v>1127.6667795462149</v>
      </c>
      <c r="J165" s="55"/>
      <c r="K165" s="55"/>
      <c r="L165" s="55">
        <f t="shared" ref="L165" si="222">(J165+I165+K165)/C165</f>
        <v>11.099999999999909</v>
      </c>
      <c r="M165" s="56">
        <f t="shared" ref="M165" si="223">L165*C165</f>
        <v>1127.6667795462149</v>
      </c>
    </row>
    <row r="166" spans="1:13" s="57" customFormat="1">
      <c r="A166" s="51">
        <v>43266</v>
      </c>
      <c r="B166" s="52" t="s">
        <v>444</v>
      </c>
      <c r="C166" s="53">
        <f t="shared" ref="C166:C168" si="224">150000/E166</f>
        <v>247.93388429752065</v>
      </c>
      <c r="D166" s="52" t="s">
        <v>14</v>
      </c>
      <c r="E166" s="52">
        <v>605</v>
      </c>
      <c r="F166" s="52">
        <v>609.25</v>
      </c>
      <c r="G166" s="52"/>
      <c r="H166" s="52"/>
      <c r="I166" s="54">
        <f t="shared" ref="I166:I168" si="225">(IF(D166="SHORT",E166-F166,IF(D166="LONG",F166-E166)))*C166</f>
        <v>1053.7190082644627</v>
      </c>
      <c r="J166" s="55"/>
      <c r="K166" s="55"/>
      <c r="L166" s="55">
        <f t="shared" ref="L166:L168" si="226">(J166+I166+K166)/C166</f>
        <v>4.25</v>
      </c>
      <c r="M166" s="56">
        <f t="shared" ref="M166:M169" si="227">L166*C166</f>
        <v>1053.7190082644627</v>
      </c>
    </row>
    <row r="167" spans="1:13" s="57" customFormat="1">
      <c r="A167" s="51">
        <v>43266</v>
      </c>
      <c r="B167" s="52" t="s">
        <v>480</v>
      </c>
      <c r="C167" s="53">
        <f t="shared" si="224"/>
        <v>205.76131687242798</v>
      </c>
      <c r="D167" s="52" t="s">
        <v>14</v>
      </c>
      <c r="E167" s="52">
        <v>729</v>
      </c>
      <c r="F167" s="52">
        <v>734.1</v>
      </c>
      <c r="G167" s="52"/>
      <c r="H167" s="52"/>
      <c r="I167" s="54">
        <f t="shared" si="225"/>
        <v>1049.3827160493875</v>
      </c>
      <c r="J167" s="55"/>
      <c r="K167" s="55"/>
      <c r="L167" s="55">
        <f t="shared" si="226"/>
        <v>5.1000000000000227</v>
      </c>
      <c r="M167" s="56">
        <f t="shared" si="227"/>
        <v>1049.3827160493875</v>
      </c>
    </row>
    <row r="168" spans="1:13" s="66" customFormat="1">
      <c r="A168" s="60">
        <v>43266</v>
      </c>
      <c r="B168" s="61" t="s">
        <v>522</v>
      </c>
      <c r="C168" s="62">
        <f t="shared" si="224"/>
        <v>139.34045517882026</v>
      </c>
      <c r="D168" s="61" t="s">
        <v>14</v>
      </c>
      <c r="E168" s="61">
        <v>1076.5</v>
      </c>
      <c r="F168" s="61">
        <v>1084</v>
      </c>
      <c r="G168" s="61">
        <v>1093.8</v>
      </c>
      <c r="H168" s="61">
        <v>1103.6500000000001</v>
      </c>
      <c r="I168" s="63">
        <f t="shared" si="225"/>
        <v>1045.053413841152</v>
      </c>
      <c r="J168" s="64">
        <f t="shared" ref="J168" si="228">(IF(D168="SHORT",IF(G168="",0,F168-G168),IF(D168="LONG",IF(G168="",0,G168-F168))))*C168</f>
        <v>1365.5364607524323</v>
      </c>
      <c r="K168" s="64">
        <f t="shared" ref="K168" si="229">(IF(D168="SHORT",IF(H168="",0,G168-H168),IF(D168="LONG",IF(H168="",0,(H168-G168)))))*C168</f>
        <v>1372.5034835113986</v>
      </c>
      <c r="L168" s="64">
        <f t="shared" si="226"/>
        <v>27.150000000000091</v>
      </c>
      <c r="M168" s="65">
        <f t="shared" si="227"/>
        <v>3783.0933581049831</v>
      </c>
    </row>
    <row r="169" spans="1:13" s="57" customFormat="1">
      <c r="A169" s="51">
        <v>43264</v>
      </c>
      <c r="B169" s="52" t="s">
        <v>521</v>
      </c>
      <c r="C169" s="53">
        <f t="shared" ref="C169" si="230">150000/E169</f>
        <v>271.73913043478262</v>
      </c>
      <c r="D169" s="52" t="s">
        <v>14</v>
      </c>
      <c r="E169" s="52">
        <v>552</v>
      </c>
      <c r="F169" s="52">
        <v>556.15</v>
      </c>
      <c r="G169" s="52"/>
      <c r="H169" s="52"/>
      <c r="I169" s="54">
        <f t="shared" ref="I169" si="231">(IF(D169="SHORT",E169-F169,IF(D169="LONG",F169-E169)))*C169</f>
        <v>1127.7173913043416</v>
      </c>
      <c r="J169" s="55"/>
      <c r="K169" s="55"/>
      <c r="L169" s="55">
        <f t="shared" ref="L169" si="232">(J169+I169+K169)/C169</f>
        <v>4.1499999999999773</v>
      </c>
      <c r="M169" s="65">
        <f t="shared" si="227"/>
        <v>1127.7173913043416</v>
      </c>
    </row>
    <row r="170" spans="1:13" s="57" customFormat="1">
      <c r="A170" s="51">
        <v>43263</v>
      </c>
      <c r="B170" s="52" t="s">
        <v>520</v>
      </c>
      <c r="C170" s="53">
        <f t="shared" ref="C170:C173" si="233">150000/E170</f>
        <v>209.79020979020979</v>
      </c>
      <c r="D170" s="52" t="s">
        <v>14</v>
      </c>
      <c r="E170" s="52">
        <v>715</v>
      </c>
      <c r="F170" s="52">
        <v>720.4</v>
      </c>
      <c r="G170" s="52">
        <v>726.85</v>
      </c>
      <c r="H170" s="52"/>
      <c r="I170" s="54">
        <f t="shared" ref="I170:I173" si="234">(IF(D170="SHORT",E170-F170,IF(D170="LONG",F170-E170)))*C170</f>
        <v>1132.867132867128</v>
      </c>
      <c r="J170" s="55">
        <f t="shared" ref="J170" si="235">(IF(D170="SHORT",IF(G170="",0,F170-G170),IF(D170="LONG",IF(G170="",0,G170-F170))))*C170</f>
        <v>1353.1468531468627</v>
      </c>
      <c r="K170" s="55"/>
      <c r="L170" s="55">
        <f t="shared" ref="L170:L173" si="236">(J170+I170+K170)/C170</f>
        <v>11.850000000000023</v>
      </c>
      <c r="M170" s="56">
        <f t="shared" ref="M170:M173" si="237">L170*C170</f>
        <v>2486.0139860139907</v>
      </c>
    </row>
    <row r="171" spans="1:13" s="57" customFormat="1">
      <c r="A171" s="51">
        <v>43263</v>
      </c>
      <c r="B171" s="52" t="s">
        <v>445</v>
      </c>
      <c r="C171" s="53">
        <f t="shared" si="233"/>
        <v>635.99745601017594</v>
      </c>
      <c r="D171" s="52" t="s">
        <v>14</v>
      </c>
      <c r="E171" s="52">
        <v>235.85</v>
      </c>
      <c r="F171" s="52">
        <v>236.45</v>
      </c>
      <c r="G171" s="52"/>
      <c r="H171" s="52"/>
      <c r="I171" s="54">
        <f t="shared" si="234"/>
        <v>381.59847360610195</v>
      </c>
      <c r="J171" s="55"/>
      <c r="K171" s="55"/>
      <c r="L171" s="55">
        <f t="shared" si="236"/>
        <v>0.59999999999999432</v>
      </c>
      <c r="M171" s="56">
        <f t="shared" si="237"/>
        <v>381.59847360610195</v>
      </c>
    </row>
    <row r="172" spans="1:13" s="57" customFormat="1">
      <c r="A172" s="51">
        <v>43263</v>
      </c>
      <c r="B172" s="52" t="s">
        <v>519</v>
      </c>
      <c r="C172" s="53">
        <f t="shared" si="233"/>
        <v>553.91432791728209</v>
      </c>
      <c r="D172" s="52" t="s">
        <v>14</v>
      </c>
      <c r="E172" s="52">
        <v>270.8</v>
      </c>
      <c r="F172" s="52">
        <v>272.8</v>
      </c>
      <c r="G172" s="52"/>
      <c r="H172" s="52"/>
      <c r="I172" s="54">
        <f t="shared" si="234"/>
        <v>1107.8286558345642</v>
      </c>
      <c r="J172" s="55"/>
      <c r="K172" s="55"/>
      <c r="L172" s="55">
        <f t="shared" si="236"/>
        <v>2</v>
      </c>
      <c r="M172" s="56">
        <f t="shared" si="237"/>
        <v>1107.8286558345642</v>
      </c>
    </row>
    <row r="173" spans="1:13" s="57" customFormat="1">
      <c r="A173" s="51">
        <v>43263</v>
      </c>
      <c r="B173" s="52" t="s">
        <v>417</v>
      </c>
      <c r="C173" s="53">
        <f t="shared" si="233"/>
        <v>249.16943521594683</v>
      </c>
      <c r="D173" s="52" t="s">
        <v>14</v>
      </c>
      <c r="E173" s="52">
        <v>602</v>
      </c>
      <c r="F173" s="52">
        <v>606.5</v>
      </c>
      <c r="G173" s="52"/>
      <c r="H173" s="52"/>
      <c r="I173" s="54">
        <f t="shared" si="234"/>
        <v>1121.2624584717607</v>
      </c>
      <c r="J173" s="55"/>
      <c r="K173" s="55"/>
      <c r="L173" s="55">
        <f t="shared" si="236"/>
        <v>4.5</v>
      </c>
      <c r="M173" s="56">
        <f t="shared" si="237"/>
        <v>1121.2624584717607</v>
      </c>
    </row>
    <row r="174" spans="1:13" s="57" customFormat="1">
      <c r="A174" s="51">
        <v>43262</v>
      </c>
      <c r="B174" s="52" t="s">
        <v>434</v>
      </c>
      <c r="C174" s="53">
        <f t="shared" ref="C174:C175" si="238">150000/E174</f>
        <v>438.21209465381241</v>
      </c>
      <c r="D174" s="52" t="s">
        <v>14</v>
      </c>
      <c r="E174" s="52">
        <v>342.3</v>
      </c>
      <c r="F174" s="52">
        <v>344.85</v>
      </c>
      <c r="G174" s="52"/>
      <c r="H174" s="52"/>
      <c r="I174" s="54">
        <f t="shared" ref="I174:I175" si="239">(IF(D174="SHORT",E174-F174,IF(D174="LONG",F174-E174)))*C174</f>
        <v>1117.4408413672265</v>
      </c>
      <c r="J174" s="55"/>
      <c r="K174" s="55"/>
      <c r="L174" s="55">
        <f t="shared" ref="L174:L175" si="240">(J174+I174+K174)/C174</f>
        <v>2.5500000000000109</v>
      </c>
      <c r="M174" s="56">
        <f t="shared" ref="M174:M175" si="241">L174*C174</f>
        <v>1117.4408413672265</v>
      </c>
    </row>
    <row r="175" spans="1:13" s="57" customFormat="1">
      <c r="A175" s="51">
        <v>43262</v>
      </c>
      <c r="B175" s="52" t="s">
        <v>395</v>
      </c>
      <c r="C175" s="53">
        <f t="shared" si="238"/>
        <v>277.77777777777777</v>
      </c>
      <c r="D175" s="52" t="s">
        <v>14</v>
      </c>
      <c r="E175" s="52">
        <v>540</v>
      </c>
      <c r="F175" s="52">
        <v>543.79999999999995</v>
      </c>
      <c r="G175" s="52"/>
      <c r="H175" s="52"/>
      <c r="I175" s="54">
        <f t="shared" si="239"/>
        <v>1055.5555555555429</v>
      </c>
      <c r="J175" s="55"/>
      <c r="K175" s="55"/>
      <c r="L175" s="55">
        <f t="shared" si="240"/>
        <v>3.7999999999999545</v>
      </c>
      <c r="M175" s="56">
        <f t="shared" si="241"/>
        <v>1055.5555555555429</v>
      </c>
    </row>
    <row r="176" spans="1:13" s="66" customFormat="1">
      <c r="A176" s="60">
        <v>43259</v>
      </c>
      <c r="B176" s="61" t="s">
        <v>421</v>
      </c>
      <c r="C176" s="62">
        <f t="shared" ref="C176:C178" si="242">150000/E176</f>
        <v>2192.9824561403507</v>
      </c>
      <c r="D176" s="61" t="s">
        <v>18</v>
      </c>
      <c r="E176" s="61">
        <v>68.400000000000006</v>
      </c>
      <c r="F176" s="61">
        <v>67.849999999999994</v>
      </c>
      <c r="G176" s="61">
        <v>67.2</v>
      </c>
      <c r="H176" s="61">
        <v>66.55</v>
      </c>
      <c r="I176" s="63">
        <f t="shared" ref="I176:I178" si="243">(IF(D176="SHORT",E176-F176,IF(D176="LONG",F176-E176)))*C176</f>
        <v>1206.1403508772178</v>
      </c>
      <c r="J176" s="64">
        <f t="shared" ref="J176:J178" si="244">(IF(D176="SHORT",IF(G176="",0,F176-G176),IF(D176="LONG",IF(G176="",0,G176-F176))))*C176</f>
        <v>1425.4385964912092</v>
      </c>
      <c r="K176" s="64">
        <f t="shared" ref="K176" si="245">(IF(D176="SHORT",IF(H176="",0,G176-H176),IF(D176="LONG",IF(H176="",0,(H176-G176)))))*C176</f>
        <v>1425.4385964912403</v>
      </c>
      <c r="L176" s="64">
        <f t="shared" ref="L176:L178" si="246">(J176+I176+K176)/C176</f>
        <v>1.8500000000000085</v>
      </c>
      <c r="M176" s="65">
        <f t="shared" ref="M176:M178" si="247">L176*C176</f>
        <v>4057.0175438596675</v>
      </c>
    </row>
    <row r="177" spans="1:13" s="57" customFormat="1">
      <c r="A177" s="51">
        <v>43259</v>
      </c>
      <c r="B177" s="52" t="s">
        <v>518</v>
      </c>
      <c r="C177" s="53">
        <f t="shared" si="242"/>
        <v>290.838584585555</v>
      </c>
      <c r="D177" s="52" t="s">
        <v>14</v>
      </c>
      <c r="E177" s="52">
        <v>515.75</v>
      </c>
      <c r="F177" s="52">
        <v>520.4</v>
      </c>
      <c r="G177" s="52"/>
      <c r="H177" s="52"/>
      <c r="I177" s="54">
        <f t="shared" si="243"/>
        <v>1352.3994183228242</v>
      </c>
      <c r="J177" s="55"/>
      <c r="K177" s="55"/>
      <c r="L177" s="55">
        <f t="shared" si="246"/>
        <v>4.6499999999999773</v>
      </c>
      <c r="M177" s="56">
        <f t="shared" si="247"/>
        <v>1352.3994183228242</v>
      </c>
    </row>
    <row r="178" spans="1:13" s="57" customFormat="1">
      <c r="A178" s="51">
        <v>43259</v>
      </c>
      <c r="B178" s="52" t="s">
        <v>493</v>
      </c>
      <c r="C178" s="53">
        <f t="shared" si="242"/>
        <v>162.39917717750231</v>
      </c>
      <c r="D178" s="52" t="s">
        <v>14</v>
      </c>
      <c r="E178" s="52">
        <v>923.65</v>
      </c>
      <c r="F178" s="52">
        <v>930.55</v>
      </c>
      <c r="G178" s="52">
        <v>939.4</v>
      </c>
      <c r="H178" s="52"/>
      <c r="I178" s="54">
        <f t="shared" si="243"/>
        <v>1120.5543225247623</v>
      </c>
      <c r="J178" s="55">
        <f t="shared" si="244"/>
        <v>1437.232718020899</v>
      </c>
      <c r="K178" s="55"/>
      <c r="L178" s="55">
        <f t="shared" si="246"/>
        <v>15.75</v>
      </c>
      <c r="M178" s="56">
        <f t="shared" si="247"/>
        <v>2557.7870405456615</v>
      </c>
    </row>
    <row r="179" spans="1:13" s="57" customFormat="1">
      <c r="A179" s="51">
        <v>43258</v>
      </c>
      <c r="B179" s="52" t="s">
        <v>511</v>
      </c>
      <c r="C179" s="53">
        <f t="shared" ref="C179:C181" si="248">150000/E179</f>
        <v>216.45021645021646</v>
      </c>
      <c r="D179" s="52" t="s">
        <v>14</v>
      </c>
      <c r="E179" s="52">
        <v>693</v>
      </c>
      <c r="F179" s="52">
        <v>698.5</v>
      </c>
      <c r="G179" s="52"/>
      <c r="H179" s="52"/>
      <c r="I179" s="54">
        <f t="shared" ref="I179:I181" si="249">(IF(D179="SHORT",E179-F179,IF(D179="LONG",F179-E179)))*C179</f>
        <v>1190.4761904761906</v>
      </c>
      <c r="J179" s="55"/>
      <c r="K179" s="55"/>
      <c r="L179" s="55">
        <f t="shared" ref="L179:L181" si="250">(J179+I179+K179)/C179</f>
        <v>5.5</v>
      </c>
      <c r="M179" s="56">
        <f t="shared" ref="M179:M181" si="251">L179*C179</f>
        <v>1190.4761904761906</v>
      </c>
    </row>
    <row r="180" spans="1:13" s="66" customFormat="1">
      <c r="A180" s="60">
        <v>43258</v>
      </c>
      <c r="B180" s="61" t="s">
        <v>517</v>
      </c>
      <c r="C180" s="62">
        <f t="shared" si="248"/>
        <v>2013.4228187919464</v>
      </c>
      <c r="D180" s="61" t="s">
        <v>14</v>
      </c>
      <c r="E180" s="61">
        <v>74.5</v>
      </c>
      <c r="F180" s="61">
        <v>75.099999999999994</v>
      </c>
      <c r="G180" s="61">
        <v>76</v>
      </c>
      <c r="H180" s="61">
        <v>76.95</v>
      </c>
      <c r="I180" s="63">
        <f t="shared" si="249"/>
        <v>1208.0536912751563</v>
      </c>
      <c r="J180" s="64">
        <f t="shared" ref="J180:J181" si="252">(IF(D180="SHORT",IF(G180="",0,F180-G180),IF(D180="LONG",IF(G180="",0,G180-F180))))*C180</f>
        <v>1812.0805369127631</v>
      </c>
      <c r="K180" s="64">
        <f t="shared" ref="K180:K181" si="253">(IF(D180="SHORT",IF(H180="",0,G180-H180),IF(D180="LONG",IF(H180="",0,(H180-G180)))))*C180</f>
        <v>1912.7516778523548</v>
      </c>
      <c r="L180" s="64">
        <f t="shared" si="250"/>
        <v>2.4500000000000028</v>
      </c>
      <c r="M180" s="65">
        <f t="shared" si="251"/>
        <v>4932.8859060402747</v>
      </c>
    </row>
    <row r="181" spans="1:13" s="66" customFormat="1">
      <c r="A181" s="60">
        <v>43258</v>
      </c>
      <c r="B181" s="61" t="s">
        <v>477</v>
      </c>
      <c r="C181" s="62">
        <f t="shared" si="248"/>
        <v>7125.8907363420421</v>
      </c>
      <c r="D181" s="61" t="s">
        <v>14</v>
      </c>
      <c r="E181" s="61">
        <v>21.05</v>
      </c>
      <c r="F181" s="61">
        <v>21.3</v>
      </c>
      <c r="G181" s="61">
        <v>21.55</v>
      </c>
      <c r="H181" s="61">
        <v>21.8</v>
      </c>
      <c r="I181" s="63">
        <f t="shared" si="249"/>
        <v>1781.4726840855105</v>
      </c>
      <c r="J181" s="64">
        <f t="shared" si="252"/>
        <v>1781.4726840855105</v>
      </c>
      <c r="K181" s="64">
        <f t="shared" si="253"/>
        <v>1781.4726840855105</v>
      </c>
      <c r="L181" s="64">
        <f t="shared" si="250"/>
        <v>0.74999999999999989</v>
      </c>
      <c r="M181" s="65">
        <f t="shared" si="251"/>
        <v>5344.4180522565312</v>
      </c>
    </row>
    <row r="182" spans="1:13" s="57" customFormat="1">
      <c r="A182" s="51">
        <v>43257</v>
      </c>
      <c r="B182" s="52" t="s">
        <v>482</v>
      </c>
      <c r="C182" s="53">
        <f t="shared" ref="C182:C184" si="254">150000/E182</f>
        <v>560.74766355140184</v>
      </c>
      <c r="D182" s="52" t="s">
        <v>14</v>
      </c>
      <c r="E182" s="52">
        <v>267.5</v>
      </c>
      <c r="F182" s="52">
        <v>268</v>
      </c>
      <c r="G182" s="52"/>
      <c r="H182" s="52"/>
      <c r="I182" s="54">
        <f t="shared" ref="I182:I184" si="255">(IF(D182="SHORT",E182-F182,IF(D182="LONG",F182-E182)))*C182</f>
        <v>280.37383177570092</v>
      </c>
      <c r="J182" s="55"/>
      <c r="K182" s="55"/>
      <c r="L182" s="55">
        <f t="shared" ref="L182:L184" si="256">(J182+I182+K182)/C182</f>
        <v>0.5</v>
      </c>
      <c r="M182" s="56">
        <f t="shared" ref="M182:M184" si="257">L182*C182</f>
        <v>280.37383177570092</v>
      </c>
    </row>
    <row r="183" spans="1:13" s="57" customFormat="1">
      <c r="A183" s="51">
        <v>43257</v>
      </c>
      <c r="B183" s="52" t="s">
        <v>516</v>
      </c>
      <c r="C183" s="53">
        <f t="shared" si="254"/>
        <v>145.06769825918761</v>
      </c>
      <c r="D183" s="52" t="s">
        <v>14</v>
      </c>
      <c r="E183" s="52">
        <v>1034</v>
      </c>
      <c r="F183" s="52">
        <v>1041.75</v>
      </c>
      <c r="G183" s="52"/>
      <c r="H183" s="52"/>
      <c r="I183" s="54">
        <f t="shared" si="255"/>
        <v>1124.274661508704</v>
      </c>
      <c r="J183" s="55"/>
      <c r="K183" s="55"/>
      <c r="L183" s="55">
        <f t="shared" si="256"/>
        <v>7.75</v>
      </c>
      <c r="M183" s="56">
        <f t="shared" si="257"/>
        <v>1124.274661508704</v>
      </c>
    </row>
    <row r="184" spans="1:13" s="57" customFormat="1">
      <c r="A184" s="51">
        <v>43257</v>
      </c>
      <c r="B184" s="52" t="s">
        <v>474</v>
      </c>
      <c r="C184" s="53">
        <f t="shared" si="254"/>
        <v>267.90498303268441</v>
      </c>
      <c r="D184" s="52" t="s">
        <v>14</v>
      </c>
      <c r="E184" s="52">
        <v>559.9</v>
      </c>
      <c r="F184" s="52">
        <v>564</v>
      </c>
      <c r="G184" s="52"/>
      <c r="H184" s="52"/>
      <c r="I184" s="54">
        <f t="shared" si="255"/>
        <v>1098.4104304340121</v>
      </c>
      <c r="J184" s="55"/>
      <c r="K184" s="55"/>
      <c r="L184" s="55">
        <f t="shared" si="256"/>
        <v>4.1000000000000227</v>
      </c>
      <c r="M184" s="56">
        <f t="shared" si="257"/>
        <v>1098.4104304340121</v>
      </c>
    </row>
    <row r="185" spans="1:13" s="57" customFormat="1">
      <c r="A185" s="51">
        <v>43256</v>
      </c>
      <c r="B185" s="52" t="s">
        <v>515</v>
      </c>
      <c r="C185" s="53">
        <f t="shared" ref="C185:C187" si="258">150000/E185</f>
        <v>279.06976744186045</v>
      </c>
      <c r="D185" s="52" t="s">
        <v>18</v>
      </c>
      <c r="E185" s="52">
        <v>537.5</v>
      </c>
      <c r="F185" s="52">
        <v>533.45000000000005</v>
      </c>
      <c r="G185" s="52"/>
      <c r="H185" s="52"/>
      <c r="I185" s="54">
        <f t="shared" ref="I185:I187" si="259">(IF(D185="SHORT",E185-F185,IF(D185="LONG",F185-E185)))*C185</f>
        <v>1130.2325581395221</v>
      </c>
      <c r="J185" s="55"/>
      <c r="K185" s="55"/>
      <c r="L185" s="55">
        <f t="shared" ref="L185:L187" si="260">(J185+I185+K185)/C185</f>
        <v>4.0499999999999545</v>
      </c>
      <c r="M185" s="56">
        <f t="shared" ref="M185:M187" si="261">L185*C185</f>
        <v>1130.2325581395221</v>
      </c>
    </row>
    <row r="186" spans="1:13" s="57" customFormat="1">
      <c r="A186" s="51">
        <v>43256</v>
      </c>
      <c r="B186" s="52" t="s">
        <v>434</v>
      </c>
      <c r="C186" s="53">
        <f t="shared" si="258"/>
        <v>451.94335643266049</v>
      </c>
      <c r="D186" s="52" t="s">
        <v>18</v>
      </c>
      <c r="E186" s="52">
        <v>331.9</v>
      </c>
      <c r="F186" s="52">
        <v>329.4</v>
      </c>
      <c r="G186" s="52"/>
      <c r="H186" s="52"/>
      <c r="I186" s="54">
        <f t="shared" si="259"/>
        <v>1129.8583910816512</v>
      </c>
      <c r="J186" s="55"/>
      <c r="K186" s="55"/>
      <c r="L186" s="55">
        <f t="shared" si="260"/>
        <v>2.5</v>
      </c>
      <c r="M186" s="56">
        <f t="shared" si="261"/>
        <v>1129.8583910816512</v>
      </c>
    </row>
    <row r="187" spans="1:13" s="57" customFormat="1">
      <c r="A187" s="51">
        <v>43256</v>
      </c>
      <c r="B187" s="52" t="s">
        <v>514</v>
      </c>
      <c r="C187" s="53">
        <f t="shared" si="258"/>
        <v>523.74301675977654</v>
      </c>
      <c r="D187" s="52" t="s">
        <v>18</v>
      </c>
      <c r="E187" s="52">
        <v>286.39999999999998</v>
      </c>
      <c r="F187" s="52">
        <v>284.25</v>
      </c>
      <c r="G187" s="52">
        <v>281.55</v>
      </c>
      <c r="H187" s="52"/>
      <c r="I187" s="54">
        <f t="shared" si="259"/>
        <v>1126.0474860335075</v>
      </c>
      <c r="J187" s="55">
        <f t="shared" ref="J187" si="262">(IF(D187="SHORT",IF(G187="",0,F187-G187),IF(D187="LONG",IF(G187="",0,G187-F187))))*C187</f>
        <v>1414.1061452513907</v>
      </c>
      <c r="K187" s="55"/>
      <c r="L187" s="55">
        <f t="shared" si="260"/>
        <v>4.8499999999999659</v>
      </c>
      <c r="M187" s="56">
        <f t="shared" si="261"/>
        <v>2540.1536312848984</v>
      </c>
    </row>
    <row r="188" spans="1:13" s="57" customFormat="1">
      <c r="A188" s="51">
        <v>43255</v>
      </c>
      <c r="B188" s="52" t="s">
        <v>386</v>
      </c>
      <c r="C188" s="53">
        <f t="shared" ref="C188:C191" si="263">150000/E188</f>
        <v>861.32644272179152</v>
      </c>
      <c r="D188" s="52" t="s">
        <v>18</v>
      </c>
      <c r="E188" s="52">
        <v>174.15</v>
      </c>
      <c r="F188" s="52">
        <v>172.9</v>
      </c>
      <c r="G188" s="52">
        <v>171.25</v>
      </c>
      <c r="H188" s="52"/>
      <c r="I188" s="54">
        <f t="shared" ref="I188:I191" si="264">(IF(D188="SHORT",E188-F188,IF(D188="LONG",F188-E188)))*C188</f>
        <v>1076.6580534022394</v>
      </c>
      <c r="J188" s="55">
        <f t="shared" ref="J188" si="265">(IF(D188="SHORT",IF(G188="",0,F188-G188),IF(D188="LONG",IF(G188="",0,G188-F188))))*C188</f>
        <v>1421.1886304909608</v>
      </c>
      <c r="K188" s="55"/>
      <c r="L188" s="55">
        <f t="shared" ref="L188:L191" si="266">(J188+I188+K188)/C188</f>
        <v>2.9000000000000052</v>
      </c>
      <c r="M188" s="56">
        <f t="shared" ref="M188:M191" si="267">L188*C188</f>
        <v>2497.8466838932</v>
      </c>
    </row>
    <row r="189" spans="1:13" s="57" customFormat="1">
      <c r="A189" s="51">
        <v>43255</v>
      </c>
      <c r="B189" s="52" t="s">
        <v>395</v>
      </c>
      <c r="C189" s="53">
        <f t="shared" si="263"/>
        <v>294.52189279403103</v>
      </c>
      <c r="D189" s="52" t="s">
        <v>18</v>
      </c>
      <c r="E189" s="52">
        <v>509.3</v>
      </c>
      <c r="F189" s="52">
        <v>505.45</v>
      </c>
      <c r="G189" s="52"/>
      <c r="H189" s="52"/>
      <c r="I189" s="54">
        <f t="shared" si="264"/>
        <v>1133.9092872570261</v>
      </c>
      <c r="J189" s="55"/>
      <c r="K189" s="55"/>
      <c r="L189" s="55">
        <f t="shared" si="266"/>
        <v>3.8500000000000227</v>
      </c>
      <c r="M189" s="56">
        <f t="shared" si="267"/>
        <v>1133.9092872570261</v>
      </c>
    </row>
    <row r="190" spans="1:13" s="57" customFormat="1">
      <c r="A190" s="51">
        <v>43255</v>
      </c>
      <c r="B190" s="52" t="s">
        <v>513</v>
      </c>
      <c r="C190" s="53">
        <f t="shared" si="263"/>
        <v>1459.8540145985401</v>
      </c>
      <c r="D190" s="52" t="s">
        <v>14</v>
      </c>
      <c r="E190" s="52">
        <v>102.75</v>
      </c>
      <c r="F190" s="52">
        <v>103.55</v>
      </c>
      <c r="G190" s="52"/>
      <c r="H190" s="52"/>
      <c r="I190" s="54">
        <f t="shared" si="264"/>
        <v>1167.8832116788278</v>
      </c>
      <c r="J190" s="55"/>
      <c r="K190" s="55"/>
      <c r="L190" s="55">
        <f t="shared" si="266"/>
        <v>0.79999999999999716</v>
      </c>
      <c r="M190" s="56">
        <f t="shared" si="267"/>
        <v>1167.8832116788278</v>
      </c>
    </row>
    <row r="191" spans="1:13" s="57" customFormat="1">
      <c r="A191" s="51">
        <v>43255</v>
      </c>
      <c r="B191" s="52" t="s">
        <v>472</v>
      </c>
      <c r="C191" s="53">
        <f t="shared" si="263"/>
        <v>147.23203769140164</v>
      </c>
      <c r="D191" s="52" t="s">
        <v>18</v>
      </c>
      <c r="E191" s="52">
        <v>1018.8</v>
      </c>
      <c r="F191" s="52">
        <v>1028.5</v>
      </c>
      <c r="G191" s="52"/>
      <c r="H191" s="52"/>
      <c r="I191" s="54">
        <f t="shared" si="264"/>
        <v>-1428.1507656066026</v>
      </c>
      <c r="J191" s="55"/>
      <c r="K191" s="55"/>
      <c r="L191" s="55">
        <f t="shared" si="266"/>
        <v>-9.7000000000000455</v>
      </c>
      <c r="M191" s="56">
        <f t="shared" si="267"/>
        <v>-1428.1507656066026</v>
      </c>
    </row>
    <row r="192" spans="1:13" s="66" customFormat="1">
      <c r="A192" s="60">
        <v>43252</v>
      </c>
      <c r="B192" s="61" t="s">
        <v>512</v>
      </c>
      <c r="C192" s="62">
        <f t="shared" ref="C192:C194" si="268">150000/E192</f>
        <v>192.80205655526993</v>
      </c>
      <c r="D192" s="61" t="s">
        <v>18</v>
      </c>
      <c r="E192" s="61">
        <v>778</v>
      </c>
      <c r="F192" s="61">
        <v>772.15</v>
      </c>
      <c r="G192" s="61">
        <v>764.8</v>
      </c>
      <c r="H192" s="61">
        <v>757.5</v>
      </c>
      <c r="I192" s="63">
        <f t="shared" ref="I192:I194" si="269">(IF(D192="SHORT",E192-F192,IF(D192="LONG",F192-E192)))*C192</f>
        <v>1127.8920308483334</v>
      </c>
      <c r="J192" s="64">
        <f t="shared" ref="J192:J193" si="270">(IF(D192="SHORT",IF(G192="",0,F192-G192),IF(D192="LONG",IF(G192="",0,G192-F192))))*C192</f>
        <v>1417.0951156812384</v>
      </c>
      <c r="K192" s="64">
        <f t="shared" ref="K192" si="271">(IF(D192="SHORT",IF(H192="",0,G192-H192),IF(D192="LONG",IF(H192="",0,(H192-G192)))))*C192</f>
        <v>1407.4550128534618</v>
      </c>
      <c r="L192" s="64">
        <f t="shared" ref="L192:L194" si="272">(J192+I192+K192)/C192</f>
        <v>20.5</v>
      </c>
      <c r="M192" s="65">
        <f t="shared" ref="M192:M194" si="273">L192*C192</f>
        <v>3952.4421593830334</v>
      </c>
    </row>
    <row r="193" spans="1:13" s="57" customFormat="1">
      <c r="A193" s="51">
        <v>43252</v>
      </c>
      <c r="B193" s="52" t="s">
        <v>511</v>
      </c>
      <c r="C193" s="53">
        <f t="shared" si="268"/>
        <v>211.01498206372651</v>
      </c>
      <c r="D193" s="52" t="s">
        <v>18</v>
      </c>
      <c r="E193" s="52">
        <v>710.85</v>
      </c>
      <c r="F193" s="52">
        <v>705.85</v>
      </c>
      <c r="G193" s="52">
        <v>699.5</v>
      </c>
      <c r="H193" s="52"/>
      <c r="I193" s="54">
        <f t="shared" si="269"/>
        <v>1055.0749103186326</v>
      </c>
      <c r="J193" s="55">
        <f t="shared" si="270"/>
        <v>1339.9451361046681</v>
      </c>
      <c r="K193" s="55"/>
      <c r="L193" s="55">
        <f t="shared" si="272"/>
        <v>11.350000000000023</v>
      </c>
      <c r="M193" s="56">
        <f t="shared" si="273"/>
        <v>2395.0200464233008</v>
      </c>
    </row>
    <row r="194" spans="1:13" s="57" customFormat="1">
      <c r="A194" s="51">
        <v>43252</v>
      </c>
      <c r="B194" s="52" t="s">
        <v>223</v>
      </c>
      <c r="C194" s="53">
        <f t="shared" si="268"/>
        <v>113.03692539562924</v>
      </c>
      <c r="D194" s="52" t="s">
        <v>18</v>
      </c>
      <c r="E194" s="52">
        <v>1327</v>
      </c>
      <c r="F194" s="52">
        <v>1317</v>
      </c>
      <c r="G194" s="52"/>
      <c r="H194" s="52"/>
      <c r="I194" s="54">
        <f t="shared" si="269"/>
        <v>1130.3692539562924</v>
      </c>
      <c r="J194" s="55"/>
      <c r="K194" s="55"/>
      <c r="L194" s="55">
        <f t="shared" si="272"/>
        <v>10</v>
      </c>
      <c r="M194" s="56">
        <f t="shared" si="273"/>
        <v>1130.3692539562924</v>
      </c>
    </row>
    <row r="195" spans="1:13" ht="15.75">
      <c r="A195" s="68"/>
      <c r="B195" s="69"/>
      <c r="C195" s="69"/>
      <c r="D195" s="69"/>
      <c r="E195" s="69"/>
      <c r="F195" s="69"/>
      <c r="G195" s="69"/>
      <c r="H195" s="69"/>
      <c r="I195" s="70"/>
      <c r="J195" s="71"/>
      <c r="K195" s="72"/>
      <c r="L195" s="73"/>
      <c r="M195" s="69"/>
    </row>
    <row r="196" spans="1:13" s="57" customFormat="1">
      <c r="A196" s="51">
        <v>43251</v>
      </c>
      <c r="B196" s="52" t="s">
        <v>510</v>
      </c>
      <c r="C196" s="53">
        <f t="shared" ref="C196" si="274">150000/E196</f>
        <v>175.2336448598131</v>
      </c>
      <c r="D196" s="52" t="s">
        <v>14</v>
      </c>
      <c r="E196" s="52">
        <v>856</v>
      </c>
      <c r="F196" s="52">
        <v>862.4</v>
      </c>
      <c r="G196" s="52"/>
      <c r="H196" s="52"/>
      <c r="I196" s="54">
        <f t="shared" ref="I196" si="275">(IF(D196="SHORT",E196-F196,IF(D196="LONG",F196-E196)))*C196</f>
        <v>1121.4953271027998</v>
      </c>
      <c r="J196" s="55"/>
      <c r="K196" s="55"/>
      <c r="L196" s="55">
        <f t="shared" ref="L196" si="276">(J196+I196+K196)/C196</f>
        <v>6.3999999999999773</v>
      </c>
      <c r="M196" s="56">
        <f t="shared" ref="M196" si="277">L196*C196</f>
        <v>1121.4953271027998</v>
      </c>
    </row>
    <row r="197" spans="1:13" s="66" customFormat="1">
      <c r="A197" s="60">
        <v>43250</v>
      </c>
      <c r="B197" s="61" t="s">
        <v>467</v>
      </c>
      <c r="C197" s="62">
        <f t="shared" ref="C197:C198" si="278">150000/E197</f>
        <v>394.73684210526318</v>
      </c>
      <c r="D197" s="61" t="s">
        <v>14</v>
      </c>
      <c r="E197" s="61">
        <v>380</v>
      </c>
      <c r="F197" s="61">
        <v>382.85</v>
      </c>
      <c r="G197" s="61">
        <v>386.5</v>
      </c>
      <c r="H197" s="61">
        <v>390.15</v>
      </c>
      <c r="I197" s="63">
        <f t="shared" ref="I197:I198" si="279">(IF(D197="SHORT",E197-F197,IF(D197="LONG",F197-E197)))*C197</f>
        <v>1125.0000000000091</v>
      </c>
      <c r="J197" s="64">
        <f t="shared" ref="J197" si="280">(IF(D197="SHORT",IF(G197="",0,F197-G197),IF(D197="LONG",IF(G197="",0,G197-F197))))*C197</f>
        <v>1440.7894736842015</v>
      </c>
      <c r="K197" s="64">
        <f t="shared" ref="K197" si="281">(IF(D197="SHORT",IF(H197="",0,G197-H197),IF(D197="LONG",IF(H197="",0,(H197-G197)))))*C197</f>
        <v>1440.7894736842015</v>
      </c>
      <c r="L197" s="64">
        <f t="shared" ref="L197:L198" si="282">(J197+I197+K197)/C197</f>
        <v>10.149999999999977</v>
      </c>
      <c r="M197" s="65">
        <f t="shared" ref="M197:M198" si="283">L197*C197</f>
        <v>4006.5789473684122</v>
      </c>
    </row>
    <row r="198" spans="1:13" s="57" customFormat="1">
      <c r="A198" s="51">
        <v>43250</v>
      </c>
      <c r="B198" s="52" t="s">
        <v>462</v>
      </c>
      <c r="C198" s="53">
        <f t="shared" si="278"/>
        <v>123.58902529455384</v>
      </c>
      <c r="D198" s="52" t="s">
        <v>18</v>
      </c>
      <c r="E198" s="52">
        <v>1213.7</v>
      </c>
      <c r="F198" s="52">
        <v>1207.95</v>
      </c>
      <c r="G198" s="52"/>
      <c r="H198" s="52"/>
      <c r="I198" s="54">
        <f t="shared" si="279"/>
        <v>710.63689544368458</v>
      </c>
      <c r="J198" s="55"/>
      <c r="K198" s="55"/>
      <c r="L198" s="55">
        <f t="shared" si="282"/>
        <v>5.75</v>
      </c>
      <c r="M198" s="56">
        <f t="shared" si="283"/>
        <v>710.63689544368458</v>
      </c>
    </row>
    <row r="199" spans="1:13" s="57" customFormat="1">
      <c r="A199" s="51">
        <v>43249</v>
      </c>
      <c r="B199" s="52" t="s">
        <v>509</v>
      </c>
      <c r="C199" s="53">
        <f t="shared" ref="C199" si="284">150000/E199</f>
        <v>116.10356437942644</v>
      </c>
      <c r="D199" s="52" t="s">
        <v>14</v>
      </c>
      <c r="E199" s="52">
        <v>1291.95</v>
      </c>
      <c r="F199" s="52">
        <v>1297.5</v>
      </c>
      <c r="G199" s="52"/>
      <c r="H199" s="52"/>
      <c r="I199" s="54">
        <f t="shared" ref="I199" si="285">(IF(D199="SHORT",E199-F199,IF(D199="LONG",F199-E199)))*C199</f>
        <v>644.37478230581144</v>
      </c>
      <c r="J199" s="55"/>
      <c r="K199" s="55"/>
      <c r="L199" s="55">
        <f t="shared" ref="L199" si="286">(J199+I199+K199)/C199</f>
        <v>5.5499999999999545</v>
      </c>
      <c r="M199" s="56">
        <f t="shared" ref="M199" si="287">L199*C199</f>
        <v>644.37478230581144</v>
      </c>
    </row>
    <row r="200" spans="1:13" s="57" customFormat="1">
      <c r="A200" s="51">
        <v>43249</v>
      </c>
      <c r="B200" s="52" t="s">
        <v>506</v>
      </c>
      <c r="C200" s="53">
        <f t="shared" ref="C200:C201" si="288">150000/E200</f>
        <v>130.41777159500933</v>
      </c>
      <c r="D200" s="52" t="s">
        <v>18</v>
      </c>
      <c r="E200" s="52">
        <v>1150.1500000000001</v>
      </c>
      <c r="F200" s="52">
        <v>1141.5</v>
      </c>
      <c r="G200" s="52"/>
      <c r="H200" s="52"/>
      <c r="I200" s="54">
        <f t="shared" ref="I200:I201" si="289">(IF(D200="SHORT",E200-F200,IF(D200="LONG",F200-E200)))*C200</f>
        <v>1128.1137242968425</v>
      </c>
      <c r="J200" s="55"/>
      <c r="K200" s="55"/>
      <c r="L200" s="55">
        <f t="shared" ref="L200:L201" si="290">(J200+I200+K200)/C200</f>
        <v>8.6500000000000909</v>
      </c>
      <c r="M200" s="56">
        <f t="shared" ref="M200:M201" si="291">L200*C200</f>
        <v>1128.1137242968425</v>
      </c>
    </row>
    <row r="201" spans="1:13" s="57" customFormat="1">
      <c r="A201" s="51">
        <v>43249</v>
      </c>
      <c r="B201" s="52" t="s">
        <v>508</v>
      </c>
      <c r="C201" s="53">
        <f t="shared" si="288"/>
        <v>371.51702786377712</v>
      </c>
      <c r="D201" s="52" t="s">
        <v>18</v>
      </c>
      <c r="E201" s="52">
        <v>403.75</v>
      </c>
      <c r="F201" s="52">
        <v>404.55</v>
      </c>
      <c r="G201" s="52"/>
      <c r="H201" s="52"/>
      <c r="I201" s="54">
        <f t="shared" si="289"/>
        <v>-297.2136222910259</v>
      </c>
      <c r="J201" s="55"/>
      <c r="K201" s="55"/>
      <c r="L201" s="55">
        <f t="shared" si="290"/>
        <v>-0.80000000000001137</v>
      </c>
      <c r="M201" s="56">
        <f t="shared" si="291"/>
        <v>-297.2136222910259</v>
      </c>
    </row>
    <row r="202" spans="1:13" s="57" customFormat="1">
      <c r="A202" s="51">
        <v>43248</v>
      </c>
      <c r="B202" s="52" t="s">
        <v>495</v>
      </c>
      <c r="C202" s="53">
        <f t="shared" ref="C202:C203" si="292">150000/E202</f>
        <v>593.23709709313823</v>
      </c>
      <c r="D202" s="52" t="s">
        <v>14</v>
      </c>
      <c r="E202" s="52">
        <v>252.85</v>
      </c>
      <c r="F202" s="52">
        <v>253.65</v>
      </c>
      <c r="G202" s="52"/>
      <c r="H202" s="52"/>
      <c r="I202" s="54">
        <f t="shared" ref="I202:I203" si="293">(IF(D202="SHORT",E202-F202,IF(D202="LONG",F202-E202)))*C202</f>
        <v>474.5896776745173</v>
      </c>
      <c r="J202" s="55"/>
      <c r="K202" s="55"/>
      <c r="L202" s="55">
        <f t="shared" ref="L202:L203" si="294">(J202+I202+K202)/C202</f>
        <v>0.80000000000001137</v>
      </c>
      <c r="M202" s="56">
        <f t="shared" ref="M202:M203" si="295">L202*C202</f>
        <v>474.5896776745173</v>
      </c>
    </row>
    <row r="203" spans="1:13" s="57" customFormat="1">
      <c r="A203" s="51">
        <v>43248</v>
      </c>
      <c r="B203" s="52" t="s">
        <v>437</v>
      </c>
      <c r="C203" s="53">
        <f t="shared" si="292"/>
        <v>291.26213592233012</v>
      </c>
      <c r="D203" s="52" t="s">
        <v>14</v>
      </c>
      <c r="E203" s="52">
        <v>515</v>
      </c>
      <c r="F203" s="52">
        <v>518.85</v>
      </c>
      <c r="G203" s="52">
        <v>523.79999999999995</v>
      </c>
      <c r="H203" s="52"/>
      <c r="I203" s="54">
        <f t="shared" si="293"/>
        <v>1121.3592233009776</v>
      </c>
      <c r="J203" s="55">
        <f t="shared" ref="J203" si="296">(IF(D203="SHORT",IF(G203="",0,F203-G203),IF(D203="LONG",IF(G203="",0,G203-F203))))*C203</f>
        <v>1441.7475728155141</v>
      </c>
      <c r="K203" s="55"/>
      <c r="L203" s="55">
        <f t="shared" si="294"/>
        <v>8.7999999999999545</v>
      </c>
      <c r="M203" s="56">
        <f t="shared" si="295"/>
        <v>2563.1067961164918</v>
      </c>
    </row>
    <row r="204" spans="1:13" s="66" customFormat="1">
      <c r="A204" s="60">
        <v>43245</v>
      </c>
      <c r="B204" s="61" t="s">
        <v>507</v>
      </c>
      <c r="C204" s="62">
        <f t="shared" ref="C204:C207" si="297">150000/E204</f>
        <v>273.3236151603499</v>
      </c>
      <c r="D204" s="61" t="s">
        <v>14</v>
      </c>
      <c r="E204" s="61">
        <v>548.79999999999995</v>
      </c>
      <c r="F204" s="61">
        <v>552.1</v>
      </c>
      <c r="G204" s="61">
        <v>557.35</v>
      </c>
      <c r="H204" s="61">
        <v>562.65</v>
      </c>
      <c r="I204" s="63">
        <f t="shared" ref="I204:I207" si="298">(IF(D204="SHORT",E204-F204,IF(D204="LONG",F204-E204)))*C204</f>
        <v>901.96793002917332</v>
      </c>
      <c r="J204" s="64">
        <f t="shared" ref="J204:J207" si="299">(IF(D204="SHORT",IF(G204="",0,F204-G204),IF(D204="LONG",IF(G204="",0,G204-F204))))*C204</f>
        <v>1434.9489795918371</v>
      </c>
      <c r="K204" s="64">
        <f t="shared" ref="K204" si="300">(IF(D204="SHORT",IF(H204="",0,G204-H204),IF(D204="LONG",IF(H204="",0,(H204-G204)))))*C204</f>
        <v>1448.615160349842</v>
      </c>
      <c r="L204" s="64">
        <f t="shared" ref="L204:L207" si="301">(J204+I204+K204)/C204</f>
        <v>13.850000000000023</v>
      </c>
      <c r="M204" s="65">
        <f t="shared" ref="M204:M207" si="302">L204*C204</f>
        <v>3785.5320699708523</v>
      </c>
    </row>
    <row r="205" spans="1:13" s="57" customFormat="1">
      <c r="A205" s="51">
        <v>43245</v>
      </c>
      <c r="B205" s="52" t="s">
        <v>506</v>
      </c>
      <c r="C205" s="53">
        <f t="shared" si="297"/>
        <v>137.61467889908258</v>
      </c>
      <c r="D205" s="52" t="s">
        <v>14</v>
      </c>
      <c r="E205" s="52">
        <v>1090</v>
      </c>
      <c r="F205" s="52">
        <v>1092</v>
      </c>
      <c r="G205" s="52"/>
      <c r="H205" s="52"/>
      <c r="I205" s="54">
        <f t="shared" si="298"/>
        <v>275.22935779816515</v>
      </c>
      <c r="J205" s="55"/>
      <c r="K205" s="55"/>
      <c r="L205" s="55">
        <f t="shared" si="301"/>
        <v>2</v>
      </c>
      <c r="M205" s="56">
        <f t="shared" si="302"/>
        <v>275.22935779816515</v>
      </c>
    </row>
    <row r="206" spans="1:13" s="57" customFormat="1">
      <c r="A206" s="51">
        <v>43245</v>
      </c>
      <c r="B206" s="52" t="s">
        <v>500</v>
      </c>
      <c r="C206" s="53">
        <f t="shared" si="297"/>
        <v>1576.4582238570677</v>
      </c>
      <c r="D206" s="52" t="s">
        <v>14</v>
      </c>
      <c r="E206" s="52">
        <v>95.15</v>
      </c>
      <c r="F206" s="52">
        <v>95.85</v>
      </c>
      <c r="G206" s="52">
        <v>96.65</v>
      </c>
      <c r="H206" s="52"/>
      <c r="I206" s="54">
        <f t="shared" si="298"/>
        <v>1103.5207566999295</v>
      </c>
      <c r="J206" s="55">
        <f t="shared" si="299"/>
        <v>1261.1665790856721</v>
      </c>
      <c r="K206" s="55"/>
      <c r="L206" s="55">
        <f t="shared" si="301"/>
        <v>1.5</v>
      </c>
      <c r="M206" s="56">
        <f t="shared" si="302"/>
        <v>2364.6873357856016</v>
      </c>
    </row>
    <row r="207" spans="1:13" s="57" customFormat="1">
      <c r="A207" s="51">
        <v>43245</v>
      </c>
      <c r="B207" s="52" t="s">
        <v>386</v>
      </c>
      <c r="C207" s="53">
        <f t="shared" si="297"/>
        <v>882.35294117647061</v>
      </c>
      <c r="D207" s="52" t="s">
        <v>14</v>
      </c>
      <c r="E207" s="52">
        <v>170</v>
      </c>
      <c r="F207" s="52">
        <v>171.3</v>
      </c>
      <c r="G207" s="52">
        <v>172.9</v>
      </c>
      <c r="H207" s="52"/>
      <c r="I207" s="54">
        <f t="shared" si="298"/>
        <v>1147.0588235294217</v>
      </c>
      <c r="J207" s="55">
        <f t="shared" si="299"/>
        <v>1411.7647058823479</v>
      </c>
      <c r="K207" s="55"/>
      <c r="L207" s="55">
        <f t="shared" si="301"/>
        <v>2.9000000000000052</v>
      </c>
      <c r="M207" s="56">
        <f t="shared" si="302"/>
        <v>2558.8235294117694</v>
      </c>
    </row>
    <row r="208" spans="1:13" s="57" customFormat="1">
      <c r="A208" s="51">
        <v>43244</v>
      </c>
      <c r="B208" s="52" t="s">
        <v>445</v>
      </c>
      <c r="C208" s="53">
        <f t="shared" ref="C208:C209" si="303">150000/E208</f>
        <v>657.31814198071868</v>
      </c>
      <c r="D208" s="52" t="s">
        <v>14</v>
      </c>
      <c r="E208" s="52">
        <v>228.2</v>
      </c>
      <c r="F208" s="52">
        <v>229.95</v>
      </c>
      <c r="G208" s="52"/>
      <c r="H208" s="52"/>
      <c r="I208" s="54">
        <f t="shared" ref="I208:I209" si="304">(IF(D208="SHORT",E208-F208,IF(D208="LONG",F208-E208)))*C208</f>
        <v>1150.3067484662577</v>
      </c>
      <c r="J208" s="55"/>
      <c r="K208" s="55"/>
      <c r="L208" s="55">
        <f t="shared" ref="L208:L209" si="305">(J208+I208+K208)/C208</f>
        <v>1.75</v>
      </c>
      <c r="M208" s="56">
        <f t="shared" ref="M208:M209" si="306">L208*C208</f>
        <v>1150.3067484662577</v>
      </c>
    </row>
    <row r="209" spans="1:13" s="57" customFormat="1">
      <c r="A209" s="51">
        <v>43244</v>
      </c>
      <c r="B209" s="52" t="s">
        <v>505</v>
      </c>
      <c r="C209" s="53">
        <f t="shared" si="303"/>
        <v>248.44720496894411</v>
      </c>
      <c r="D209" s="52" t="s">
        <v>18</v>
      </c>
      <c r="E209" s="52">
        <v>603.75</v>
      </c>
      <c r="F209" s="52">
        <v>600.9</v>
      </c>
      <c r="G209" s="52"/>
      <c r="H209" s="52"/>
      <c r="I209" s="54">
        <f t="shared" si="304"/>
        <v>708.07453416149633</v>
      </c>
      <c r="J209" s="55"/>
      <c r="K209" s="55"/>
      <c r="L209" s="55">
        <f t="shared" si="305"/>
        <v>2.8500000000000227</v>
      </c>
      <c r="M209" s="56">
        <f t="shared" si="306"/>
        <v>708.07453416149633</v>
      </c>
    </row>
    <row r="210" spans="1:13" s="57" customFormat="1">
      <c r="A210" s="51">
        <v>43243</v>
      </c>
      <c r="B210" s="52" t="s">
        <v>464</v>
      </c>
      <c r="C210" s="53">
        <f t="shared" ref="C210:C213" si="307">150000/E210</f>
        <v>1049.3179433368311</v>
      </c>
      <c r="D210" s="52" t="s">
        <v>14</v>
      </c>
      <c r="E210" s="52">
        <v>142.94999999999999</v>
      </c>
      <c r="F210" s="52">
        <v>144</v>
      </c>
      <c r="G210" s="52"/>
      <c r="H210" s="52"/>
      <c r="I210" s="54">
        <f t="shared" ref="I210:I213" si="308">(IF(D210="SHORT",E210-F210,IF(D210="LONG",F210-E210)))*C210</f>
        <v>1101.7838405036846</v>
      </c>
      <c r="J210" s="55"/>
      <c r="K210" s="55"/>
      <c r="L210" s="55">
        <f t="shared" ref="L210:L213" si="309">(J210+I210+K210)/C210</f>
        <v>1.0500000000000114</v>
      </c>
      <c r="M210" s="56">
        <f t="shared" ref="M210:M213" si="310">L210*C210</f>
        <v>1101.7838405036846</v>
      </c>
    </row>
    <row r="211" spans="1:13" s="57" customFormat="1">
      <c r="A211" s="51">
        <v>43243</v>
      </c>
      <c r="B211" s="52" t="s">
        <v>504</v>
      </c>
      <c r="C211" s="53">
        <f t="shared" si="307"/>
        <v>561.79775280898878</v>
      </c>
      <c r="D211" s="52" t="s">
        <v>14</v>
      </c>
      <c r="E211" s="52">
        <v>267</v>
      </c>
      <c r="F211" s="52">
        <v>268.14999999999998</v>
      </c>
      <c r="G211" s="52"/>
      <c r="H211" s="52"/>
      <c r="I211" s="54">
        <f t="shared" si="308"/>
        <v>646.06741573032434</v>
      </c>
      <c r="J211" s="55"/>
      <c r="K211" s="55"/>
      <c r="L211" s="55">
        <f t="shared" si="309"/>
        <v>1.1499999999999773</v>
      </c>
      <c r="M211" s="56">
        <f t="shared" si="310"/>
        <v>646.06741573032434</v>
      </c>
    </row>
    <row r="212" spans="1:13" s="57" customFormat="1">
      <c r="A212" s="51">
        <v>43243</v>
      </c>
      <c r="B212" s="52" t="s">
        <v>428</v>
      </c>
      <c r="C212" s="53">
        <f t="shared" si="307"/>
        <v>131.99577613516365</v>
      </c>
      <c r="D212" s="52" t="s">
        <v>14</v>
      </c>
      <c r="E212" s="52">
        <v>1136.4000000000001</v>
      </c>
      <c r="F212" s="52">
        <v>1144.3499999999999</v>
      </c>
      <c r="G212" s="52"/>
      <c r="H212" s="52"/>
      <c r="I212" s="54">
        <f t="shared" si="308"/>
        <v>1049.3664202745269</v>
      </c>
      <c r="J212" s="55"/>
      <c r="K212" s="55"/>
      <c r="L212" s="55">
        <f t="shared" si="309"/>
        <v>7.9499999999998172</v>
      </c>
      <c r="M212" s="56">
        <f t="shared" si="310"/>
        <v>1049.3664202745269</v>
      </c>
    </row>
    <row r="213" spans="1:13" s="57" customFormat="1">
      <c r="A213" s="51">
        <v>43243</v>
      </c>
      <c r="B213" s="52" t="s">
        <v>479</v>
      </c>
      <c r="C213" s="53">
        <f t="shared" si="307"/>
        <v>310.68765534382766</v>
      </c>
      <c r="D213" s="52" t="s">
        <v>14</v>
      </c>
      <c r="E213" s="52">
        <v>482.8</v>
      </c>
      <c r="F213" s="52">
        <v>478.2</v>
      </c>
      <c r="G213" s="52"/>
      <c r="H213" s="52"/>
      <c r="I213" s="54">
        <f t="shared" si="308"/>
        <v>-1429.1632145816143</v>
      </c>
      <c r="J213" s="55"/>
      <c r="K213" s="55"/>
      <c r="L213" s="55">
        <f t="shared" si="309"/>
        <v>-4.6000000000000227</v>
      </c>
      <c r="M213" s="56">
        <f t="shared" si="310"/>
        <v>-1429.1632145816143</v>
      </c>
    </row>
    <row r="214" spans="1:13" s="57" customFormat="1">
      <c r="A214" s="51">
        <v>43242</v>
      </c>
      <c r="B214" s="52" t="s">
        <v>74</v>
      </c>
      <c r="C214" s="53">
        <f t="shared" ref="C214:C216" si="311">150000/E214</f>
        <v>110.57461943901811</v>
      </c>
      <c r="D214" s="52" t="s">
        <v>14</v>
      </c>
      <c r="E214" s="52">
        <v>1356.55</v>
      </c>
      <c r="F214" s="52">
        <v>1366.7</v>
      </c>
      <c r="G214" s="52"/>
      <c r="H214" s="52"/>
      <c r="I214" s="54">
        <f t="shared" ref="I214:I216" si="312">(IF(D214="SHORT",E214-F214,IF(D214="LONG",F214-E214)))*C214</f>
        <v>1122.3323873060438</v>
      </c>
      <c r="J214" s="55"/>
      <c r="K214" s="55"/>
      <c r="L214" s="55">
        <f t="shared" ref="L214:L216" si="313">(J214+I214+K214)/C214</f>
        <v>10.150000000000091</v>
      </c>
      <c r="M214" s="56">
        <f t="shared" ref="M214:M216" si="314">L214*C214</f>
        <v>1122.3323873060438</v>
      </c>
    </row>
    <row r="215" spans="1:13" s="57" customFormat="1">
      <c r="A215" s="51">
        <v>43242</v>
      </c>
      <c r="B215" s="52" t="s">
        <v>503</v>
      </c>
      <c r="C215" s="53">
        <f t="shared" si="311"/>
        <v>1147.227533460803</v>
      </c>
      <c r="D215" s="52" t="s">
        <v>14</v>
      </c>
      <c r="E215" s="52">
        <v>130.75</v>
      </c>
      <c r="F215" s="52">
        <v>131.75</v>
      </c>
      <c r="G215" s="52"/>
      <c r="H215" s="52"/>
      <c r="I215" s="54">
        <f t="shared" si="312"/>
        <v>1147.227533460803</v>
      </c>
      <c r="J215" s="55"/>
      <c r="K215" s="55"/>
      <c r="L215" s="55">
        <f t="shared" si="313"/>
        <v>1</v>
      </c>
      <c r="M215" s="56">
        <f t="shared" si="314"/>
        <v>1147.227533460803</v>
      </c>
    </row>
    <row r="216" spans="1:13" s="57" customFormat="1">
      <c r="A216" s="51">
        <v>43242</v>
      </c>
      <c r="B216" s="52" t="s">
        <v>494</v>
      </c>
      <c r="C216" s="53">
        <f t="shared" si="311"/>
        <v>167.95431642593215</v>
      </c>
      <c r="D216" s="52" t="s">
        <v>14</v>
      </c>
      <c r="E216" s="52">
        <v>893.1</v>
      </c>
      <c r="F216" s="52">
        <v>884.6</v>
      </c>
      <c r="G216" s="52"/>
      <c r="H216" s="52"/>
      <c r="I216" s="54">
        <f t="shared" si="312"/>
        <v>-1427.6116896204232</v>
      </c>
      <c r="J216" s="55"/>
      <c r="K216" s="55"/>
      <c r="L216" s="55">
        <f t="shared" si="313"/>
        <v>-8.5</v>
      </c>
      <c r="M216" s="56">
        <f t="shared" si="314"/>
        <v>-1427.6116896204232</v>
      </c>
    </row>
    <row r="217" spans="1:13" s="57" customFormat="1">
      <c r="A217" s="51">
        <v>43241</v>
      </c>
      <c r="B217" s="52" t="s">
        <v>421</v>
      </c>
      <c r="C217" s="53">
        <f t="shared" ref="C217:C220" si="315">150000/E217</f>
        <v>2264.1509433962265</v>
      </c>
      <c r="D217" s="52" t="s">
        <v>18</v>
      </c>
      <c r="E217" s="52">
        <v>66.25</v>
      </c>
      <c r="F217" s="52">
        <v>65.75</v>
      </c>
      <c r="G217" s="52">
        <v>65.150000000000006</v>
      </c>
      <c r="H217" s="52"/>
      <c r="I217" s="54">
        <f t="shared" ref="I217:I220" si="316">(IF(D217="SHORT",E217-F217,IF(D217="LONG",F217-E217)))*C217</f>
        <v>1132.0754716981132</v>
      </c>
      <c r="J217" s="55">
        <f t="shared" ref="J217:J220" si="317">(IF(D217="SHORT",IF(G217="",0,F217-G217),IF(D217="LONG",IF(G217="",0,G217-F217))))*C217</f>
        <v>1358.4905660377231</v>
      </c>
      <c r="K217" s="55"/>
      <c r="L217" s="55">
        <f t="shared" ref="L217:L220" si="318">(J217+I217+K217)/C217</f>
        <v>1.0999999999999943</v>
      </c>
      <c r="M217" s="56">
        <f t="shared" ref="M217:M220" si="319">L217*C217</f>
        <v>2490.5660377358363</v>
      </c>
    </row>
    <row r="218" spans="1:13" s="57" customFormat="1">
      <c r="A218" s="51">
        <v>43241</v>
      </c>
      <c r="B218" s="52" t="s">
        <v>502</v>
      </c>
      <c r="C218" s="53">
        <f t="shared" si="315"/>
        <v>146.34146341463415</v>
      </c>
      <c r="D218" s="52" t="s">
        <v>18</v>
      </c>
      <c r="E218" s="52">
        <v>1025</v>
      </c>
      <c r="F218" s="52">
        <v>1030.6500000000001</v>
      </c>
      <c r="G218" s="52"/>
      <c r="H218" s="52"/>
      <c r="I218" s="54">
        <f t="shared" si="316"/>
        <v>-826.82926829269627</v>
      </c>
      <c r="J218" s="55"/>
      <c r="K218" s="55"/>
      <c r="L218" s="55">
        <f t="shared" si="318"/>
        <v>-5.6500000000000909</v>
      </c>
      <c r="M218" s="56">
        <f t="shared" si="319"/>
        <v>-826.82926829269627</v>
      </c>
    </row>
    <row r="219" spans="1:13" s="57" customFormat="1">
      <c r="A219" s="51">
        <v>43241</v>
      </c>
      <c r="B219" s="52" t="s">
        <v>501</v>
      </c>
      <c r="C219" s="53">
        <f t="shared" si="315"/>
        <v>352.56786931484311</v>
      </c>
      <c r="D219" s="52" t="s">
        <v>18</v>
      </c>
      <c r="E219" s="52">
        <v>425.45</v>
      </c>
      <c r="F219" s="52">
        <v>422.05</v>
      </c>
      <c r="G219" s="52">
        <v>418</v>
      </c>
      <c r="H219" s="52"/>
      <c r="I219" s="54">
        <f t="shared" si="316"/>
        <v>1198.7307556704586</v>
      </c>
      <c r="J219" s="55">
        <f t="shared" si="317"/>
        <v>1427.8998707251185</v>
      </c>
      <c r="K219" s="55"/>
      <c r="L219" s="55">
        <f t="shared" si="318"/>
        <v>7.4499999999999886</v>
      </c>
      <c r="M219" s="56">
        <f t="shared" si="319"/>
        <v>2626.6306263955771</v>
      </c>
    </row>
    <row r="220" spans="1:13" s="66" customFormat="1">
      <c r="A220" s="60">
        <v>43241</v>
      </c>
      <c r="B220" s="61" t="s">
        <v>476</v>
      </c>
      <c r="C220" s="62">
        <f t="shared" si="315"/>
        <v>896.86098654708519</v>
      </c>
      <c r="D220" s="61" t="s">
        <v>18</v>
      </c>
      <c r="E220" s="61">
        <v>167.25</v>
      </c>
      <c r="F220" s="61">
        <v>165.95</v>
      </c>
      <c r="G220" s="61">
        <v>164.3</v>
      </c>
      <c r="H220" s="61">
        <v>162.75</v>
      </c>
      <c r="I220" s="63">
        <f t="shared" si="316"/>
        <v>1165.9192825112209</v>
      </c>
      <c r="J220" s="64">
        <f t="shared" si="317"/>
        <v>1479.8206278026701</v>
      </c>
      <c r="K220" s="64">
        <f t="shared" ref="K220" si="320">(IF(D220="SHORT",IF(H220="",0,G220-H220),IF(D220="LONG",IF(H220="",0,(H220-G220)))))*C220</f>
        <v>1390.1345291479922</v>
      </c>
      <c r="L220" s="64">
        <f t="shared" si="318"/>
        <v>4.5</v>
      </c>
      <c r="M220" s="65">
        <f t="shared" si="319"/>
        <v>4035.8744394618834</v>
      </c>
    </row>
    <row r="221" spans="1:13" s="57" customFormat="1">
      <c r="A221" s="51">
        <v>43238</v>
      </c>
      <c r="B221" s="52" t="s">
        <v>420</v>
      </c>
      <c r="C221" s="53">
        <f t="shared" ref="C221:C224" si="321">150000/E221</f>
        <v>1293.1034482758621</v>
      </c>
      <c r="D221" s="52" t="s">
        <v>18</v>
      </c>
      <c r="E221" s="52">
        <v>116</v>
      </c>
      <c r="F221" s="52">
        <v>115.15</v>
      </c>
      <c r="G221" s="52">
        <v>114.05</v>
      </c>
      <c r="H221" s="52"/>
      <c r="I221" s="54">
        <f t="shared" ref="I221:I224" si="322">(IF(D221="SHORT",E221-F221,IF(D221="LONG",F221-E221)))*C221</f>
        <v>1099.1379310344755</v>
      </c>
      <c r="J221" s="55">
        <f t="shared" ref="J221:J224" si="323">(IF(D221="SHORT",IF(G221="",0,F221-G221),IF(D221="LONG",IF(G221="",0,G221-F221))))*C221</f>
        <v>1422.4137931034593</v>
      </c>
      <c r="K221" s="55"/>
      <c r="L221" s="55">
        <f t="shared" ref="L221:L224" si="324">(J221+I221+K221)/C221</f>
        <v>1.9500000000000028</v>
      </c>
      <c r="M221" s="56">
        <f t="shared" ref="M221:M224" si="325">L221*C221</f>
        <v>2521.5517241379348</v>
      </c>
    </row>
    <row r="222" spans="1:13" s="57" customFormat="1">
      <c r="A222" s="51">
        <v>43238</v>
      </c>
      <c r="B222" s="52" t="s">
        <v>500</v>
      </c>
      <c r="C222" s="53">
        <f t="shared" si="321"/>
        <v>1436.0938247965532</v>
      </c>
      <c r="D222" s="52" t="s">
        <v>18</v>
      </c>
      <c r="E222" s="52">
        <v>104.45</v>
      </c>
      <c r="F222" s="52">
        <v>103.7</v>
      </c>
      <c r="G222" s="52"/>
      <c r="H222" s="52"/>
      <c r="I222" s="54">
        <f t="shared" si="322"/>
        <v>1077.0703685974149</v>
      </c>
      <c r="J222" s="55"/>
      <c r="K222" s="55"/>
      <c r="L222" s="55">
        <f t="shared" si="324"/>
        <v>0.75</v>
      </c>
      <c r="M222" s="56">
        <f t="shared" si="325"/>
        <v>1077.0703685974149</v>
      </c>
    </row>
    <row r="223" spans="1:13" s="57" customFormat="1">
      <c r="A223" s="51">
        <v>43238</v>
      </c>
      <c r="B223" s="52" t="s">
        <v>470</v>
      </c>
      <c r="C223" s="53">
        <f t="shared" si="321"/>
        <v>139.08205841446454</v>
      </c>
      <c r="D223" s="52" t="s">
        <v>18</v>
      </c>
      <c r="E223" s="52">
        <v>1078.5</v>
      </c>
      <c r="F223" s="52">
        <v>1081.5</v>
      </c>
      <c r="G223" s="52"/>
      <c r="H223" s="52"/>
      <c r="I223" s="54">
        <f t="shared" si="322"/>
        <v>-417.24617524339362</v>
      </c>
      <c r="J223" s="55"/>
      <c r="K223" s="55"/>
      <c r="L223" s="55">
        <f t="shared" si="324"/>
        <v>-3</v>
      </c>
      <c r="M223" s="56">
        <f t="shared" si="325"/>
        <v>-417.24617524339362</v>
      </c>
    </row>
    <row r="224" spans="1:13" s="57" customFormat="1">
      <c r="A224" s="51">
        <v>43238</v>
      </c>
      <c r="B224" s="52" t="s">
        <v>499</v>
      </c>
      <c r="C224" s="53">
        <f t="shared" si="321"/>
        <v>316.55587211142768</v>
      </c>
      <c r="D224" s="52" t="s">
        <v>18</v>
      </c>
      <c r="E224" s="52">
        <v>473.85</v>
      </c>
      <c r="F224" s="52">
        <v>470.55</v>
      </c>
      <c r="G224" s="52">
        <v>466.05</v>
      </c>
      <c r="H224" s="52"/>
      <c r="I224" s="54">
        <f t="shared" si="322"/>
        <v>1044.634377967715</v>
      </c>
      <c r="J224" s="55">
        <f t="shared" si="323"/>
        <v>1424.5014245014245</v>
      </c>
      <c r="K224" s="55"/>
      <c r="L224" s="55">
        <f t="shared" si="324"/>
        <v>7.8000000000000114</v>
      </c>
      <c r="M224" s="56">
        <f t="shared" si="325"/>
        <v>2469.1358024691394</v>
      </c>
    </row>
    <row r="225" spans="1:13" s="57" customFormat="1">
      <c r="A225" s="51">
        <v>43237</v>
      </c>
      <c r="B225" s="52" t="s">
        <v>498</v>
      </c>
      <c r="C225" s="53">
        <f t="shared" ref="C225:C227" si="326">150000/E225</f>
        <v>136.27691469065141</v>
      </c>
      <c r="D225" s="52" t="s">
        <v>18</v>
      </c>
      <c r="E225" s="52">
        <v>1100.7</v>
      </c>
      <c r="F225" s="52">
        <v>1100</v>
      </c>
      <c r="G225" s="52"/>
      <c r="H225" s="52"/>
      <c r="I225" s="54">
        <f t="shared" ref="I225:I227" si="327">(IF(D225="SHORT",E225-F225,IF(D225="LONG",F225-E225)))*C225</f>
        <v>95.393840283462183</v>
      </c>
      <c r="J225" s="55"/>
      <c r="K225" s="55"/>
      <c r="L225" s="55">
        <f t="shared" ref="L225:L227" si="328">(J225+I225+K225)/C225</f>
        <v>0.70000000000004547</v>
      </c>
      <c r="M225" s="56">
        <f t="shared" ref="M225:M227" si="329">L225*C225</f>
        <v>95.393840283462183</v>
      </c>
    </row>
    <row r="226" spans="1:13" s="57" customFormat="1">
      <c r="A226" s="51">
        <v>43237</v>
      </c>
      <c r="B226" s="52" t="s">
        <v>497</v>
      </c>
      <c r="C226" s="53">
        <f t="shared" si="326"/>
        <v>242.32633279483036</v>
      </c>
      <c r="D226" s="52" t="s">
        <v>18</v>
      </c>
      <c r="E226" s="52">
        <v>619</v>
      </c>
      <c r="F226" s="52">
        <v>617.15</v>
      </c>
      <c r="G226" s="52"/>
      <c r="H226" s="52"/>
      <c r="I226" s="54">
        <f t="shared" si="327"/>
        <v>448.3037156704417</v>
      </c>
      <c r="J226" s="55"/>
      <c r="K226" s="55"/>
      <c r="L226" s="55">
        <f t="shared" si="328"/>
        <v>1.8500000000000227</v>
      </c>
      <c r="M226" s="56">
        <f t="shared" si="329"/>
        <v>448.3037156704417</v>
      </c>
    </row>
    <row r="227" spans="1:13" s="57" customFormat="1">
      <c r="A227" s="51">
        <v>43237</v>
      </c>
      <c r="B227" s="52" t="s">
        <v>496</v>
      </c>
      <c r="C227" s="53">
        <f t="shared" si="326"/>
        <v>37.598696578518613</v>
      </c>
      <c r="D227" s="52" t="s">
        <v>18</v>
      </c>
      <c r="E227" s="52">
        <v>3989.5</v>
      </c>
      <c r="F227" s="52">
        <v>3975</v>
      </c>
      <c r="G227" s="52"/>
      <c r="H227" s="52"/>
      <c r="I227" s="54">
        <f t="shared" si="327"/>
        <v>545.18110038851989</v>
      </c>
      <c r="J227" s="55"/>
      <c r="K227" s="55"/>
      <c r="L227" s="55">
        <f t="shared" si="328"/>
        <v>14.5</v>
      </c>
      <c r="M227" s="56">
        <f t="shared" si="329"/>
        <v>545.18110038851989</v>
      </c>
    </row>
    <row r="228" spans="1:13" s="57" customFormat="1">
      <c r="A228" s="51">
        <v>43236</v>
      </c>
      <c r="B228" s="52" t="s">
        <v>495</v>
      </c>
      <c r="C228" s="53">
        <f t="shared" ref="C228:C229" si="330">150000/E228</f>
        <v>537.05692803437159</v>
      </c>
      <c r="D228" s="52" t="s">
        <v>18</v>
      </c>
      <c r="E228" s="52">
        <v>279.3</v>
      </c>
      <c r="F228" s="52">
        <v>277.3</v>
      </c>
      <c r="G228" s="52"/>
      <c r="H228" s="52"/>
      <c r="I228" s="54">
        <f t="shared" ref="I228:I229" si="331">(IF(D228="SHORT",E228-F228,IF(D228="LONG",F228-E228)))*C228</f>
        <v>1074.1138560687432</v>
      </c>
      <c r="J228" s="55"/>
      <c r="K228" s="55"/>
      <c r="L228" s="55">
        <f t="shared" ref="L228:L229" si="332">(J228+I228+K228)/C228</f>
        <v>2</v>
      </c>
      <c r="M228" s="56">
        <f t="shared" ref="M228:M229" si="333">L228*C228</f>
        <v>1074.1138560687432</v>
      </c>
    </row>
    <row r="229" spans="1:13" s="57" customFormat="1">
      <c r="A229" s="51">
        <v>43236</v>
      </c>
      <c r="B229" s="52" t="s">
        <v>403</v>
      </c>
      <c r="C229" s="53">
        <f t="shared" si="330"/>
        <v>66.72597864768683</v>
      </c>
      <c r="D229" s="52" t="s">
        <v>14</v>
      </c>
      <c r="E229" s="52">
        <v>2248</v>
      </c>
      <c r="F229" s="52">
        <v>2263.6999999999998</v>
      </c>
      <c r="G229" s="52"/>
      <c r="H229" s="52"/>
      <c r="I229" s="54">
        <f t="shared" si="331"/>
        <v>1047.5978647686711</v>
      </c>
      <c r="J229" s="55"/>
      <c r="K229" s="55"/>
      <c r="L229" s="55">
        <f t="shared" si="332"/>
        <v>15.699999999999818</v>
      </c>
      <c r="M229" s="56">
        <f t="shared" si="333"/>
        <v>1047.5978647686711</v>
      </c>
    </row>
    <row r="230" spans="1:13" s="57" customFormat="1">
      <c r="A230" s="51">
        <v>43235</v>
      </c>
      <c r="B230" s="52" t="s">
        <v>388</v>
      </c>
      <c r="C230" s="53">
        <f t="shared" ref="C230:C232" si="334">150000/E230</f>
        <v>431.34435657800145</v>
      </c>
      <c r="D230" s="52" t="s">
        <v>18</v>
      </c>
      <c r="E230" s="52">
        <v>347.75</v>
      </c>
      <c r="F230" s="52">
        <v>345.3</v>
      </c>
      <c r="G230" s="52"/>
      <c r="H230" s="52"/>
      <c r="I230" s="54">
        <f t="shared" ref="I230:I232" si="335">(IF(D230="SHORT",E230-F230,IF(D230="LONG",F230-E230)))*C230</f>
        <v>1056.7936736160987</v>
      </c>
      <c r="J230" s="55"/>
      <c r="K230" s="55"/>
      <c r="L230" s="55">
        <f t="shared" ref="L230:L232" si="336">(J230+I230+K230)/C230</f>
        <v>2.4499999999999886</v>
      </c>
      <c r="M230" s="56">
        <f t="shared" ref="M230:M232" si="337">L230*C230</f>
        <v>1056.7936736160987</v>
      </c>
    </row>
    <row r="231" spans="1:13" s="57" customFormat="1">
      <c r="A231" s="51">
        <v>43235</v>
      </c>
      <c r="B231" s="52" t="s">
        <v>494</v>
      </c>
      <c r="C231" s="53">
        <f t="shared" si="334"/>
        <v>157.72870662460568</v>
      </c>
      <c r="D231" s="52" t="s">
        <v>14</v>
      </c>
      <c r="E231" s="52">
        <v>951</v>
      </c>
      <c r="F231" s="52">
        <v>941.95</v>
      </c>
      <c r="G231" s="52"/>
      <c r="H231" s="52"/>
      <c r="I231" s="54">
        <f t="shared" si="335"/>
        <v>-1427.4447949526741</v>
      </c>
      <c r="J231" s="55"/>
      <c r="K231" s="55"/>
      <c r="L231" s="55">
        <f t="shared" si="336"/>
        <v>-9.0499999999999545</v>
      </c>
      <c r="M231" s="56">
        <f t="shared" si="337"/>
        <v>-1427.4447949526741</v>
      </c>
    </row>
    <row r="232" spans="1:13" s="57" customFormat="1">
      <c r="A232" s="51">
        <v>43235</v>
      </c>
      <c r="B232" s="52" t="s">
        <v>454</v>
      </c>
      <c r="C232" s="53">
        <f t="shared" si="334"/>
        <v>883.65243004418267</v>
      </c>
      <c r="D232" s="52" t="s">
        <v>14</v>
      </c>
      <c r="E232" s="52">
        <v>169.75</v>
      </c>
      <c r="F232" s="52">
        <v>171.05</v>
      </c>
      <c r="G232" s="52"/>
      <c r="H232" s="52"/>
      <c r="I232" s="54">
        <f t="shared" si="335"/>
        <v>1148.7481590574475</v>
      </c>
      <c r="J232" s="55"/>
      <c r="K232" s="55"/>
      <c r="L232" s="55">
        <f t="shared" si="336"/>
        <v>1.3000000000000114</v>
      </c>
      <c r="M232" s="56">
        <f t="shared" si="337"/>
        <v>1148.7481590574475</v>
      </c>
    </row>
    <row r="233" spans="1:13" s="57" customFormat="1">
      <c r="A233" s="51">
        <v>43235</v>
      </c>
      <c r="B233" s="52" t="s">
        <v>492</v>
      </c>
      <c r="C233" s="53">
        <f t="shared" ref="C233" si="338">150000/E233</f>
        <v>155.19917227108121</v>
      </c>
      <c r="D233" s="52" t="s">
        <v>18</v>
      </c>
      <c r="E233" s="52">
        <v>966.5</v>
      </c>
      <c r="F233" s="52">
        <v>959.75</v>
      </c>
      <c r="G233" s="52"/>
      <c r="H233" s="52"/>
      <c r="I233" s="54">
        <f t="shared" ref="I233" si="339">(IF(D233="SHORT",E233-F233,IF(D233="LONG",F233-E233)))*C233</f>
        <v>1047.5944128297981</v>
      </c>
      <c r="J233" s="55"/>
      <c r="K233" s="55"/>
      <c r="L233" s="55">
        <f t="shared" ref="L233" si="340">(J233+I233+K233)/C233</f>
        <v>6.75</v>
      </c>
      <c r="M233" s="56">
        <f t="shared" ref="M233" si="341">L233*C233</f>
        <v>1047.5944128297981</v>
      </c>
    </row>
    <row r="234" spans="1:13" s="57" customFormat="1">
      <c r="A234" s="51">
        <v>43234</v>
      </c>
      <c r="B234" s="52" t="s">
        <v>493</v>
      </c>
      <c r="C234" s="53">
        <f t="shared" ref="C234:C236" si="342">150000/E234</f>
        <v>137.77900248002203</v>
      </c>
      <c r="D234" s="52" t="s">
        <v>18</v>
      </c>
      <c r="E234" s="52">
        <v>1088.7</v>
      </c>
      <c r="F234" s="52">
        <v>1080.55</v>
      </c>
      <c r="G234" s="52"/>
      <c r="H234" s="52"/>
      <c r="I234" s="54">
        <f t="shared" ref="I234:I236" si="343">(IF(D234="SHORT",E234-F234,IF(D234="LONG",F234-E234)))*C234</f>
        <v>1122.8988702121922</v>
      </c>
      <c r="J234" s="55"/>
      <c r="K234" s="55"/>
      <c r="L234" s="55">
        <f t="shared" ref="L234:L236" si="344">(J234+I234+K234)/C234</f>
        <v>8.1500000000000909</v>
      </c>
      <c r="M234" s="56">
        <f t="shared" ref="M234:M236" si="345">L234*C234</f>
        <v>1122.8988702121922</v>
      </c>
    </row>
    <row r="235" spans="1:13" s="57" customFormat="1">
      <c r="A235" s="51">
        <v>43234</v>
      </c>
      <c r="B235" s="52" t="s">
        <v>489</v>
      </c>
      <c r="C235" s="53">
        <f t="shared" si="342"/>
        <v>300</v>
      </c>
      <c r="D235" s="52" t="s">
        <v>14</v>
      </c>
      <c r="E235" s="52">
        <v>500</v>
      </c>
      <c r="F235" s="52">
        <v>503.65</v>
      </c>
      <c r="G235" s="52"/>
      <c r="H235" s="52"/>
      <c r="I235" s="54">
        <f t="shared" si="343"/>
        <v>1094.9999999999932</v>
      </c>
      <c r="J235" s="55"/>
      <c r="K235" s="55"/>
      <c r="L235" s="55">
        <f t="shared" si="344"/>
        <v>3.6499999999999773</v>
      </c>
      <c r="M235" s="56">
        <f t="shared" si="345"/>
        <v>1094.9999999999932</v>
      </c>
    </row>
    <row r="236" spans="1:13" s="57" customFormat="1">
      <c r="A236" s="51">
        <v>43234</v>
      </c>
      <c r="B236" s="52" t="s">
        <v>492</v>
      </c>
      <c r="C236" s="53">
        <f t="shared" si="342"/>
        <v>156.3232765358762</v>
      </c>
      <c r="D236" s="52" t="s">
        <v>18</v>
      </c>
      <c r="E236" s="52">
        <v>959.55</v>
      </c>
      <c r="F236" s="52">
        <v>957</v>
      </c>
      <c r="G236" s="52"/>
      <c r="H236" s="52"/>
      <c r="I236" s="54">
        <f t="shared" si="343"/>
        <v>398.62435516647719</v>
      </c>
      <c r="J236" s="55"/>
      <c r="K236" s="55"/>
      <c r="L236" s="55">
        <f t="shared" si="344"/>
        <v>2.5499999999999545</v>
      </c>
      <c r="M236" s="56">
        <f t="shared" si="345"/>
        <v>398.62435516647719</v>
      </c>
    </row>
    <row r="237" spans="1:13" s="57" customFormat="1">
      <c r="A237" s="51">
        <v>43231</v>
      </c>
      <c r="B237" s="52" t="s">
        <v>460</v>
      </c>
      <c r="C237" s="53">
        <f t="shared" ref="C237:C239" si="346">150000/E237</f>
        <v>125.8600436314818</v>
      </c>
      <c r="D237" s="52" t="s">
        <v>14</v>
      </c>
      <c r="E237" s="52">
        <v>1191.8</v>
      </c>
      <c r="F237" s="52">
        <v>1188.4000000000001</v>
      </c>
      <c r="G237" s="52"/>
      <c r="H237" s="52"/>
      <c r="I237" s="54">
        <f t="shared" ref="I237:I239" si="347">(IF(D237="SHORT",E237-F237,IF(D237="LONG",F237-E237)))*C237</f>
        <v>-427.92414834702095</v>
      </c>
      <c r="J237" s="55"/>
      <c r="K237" s="55"/>
      <c r="L237" s="55">
        <f t="shared" ref="L237:L239" si="348">(J237+I237+K237)/C237</f>
        <v>-3.3999999999998636</v>
      </c>
      <c r="M237" s="56">
        <f t="shared" ref="M237:M239" si="349">L237*C237</f>
        <v>-427.92414834702095</v>
      </c>
    </row>
    <row r="238" spans="1:13" s="57" customFormat="1">
      <c r="A238" s="51">
        <v>43231</v>
      </c>
      <c r="B238" s="52" t="s">
        <v>436</v>
      </c>
      <c r="C238" s="53">
        <f t="shared" si="346"/>
        <v>94.191522762951337</v>
      </c>
      <c r="D238" s="52" t="s">
        <v>14</v>
      </c>
      <c r="E238" s="52">
        <v>1592.5</v>
      </c>
      <c r="F238" s="52">
        <v>1589</v>
      </c>
      <c r="G238" s="52"/>
      <c r="H238" s="52"/>
      <c r="I238" s="54">
        <f t="shared" si="347"/>
        <v>-329.67032967032969</v>
      </c>
      <c r="J238" s="55"/>
      <c r="K238" s="55"/>
      <c r="L238" s="55">
        <f t="shared" si="348"/>
        <v>-3.5</v>
      </c>
      <c r="M238" s="56">
        <f t="shared" si="349"/>
        <v>-329.67032967032969</v>
      </c>
    </row>
    <row r="239" spans="1:13" s="57" customFormat="1">
      <c r="A239" s="51">
        <v>43231</v>
      </c>
      <c r="B239" s="52" t="s">
        <v>492</v>
      </c>
      <c r="C239" s="53">
        <f t="shared" si="346"/>
        <v>174.02401531411334</v>
      </c>
      <c r="D239" s="52" t="s">
        <v>14</v>
      </c>
      <c r="E239" s="52">
        <v>861.95</v>
      </c>
      <c r="F239" s="52">
        <v>868</v>
      </c>
      <c r="G239" s="52">
        <v>876.25</v>
      </c>
      <c r="H239" s="52"/>
      <c r="I239" s="54">
        <f t="shared" si="347"/>
        <v>1052.8452926503778</v>
      </c>
      <c r="J239" s="55">
        <f t="shared" ref="J239" si="350">(IF(D239="SHORT",IF(G239="",0,F239-G239),IF(D239="LONG",IF(G239="",0,G239-F239))))*C239</f>
        <v>1435.698126341435</v>
      </c>
      <c r="K239" s="55"/>
      <c r="L239" s="55">
        <f t="shared" si="348"/>
        <v>14.299999999999955</v>
      </c>
      <c r="M239" s="56">
        <f t="shared" si="349"/>
        <v>2488.5434189918128</v>
      </c>
    </row>
    <row r="240" spans="1:13" s="57" customFormat="1">
      <c r="A240" s="51">
        <v>43231</v>
      </c>
      <c r="B240" s="52" t="s">
        <v>434</v>
      </c>
      <c r="C240" s="53">
        <f t="shared" ref="C240:C242" si="351">150000/E240</f>
        <v>440.98191974129065</v>
      </c>
      <c r="D240" s="52" t="s">
        <v>14</v>
      </c>
      <c r="E240" s="52">
        <v>340.15</v>
      </c>
      <c r="F240" s="52">
        <v>342.5</v>
      </c>
      <c r="G240" s="52"/>
      <c r="H240" s="52"/>
      <c r="I240" s="54">
        <f t="shared" ref="I240:I242" si="352">(IF(D240="SHORT",E240-F240,IF(D240="LONG",F240-E240)))*C240</f>
        <v>1036.3075113920431</v>
      </c>
      <c r="J240" s="55"/>
      <c r="K240" s="55"/>
      <c r="L240" s="55">
        <f t="shared" ref="L240:L242" si="353">(J240+I240+K240)/C240</f>
        <v>2.3500000000000227</v>
      </c>
      <c r="M240" s="56">
        <f t="shared" ref="M240:M242" si="354">L240*C240</f>
        <v>1036.3075113920431</v>
      </c>
    </row>
    <row r="241" spans="1:13" s="57" customFormat="1">
      <c r="A241" s="51">
        <v>43230</v>
      </c>
      <c r="B241" s="52" t="s">
        <v>491</v>
      </c>
      <c r="C241" s="53">
        <f t="shared" si="351"/>
        <v>43.102209706617629</v>
      </c>
      <c r="D241" s="52" t="s">
        <v>18</v>
      </c>
      <c r="E241" s="52">
        <v>3480.1</v>
      </c>
      <c r="F241" s="52">
        <v>3455.75</v>
      </c>
      <c r="G241" s="52"/>
      <c r="H241" s="52"/>
      <c r="I241" s="54">
        <f t="shared" si="352"/>
        <v>1049.5388063561354</v>
      </c>
      <c r="J241" s="55"/>
      <c r="K241" s="55"/>
      <c r="L241" s="55">
        <f t="shared" si="353"/>
        <v>24.349999999999909</v>
      </c>
      <c r="M241" s="56">
        <f t="shared" si="354"/>
        <v>1049.5388063561354</v>
      </c>
    </row>
    <row r="242" spans="1:13" s="57" customFormat="1">
      <c r="A242" s="51">
        <v>43230</v>
      </c>
      <c r="B242" s="52" t="s">
        <v>464</v>
      </c>
      <c r="C242" s="53">
        <f t="shared" si="351"/>
        <v>919.39932577382774</v>
      </c>
      <c r="D242" s="52" t="s">
        <v>14</v>
      </c>
      <c r="E242" s="52">
        <v>163.15</v>
      </c>
      <c r="F242" s="52">
        <v>162.19999999999999</v>
      </c>
      <c r="G242" s="52"/>
      <c r="H242" s="52"/>
      <c r="I242" s="54">
        <f t="shared" si="352"/>
        <v>-873.42935948515208</v>
      </c>
      <c r="J242" s="55"/>
      <c r="K242" s="55"/>
      <c r="L242" s="55">
        <f t="shared" si="353"/>
        <v>-0.95000000000001705</v>
      </c>
      <c r="M242" s="56">
        <f t="shared" si="354"/>
        <v>-873.42935948515208</v>
      </c>
    </row>
    <row r="243" spans="1:13" s="57" customFormat="1">
      <c r="A243" s="51">
        <v>43229</v>
      </c>
      <c r="B243" s="52" t="s">
        <v>490</v>
      </c>
      <c r="C243" s="53">
        <f t="shared" ref="C243:C247" si="355">150000/E243</f>
        <v>405.40540540540542</v>
      </c>
      <c r="D243" s="52" t="s">
        <v>14</v>
      </c>
      <c r="E243" s="52">
        <v>370</v>
      </c>
      <c r="F243" s="52">
        <v>372.8</v>
      </c>
      <c r="G243" s="52"/>
      <c r="H243" s="52"/>
      <c r="I243" s="54">
        <f t="shared" ref="I243:I247" si="356">(IF(D243="SHORT",E243-F243,IF(D243="LONG",F243-E243)))*C243</f>
        <v>1135.1351351351398</v>
      </c>
      <c r="J243" s="55"/>
      <c r="K243" s="55"/>
      <c r="L243" s="55">
        <f t="shared" ref="L243:L247" si="357">(J243+I243+K243)/C243</f>
        <v>2.8000000000000114</v>
      </c>
      <c r="M243" s="56">
        <f t="shared" ref="M243:M247" si="358">L243*C243</f>
        <v>1135.1351351351398</v>
      </c>
    </row>
    <row r="244" spans="1:13" s="57" customFormat="1">
      <c r="A244" s="51">
        <v>43229</v>
      </c>
      <c r="B244" s="52" t="s">
        <v>440</v>
      </c>
      <c r="C244" s="53">
        <f t="shared" si="355"/>
        <v>100.418410041841</v>
      </c>
      <c r="D244" s="52" t="s">
        <v>14</v>
      </c>
      <c r="E244" s="52">
        <v>1493.75</v>
      </c>
      <c r="F244" s="52">
        <v>1504.2</v>
      </c>
      <c r="G244" s="52"/>
      <c r="H244" s="52"/>
      <c r="I244" s="54">
        <f t="shared" si="356"/>
        <v>1049.3723849372429</v>
      </c>
      <c r="J244" s="55"/>
      <c r="K244" s="55"/>
      <c r="L244" s="55">
        <f t="shared" si="357"/>
        <v>10.450000000000045</v>
      </c>
      <c r="M244" s="56">
        <f t="shared" si="358"/>
        <v>1049.3723849372429</v>
      </c>
    </row>
    <row r="245" spans="1:13" s="57" customFormat="1">
      <c r="A245" s="51">
        <v>43229</v>
      </c>
      <c r="B245" s="52" t="s">
        <v>421</v>
      </c>
      <c r="C245" s="53">
        <f t="shared" si="355"/>
        <v>2130.681818181818</v>
      </c>
      <c r="D245" s="52" t="s">
        <v>14</v>
      </c>
      <c r="E245" s="52">
        <v>70.400000000000006</v>
      </c>
      <c r="F245" s="52">
        <v>69.7</v>
      </c>
      <c r="G245" s="52"/>
      <c r="H245" s="52"/>
      <c r="I245" s="54">
        <f t="shared" si="356"/>
        <v>-1491.4772727272787</v>
      </c>
      <c r="J245" s="55"/>
      <c r="K245" s="55"/>
      <c r="L245" s="55">
        <f t="shared" si="357"/>
        <v>-0.70000000000000284</v>
      </c>
      <c r="M245" s="56">
        <f t="shared" si="358"/>
        <v>-1491.4772727272787</v>
      </c>
    </row>
    <row r="246" spans="1:13" s="66" customFormat="1">
      <c r="A246" s="60">
        <v>43229</v>
      </c>
      <c r="B246" s="61" t="s">
        <v>489</v>
      </c>
      <c r="C246" s="62">
        <f t="shared" si="355"/>
        <v>283.55387523629491</v>
      </c>
      <c r="D246" s="61" t="s">
        <v>14</v>
      </c>
      <c r="E246" s="61">
        <v>529</v>
      </c>
      <c r="F246" s="61">
        <v>532.95000000000005</v>
      </c>
      <c r="G246" s="61">
        <v>538.04999999999995</v>
      </c>
      <c r="H246" s="61">
        <v>543.15</v>
      </c>
      <c r="I246" s="63">
        <f t="shared" si="356"/>
        <v>1120.0378071833777</v>
      </c>
      <c r="J246" s="64">
        <f t="shared" ref="J246" si="359">(IF(D246="SHORT",IF(G246="",0,F246-G246),IF(D246="LONG",IF(G246="",0,G246-F246))))*C246</f>
        <v>1446.1247637050783</v>
      </c>
      <c r="K246" s="64">
        <f t="shared" ref="K246" si="360">(IF(D246="SHORT",IF(H246="",0,G246-H246),IF(D246="LONG",IF(H246="",0,(H246-G246)))))*C246</f>
        <v>1446.1247637051106</v>
      </c>
      <c r="L246" s="64">
        <f t="shared" si="357"/>
        <v>14.149999999999977</v>
      </c>
      <c r="M246" s="65">
        <f t="shared" si="358"/>
        <v>4012.2873345935668</v>
      </c>
    </row>
    <row r="247" spans="1:13" s="57" customFormat="1">
      <c r="A247" s="51">
        <v>43229</v>
      </c>
      <c r="B247" s="52" t="s">
        <v>488</v>
      </c>
      <c r="C247" s="53">
        <f t="shared" si="355"/>
        <v>241.15755627009645</v>
      </c>
      <c r="D247" s="52" t="s">
        <v>14</v>
      </c>
      <c r="E247" s="52">
        <v>622</v>
      </c>
      <c r="F247" s="52">
        <v>616.04999999999995</v>
      </c>
      <c r="G247" s="52"/>
      <c r="H247" s="52"/>
      <c r="I247" s="54">
        <f t="shared" si="356"/>
        <v>-1434.887459807085</v>
      </c>
      <c r="J247" s="55"/>
      <c r="K247" s="55"/>
      <c r="L247" s="55">
        <f t="shared" si="357"/>
        <v>-5.9500000000000464</v>
      </c>
      <c r="M247" s="56">
        <f t="shared" si="358"/>
        <v>-1434.887459807085</v>
      </c>
    </row>
    <row r="248" spans="1:13" s="57" customFormat="1">
      <c r="A248" s="51">
        <v>43228</v>
      </c>
      <c r="B248" s="52" t="s">
        <v>471</v>
      </c>
      <c r="C248" s="53">
        <f t="shared" ref="C248:C249" si="361">150000/E248</f>
        <v>4065.040650406504</v>
      </c>
      <c r="D248" s="52" t="s">
        <v>18</v>
      </c>
      <c r="E248" s="52">
        <v>36.9</v>
      </c>
      <c r="F248" s="52">
        <v>36.6</v>
      </c>
      <c r="G248" s="52"/>
      <c r="H248" s="52"/>
      <c r="I248" s="54">
        <f t="shared" ref="I248:I249" si="362">(IF(D248="SHORT",E248-F248,IF(D248="LONG",F248-E248)))*C248</f>
        <v>1219.5121951219396</v>
      </c>
      <c r="J248" s="55"/>
      <c r="K248" s="55"/>
      <c r="L248" s="55">
        <f t="shared" ref="L248:L249" si="363">(J248+I248+K248)/C248</f>
        <v>0.29999999999999716</v>
      </c>
      <c r="M248" s="56">
        <f t="shared" ref="M248:M249" si="364">L248*C248</f>
        <v>1219.5121951219396</v>
      </c>
    </row>
    <row r="249" spans="1:13" s="57" customFormat="1">
      <c r="A249" s="51">
        <v>43228</v>
      </c>
      <c r="B249" s="52" t="s">
        <v>487</v>
      </c>
      <c r="C249" s="53">
        <f t="shared" si="361"/>
        <v>566.03773584905662</v>
      </c>
      <c r="D249" s="52" t="s">
        <v>14</v>
      </c>
      <c r="E249" s="52">
        <v>265</v>
      </c>
      <c r="F249" s="52">
        <v>266.85000000000002</v>
      </c>
      <c r="G249" s="52">
        <v>269.39999999999998</v>
      </c>
      <c r="H249" s="52"/>
      <c r="I249" s="54">
        <f t="shared" si="362"/>
        <v>1047.1698113207676</v>
      </c>
      <c r="J249" s="55">
        <f t="shared" ref="J249" si="365">(IF(D249="SHORT",IF(G249="",0,F249-G249),IF(D249="LONG",IF(G249="",0,G249-F249))))*C249</f>
        <v>1443.3962264150687</v>
      </c>
      <c r="K249" s="55"/>
      <c r="L249" s="55">
        <f t="shared" si="363"/>
        <v>4.3999999999999773</v>
      </c>
      <c r="M249" s="56">
        <f t="shared" si="364"/>
        <v>2490.5660377358363</v>
      </c>
    </row>
    <row r="250" spans="1:13" s="66" customFormat="1">
      <c r="A250" s="60">
        <v>43227</v>
      </c>
      <c r="B250" s="61" t="s">
        <v>486</v>
      </c>
      <c r="C250" s="62">
        <f t="shared" ref="C250" si="366">150000/E250</f>
        <v>1260.5042016806722</v>
      </c>
      <c r="D250" s="61" t="s">
        <v>14</v>
      </c>
      <c r="E250" s="61">
        <v>119</v>
      </c>
      <c r="F250" s="61">
        <v>119.8</v>
      </c>
      <c r="G250" s="61">
        <v>121</v>
      </c>
      <c r="H250" s="61">
        <v>122.15</v>
      </c>
      <c r="I250" s="63">
        <f t="shared" ref="I250" si="367">(IF(D250="SHORT",E250-F250,IF(D250="LONG",F250-E250)))*C250</f>
        <v>1008.4033613445341</v>
      </c>
      <c r="J250" s="64">
        <f t="shared" ref="J250" si="368">(IF(D250="SHORT",IF(G250="",0,F250-G250),IF(D250="LONG",IF(G250="",0,G250-F250))))*C250</f>
        <v>1512.6050420168101</v>
      </c>
      <c r="K250" s="64">
        <f t="shared" ref="K250" si="369">(IF(D250="SHORT",IF(H250="",0,G250-H250),IF(D250="LONG",IF(H250="",0,(H250-G250)))))*C250</f>
        <v>1449.5798319327801</v>
      </c>
      <c r="L250" s="64">
        <f t="shared" ref="L250" si="370">(J250+I250+K250)/C250</f>
        <v>3.1500000000000057</v>
      </c>
      <c r="M250" s="65">
        <f t="shared" ref="M250" si="371">L250*C250</f>
        <v>3970.5882352941244</v>
      </c>
    </row>
    <row r="251" spans="1:13" s="66" customFormat="1">
      <c r="A251" s="60">
        <v>43227</v>
      </c>
      <c r="B251" s="61" t="s">
        <v>421</v>
      </c>
      <c r="C251" s="62">
        <f t="shared" ref="C251:C254" si="372">150000/E251</f>
        <v>2290.0763358778627</v>
      </c>
      <c r="D251" s="61" t="s">
        <v>14</v>
      </c>
      <c r="E251" s="61">
        <v>65.5</v>
      </c>
      <c r="F251" s="61">
        <v>65.95</v>
      </c>
      <c r="G251" s="61">
        <v>66.599999999999994</v>
      </c>
      <c r="H251" s="61">
        <v>67.25</v>
      </c>
      <c r="I251" s="63">
        <f t="shared" ref="I251:I254" si="373">(IF(D251="SHORT",E251-F251,IF(D251="LONG",F251-E251)))*C251</f>
        <v>1030.5343511450446</v>
      </c>
      <c r="J251" s="64">
        <f t="shared" ref="J251:J254" si="374">(IF(D251="SHORT",IF(G251="",0,F251-G251),IF(D251="LONG",IF(G251="",0,G251-F251))))*C251</f>
        <v>1488.5496183205912</v>
      </c>
      <c r="K251" s="64">
        <f t="shared" ref="K251:K254" si="375">(IF(D251="SHORT",IF(H251="",0,G251-H251),IF(D251="LONG",IF(H251="",0,(H251-G251)))))*C251</f>
        <v>1488.5496183206237</v>
      </c>
      <c r="L251" s="64">
        <f t="shared" ref="L251:L254" si="376">(J251+I251+K251)/C251</f>
        <v>1.75</v>
      </c>
      <c r="M251" s="65">
        <f t="shared" ref="M251:M254" si="377">L251*C251</f>
        <v>4007.6335877862598</v>
      </c>
    </row>
    <row r="252" spans="1:13" s="57" customFormat="1">
      <c r="A252" s="51">
        <v>43227</v>
      </c>
      <c r="B252" s="52" t="s">
        <v>484</v>
      </c>
      <c r="C252" s="53">
        <f t="shared" si="372"/>
        <v>144.02304368698992</v>
      </c>
      <c r="D252" s="52" t="s">
        <v>14</v>
      </c>
      <c r="E252" s="52">
        <v>1041.5</v>
      </c>
      <c r="F252" s="52">
        <v>1048.8</v>
      </c>
      <c r="G252" s="52">
        <v>1058.75</v>
      </c>
      <c r="H252" s="52"/>
      <c r="I252" s="54">
        <f t="shared" si="373"/>
        <v>1051.36821891502</v>
      </c>
      <c r="J252" s="55">
        <f t="shared" si="374"/>
        <v>1433.0292846855564</v>
      </c>
      <c r="K252" s="55"/>
      <c r="L252" s="55">
        <f t="shared" si="376"/>
        <v>17.25</v>
      </c>
      <c r="M252" s="56">
        <f t="shared" si="377"/>
        <v>2484.3975036005763</v>
      </c>
    </row>
    <row r="253" spans="1:13" s="57" customFormat="1">
      <c r="A253" s="51">
        <v>43227</v>
      </c>
      <c r="B253" s="52" t="s">
        <v>483</v>
      </c>
      <c r="C253" s="53">
        <f t="shared" si="372"/>
        <v>551.16663604629809</v>
      </c>
      <c r="D253" s="52" t="s">
        <v>14</v>
      </c>
      <c r="E253" s="52">
        <v>272.14999999999998</v>
      </c>
      <c r="F253" s="52">
        <v>269.55</v>
      </c>
      <c r="G253" s="52"/>
      <c r="H253" s="52"/>
      <c r="I253" s="54">
        <f t="shared" si="373"/>
        <v>-1433.0332537203562</v>
      </c>
      <c r="J253" s="55"/>
      <c r="K253" s="55"/>
      <c r="L253" s="55">
        <f t="shared" si="376"/>
        <v>-2.5999999999999659</v>
      </c>
      <c r="M253" s="56">
        <f t="shared" si="377"/>
        <v>-1433.0332537203562</v>
      </c>
    </row>
    <row r="254" spans="1:13" s="66" customFormat="1">
      <c r="A254" s="60">
        <v>43224</v>
      </c>
      <c r="B254" s="61" t="s">
        <v>485</v>
      </c>
      <c r="C254" s="62">
        <f t="shared" si="372"/>
        <v>471.40163419233187</v>
      </c>
      <c r="D254" s="61" t="s">
        <v>14</v>
      </c>
      <c r="E254" s="61">
        <v>318.2</v>
      </c>
      <c r="F254" s="61">
        <v>320.39999999999998</v>
      </c>
      <c r="G254" s="61">
        <v>323.5</v>
      </c>
      <c r="H254" s="61">
        <v>326.55</v>
      </c>
      <c r="I254" s="63">
        <f t="shared" si="373"/>
        <v>1037.0835952231248</v>
      </c>
      <c r="J254" s="64">
        <f t="shared" si="374"/>
        <v>1461.3450659962396</v>
      </c>
      <c r="K254" s="64">
        <f t="shared" si="375"/>
        <v>1437.7749842866176</v>
      </c>
      <c r="L254" s="64">
        <f t="shared" si="376"/>
        <v>8.3500000000000245</v>
      </c>
      <c r="M254" s="65">
        <f t="shared" si="377"/>
        <v>3936.2036455059829</v>
      </c>
    </row>
    <row r="255" spans="1:13" s="57" customFormat="1">
      <c r="A255" s="51">
        <v>43224</v>
      </c>
      <c r="B255" s="52" t="s">
        <v>482</v>
      </c>
      <c r="C255" s="53">
        <f t="shared" ref="C255:C258" si="378">150000/E255</f>
        <v>598.80239520958082</v>
      </c>
      <c r="D255" s="52" t="s">
        <v>14</v>
      </c>
      <c r="E255" s="52">
        <v>250.5</v>
      </c>
      <c r="F255" s="52">
        <v>252.25</v>
      </c>
      <c r="G255" s="52"/>
      <c r="H255" s="52"/>
      <c r="I255" s="54">
        <f t="shared" ref="I255:I258" si="379">(IF(D255="SHORT",E255-F255,IF(D255="LONG",F255-E255)))*C255</f>
        <v>1047.9041916167664</v>
      </c>
      <c r="J255" s="55"/>
      <c r="K255" s="55"/>
      <c r="L255" s="55">
        <f t="shared" ref="L255:L258" si="380">(J255+I255+K255)/C255</f>
        <v>1.75</v>
      </c>
      <c r="M255" s="56">
        <f t="shared" ref="M255:M258" si="381">L255*C255</f>
        <v>1047.9041916167664</v>
      </c>
    </row>
    <row r="256" spans="1:13" s="57" customFormat="1">
      <c r="A256" s="51">
        <v>43224</v>
      </c>
      <c r="B256" s="52" t="s">
        <v>481</v>
      </c>
      <c r="C256" s="53">
        <f t="shared" si="378"/>
        <v>255.2322613578356</v>
      </c>
      <c r="D256" s="52" t="s">
        <v>14</v>
      </c>
      <c r="E256" s="52">
        <v>587.70000000000005</v>
      </c>
      <c r="F256" s="52">
        <v>582.1</v>
      </c>
      <c r="G256" s="52"/>
      <c r="H256" s="52"/>
      <c r="I256" s="54">
        <f t="shared" si="379"/>
        <v>-1429.3006636038851</v>
      </c>
      <c r="J256" s="55"/>
      <c r="K256" s="55"/>
      <c r="L256" s="55">
        <f t="shared" si="380"/>
        <v>-5.6000000000000227</v>
      </c>
      <c r="M256" s="56">
        <f t="shared" si="381"/>
        <v>-1429.3006636038851</v>
      </c>
    </row>
    <row r="257" spans="1:13" s="57" customFormat="1">
      <c r="A257" s="51">
        <v>43224</v>
      </c>
      <c r="B257" s="52" t="s">
        <v>477</v>
      </c>
      <c r="C257" s="53">
        <f t="shared" si="378"/>
        <v>4731.8611987381701</v>
      </c>
      <c r="D257" s="52" t="s">
        <v>14</v>
      </c>
      <c r="E257" s="52">
        <v>31.7</v>
      </c>
      <c r="F257" s="52">
        <v>31.35</v>
      </c>
      <c r="G257" s="52"/>
      <c r="H257" s="52"/>
      <c r="I257" s="54">
        <f t="shared" si="379"/>
        <v>-1656.1514195583495</v>
      </c>
      <c r="J257" s="55"/>
      <c r="K257" s="55"/>
      <c r="L257" s="55">
        <f t="shared" si="380"/>
        <v>-0.34999999999999787</v>
      </c>
      <c r="M257" s="56">
        <f t="shared" si="381"/>
        <v>-1656.1514195583495</v>
      </c>
    </row>
    <row r="258" spans="1:13" s="57" customFormat="1">
      <c r="A258" s="51">
        <v>43224</v>
      </c>
      <c r="B258" s="52" t="s">
        <v>480</v>
      </c>
      <c r="C258" s="53">
        <f t="shared" si="378"/>
        <v>182.94914013904136</v>
      </c>
      <c r="D258" s="52" t="s">
        <v>14</v>
      </c>
      <c r="E258" s="52">
        <v>819.9</v>
      </c>
      <c r="F258" s="52">
        <v>825.6</v>
      </c>
      <c r="G258" s="52">
        <v>833.5</v>
      </c>
      <c r="H258" s="52"/>
      <c r="I258" s="54">
        <f t="shared" si="379"/>
        <v>1042.8100987925441</v>
      </c>
      <c r="J258" s="55">
        <f t="shared" ref="J258" si="382">(IF(D258="SHORT",IF(G258="",0,F258-G258),IF(D258="LONG",IF(G258="",0,G258-F258))))*C258</f>
        <v>1445.2982070984226</v>
      </c>
      <c r="K258" s="55"/>
      <c r="L258" s="55">
        <f t="shared" si="380"/>
        <v>13.600000000000023</v>
      </c>
      <c r="M258" s="56">
        <f t="shared" si="381"/>
        <v>2488.1083058909667</v>
      </c>
    </row>
    <row r="259" spans="1:13" s="57" customFormat="1">
      <c r="A259" s="51">
        <v>43223</v>
      </c>
      <c r="B259" s="52" t="s">
        <v>479</v>
      </c>
      <c r="C259" s="53">
        <f t="shared" ref="C259:C263" si="383">150000/E259</f>
        <v>285.82317073170736</v>
      </c>
      <c r="D259" s="52" t="s">
        <v>14</v>
      </c>
      <c r="E259" s="52">
        <v>524.79999999999995</v>
      </c>
      <c r="F259" s="52">
        <v>526.25</v>
      </c>
      <c r="G259" s="52"/>
      <c r="H259" s="52"/>
      <c r="I259" s="54">
        <f t="shared" ref="I259:I263" si="384">(IF(D259="SHORT",E259-F259,IF(D259="LONG",F259-E259)))*C259</f>
        <v>414.44359756098868</v>
      </c>
      <c r="J259" s="55"/>
      <c r="K259" s="55"/>
      <c r="L259" s="55">
        <f t="shared" ref="L259:L263" si="385">(J259+I259+K259)/C259</f>
        <v>1.4500000000000455</v>
      </c>
      <c r="M259" s="56">
        <f t="shared" ref="M259:M263" si="386">L259*C259</f>
        <v>414.44359756098868</v>
      </c>
    </row>
    <row r="260" spans="1:13" s="57" customFormat="1">
      <c r="A260" s="51">
        <v>43223</v>
      </c>
      <c r="B260" s="52" t="s">
        <v>476</v>
      </c>
      <c r="C260" s="53">
        <f t="shared" si="383"/>
        <v>1526.7175572519084</v>
      </c>
      <c r="D260" s="52" t="s">
        <v>18</v>
      </c>
      <c r="E260" s="52">
        <v>98.25</v>
      </c>
      <c r="F260" s="52">
        <v>97.5</v>
      </c>
      <c r="G260" s="52">
        <v>96.55</v>
      </c>
      <c r="H260" s="52"/>
      <c r="I260" s="54">
        <f t="shared" si="384"/>
        <v>1145.0381679389313</v>
      </c>
      <c r="J260" s="55">
        <f t="shared" ref="J260:J263" si="387">(IF(D260="SHORT",IF(G260="",0,F260-G260),IF(D260="LONG",IF(G260="",0,G260-F260))))*C260</f>
        <v>1450.3816793893172</v>
      </c>
      <c r="K260" s="55"/>
      <c r="L260" s="55">
        <f t="shared" si="385"/>
        <v>1.7000000000000028</v>
      </c>
      <c r="M260" s="56">
        <f t="shared" si="386"/>
        <v>2595.4198473282486</v>
      </c>
    </row>
    <row r="261" spans="1:13" s="57" customFormat="1">
      <c r="A261" s="51">
        <v>43223</v>
      </c>
      <c r="B261" s="52" t="s">
        <v>391</v>
      </c>
      <c r="C261" s="53">
        <f t="shared" si="383"/>
        <v>934.57943925233644</v>
      </c>
      <c r="D261" s="52" t="s">
        <v>18</v>
      </c>
      <c r="E261" s="52">
        <v>160.5</v>
      </c>
      <c r="F261" s="52">
        <v>161.05000000000001</v>
      </c>
      <c r="G261" s="52"/>
      <c r="H261" s="52"/>
      <c r="I261" s="54">
        <f t="shared" si="384"/>
        <v>-514.01869158879572</v>
      </c>
      <c r="J261" s="55"/>
      <c r="K261" s="55"/>
      <c r="L261" s="55">
        <f t="shared" si="385"/>
        <v>-0.55000000000001137</v>
      </c>
      <c r="M261" s="56">
        <f t="shared" si="386"/>
        <v>-514.01869158879572</v>
      </c>
    </row>
    <row r="262" spans="1:13" s="57" customFormat="1">
      <c r="A262" s="51">
        <v>43223</v>
      </c>
      <c r="B262" s="52" t="s">
        <v>478</v>
      </c>
      <c r="C262" s="53">
        <f t="shared" si="383"/>
        <v>76.883649410558689</v>
      </c>
      <c r="D262" s="52" t="s">
        <v>18</v>
      </c>
      <c r="E262" s="52">
        <v>1951</v>
      </c>
      <c r="F262" s="52">
        <v>1969.55</v>
      </c>
      <c r="G262" s="52"/>
      <c r="H262" s="52"/>
      <c r="I262" s="54">
        <f t="shared" si="384"/>
        <v>-1426.1916965658602</v>
      </c>
      <c r="J262" s="55"/>
      <c r="K262" s="55"/>
      <c r="L262" s="55">
        <f t="shared" si="385"/>
        <v>-18.549999999999955</v>
      </c>
      <c r="M262" s="56">
        <f t="shared" si="386"/>
        <v>-1426.1916965658602</v>
      </c>
    </row>
    <row r="263" spans="1:13" s="66" customFormat="1">
      <c r="A263" s="60">
        <v>43223</v>
      </c>
      <c r="B263" s="61" t="s">
        <v>477</v>
      </c>
      <c r="C263" s="62">
        <f t="shared" si="383"/>
        <v>4580.1526717557254</v>
      </c>
      <c r="D263" s="61" t="s">
        <v>18</v>
      </c>
      <c r="E263" s="61">
        <v>32.75</v>
      </c>
      <c r="F263" s="61">
        <v>32.5</v>
      </c>
      <c r="G263" s="61">
        <v>32.15</v>
      </c>
      <c r="H263" s="61">
        <v>31.85</v>
      </c>
      <c r="I263" s="63">
        <f t="shared" si="384"/>
        <v>1145.0381679389313</v>
      </c>
      <c r="J263" s="64">
        <f t="shared" si="387"/>
        <v>1603.0534351145104</v>
      </c>
      <c r="K263" s="64">
        <f t="shared" ref="K263" si="388">(IF(D263="SHORT",IF(H263="",0,G263-H263),IF(D263="LONG",IF(H263="",0,(H263-G263)))))*C263</f>
        <v>1374.0458015267045</v>
      </c>
      <c r="L263" s="64">
        <f t="shared" si="385"/>
        <v>0.89999999999999847</v>
      </c>
      <c r="M263" s="65">
        <f t="shared" si="386"/>
        <v>4122.1374045801458</v>
      </c>
    </row>
    <row r="264" spans="1:13" s="66" customFormat="1">
      <c r="A264" s="60">
        <v>43222</v>
      </c>
      <c r="B264" s="61" t="s">
        <v>476</v>
      </c>
      <c r="C264" s="62">
        <f t="shared" ref="C264:C268" si="389">150000/E264</f>
        <v>1237.1134020618556</v>
      </c>
      <c r="D264" s="61" t="s">
        <v>18</v>
      </c>
      <c r="E264" s="61">
        <v>121.25</v>
      </c>
      <c r="F264" s="61">
        <v>120.4</v>
      </c>
      <c r="G264" s="61">
        <v>119.15</v>
      </c>
      <c r="H264" s="61">
        <v>117.9</v>
      </c>
      <c r="I264" s="63">
        <f t="shared" ref="I264:I268" si="390">(IF(D264="SHORT",E264-F264,IF(D264="LONG",F264-E264)))*C264</f>
        <v>1051.5463917525701</v>
      </c>
      <c r="J264" s="64">
        <f t="shared" ref="J264:J268" si="391">(IF(D264="SHORT",IF(G264="",0,F264-G264),IF(D264="LONG",IF(G264="",0,G264-F264))))*C264</f>
        <v>1546.3917525773195</v>
      </c>
      <c r="K264" s="64">
        <f t="shared" ref="K264" si="392">(IF(D264="SHORT",IF(H264="",0,G264-H264),IF(D264="LONG",IF(H264="",0,(H264-G264)))))*C264</f>
        <v>1546.3917525773195</v>
      </c>
      <c r="L264" s="64">
        <f t="shared" ref="L264:L268" si="393">(J264+I264+K264)/C264</f>
        <v>3.3499999999999943</v>
      </c>
      <c r="M264" s="65">
        <f t="shared" ref="M264:M268" si="394">L264*C264</f>
        <v>4144.3298969072093</v>
      </c>
    </row>
    <row r="265" spans="1:13" s="57" customFormat="1">
      <c r="A265" s="51">
        <v>43222</v>
      </c>
      <c r="B265" s="52" t="s">
        <v>475</v>
      </c>
      <c r="C265" s="53">
        <f t="shared" si="389"/>
        <v>366.83785766691125</v>
      </c>
      <c r="D265" s="52" t="s">
        <v>14</v>
      </c>
      <c r="E265" s="52">
        <v>408.9</v>
      </c>
      <c r="F265" s="52">
        <v>410.5</v>
      </c>
      <c r="G265" s="52"/>
      <c r="H265" s="52"/>
      <c r="I265" s="54">
        <f>(IF(D265="SHORT",E265-F265,IF(D265="LONG",F265-E265)))*C265</f>
        <v>586.94057226706639</v>
      </c>
      <c r="J265" s="55"/>
      <c r="K265" s="55"/>
      <c r="L265" s="55">
        <f t="shared" si="393"/>
        <v>1.600000000000023</v>
      </c>
      <c r="M265" s="56">
        <f t="shared" si="394"/>
        <v>586.94057226706639</v>
      </c>
    </row>
    <row r="266" spans="1:13" s="57" customFormat="1">
      <c r="A266" s="51">
        <v>43222</v>
      </c>
      <c r="B266" s="52" t="s">
        <v>474</v>
      </c>
      <c r="C266" s="53">
        <f t="shared" si="389"/>
        <v>236.51844843897823</v>
      </c>
      <c r="D266" s="52" t="s">
        <v>18</v>
      </c>
      <c r="E266" s="52">
        <v>634.20000000000005</v>
      </c>
      <c r="F266" s="52">
        <v>634</v>
      </c>
      <c r="G266" s="52"/>
      <c r="H266" s="52"/>
      <c r="I266" s="54">
        <f t="shared" si="390"/>
        <v>47.303689687806404</v>
      </c>
      <c r="J266" s="55"/>
      <c r="K266" s="55"/>
      <c r="L266" s="55">
        <f t="shared" si="393"/>
        <v>0.2000000000000455</v>
      </c>
      <c r="M266" s="56">
        <f t="shared" si="394"/>
        <v>47.303689687806404</v>
      </c>
    </row>
    <row r="267" spans="1:13" s="57" customFormat="1">
      <c r="A267" s="51">
        <v>43222</v>
      </c>
      <c r="B267" s="52" t="s">
        <v>473</v>
      </c>
      <c r="C267" s="53">
        <f t="shared" si="389"/>
        <v>170.67759003242872</v>
      </c>
      <c r="D267" s="52" t="s">
        <v>18</v>
      </c>
      <c r="E267" s="52">
        <v>878.85</v>
      </c>
      <c r="F267" s="52">
        <v>872.7</v>
      </c>
      <c r="G267" s="52">
        <v>864.4</v>
      </c>
      <c r="H267" s="52"/>
      <c r="I267" s="54">
        <f t="shared" si="390"/>
        <v>1049.6671786994327</v>
      </c>
      <c r="J267" s="55">
        <f t="shared" si="391"/>
        <v>1416.6239972691701</v>
      </c>
      <c r="K267" s="55"/>
      <c r="L267" s="55">
        <f t="shared" si="393"/>
        <v>14.450000000000047</v>
      </c>
      <c r="M267" s="56">
        <f t="shared" si="394"/>
        <v>2466.2911759686031</v>
      </c>
    </row>
    <row r="268" spans="1:13" s="57" customFormat="1">
      <c r="A268" s="51">
        <v>43222</v>
      </c>
      <c r="B268" s="52" t="s">
        <v>472</v>
      </c>
      <c r="C268" s="53">
        <f t="shared" si="389"/>
        <v>131.46362839614375</v>
      </c>
      <c r="D268" s="52" t="s">
        <v>18</v>
      </c>
      <c r="E268" s="52">
        <v>1141</v>
      </c>
      <c r="F268" s="52">
        <v>1133.05</v>
      </c>
      <c r="G268" s="52">
        <v>1122.25</v>
      </c>
      <c r="H268" s="52"/>
      <c r="I268" s="54">
        <f t="shared" si="390"/>
        <v>1045.1358457493488</v>
      </c>
      <c r="J268" s="55">
        <f t="shared" si="391"/>
        <v>1419.8071866783464</v>
      </c>
      <c r="K268" s="55"/>
      <c r="L268" s="55">
        <f t="shared" si="393"/>
        <v>18.75</v>
      </c>
      <c r="M268" s="56">
        <f t="shared" si="394"/>
        <v>2464.9430324276955</v>
      </c>
    </row>
    <row r="269" spans="1:13" ht="15.75">
      <c r="A269" s="68"/>
      <c r="B269" s="69"/>
      <c r="C269" s="69"/>
      <c r="D269" s="69"/>
      <c r="E269" s="69"/>
      <c r="F269" s="69"/>
      <c r="G269" s="69"/>
      <c r="H269" s="69"/>
      <c r="I269" s="70"/>
      <c r="J269" s="71"/>
      <c r="K269" s="72"/>
      <c r="L269" s="73"/>
      <c r="M269" s="69"/>
    </row>
    <row r="270" spans="1:13" s="57" customFormat="1">
      <c r="A270" s="51">
        <v>43220</v>
      </c>
      <c r="B270" s="52" t="s">
        <v>471</v>
      </c>
      <c r="C270" s="53">
        <f t="shared" ref="C270:C273" si="395">150000/E270</f>
        <v>3783.1021437578815</v>
      </c>
      <c r="D270" s="52" t="s">
        <v>14</v>
      </c>
      <c r="E270" s="52">
        <v>39.65</v>
      </c>
      <c r="F270" s="52">
        <v>39.9</v>
      </c>
      <c r="G270" s="52"/>
      <c r="H270" s="52"/>
      <c r="I270" s="54">
        <f t="shared" ref="I270:I273" si="396">(IF(D270="SHORT",E270-F270,IF(D270="LONG",F270-E270)))*C270</f>
        <v>945.77553593947039</v>
      </c>
      <c r="J270" s="55"/>
      <c r="K270" s="55"/>
      <c r="L270" s="55">
        <f t="shared" ref="L270:L273" si="397">(J270+I270+K270)/C270</f>
        <v>0.25</v>
      </c>
      <c r="M270" s="56">
        <f t="shared" ref="M270:M273" si="398">L270*C270</f>
        <v>945.77553593947039</v>
      </c>
    </row>
    <row r="271" spans="1:13" s="66" customFormat="1">
      <c r="A271" s="60">
        <v>43220</v>
      </c>
      <c r="B271" s="61" t="s">
        <v>380</v>
      </c>
      <c r="C271" s="62">
        <f t="shared" si="395"/>
        <v>1851.851851851852</v>
      </c>
      <c r="D271" s="61" t="s">
        <v>14</v>
      </c>
      <c r="E271" s="61">
        <v>81</v>
      </c>
      <c r="F271" s="61">
        <v>81.55</v>
      </c>
      <c r="G271" s="61">
        <v>82.35</v>
      </c>
      <c r="H271" s="61">
        <v>83.1</v>
      </c>
      <c r="I271" s="63">
        <f t="shared" si="396"/>
        <v>1018.5185185185134</v>
      </c>
      <c r="J271" s="64">
        <f t="shared" ref="J271" si="399">(IF(D271="SHORT",IF(G271="",0,F271-G271),IF(D271="LONG",IF(G271="",0,G271-F271))))*C271</f>
        <v>1481.4814814814763</v>
      </c>
      <c r="K271" s="64">
        <f t="shared" ref="K271" si="400">(IF(D271="SHORT",IF(H271="",0,G271-H271),IF(D271="LONG",IF(H271="",0,(H271-G271)))))*C271</f>
        <v>1388.8888888888889</v>
      </c>
      <c r="L271" s="64">
        <f t="shared" si="397"/>
        <v>2.0999999999999943</v>
      </c>
      <c r="M271" s="65">
        <f t="shared" si="398"/>
        <v>3888.8888888888787</v>
      </c>
    </row>
    <row r="272" spans="1:13" s="57" customFormat="1">
      <c r="A272" s="51">
        <v>43220</v>
      </c>
      <c r="B272" s="52" t="s">
        <v>470</v>
      </c>
      <c r="C272" s="53">
        <f t="shared" si="395"/>
        <v>139.21113689095128</v>
      </c>
      <c r="D272" s="52" t="s">
        <v>14</v>
      </c>
      <c r="E272" s="52">
        <v>1077.5</v>
      </c>
      <c r="F272" s="52">
        <v>1085</v>
      </c>
      <c r="G272" s="52"/>
      <c r="H272" s="52"/>
      <c r="I272" s="54">
        <f t="shared" si="396"/>
        <v>1044.0835266821346</v>
      </c>
      <c r="J272" s="55"/>
      <c r="K272" s="55"/>
      <c r="L272" s="55">
        <f t="shared" si="397"/>
        <v>7.5</v>
      </c>
      <c r="M272" s="56">
        <f t="shared" si="398"/>
        <v>1044.0835266821346</v>
      </c>
    </row>
    <row r="273" spans="1:13" s="57" customFormat="1">
      <c r="A273" s="51">
        <v>43220</v>
      </c>
      <c r="B273" s="52" t="s">
        <v>469</v>
      </c>
      <c r="C273" s="53">
        <f t="shared" si="395"/>
        <v>153.97249024840895</v>
      </c>
      <c r="D273" s="52" t="s">
        <v>14</v>
      </c>
      <c r="E273" s="52">
        <v>974.2</v>
      </c>
      <c r="F273" s="52">
        <v>981</v>
      </c>
      <c r="G273" s="52"/>
      <c r="H273" s="52"/>
      <c r="I273" s="54">
        <f t="shared" si="396"/>
        <v>1047.0129336891739</v>
      </c>
      <c r="J273" s="55"/>
      <c r="K273" s="55"/>
      <c r="L273" s="55">
        <f t="shared" si="397"/>
        <v>6.7999999999999554</v>
      </c>
      <c r="M273" s="56">
        <f t="shared" si="398"/>
        <v>1047.0129336891739</v>
      </c>
    </row>
    <row r="274" spans="1:13" s="57" customFormat="1">
      <c r="A274" s="51">
        <v>43217</v>
      </c>
      <c r="B274" s="52" t="s">
        <v>468</v>
      </c>
      <c r="C274" s="53">
        <f t="shared" ref="C274" si="401">150000/E274</f>
        <v>772.20077220077224</v>
      </c>
      <c r="D274" s="52" t="s">
        <v>14</v>
      </c>
      <c r="E274" s="52">
        <v>194.25</v>
      </c>
      <c r="F274" s="52">
        <v>195.8</v>
      </c>
      <c r="G274" s="52"/>
      <c r="H274" s="52"/>
      <c r="I274" s="54">
        <f t="shared" ref="I274" si="402">(IF(D274="SHORT",E274-F274,IF(D274="LONG",F274-E274)))*C274</f>
        <v>1196.9111969112057</v>
      </c>
      <c r="J274" s="55"/>
      <c r="K274" s="55"/>
      <c r="L274" s="55">
        <f t="shared" ref="L274" si="403">(J274+I274+K274)/C274</f>
        <v>1.5500000000000114</v>
      </c>
      <c r="M274" s="56">
        <f t="shared" ref="M274" si="404">L274*C274</f>
        <v>1196.9111969112057</v>
      </c>
    </row>
    <row r="275" spans="1:13" s="57" customFormat="1">
      <c r="A275" s="51">
        <v>43216</v>
      </c>
      <c r="B275" s="52" t="s">
        <v>247</v>
      </c>
      <c r="C275" s="53">
        <f t="shared" ref="C275:C278" si="405">150000/E275</f>
        <v>59.731209556993527</v>
      </c>
      <c r="D275" s="52" t="s">
        <v>14</v>
      </c>
      <c r="E275" s="52">
        <v>2511.25</v>
      </c>
      <c r="F275" s="52">
        <v>2531.3000000000002</v>
      </c>
      <c r="G275" s="52"/>
      <c r="H275" s="52"/>
      <c r="I275" s="54">
        <f t="shared" ref="I275:I278" si="406">(IF(D275="SHORT",E275-F275,IF(D275="LONG",F275-E275)))*C275</f>
        <v>1197.610751617731</v>
      </c>
      <c r="J275" s="55"/>
      <c r="K275" s="55"/>
      <c r="L275" s="55">
        <f t="shared" ref="L275:L278" si="407">(J275+I275+K275)/C275</f>
        <v>20.050000000000182</v>
      </c>
      <c r="M275" s="56">
        <f t="shared" ref="M275:M278" si="408">L275*C275</f>
        <v>1197.610751617731</v>
      </c>
    </row>
    <row r="276" spans="1:13" s="57" customFormat="1">
      <c r="A276" s="51">
        <v>43216</v>
      </c>
      <c r="B276" s="52" t="s">
        <v>458</v>
      </c>
      <c r="C276" s="53">
        <f t="shared" si="405"/>
        <v>136.40083659179777</v>
      </c>
      <c r="D276" s="52" t="s">
        <v>14</v>
      </c>
      <c r="E276" s="52">
        <v>1099.7</v>
      </c>
      <c r="F276" s="52">
        <v>1092.4000000000001</v>
      </c>
      <c r="G276" s="52"/>
      <c r="H276" s="52"/>
      <c r="I276" s="54">
        <f t="shared" si="406"/>
        <v>-995.72610712011749</v>
      </c>
      <c r="J276" s="55"/>
      <c r="K276" s="55"/>
      <c r="L276" s="55">
        <f t="shared" si="407"/>
        <v>-7.2999999999999545</v>
      </c>
      <c r="M276" s="56">
        <f t="shared" si="408"/>
        <v>-995.72610712011749</v>
      </c>
    </row>
    <row r="277" spans="1:13" s="66" customFormat="1">
      <c r="A277" s="60">
        <v>43216</v>
      </c>
      <c r="B277" s="61" t="s">
        <v>467</v>
      </c>
      <c r="C277" s="62">
        <f t="shared" si="405"/>
        <v>354.35861091424522</v>
      </c>
      <c r="D277" s="61" t="s">
        <v>14</v>
      </c>
      <c r="E277" s="61">
        <v>423.3</v>
      </c>
      <c r="F277" s="61">
        <v>426.7</v>
      </c>
      <c r="G277" s="61">
        <v>431.05</v>
      </c>
      <c r="H277" s="61">
        <v>435.35</v>
      </c>
      <c r="I277" s="63">
        <f t="shared" si="406"/>
        <v>1204.8192771084257</v>
      </c>
      <c r="J277" s="64">
        <f t="shared" ref="J277" si="409">(IF(D277="SHORT",IF(G277="",0,F277-G277),IF(D277="LONG",IF(G277="",0,G277-F277))))*C277</f>
        <v>1541.4599574769748</v>
      </c>
      <c r="K277" s="64">
        <f t="shared" ref="K277" si="410">(IF(D277="SHORT",IF(H277="",0,G277-H277),IF(D277="LONG",IF(H277="",0,(H277-G277)))))*C277</f>
        <v>1523.7420269312586</v>
      </c>
      <c r="L277" s="64">
        <f t="shared" si="407"/>
        <v>12.050000000000013</v>
      </c>
      <c r="M277" s="65">
        <f t="shared" si="408"/>
        <v>4270.0212615166593</v>
      </c>
    </row>
    <row r="278" spans="1:13" s="57" customFormat="1">
      <c r="A278" s="51">
        <v>43216</v>
      </c>
      <c r="B278" s="52" t="s">
        <v>466</v>
      </c>
      <c r="C278" s="53">
        <f t="shared" si="405"/>
        <v>517.24137931034488</v>
      </c>
      <c r="D278" s="52" t="s">
        <v>14</v>
      </c>
      <c r="E278" s="52">
        <v>290</v>
      </c>
      <c r="F278" s="52">
        <v>292.3</v>
      </c>
      <c r="G278" s="52"/>
      <c r="H278" s="52"/>
      <c r="I278" s="54">
        <f t="shared" si="406"/>
        <v>1189.6551724137992</v>
      </c>
      <c r="J278" s="55"/>
      <c r="K278" s="55"/>
      <c r="L278" s="55">
        <f t="shared" si="407"/>
        <v>2.3000000000000114</v>
      </c>
      <c r="M278" s="56">
        <f t="shared" si="408"/>
        <v>1189.6551724137992</v>
      </c>
    </row>
    <row r="279" spans="1:13" s="57" customFormat="1">
      <c r="A279" s="51">
        <v>43215</v>
      </c>
      <c r="B279" s="52" t="s">
        <v>223</v>
      </c>
      <c r="C279" s="53">
        <f t="shared" ref="C279:C280" si="411">150000/E279</f>
        <v>95.846645367412137</v>
      </c>
      <c r="D279" s="52" t="s">
        <v>14</v>
      </c>
      <c r="E279" s="52">
        <v>1565</v>
      </c>
      <c r="F279" s="52">
        <v>1576.75</v>
      </c>
      <c r="G279" s="52"/>
      <c r="H279" s="52"/>
      <c r="I279" s="54">
        <f t="shared" ref="I279:I280" si="412">(IF(D279="SHORT",E279-F279,IF(D279="LONG",F279-E279)))*C279</f>
        <v>1126.1980830670925</v>
      </c>
      <c r="J279" s="55"/>
      <c r="K279" s="55"/>
      <c r="L279" s="55">
        <f t="shared" ref="L279:L280" si="413">(J279+I279+K279)/C279</f>
        <v>11.749999999999998</v>
      </c>
      <c r="M279" s="56">
        <f t="shared" ref="M279:M280" si="414">L279*C279</f>
        <v>1126.1980830670925</v>
      </c>
    </row>
    <row r="280" spans="1:13" s="57" customFormat="1">
      <c r="A280" s="51">
        <v>43215</v>
      </c>
      <c r="B280" s="52" t="s">
        <v>465</v>
      </c>
      <c r="C280" s="53">
        <f t="shared" si="411"/>
        <v>136.05442176870747</v>
      </c>
      <c r="D280" s="52" t="s">
        <v>14</v>
      </c>
      <c r="E280" s="52">
        <v>1102.5</v>
      </c>
      <c r="F280" s="52">
        <v>1110</v>
      </c>
      <c r="G280" s="52"/>
      <c r="H280" s="52"/>
      <c r="I280" s="54">
        <f t="shared" si="412"/>
        <v>1020.408163265306</v>
      </c>
      <c r="J280" s="55"/>
      <c r="K280" s="55"/>
      <c r="L280" s="55">
        <f t="shared" si="413"/>
        <v>7.5</v>
      </c>
      <c r="M280" s="56">
        <f t="shared" si="414"/>
        <v>1020.408163265306</v>
      </c>
    </row>
    <row r="281" spans="1:13" s="57" customFormat="1">
      <c r="A281" s="51">
        <v>43214</v>
      </c>
      <c r="B281" s="52" t="s">
        <v>464</v>
      </c>
      <c r="C281" s="53">
        <f t="shared" ref="C281:C283" si="415">150000/E281</f>
        <v>938.3797309978105</v>
      </c>
      <c r="D281" s="52" t="s">
        <v>18</v>
      </c>
      <c r="E281" s="52">
        <v>159.85</v>
      </c>
      <c r="F281" s="52">
        <v>158.6</v>
      </c>
      <c r="G281" s="52"/>
      <c r="H281" s="52"/>
      <c r="I281" s="54">
        <f t="shared" ref="I281:I283" si="416">(IF(D281="SHORT",E281-F281,IF(D281="LONG",F281-E281)))*C281</f>
        <v>1172.9746637472631</v>
      </c>
      <c r="J281" s="55"/>
      <c r="K281" s="55"/>
      <c r="L281" s="55">
        <f t="shared" ref="L281:L283" si="417">(J281+I281+K281)/C281</f>
        <v>1.25</v>
      </c>
      <c r="M281" s="56">
        <f t="shared" ref="M281:M283" si="418">L281*C281</f>
        <v>1172.9746637472631</v>
      </c>
    </row>
    <row r="282" spans="1:13" s="57" customFormat="1">
      <c r="A282" s="51">
        <v>43214</v>
      </c>
      <c r="B282" s="52" t="s">
        <v>459</v>
      </c>
      <c r="C282" s="53">
        <f t="shared" si="415"/>
        <v>101.48849797023004</v>
      </c>
      <c r="D282" s="52" t="s">
        <v>14</v>
      </c>
      <c r="E282" s="52">
        <v>1478</v>
      </c>
      <c r="F282" s="52">
        <v>1489.8</v>
      </c>
      <c r="G282" s="52"/>
      <c r="H282" s="52"/>
      <c r="I282" s="54">
        <f t="shared" si="416"/>
        <v>1197.5642760487099</v>
      </c>
      <c r="J282" s="55"/>
      <c r="K282" s="55"/>
      <c r="L282" s="55">
        <f t="shared" si="417"/>
        <v>11.799999999999955</v>
      </c>
      <c r="M282" s="56">
        <f t="shared" si="418"/>
        <v>1197.5642760487099</v>
      </c>
    </row>
    <row r="283" spans="1:13" s="57" customFormat="1">
      <c r="A283" s="51">
        <v>43214</v>
      </c>
      <c r="B283" s="52" t="s">
        <v>460</v>
      </c>
      <c r="C283" s="53">
        <f t="shared" si="415"/>
        <v>123.56866298706647</v>
      </c>
      <c r="D283" s="52" t="s">
        <v>14</v>
      </c>
      <c r="E283" s="52">
        <v>1213.9000000000001</v>
      </c>
      <c r="F283" s="52">
        <v>1201.5</v>
      </c>
      <c r="G283" s="52"/>
      <c r="H283" s="52"/>
      <c r="I283" s="54">
        <f t="shared" si="416"/>
        <v>-1532.2514210396355</v>
      </c>
      <c r="J283" s="55"/>
      <c r="K283" s="55"/>
      <c r="L283" s="55">
        <f t="shared" si="417"/>
        <v>-12.400000000000091</v>
      </c>
      <c r="M283" s="56">
        <f t="shared" si="418"/>
        <v>-1532.2514210396355</v>
      </c>
    </row>
    <row r="284" spans="1:13" s="57" customFormat="1">
      <c r="A284" s="51">
        <v>43213</v>
      </c>
      <c r="B284" s="52" t="s">
        <v>463</v>
      </c>
      <c r="C284" s="53">
        <f t="shared" ref="C284:C285" si="419">150000/E284</f>
        <v>70.865025747626021</v>
      </c>
      <c r="D284" s="52" t="s">
        <v>14</v>
      </c>
      <c r="E284" s="52">
        <v>2116.6999999999998</v>
      </c>
      <c r="F284" s="52">
        <v>2133.6</v>
      </c>
      <c r="G284" s="52"/>
      <c r="H284" s="52"/>
      <c r="I284" s="54">
        <f t="shared" ref="I284:I285" si="420">(IF(D284="SHORT",E284-F284,IF(D284="LONG",F284-E284)))*C284</f>
        <v>1197.6189351348862</v>
      </c>
      <c r="J284" s="55"/>
      <c r="K284" s="55"/>
      <c r="L284" s="55">
        <f t="shared" ref="L284:L285" si="421">(J284+I284+K284)/C284</f>
        <v>16.900000000000091</v>
      </c>
      <c r="M284" s="56">
        <f t="shared" ref="M284:M285" si="422">L284*C284</f>
        <v>1197.6189351348862</v>
      </c>
    </row>
    <row r="285" spans="1:13" s="57" customFormat="1">
      <c r="A285" s="51">
        <v>43213</v>
      </c>
      <c r="B285" s="52" t="s">
        <v>462</v>
      </c>
      <c r="C285" s="53">
        <f t="shared" si="419"/>
        <v>126.98412698412699</v>
      </c>
      <c r="D285" s="52" t="s">
        <v>14</v>
      </c>
      <c r="E285" s="52">
        <v>1181.25</v>
      </c>
      <c r="F285" s="52">
        <v>1190.7</v>
      </c>
      <c r="G285" s="52">
        <v>1203.2</v>
      </c>
      <c r="H285" s="52"/>
      <c r="I285" s="54">
        <f t="shared" si="420"/>
        <v>1200.0000000000059</v>
      </c>
      <c r="J285" s="55">
        <f t="shared" ref="J285" si="423">(IF(D285="SHORT",IF(G285="",0,F285-G285),IF(D285="LONG",IF(G285="",0,G285-F285))))*C285</f>
        <v>1587.3015873015875</v>
      </c>
      <c r="K285" s="55"/>
      <c r="L285" s="55">
        <f t="shared" si="421"/>
        <v>21.950000000000045</v>
      </c>
      <c r="M285" s="56">
        <f t="shared" si="422"/>
        <v>2787.3015873015934</v>
      </c>
    </row>
    <row r="286" spans="1:13" s="66" customFormat="1">
      <c r="A286" s="60">
        <v>43213</v>
      </c>
      <c r="B286" s="61" t="s">
        <v>461</v>
      </c>
      <c r="C286" s="62">
        <f t="shared" ref="C286" si="424">150000/E286</f>
        <v>1116.9024571854056</v>
      </c>
      <c r="D286" s="61" t="s">
        <v>14</v>
      </c>
      <c r="E286" s="61">
        <v>134.30000000000001</v>
      </c>
      <c r="F286" s="61">
        <v>135.4</v>
      </c>
      <c r="G286" s="61">
        <v>136.80000000000001</v>
      </c>
      <c r="H286" s="61">
        <v>138.30000000000001</v>
      </c>
      <c r="I286" s="63">
        <f t="shared" ref="I286" si="425">(IF(D286="SHORT",E286-F286,IF(D286="LONG",F286-E286)))*C286</f>
        <v>1228.5927029039399</v>
      </c>
      <c r="J286" s="64">
        <f t="shared" ref="J286" si="426">(IF(D286="SHORT",IF(G286="",0,F286-G286),IF(D286="LONG",IF(G286="",0,G286-F286))))*C286</f>
        <v>1563.6634400595742</v>
      </c>
      <c r="K286" s="64">
        <f t="shared" ref="K286" si="427">(IF(D286="SHORT",IF(H286="",0,G286-H286),IF(D286="LONG",IF(H286="",0,(H286-G286)))))*C286</f>
        <v>1675.3536857781085</v>
      </c>
      <c r="L286" s="64">
        <f t="shared" ref="L286" si="428">(J286+I286+K286)/C286</f>
        <v>4</v>
      </c>
      <c r="M286" s="65">
        <f t="shared" ref="M286" si="429">L286*C286</f>
        <v>4467.6098287416226</v>
      </c>
    </row>
    <row r="287" spans="1:13" s="57" customFormat="1">
      <c r="A287" s="51">
        <v>43210</v>
      </c>
      <c r="B287" s="58" t="s">
        <v>460</v>
      </c>
      <c r="C287" s="53">
        <f t="shared" ref="C287:C289" si="430">150000/E287</f>
        <v>134.01232913428035</v>
      </c>
      <c r="D287" s="58" t="s">
        <v>18</v>
      </c>
      <c r="E287" s="59">
        <v>1119.3</v>
      </c>
      <c r="F287" s="59">
        <v>1130.75</v>
      </c>
      <c r="G287" s="59"/>
      <c r="H287" s="59"/>
      <c r="I287" s="54">
        <f t="shared" ref="I287:I289" si="431">(IF(D287="SHORT",E287-F287,IF(D287="LONG",F287-E287)))*C287</f>
        <v>-1534.4411685875161</v>
      </c>
      <c r="J287" s="55"/>
      <c r="K287" s="55"/>
      <c r="L287" s="55">
        <f t="shared" ref="L287:L289" si="432">(J287+I287+K287)/C287</f>
        <v>-11.450000000000045</v>
      </c>
      <c r="M287" s="67">
        <f t="shared" ref="M287:M289" si="433">L287*C287</f>
        <v>-1534.4411685875161</v>
      </c>
    </row>
    <row r="288" spans="1:13" s="57" customFormat="1">
      <c r="A288" s="51">
        <v>43210</v>
      </c>
      <c r="B288" s="58" t="s">
        <v>459</v>
      </c>
      <c r="C288" s="53">
        <f t="shared" si="430"/>
        <v>98.944591029023741</v>
      </c>
      <c r="D288" s="58" t="s">
        <v>14</v>
      </c>
      <c r="E288" s="59">
        <v>1516</v>
      </c>
      <c r="F288" s="59">
        <v>1499.3</v>
      </c>
      <c r="G288" s="59"/>
      <c r="H288" s="59"/>
      <c r="I288" s="54">
        <f t="shared" si="431"/>
        <v>-1652.374670184701</v>
      </c>
      <c r="J288" s="55"/>
      <c r="K288" s="55"/>
      <c r="L288" s="55">
        <f t="shared" si="432"/>
        <v>-16.700000000000045</v>
      </c>
      <c r="M288" s="67">
        <f t="shared" si="433"/>
        <v>-1652.374670184701</v>
      </c>
    </row>
    <row r="289" spans="1:13" s="57" customFormat="1">
      <c r="A289" s="51">
        <v>43210</v>
      </c>
      <c r="B289" s="58" t="s">
        <v>458</v>
      </c>
      <c r="C289" s="53">
        <f t="shared" si="430"/>
        <v>133.51134846461949</v>
      </c>
      <c r="D289" s="58" t="s">
        <v>14</v>
      </c>
      <c r="E289" s="59">
        <v>1123.5</v>
      </c>
      <c r="F289" s="59">
        <v>1132.5</v>
      </c>
      <c r="G289" s="59"/>
      <c r="H289" s="59"/>
      <c r="I289" s="54">
        <f t="shared" si="431"/>
        <v>1201.6021361815754</v>
      </c>
      <c r="J289" s="55"/>
      <c r="K289" s="55"/>
      <c r="L289" s="55">
        <f t="shared" si="432"/>
        <v>9</v>
      </c>
      <c r="M289" s="67">
        <f t="shared" si="433"/>
        <v>1201.6021361815754</v>
      </c>
    </row>
    <row r="290" spans="1:13" s="66" customFormat="1">
      <c r="A290" s="60">
        <v>43209</v>
      </c>
      <c r="B290" s="61" t="s">
        <v>457</v>
      </c>
      <c r="C290" s="62">
        <f t="shared" ref="C290:C291" si="434">150000/E290</f>
        <v>583.65758754863816</v>
      </c>
      <c r="D290" s="61" t="s">
        <v>14</v>
      </c>
      <c r="E290" s="61">
        <v>257</v>
      </c>
      <c r="F290" s="61">
        <v>259.05</v>
      </c>
      <c r="G290" s="61">
        <v>261.7</v>
      </c>
      <c r="H290" s="61">
        <v>264.45</v>
      </c>
      <c r="I290" s="63">
        <f t="shared" ref="I290:I291" si="435">(IF(D290="SHORT",E290-F290,IF(D290="LONG",F290-E290)))*C290</f>
        <v>1196.4980544747148</v>
      </c>
      <c r="J290" s="64">
        <f t="shared" ref="J290:J291" si="436">(IF(D290="SHORT",IF(G290="",0,F290-G290),IF(D290="LONG",IF(G290="",0,G290-F290))))*C290</f>
        <v>1546.6926070038778</v>
      </c>
      <c r="K290" s="64">
        <f t="shared" ref="K290:K291" si="437">(IF(D290="SHORT",IF(H290="",0,G290-H290),IF(D290="LONG",IF(H290="",0,(H290-G290)))))*C290</f>
        <v>1605.0583657587549</v>
      </c>
      <c r="L290" s="64">
        <f t="shared" ref="L290:L291" si="438">(J290+I290+K290)/C290</f>
        <v>7.4499999999999877</v>
      </c>
      <c r="M290" s="65">
        <f t="shared" ref="M290:M291" si="439">L290*C290</f>
        <v>4348.249027237347</v>
      </c>
    </row>
    <row r="291" spans="1:13" s="66" customFormat="1">
      <c r="A291" s="60">
        <v>43209</v>
      </c>
      <c r="B291" s="61" t="s">
        <v>456</v>
      </c>
      <c r="C291" s="62">
        <f t="shared" si="434"/>
        <v>331.30866924351187</v>
      </c>
      <c r="D291" s="61" t="s">
        <v>14</v>
      </c>
      <c r="E291" s="61">
        <v>452.75</v>
      </c>
      <c r="F291" s="61">
        <v>456.35</v>
      </c>
      <c r="G291" s="61">
        <v>461.05</v>
      </c>
      <c r="H291" s="61">
        <v>465.9</v>
      </c>
      <c r="I291" s="63">
        <f t="shared" si="435"/>
        <v>1192.7112092766504</v>
      </c>
      <c r="J291" s="64">
        <f t="shared" si="436"/>
        <v>1557.150745444502</v>
      </c>
      <c r="K291" s="64">
        <f t="shared" si="437"/>
        <v>1606.8470458310212</v>
      </c>
      <c r="L291" s="64">
        <f t="shared" si="438"/>
        <v>13.149999999999975</v>
      </c>
      <c r="M291" s="65">
        <f t="shared" si="439"/>
        <v>4356.7090005521732</v>
      </c>
    </row>
    <row r="292" spans="1:13" s="57" customFormat="1">
      <c r="A292" s="51">
        <v>43208</v>
      </c>
      <c r="B292" s="58" t="s">
        <v>455</v>
      </c>
      <c r="C292" s="53">
        <f t="shared" ref="C292:C294" si="440">150000/E292</f>
        <v>1024.5901639344263</v>
      </c>
      <c r="D292" s="58" t="s">
        <v>14</v>
      </c>
      <c r="E292" s="59">
        <v>146.4</v>
      </c>
      <c r="F292" s="59">
        <v>144.9</v>
      </c>
      <c r="G292" s="59"/>
      <c r="H292" s="59"/>
      <c r="I292" s="54">
        <f t="shared" ref="I292:I294" si="441">(IF(D292="SHORT",E292-F292,IF(D292="LONG",F292-E292)))*C292</f>
        <v>-1536.8852459016393</v>
      </c>
      <c r="J292" s="55"/>
      <c r="K292" s="55"/>
      <c r="L292" s="55">
        <f t="shared" ref="L292:L294" si="442">(J292+I292+K292)/C292</f>
        <v>-1.5</v>
      </c>
      <c r="M292" s="67">
        <f t="shared" ref="M292:M294" si="443">L292*C292</f>
        <v>-1536.8852459016393</v>
      </c>
    </row>
    <row r="293" spans="1:13" s="57" customFormat="1">
      <c r="A293" s="51">
        <v>43208</v>
      </c>
      <c r="B293" s="58" t="s">
        <v>454</v>
      </c>
      <c r="C293" s="53">
        <f t="shared" si="440"/>
        <v>986.19329388560163</v>
      </c>
      <c r="D293" s="58" t="s">
        <v>18</v>
      </c>
      <c r="E293" s="59">
        <v>152.1</v>
      </c>
      <c r="F293" s="59">
        <v>150.9</v>
      </c>
      <c r="G293" s="59"/>
      <c r="H293" s="59"/>
      <c r="I293" s="54">
        <f t="shared" si="441"/>
        <v>1183.4319526627107</v>
      </c>
      <c r="J293" s="55"/>
      <c r="K293" s="55"/>
      <c r="L293" s="55">
        <f t="shared" si="442"/>
        <v>1.1999999999999886</v>
      </c>
      <c r="M293" s="67">
        <f t="shared" si="443"/>
        <v>1183.4319526627107</v>
      </c>
    </row>
    <row r="294" spans="1:13" s="57" customFormat="1">
      <c r="A294" s="51">
        <v>43208</v>
      </c>
      <c r="B294" s="58" t="s">
        <v>453</v>
      </c>
      <c r="C294" s="53">
        <f t="shared" si="440"/>
        <v>2086.2308762169678</v>
      </c>
      <c r="D294" s="58" t="s">
        <v>14</v>
      </c>
      <c r="E294" s="59">
        <v>71.900000000000006</v>
      </c>
      <c r="F294" s="59">
        <v>72.45</v>
      </c>
      <c r="G294" s="59"/>
      <c r="H294" s="59"/>
      <c r="I294" s="54">
        <f t="shared" si="441"/>
        <v>1147.4269819193264</v>
      </c>
      <c r="J294" s="55"/>
      <c r="K294" s="55"/>
      <c r="L294" s="55">
        <f t="shared" si="442"/>
        <v>0.54999999999999716</v>
      </c>
      <c r="M294" s="67">
        <f t="shared" si="443"/>
        <v>1147.4269819193264</v>
      </c>
    </row>
    <row r="295" spans="1:13" s="57" customFormat="1">
      <c r="A295" s="51">
        <v>43207</v>
      </c>
      <c r="B295" s="58" t="s">
        <v>403</v>
      </c>
      <c r="C295" s="53">
        <f t="shared" ref="C295" si="444">150000/E295</f>
        <v>70.262547719980333</v>
      </c>
      <c r="D295" s="58" t="s">
        <v>14</v>
      </c>
      <c r="E295" s="59">
        <v>2134.85</v>
      </c>
      <c r="F295" s="59">
        <v>2151.9</v>
      </c>
      <c r="G295" s="59"/>
      <c r="H295" s="59"/>
      <c r="I295" s="54">
        <f t="shared" ref="I295" si="445">(IF(D295="SHORT",E295-F295,IF(D295="LONG",F295-E295)))*C295</f>
        <v>1197.9764386256775</v>
      </c>
      <c r="J295" s="55"/>
      <c r="K295" s="55"/>
      <c r="L295" s="55">
        <f t="shared" ref="L295" si="446">(J295+I295+K295)/C295</f>
        <v>17.050000000000182</v>
      </c>
      <c r="M295" s="67">
        <f t="shared" ref="M295" si="447">L295*C295</f>
        <v>1197.9764386256775</v>
      </c>
    </row>
    <row r="296" spans="1:13" s="66" customFormat="1">
      <c r="A296" s="60">
        <v>43206</v>
      </c>
      <c r="B296" s="61" t="s">
        <v>452</v>
      </c>
      <c r="C296" s="62">
        <f t="shared" ref="C296:C297" si="448">150000/E296</f>
        <v>815.88251291813981</v>
      </c>
      <c r="D296" s="61" t="s">
        <v>14</v>
      </c>
      <c r="E296" s="61">
        <v>183.85</v>
      </c>
      <c r="F296" s="61">
        <v>185.3</v>
      </c>
      <c r="G296" s="61">
        <v>187.2</v>
      </c>
      <c r="H296" s="61">
        <v>189</v>
      </c>
      <c r="I296" s="63">
        <f t="shared" ref="I296:I297" si="449">(IF(D296="SHORT",E296-F296,IF(D296="LONG",F296-E296)))*C296</f>
        <v>1183.0296437313166</v>
      </c>
      <c r="J296" s="64">
        <f t="shared" ref="J296:J297" si="450">(IF(D296="SHORT",IF(G296="",0,F296-G296),IF(D296="LONG",IF(G296="",0,G296-F296))))*C296</f>
        <v>1550.1767745444472</v>
      </c>
      <c r="K296" s="64">
        <f t="shared" ref="K296:K297" si="451">(IF(D296="SHORT",IF(H296="",0,G296-H296),IF(D296="LONG",IF(H296="",0,(H296-G296)))))*C296</f>
        <v>1468.5885232526609</v>
      </c>
      <c r="L296" s="64">
        <f t="shared" ref="L296:L297" si="452">(J296+I296+K296)/C296</f>
        <v>5.1500000000000057</v>
      </c>
      <c r="M296" s="65">
        <f t="shared" ref="M296:M297" si="453">L296*C296</f>
        <v>4201.7949415284247</v>
      </c>
    </row>
    <row r="297" spans="1:13" s="66" customFormat="1">
      <c r="A297" s="60">
        <v>43206</v>
      </c>
      <c r="B297" s="61" t="s">
        <v>451</v>
      </c>
      <c r="C297" s="62">
        <f t="shared" si="448"/>
        <v>302.08438223743832</v>
      </c>
      <c r="D297" s="61" t="s">
        <v>14</v>
      </c>
      <c r="E297" s="61">
        <v>496.55</v>
      </c>
      <c r="F297" s="61">
        <v>500.5</v>
      </c>
      <c r="G297" s="61">
        <v>505.8</v>
      </c>
      <c r="H297" s="61">
        <v>511.1</v>
      </c>
      <c r="I297" s="63">
        <f t="shared" si="449"/>
        <v>1193.2333098378779</v>
      </c>
      <c r="J297" s="64">
        <f t="shared" si="450"/>
        <v>1601.0472258584266</v>
      </c>
      <c r="K297" s="64">
        <f t="shared" si="451"/>
        <v>1601.0472258584266</v>
      </c>
      <c r="L297" s="64">
        <f t="shared" si="452"/>
        <v>14.550000000000013</v>
      </c>
      <c r="M297" s="65">
        <f t="shared" si="453"/>
        <v>4395.3277615547313</v>
      </c>
    </row>
    <row r="298" spans="1:13" s="57" customFormat="1">
      <c r="A298" s="51">
        <v>43203</v>
      </c>
      <c r="B298" s="58" t="s">
        <v>403</v>
      </c>
      <c r="C298" s="53">
        <f t="shared" ref="C298:C299" si="454">150000/E298</f>
        <v>72.336218744725485</v>
      </c>
      <c r="D298" s="58" t="s">
        <v>14</v>
      </c>
      <c r="E298" s="59">
        <v>2073.65</v>
      </c>
      <c r="F298" s="59">
        <v>2090.1999999999998</v>
      </c>
      <c r="G298" s="59"/>
      <c r="H298" s="59"/>
      <c r="I298" s="54">
        <f t="shared" ref="I298:I299" si="455">(IF(D298="SHORT",E298-F298,IF(D298="LONG",F298-E298)))*C298</f>
        <v>1197.1644202251871</v>
      </c>
      <c r="J298" s="55"/>
      <c r="K298" s="55"/>
      <c r="L298" s="55">
        <f t="shared" ref="L298:L299" si="456">(J298+I298+K298)/C298</f>
        <v>16.549999999999727</v>
      </c>
      <c r="M298" s="67">
        <f t="shared" ref="M298:M299" si="457">L298*C298</f>
        <v>1197.1644202251871</v>
      </c>
    </row>
    <row r="299" spans="1:13" s="57" customFormat="1">
      <c r="A299" s="51">
        <v>43203</v>
      </c>
      <c r="B299" s="58" t="s">
        <v>450</v>
      </c>
      <c r="C299" s="53">
        <f t="shared" si="454"/>
        <v>1504.5135406218656</v>
      </c>
      <c r="D299" s="58" t="s">
        <v>14</v>
      </c>
      <c r="E299" s="59">
        <v>99.7</v>
      </c>
      <c r="F299" s="59">
        <v>100.5</v>
      </c>
      <c r="G299" s="59"/>
      <c r="H299" s="59"/>
      <c r="I299" s="54">
        <f t="shared" si="455"/>
        <v>1203.6108324974882</v>
      </c>
      <c r="J299" s="55"/>
      <c r="K299" s="55"/>
      <c r="L299" s="55">
        <f t="shared" si="456"/>
        <v>0.79999999999999716</v>
      </c>
      <c r="M299" s="67">
        <f t="shared" si="457"/>
        <v>1203.6108324974882</v>
      </c>
    </row>
    <row r="300" spans="1:13" s="57" customFormat="1">
      <c r="A300" s="51">
        <v>43202</v>
      </c>
      <c r="B300" s="58" t="s">
        <v>449</v>
      </c>
      <c r="C300" s="53">
        <f t="shared" ref="C300:C301" si="458">150000/E300</f>
        <v>161.37708445400753</v>
      </c>
      <c r="D300" s="58" t="s">
        <v>14</v>
      </c>
      <c r="E300" s="59">
        <v>929.5</v>
      </c>
      <c r="F300" s="59">
        <v>937.4</v>
      </c>
      <c r="G300" s="59"/>
      <c r="H300" s="59"/>
      <c r="I300" s="54">
        <f t="shared" ref="I300:I301" si="459">(IF(D300="SHORT",E300-F300,IF(D300="LONG",F300-E300)))*C300</f>
        <v>1274.8789671866559</v>
      </c>
      <c r="J300" s="55"/>
      <c r="K300" s="55"/>
      <c r="L300" s="55">
        <f t="shared" ref="L300:L301" si="460">(J300+I300+K300)/C300</f>
        <v>7.8999999999999782</v>
      </c>
      <c r="M300" s="67">
        <f t="shared" ref="M300:M301" si="461">L300*C300</f>
        <v>1274.8789671866559</v>
      </c>
    </row>
    <row r="301" spans="1:13" s="57" customFormat="1">
      <c r="A301" s="51">
        <v>43202</v>
      </c>
      <c r="B301" s="58" t="s">
        <v>448</v>
      </c>
      <c r="C301" s="53">
        <f t="shared" si="458"/>
        <v>519.93067590987869</v>
      </c>
      <c r="D301" s="58" t="s">
        <v>18</v>
      </c>
      <c r="E301" s="59">
        <v>288.5</v>
      </c>
      <c r="F301" s="59">
        <v>286.2</v>
      </c>
      <c r="G301" s="59"/>
      <c r="H301" s="59"/>
      <c r="I301" s="54">
        <f t="shared" si="459"/>
        <v>1195.8405545927269</v>
      </c>
      <c r="J301" s="55"/>
      <c r="K301" s="55"/>
      <c r="L301" s="55">
        <f t="shared" si="460"/>
        <v>2.3000000000000114</v>
      </c>
      <c r="M301" s="67">
        <f t="shared" si="461"/>
        <v>1195.8405545927269</v>
      </c>
    </row>
    <row r="302" spans="1:13" s="57" customFormat="1">
      <c r="A302" s="51">
        <v>43201</v>
      </c>
      <c r="B302" s="58" t="s">
        <v>447</v>
      </c>
      <c r="C302" s="53">
        <f t="shared" ref="C302:C303" si="462">150000/E302</f>
        <v>1528.2730514518594</v>
      </c>
      <c r="D302" s="58" t="s">
        <v>14</v>
      </c>
      <c r="E302" s="59">
        <v>98.15</v>
      </c>
      <c r="F302" s="59">
        <v>98.9</v>
      </c>
      <c r="G302" s="59"/>
      <c r="H302" s="59"/>
      <c r="I302" s="54">
        <f t="shared" ref="I302:I303" si="463">(IF(D302="SHORT",E302-F302,IF(D302="LONG",F302-E302)))*C302</f>
        <v>1146.2047885888946</v>
      </c>
      <c r="J302" s="55"/>
      <c r="K302" s="55"/>
      <c r="L302" s="55">
        <f t="shared" ref="L302:L303" si="464">(J302+I302+K302)/C302</f>
        <v>0.75000000000000011</v>
      </c>
      <c r="M302" s="67">
        <f t="shared" ref="M302:M303" si="465">L302*C302</f>
        <v>1146.2047885888946</v>
      </c>
    </row>
    <row r="303" spans="1:13" s="57" customFormat="1">
      <c r="A303" s="51">
        <v>43201</v>
      </c>
      <c r="B303" s="58" t="s">
        <v>446</v>
      </c>
      <c r="C303" s="53">
        <f t="shared" si="462"/>
        <v>150.57217426219634</v>
      </c>
      <c r="D303" s="58" t="s">
        <v>18</v>
      </c>
      <c r="E303" s="59">
        <v>996.2</v>
      </c>
      <c r="F303" s="59">
        <v>988.25</v>
      </c>
      <c r="G303" s="59"/>
      <c r="H303" s="59"/>
      <c r="I303" s="54">
        <f t="shared" si="463"/>
        <v>1197.0487853844677</v>
      </c>
      <c r="J303" s="55"/>
      <c r="K303" s="55"/>
      <c r="L303" s="55">
        <f t="shared" si="464"/>
        <v>7.9500000000000446</v>
      </c>
      <c r="M303" s="67">
        <f t="shared" si="465"/>
        <v>1197.0487853844677</v>
      </c>
    </row>
    <row r="304" spans="1:13" s="66" customFormat="1">
      <c r="A304" s="60">
        <v>43200</v>
      </c>
      <c r="B304" s="61" t="s">
        <v>445</v>
      </c>
      <c r="C304" s="62">
        <f t="shared" ref="C304:C307" si="466">150000/E304</f>
        <v>607.04168352893566</v>
      </c>
      <c r="D304" s="61" t="s">
        <v>14</v>
      </c>
      <c r="E304" s="61">
        <v>247.1</v>
      </c>
      <c r="F304" s="61">
        <v>249.2</v>
      </c>
      <c r="G304" s="61">
        <v>251.95</v>
      </c>
      <c r="H304" s="61">
        <v>254.6</v>
      </c>
      <c r="I304" s="63">
        <f t="shared" ref="I304:I307" si="467">(IF(D304="SHORT",E304-F304,IF(D304="LONG",F304-E304)))*C304</f>
        <v>1274.7875354107614</v>
      </c>
      <c r="J304" s="64">
        <f t="shared" ref="J304" si="468">(IF(D304="SHORT",IF(G304="",0,F304-G304),IF(D304="LONG",IF(G304="",0,G304-F304))))*C304</f>
        <v>1669.364629704573</v>
      </c>
      <c r="K304" s="64">
        <f t="shared" ref="K304" si="469">(IF(D304="SHORT",IF(H304="",0,G304-H304),IF(D304="LONG",IF(H304="",0,(H304-G304)))))*C304</f>
        <v>1608.6604613516829</v>
      </c>
      <c r="L304" s="64">
        <f t="shared" ref="L304:L307" si="470">(J304+I304+K304)/C304</f>
        <v>7.5</v>
      </c>
      <c r="M304" s="65">
        <f t="shared" ref="M304:M307" si="471">L304*C304</f>
        <v>4552.8126264670173</v>
      </c>
    </row>
    <row r="305" spans="1:13" s="57" customFormat="1">
      <c r="A305" s="51">
        <v>43200</v>
      </c>
      <c r="B305" s="58" t="s">
        <v>444</v>
      </c>
      <c r="C305" s="53">
        <f t="shared" si="466"/>
        <v>268.0965147453083</v>
      </c>
      <c r="D305" s="58" t="s">
        <v>18</v>
      </c>
      <c r="E305" s="59">
        <v>559.5</v>
      </c>
      <c r="F305" s="59">
        <v>557.65</v>
      </c>
      <c r="G305" s="59"/>
      <c r="H305" s="59"/>
      <c r="I305" s="54">
        <f t="shared" si="467"/>
        <v>495.97855227882644</v>
      </c>
      <c r="J305" s="55"/>
      <c r="K305" s="55"/>
      <c r="L305" s="55">
        <f t="shared" si="470"/>
        <v>1.8500000000000227</v>
      </c>
      <c r="M305" s="67">
        <f t="shared" si="471"/>
        <v>495.97855227882644</v>
      </c>
    </row>
    <row r="306" spans="1:13" s="57" customFormat="1">
      <c r="A306" s="51">
        <v>43200</v>
      </c>
      <c r="B306" s="58" t="s">
        <v>443</v>
      </c>
      <c r="C306" s="53">
        <f t="shared" si="466"/>
        <v>108.97203051216854</v>
      </c>
      <c r="D306" s="58" t="s">
        <v>18</v>
      </c>
      <c r="E306" s="59">
        <v>1376.5</v>
      </c>
      <c r="F306" s="59">
        <v>1390.15</v>
      </c>
      <c r="G306" s="59"/>
      <c r="H306" s="59"/>
      <c r="I306" s="54">
        <f t="shared" si="467"/>
        <v>-1487.4682164911105</v>
      </c>
      <c r="J306" s="55"/>
      <c r="K306" s="55"/>
      <c r="L306" s="55">
        <f t="shared" si="470"/>
        <v>-13.650000000000091</v>
      </c>
      <c r="M306" s="67">
        <f t="shared" si="471"/>
        <v>-1487.4682164911105</v>
      </c>
    </row>
    <row r="307" spans="1:13" s="57" customFormat="1">
      <c r="A307" s="51">
        <v>43200</v>
      </c>
      <c r="B307" s="58" t="s">
        <v>442</v>
      </c>
      <c r="C307" s="53">
        <f t="shared" si="466"/>
        <v>53.763440860215056</v>
      </c>
      <c r="D307" s="58" t="s">
        <v>14</v>
      </c>
      <c r="E307" s="59">
        <v>2790</v>
      </c>
      <c r="F307" s="59">
        <v>2762.35</v>
      </c>
      <c r="G307" s="59"/>
      <c r="H307" s="59"/>
      <c r="I307" s="54">
        <f t="shared" si="467"/>
        <v>-1486.5591397849512</v>
      </c>
      <c r="J307" s="55"/>
      <c r="K307" s="55"/>
      <c r="L307" s="55">
        <f t="shared" si="470"/>
        <v>-27.650000000000091</v>
      </c>
      <c r="M307" s="67">
        <f t="shared" si="471"/>
        <v>-1486.5591397849512</v>
      </c>
    </row>
    <row r="308" spans="1:13" s="57" customFormat="1">
      <c r="A308" s="51">
        <v>43199</v>
      </c>
      <c r="B308" s="58" t="s">
        <v>441</v>
      </c>
      <c r="C308" s="53">
        <f t="shared" ref="C308:C309" si="472">150000/E308</f>
        <v>198.67549668874173</v>
      </c>
      <c r="D308" s="58" t="s">
        <v>18</v>
      </c>
      <c r="E308" s="59">
        <v>755</v>
      </c>
      <c r="F308" s="59">
        <v>749</v>
      </c>
      <c r="G308" s="59"/>
      <c r="H308" s="59"/>
      <c r="I308" s="54">
        <f t="shared" ref="I308:I309" si="473">(IF(D308="SHORT",E308-F308,IF(D308="LONG",F308-E308)))*C308</f>
        <v>1192.0529801324503</v>
      </c>
      <c r="J308" s="55"/>
      <c r="K308" s="55"/>
      <c r="L308" s="55">
        <f t="shared" ref="L308:L309" si="474">(J308+I308+K308)/C308</f>
        <v>6</v>
      </c>
      <c r="M308" s="67">
        <f t="shared" ref="M308:M309" si="475">L308*C308</f>
        <v>1192.0529801324503</v>
      </c>
    </row>
    <row r="309" spans="1:13" s="57" customFormat="1">
      <c r="A309" s="51">
        <v>43199</v>
      </c>
      <c r="B309" s="58" t="s">
        <v>440</v>
      </c>
      <c r="C309" s="53">
        <f t="shared" si="472"/>
        <v>108.7547580206634</v>
      </c>
      <c r="D309" s="58" t="s">
        <v>14</v>
      </c>
      <c r="E309" s="59">
        <v>1379.25</v>
      </c>
      <c r="F309" s="59">
        <v>1390.95</v>
      </c>
      <c r="G309" s="59"/>
      <c r="H309" s="59"/>
      <c r="I309" s="54">
        <f t="shared" si="473"/>
        <v>1272.4306688417666</v>
      </c>
      <c r="J309" s="55"/>
      <c r="K309" s="55"/>
      <c r="L309" s="55">
        <f t="shared" si="474"/>
        <v>11.700000000000044</v>
      </c>
      <c r="M309" s="67">
        <f t="shared" si="475"/>
        <v>1272.4306688417666</v>
      </c>
    </row>
    <row r="310" spans="1:13" s="57" customFormat="1">
      <c r="A310" s="51">
        <v>43195</v>
      </c>
      <c r="B310" s="58" t="s">
        <v>403</v>
      </c>
      <c r="C310" s="53">
        <f t="shared" ref="C310:C311" si="476">150000/E310</f>
        <v>74.386312918423016</v>
      </c>
      <c r="D310" s="58" t="s">
        <v>14</v>
      </c>
      <c r="E310" s="59">
        <v>2016.5</v>
      </c>
      <c r="F310" s="59">
        <v>2032.6</v>
      </c>
      <c r="G310" s="59">
        <v>2051.9499999999998</v>
      </c>
      <c r="H310" s="59"/>
      <c r="I310" s="54">
        <f t="shared" ref="I310:I311" si="477">(IF(D310="SHORT",E310-F310,IF(D310="LONG",F310-E310)))*C310</f>
        <v>1197.6196379866037</v>
      </c>
      <c r="J310" s="55">
        <f t="shared" ref="J310:J311" si="478">(IF(D310="SHORT",IF(G310="",0,F310-G310),IF(D310="LONG",IF(G310="",0,G310-F310))))*C310</f>
        <v>1439.3751549714787</v>
      </c>
      <c r="K310" s="55"/>
      <c r="L310" s="55">
        <f t="shared" ref="L310:L311" si="479">(J310+I310+K310)/C310</f>
        <v>35.449999999999818</v>
      </c>
      <c r="M310" s="67">
        <f t="shared" ref="M310:M311" si="480">L310*C310</f>
        <v>2636.9947929580826</v>
      </c>
    </row>
    <row r="311" spans="1:13" s="57" customFormat="1">
      <c r="A311" s="51">
        <v>43195</v>
      </c>
      <c r="B311" s="58" t="s">
        <v>439</v>
      </c>
      <c r="C311" s="53">
        <f t="shared" si="476"/>
        <v>1027.3972602739725</v>
      </c>
      <c r="D311" s="58" t="s">
        <v>14</v>
      </c>
      <c r="E311" s="59">
        <v>146</v>
      </c>
      <c r="F311" s="59">
        <v>147.15</v>
      </c>
      <c r="G311" s="59">
        <v>148.6</v>
      </c>
      <c r="H311" s="59"/>
      <c r="I311" s="54">
        <f t="shared" si="477"/>
        <v>1181.5068493150743</v>
      </c>
      <c r="J311" s="55">
        <f t="shared" si="478"/>
        <v>1489.7260273972483</v>
      </c>
      <c r="K311" s="55"/>
      <c r="L311" s="55">
        <f t="shared" si="479"/>
        <v>2.5999999999999943</v>
      </c>
      <c r="M311" s="67">
        <f t="shared" si="480"/>
        <v>2671.2328767123226</v>
      </c>
    </row>
    <row r="312" spans="1:13" s="57" customFormat="1">
      <c r="A312" s="51">
        <v>43194</v>
      </c>
      <c r="B312" s="58" t="s">
        <v>438</v>
      </c>
      <c r="C312" s="53">
        <f t="shared" ref="C312:C313" si="481">150000/E312</f>
        <v>480.53820278712163</v>
      </c>
      <c r="D312" s="58" t="s">
        <v>14</v>
      </c>
      <c r="E312" s="59">
        <v>312.14999999999998</v>
      </c>
      <c r="F312" s="59">
        <v>309.05</v>
      </c>
      <c r="G312" s="59"/>
      <c r="H312" s="59"/>
      <c r="I312" s="54">
        <f t="shared" ref="I312:I313" si="482">(IF(D312="SHORT",E312-F312,IF(D312="LONG",F312-E312)))*C312</f>
        <v>-1489.6684286400607</v>
      </c>
      <c r="J312" s="55"/>
      <c r="K312" s="55"/>
      <c r="L312" s="55">
        <f t="shared" ref="L312:L313" si="483">(J312+I312+K312)/C312</f>
        <v>-3.0999999999999659</v>
      </c>
      <c r="M312" s="67">
        <f t="shared" ref="M312:M313" si="484">L312*C312</f>
        <v>-1489.6684286400607</v>
      </c>
    </row>
    <row r="313" spans="1:13" s="57" customFormat="1">
      <c r="A313" s="51">
        <v>43194</v>
      </c>
      <c r="B313" s="58" t="s">
        <v>437</v>
      </c>
      <c r="C313" s="53">
        <f t="shared" si="481"/>
        <v>300.9932778167954</v>
      </c>
      <c r="D313" s="58" t="s">
        <v>18</v>
      </c>
      <c r="E313" s="59">
        <v>498.35</v>
      </c>
      <c r="F313" s="59">
        <v>497.7</v>
      </c>
      <c r="G313" s="59"/>
      <c r="H313" s="59"/>
      <c r="I313" s="54">
        <f t="shared" si="482"/>
        <v>195.64563058092727</v>
      </c>
      <c r="J313" s="55"/>
      <c r="K313" s="55"/>
      <c r="L313" s="55">
        <f t="shared" si="483"/>
        <v>0.65000000000003411</v>
      </c>
      <c r="M313" s="67">
        <f t="shared" si="484"/>
        <v>195.64563058092727</v>
      </c>
    </row>
    <row r="314" spans="1:13" s="66" customFormat="1">
      <c r="A314" s="60">
        <v>43194</v>
      </c>
      <c r="B314" s="61" t="s">
        <v>432</v>
      </c>
      <c r="C314" s="62">
        <f t="shared" ref="C314" si="485">150000/E314</f>
        <v>368.73156342182892</v>
      </c>
      <c r="D314" s="61" t="s">
        <v>18</v>
      </c>
      <c r="E314" s="61">
        <v>406.8</v>
      </c>
      <c r="F314" s="61">
        <v>403.55</v>
      </c>
      <c r="G314" s="61">
        <v>399.55</v>
      </c>
      <c r="H314" s="61">
        <v>395.55</v>
      </c>
      <c r="I314" s="63">
        <f t="shared" ref="I314" si="486">(IF(D314="SHORT",E314-F314,IF(D314="LONG",F314-E314)))*C314</f>
        <v>1198.3775811209439</v>
      </c>
      <c r="J314" s="64">
        <f t="shared" ref="J314" si="487">(IF(D314="SHORT",IF(G314="",0,F314-G314),IF(D314="LONG",IF(G314="",0,G314-F314))))*C314</f>
        <v>1474.9262536873157</v>
      </c>
      <c r="K314" s="64">
        <f t="shared" ref="K314" si="488">(IF(D314="SHORT",IF(H314="",0,G314-H314),IF(D314="LONG",IF(H314="",0,(H314-G314)))))*C314</f>
        <v>1474.9262536873157</v>
      </c>
      <c r="L314" s="64">
        <f t="shared" ref="L314" si="489">(J314+I314+K314)/C314</f>
        <v>11.249999999999998</v>
      </c>
      <c r="M314" s="65">
        <f t="shared" ref="M314" si="490">L314*C314</f>
        <v>4148.2300884955748</v>
      </c>
    </row>
    <row r="315" spans="1:13" s="57" customFormat="1">
      <c r="A315" s="51">
        <v>43193</v>
      </c>
      <c r="B315" s="58" t="s">
        <v>434</v>
      </c>
      <c r="C315" s="53">
        <f t="shared" ref="C315:C316" si="491">150000/E315</f>
        <v>459.41807044410416</v>
      </c>
      <c r="D315" s="58" t="s">
        <v>14</v>
      </c>
      <c r="E315" s="59">
        <v>326.5</v>
      </c>
      <c r="F315" s="59">
        <v>329.1</v>
      </c>
      <c r="G315" s="59"/>
      <c r="H315" s="59"/>
      <c r="I315" s="54">
        <f t="shared" ref="I315:I316" si="492">(IF(D315="SHORT",E315-F315,IF(D315="LONG",F315-E315)))*C315</f>
        <v>1194.4869831546812</v>
      </c>
      <c r="J315" s="55"/>
      <c r="K315" s="55"/>
      <c r="L315" s="55">
        <f t="shared" ref="L315:L316" si="493">(J315+I315+K315)/C315</f>
        <v>2.6000000000000227</v>
      </c>
      <c r="M315" s="67">
        <f t="shared" ref="M315:M316" si="494">L315*C315</f>
        <v>1194.4869831546812</v>
      </c>
    </row>
    <row r="316" spans="1:13" s="57" customFormat="1">
      <c r="A316" s="51">
        <v>43193</v>
      </c>
      <c r="B316" s="58" t="s">
        <v>436</v>
      </c>
      <c r="C316" s="53">
        <f t="shared" si="491"/>
        <v>100.13351134846462</v>
      </c>
      <c r="D316" s="58" t="s">
        <v>14</v>
      </c>
      <c r="E316" s="59">
        <v>1498</v>
      </c>
      <c r="F316" s="59">
        <v>1511.15</v>
      </c>
      <c r="G316" s="59">
        <v>1526.3</v>
      </c>
      <c r="H316" s="59"/>
      <c r="I316" s="54">
        <f t="shared" si="492"/>
        <v>1316.7556742323188</v>
      </c>
      <c r="J316" s="55">
        <f t="shared" ref="J316" si="495">(IF(D316="SHORT",IF(G316="",0,F316-G316),IF(D316="LONG",IF(G316="",0,G316-F316))))*C316</f>
        <v>1517.0226969292253</v>
      </c>
      <c r="K316" s="55"/>
      <c r="L316" s="55">
        <f t="shared" si="493"/>
        <v>28.299999999999951</v>
      </c>
      <c r="M316" s="67">
        <f t="shared" si="494"/>
        <v>2833.7783711615439</v>
      </c>
    </row>
    <row r="317" spans="1:13" ht="15.75">
      <c r="A317" s="68"/>
      <c r="B317" s="69"/>
      <c r="C317" s="69"/>
      <c r="D317" s="69"/>
      <c r="E317" s="69"/>
      <c r="F317" s="69"/>
      <c r="G317" s="69"/>
      <c r="H317" s="69"/>
      <c r="I317" s="70"/>
      <c r="J317" s="71"/>
      <c r="K317" s="72"/>
      <c r="L317" s="73"/>
      <c r="M317" s="69"/>
    </row>
    <row r="318" spans="1:13" s="57" customFormat="1">
      <c r="A318" s="51">
        <v>43187</v>
      </c>
      <c r="B318" s="52" t="s">
        <v>435</v>
      </c>
      <c r="C318" s="53">
        <f t="shared" ref="C318" si="496">150000/E318</f>
        <v>287.38384902768462</v>
      </c>
      <c r="D318" s="52" t="s">
        <v>14</v>
      </c>
      <c r="E318" s="52">
        <v>521.95000000000005</v>
      </c>
      <c r="F318" s="52">
        <v>524</v>
      </c>
      <c r="G318" s="52"/>
      <c r="H318" s="52"/>
      <c r="I318" s="54">
        <f t="shared" ref="I318" si="497">(IF(D318="SHORT",E318-F318,IF(D318="LONG",F318-E318)))*C318</f>
        <v>589.13689050674043</v>
      </c>
      <c r="J318" s="55"/>
      <c r="K318" s="55"/>
      <c r="L318" s="55">
        <f t="shared" ref="L318" si="498">(J318+I318+K318)/C318</f>
        <v>2.0499999999999545</v>
      </c>
      <c r="M318" s="56">
        <f t="shared" ref="M318" si="499">L318*C318</f>
        <v>589.13689050674043</v>
      </c>
    </row>
    <row r="319" spans="1:13" s="66" customFormat="1">
      <c r="A319" s="60">
        <v>43187</v>
      </c>
      <c r="B319" s="61" t="s">
        <v>394</v>
      </c>
      <c r="C319" s="62">
        <f t="shared" ref="C319" si="500">150000/E319</f>
        <v>670.09157918248832</v>
      </c>
      <c r="D319" s="61" t="s">
        <v>18</v>
      </c>
      <c r="E319" s="61">
        <v>223.85</v>
      </c>
      <c r="F319" s="61">
        <v>222.05</v>
      </c>
      <c r="G319" s="61">
        <v>219.9</v>
      </c>
      <c r="H319" s="61">
        <v>217.85</v>
      </c>
      <c r="I319" s="63">
        <f t="shared" ref="I319" si="501">(IF(D319="SHORT",E319-F319,IF(D319="LONG",F319-E319)))*C319</f>
        <v>1206.1648425284675</v>
      </c>
      <c r="J319" s="64">
        <f t="shared" ref="J319" si="502">(IF(D319="SHORT",IF(G319="",0,F319-G319),IF(D319="LONG",IF(G319="",0,G319-F319))))*C319</f>
        <v>1440.6968952423538</v>
      </c>
      <c r="K319" s="64">
        <f t="shared" ref="K319" si="503">(IF(D319="SHORT",IF(H319="",0,G319-H319),IF(D319="LONG",IF(H319="",0,(H319-G319)))))*C319</f>
        <v>1373.6877373241086</v>
      </c>
      <c r="L319" s="64">
        <f t="shared" ref="L319" si="504">(J319+I319+K319)/C319</f>
        <v>6</v>
      </c>
      <c r="M319" s="65">
        <f t="shared" ref="M319" si="505">L319*C319</f>
        <v>4020.5494750949301</v>
      </c>
    </row>
    <row r="320" spans="1:13" s="57" customFormat="1">
      <c r="A320" s="51">
        <v>43186</v>
      </c>
      <c r="B320" s="52" t="s">
        <v>434</v>
      </c>
      <c r="C320" s="53">
        <f t="shared" ref="C320:C322" si="506">150000/E320</f>
        <v>474.68354430379748</v>
      </c>
      <c r="D320" s="52" t="s">
        <v>14</v>
      </c>
      <c r="E320" s="52">
        <v>316</v>
      </c>
      <c r="F320" s="52">
        <v>318.5</v>
      </c>
      <c r="G320" s="52">
        <v>321.55</v>
      </c>
      <c r="H320" s="52"/>
      <c r="I320" s="54">
        <f t="shared" ref="I320:I322" si="507">(IF(D320="SHORT",E320-F320,IF(D320="LONG",F320-E320)))*C320</f>
        <v>1186.7088607594937</v>
      </c>
      <c r="J320" s="55">
        <f t="shared" ref="J320:J321" si="508">(IF(D320="SHORT",IF(G320="",0,F320-G320),IF(D320="LONG",IF(G320="",0,G320-F320))))*C320</f>
        <v>1447.7848101265877</v>
      </c>
      <c r="K320" s="55">
        <f t="shared" ref="K320:K321" si="509">(IF(D320="SHORT",IF(H320="",0,G320-H320),IF(D320="LONG",IF(H320="",0,(H320-G320)))))*C320</f>
        <v>0</v>
      </c>
      <c r="L320" s="55">
        <f t="shared" ref="L320:L322" si="510">(J320+I320+K320)/C320</f>
        <v>5.5500000000000114</v>
      </c>
      <c r="M320" s="56">
        <f t="shared" ref="M320:M322" si="511">L320*C320</f>
        <v>2634.4936708860814</v>
      </c>
    </row>
    <row r="321" spans="1:13" s="66" customFormat="1">
      <c r="A321" s="60">
        <v>43186</v>
      </c>
      <c r="B321" s="61" t="s">
        <v>433</v>
      </c>
      <c r="C321" s="62">
        <f t="shared" si="506"/>
        <v>558.76327062767746</v>
      </c>
      <c r="D321" s="61" t="s">
        <v>14</v>
      </c>
      <c r="E321" s="61">
        <v>268.45</v>
      </c>
      <c r="F321" s="61">
        <v>270.5</v>
      </c>
      <c r="G321" s="61">
        <v>273.05</v>
      </c>
      <c r="H321" s="61">
        <v>275.64999999999998</v>
      </c>
      <c r="I321" s="63">
        <f t="shared" si="507"/>
        <v>1145.4647047867452</v>
      </c>
      <c r="J321" s="64">
        <f t="shared" si="508"/>
        <v>1424.8463401005838</v>
      </c>
      <c r="K321" s="64">
        <f t="shared" si="509"/>
        <v>1452.7845036319422</v>
      </c>
      <c r="L321" s="64">
        <f t="shared" si="510"/>
        <v>7.1999999999999886</v>
      </c>
      <c r="M321" s="65">
        <f t="shared" si="511"/>
        <v>4023.0955485192712</v>
      </c>
    </row>
    <row r="322" spans="1:13" s="57" customFormat="1">
      <c r="A322" s="51">
        <v>43186</v>
      </c>
      <c r="B322" s="52" t="s">
        <v>432</v>
      </c>
      <c r="C322" s="53">
        <f t="shared" si="506"/>
        <v>404.4216770018873</v>
      </c>
      <c r="D322" s="52" t="s">
        <v>14</v>
      </c>
      <c r="E322" s="52">
        <v>370.9</v>
      </c>
      <c r="F322" s="52">
        <v>373.85</v>
      </c>
      <c r="G322" s="52"/>
      <c r="H322" s="52"/>
      <c r="I322" s="54">
        <f t="shared" si="507"/>
        <v>1193.043947155586</v>
      </c>
      <c r="J322" s="55"/>
      <c r="K322" s="55"/>
      <c r="L322" s="55">
        <f t="shared" si="510"/>
        <v>2.9500000000000455</v>
      </c>
      <c r="M322" s="56">
        <f t="shared" si="511"/>
        <v>1193.043947155586</v>
      </c>
    </row>
    <row r="323" spans="1:13" s="57" customFormat="1">
      <c r="A323" s="51">
        <v>43185</v>
      </c>
      <c r="B323" s="58" t="s">
        <v>421</v>
      </c>
      <c r="C323" s="53">
        <f t="shared" ref="C323" si="512">150000/E323</f>
        <v>1774.0981667652277</v>
      </c>
      <c r="D323" s="58" t="s">
        <v>18</v>
      </c>
      <c r="E323" s="59">
        <v>84.55</v>
      </c>
      <c r="F323" s="59">
        <v>83.45</v>
      </c>
      <c r="G323" s="59"/>
      <c r="H323" s="59"/>
      <c r="I323" s="54">
        <f t="shared" ref="I323" si="513">(IF(D323="SHORT",E323-F323,IF(D323="LONG",F323-E323)))*C323</f>
        <v>1951.5079834417404</v>
      </c>
      <c r="J323" s="55"/>
      <c r="K323" s="55"/>
      <c r="L323" s="55">
        <f t="shared" ref="L323" si="514">(J323+I323+K323)/C323</f>
        <v>1.0999999999999943</v>
      </c>
      <c r="M323" s="67">
        <f t="shared" ref="M323" si="515">L323*C323</f>
        <v>1951.5079834417404</v>
      </c>
    </row>
    <row r="324" spans="1:13" s="57" customFormat="1">
      <c r="A324" s="51">
        <v>43185</v>
      </c>
      <c r="B324" s="58" t="s">
        <v>431</v>
      </c>
      <c r="C324" s="53">
        <f t="shared" ref="C324" si="516">150000/E324</f>
        <v>135.41572627967861</v>
      </c>
      <c r="D324" s="58" t="s">
        <v>18</v>
      </c>
      <c r="E324" s="59">
        <v>1107.7</v>
      </c>
      <c r="F324" s="59">
        <v>1101.25</v>
      </c>
      <c r="G324" s="59"/>
      <c r="H324" s="59"/>
      <c r="I324" s="54">
        <f t="shared" ref="I324" si="517">(IF(D324="SHORT",E324-F324,IF(D324="LONG",F324-E324)))*C324</f>
        <v>873.43143450393313</v>
      </c>
      <c r="J324" s="55"/>
      <c r="K324" s="55"/>
      <c r="L324" s="55">
        <f t="shared" ref="L324" si="518">(J324+I324+K324)/C324</f>
        <v>6.4500000000000455</v>
      </c>
      <c r="M324" s="67">
        <f t="shared" ref="M324" si="519">L324*C324</f>
        <v>873.43143450393313</v>
      </c>
    </row>
    <row r="325" spans="1:13" s="57" customFormat="1">
      <c r="A325" s="51">
        <v>43185</v>
      </c>
      <c r="B325" s="58" t="s">
        <v>423</v>
      </c>
      <c r="C325" s="53">
        <f t="shared" ref="C325" si="520">150000/E325</f>
        <v>204.2761813972491</v>
      </c>
      <c r="D325" s="58" t="s">
        <v>14</v>
      </c>
      <c r="E325" s="59">
        <v>734.3</v>
      </c>
      <c r="F325" s="59">
        <v>740.5</v>
      </c>
      <c r="G325" s="59">
        <v>747.6</v>
      </c>
      <c r="H325" s="59"/>
      <c r="I325" s="54">
        <f t="shared" ref="I325" si="521">(IF(D325="SHORT",E325-F325,IF(D325="LONG",F325-E325)))*C325</f>
        <v>1266.5123246629537</v>
      </c>
      <c r="J325" s="55">
        <f t="shared" ref="J325" si="522">(IF(D325="SHORT",IF(G325="",0,F325-G325),IF(D325="LONG",IF(G325="",0,G325-F325))))*C325</f>
        <v>1450.3608879204733</v>
      </c>
      <c r="K325" s="55"/>
      <c r="L325" s="55">
        <f t="shared" ref="L325" si="523">(J325+I325+K325)/C325</f>
        <v>13.300000000000066</v>
      </c>
      <c r="M325" s="67">
        <f t="shared" ref="M325" si="524">L325*C325</f>
        <v>2716.8732125834267</v>
      </c>
    </row>
    <row r="326" spans="1:13" s="57" customFormat="1">
      <c r="A326" s="51">
        <v>43185</v>
      </c>
      <c r="B326" s="58" t="s">
        <v>430</v>
      </c>
      <c r="C326" s="53">
        <f t="shared" ref="C326" si="525">150000/E326</f>
        <v>205.07211702782143</v>
      </c>
      <c r="D326" s="58" t="s">
        <v>18</v>
      </c>
      <c r="E326" s="59">
        <v>731.45</v>
      </c>
      <c r="F326" s="59">
        <v>735</v>
      </c>
      <c r="G326" s="59"/>
      <c r="H326" s="59"/>
      <c r="I326" s="54">
        <f t="shared" ref="I326" si="526">(IF(D326="SHORT",E326-F326,IF(D326="LONG",F326-E326)))*C326</f>
        <v>-728.00601544875678</v>
      </c>
      <c r="J326" s="55"/>
      <c r="K326" s="55"/>
      <c r="L326" s="55">
        <f t="shared" ref="L326" si="527">(J326+I326+K326)/C326</f>
        <v>-3.5499999999999545</v>
      </c>
      <c r="M326" s="67">
        <f t="shared" ref="M326" si="528">L326*C326</f>
        <v>-728.00601544875678</v>
      </c>
    </row>
    <row r="327" spans="1:13" s="57" customFormat="1">
      <c r="A327" s="51">
        <v>43182</v>
      </c>
      <c r="B327" s="58" t="s">
        <v>424</v>
      </c>
      <c r="C327" s="53">
        <f t="shared" ref="C327:C329" si="529">150000/E327</f>
        <v>96.774193548387103</v>
      </c>
      <c r="D327" s="58" t="s">
        <v>18</v>
      </c>
      <c r="E327" s="59">
        <v>1550</v>
      </c>
      <c r="F327" s="59">
        <v>1544</v>
      </c>
      <c r="G327" s="59"/>
      <c r="H327" s="59"/>
      <c r="I327" s="54">
        <f t="shared" ref="I327:I329" si="530">(IF(D327="SHORT",E327-F327,IF(D327="LONG",F327-E327)))*C327</f>
        <v>580.64516129032268</v>
      </c>
      <c r="J327" s="55"/>
      <c r="K327" s="55"/>
      <c r="L327" s="55">
        <f t="shared" ref="L327:L329" si="531">(J327+I327+K327)/C327</f>
        <v>6.0000000000000009</v>
      </c>
      <c r="M327" s="67">
        <f t="shared" ref="M327:M329" si="532">L327*C327</f>
        <v>580.64516129032268</v>
      </c>
    </row>
    <row r="328" spans="1:13" s="57" customFormat="1">
      <c r="A328" s="51">
        <v>43182</v>
      </c>
      <c r="B328" s="58" t="s">
        <v>423</v>
      </c>
      <c r="C328" s="53">
        <f t="shared" si="529"/>
        <v>204.77815699658703</v>
      </c>
      <c r="D328" s="58" t="s">
        <v>14</v>
      </c>
      <c r="E328" s="59">
        <v>732.5</v>
      </c>
      <c r="F328" s="59">
        <v>728.9</v>
      </c>
      <c r="G328" s="59"/>
      <c r="H328" s="59"/>
      <c r="I328" s="54">
        <f t="shared" si="530"/>
        <v>-737.20136518771801</v>
      </c>
      <c r="J328" s="55"/>
      <c r="K328" s="55"/>
      <c r="L328" s="55">
        <f t="shared" si="531"/>
        <v>-3.6000000000000232</v>
      </c>
      <c r="M328" s="67">
        <f t="shared" si="532"/>
        <v>-737.20136518771801</v>
      </c>
    </row>
    <row r="329" spans="1:13" s="57" customFormat="1">
      <c r="A329" s="51">
        <v>43182</v>
      </c>
      <c r="B329" s="58" t="s">
        <v>422</v>
      </c>
      <c r="C329" s="53">
        <f t="shared" si="529"/>
        <v>6696.4285714285716</v>
      </c>
      <c r="D329" s="58" t="s">
        <v>18</v>
      </c>
      <c r="E329" s="59">
        <v>22.4</v>
      </c>
      <c r="F329" s="59">
        <v>22.15</v>
      </c>
      <c r="G329" s="59"/>
      <c r="H329" s="59"/>
      <c r="I329" s="54">
        <f t="shared" si="530"/>
        <v>1674.1071428571429</v>
      </c>
      <c r="J329" s="55"/>
      <c r="K329" s="55"/>
      <c r="L329" s="55">
        <f t="shared" si="531"/>
        <v>0.25</v>
      </c>
      <c r="M329" s="67">
        <f t="shared" si="532"/>
        <v>1674.1071428571429</v>
      </c>
    </row>
    <row r="330" spans="1:13" s="66" customFormat="1">
      <c r="A330" s="60">
        <v>43181</v>
      </c>
      <c r="B330" s="61" t="s">
        <v>421</v>
      </c>
      <c r="C330" s="62">
        <f t="shared" ref="C330:C331" si="533">150000/E330</f>
        <v>1678.7912702853946</v>
      </c>
      <c r="D330" s="61" t="s">
        <v>18</v>
      </c>
      <c r="E330" s="61">
        <v>89.35</v>
      </c>
      <c r="F330" s="61">
        <v>88.55</v>
      </c>
      <c r="G330" s="61">
        <v>87.45</v>
      </c>
      <c r="H330" s="61">
        <v>86.4</v>
      </c>
      <c r="I330" s="63">
        <f t="shared" ref="I330" si="534">(IF(D330="SHORT",E330-F330,IF(D330="LONG",F330-E330)))*C330</f>
        <v>1343.033016228311</v>
      </c>
      <c r="J330" s="64">
        <f t="shared" ref="J330" si="535">(IF(D330="SHORT",IF(G330="",0,F330-G330),IF(D330="LONG",IF(G330="",0,G330-F330))))*C330</f>
        <v>1846.6703973139245</v>
      </c>
      <c r="K330" s="64">
        <f t="shared" ref="K330" si="536">(IF(D330="SHORT",IF(H330="",0,G330-H330),IF(D330="LONG",IF(H330="",0,(H330-G330)))))*C330</f>
        <v>1762.7308337996596</v>
      </c>
      <c r="L330" s="64">
        <f t="shared" ref="L330" si="537">(J330+I330+K330)/C330</f>
        <v>2.9499999999999886</v>
      </c>
      <c r="M330" s="65">
        <f>L330*C330</f>
        <v>4952.4342473418947</v>
      </c>
    </row>
    <row r="331" spans="1:13" s="57" customFormat="1">
      <c r="A331" s="51">
        <v>43181</v>
      </c>
      <c r="B331" s="58" t="s">
        <v>420</v>
      </c>
      <c r="C331" s="53">
        <f t="shared" si="533"/>
        <v>1234.5679012345679</v>
      </c>
      <c r="D331" s="58" t="s">
        <v>14</v>
      </c>
      <c r="E331" s="59">
        <v>121.5</v>
      </c>
      <c r="F331" s="59">
        <v>121.8</v>
      </c>
      <c r="G331" s="59"/>
      <c r="H331" s="59"/>
      <c r="I331" s="54">
        <f t="shared" ref="I331" si="538">(IF(D331="SHORT",E331-F331,IF(D331="LONG",F331-E331)))*C331</f>
        <v>370.37037037036686</v>
      </c>
      <c r="J331" s="55"/>
      <c r="K331" s="55"/>
      <c r="L331" s="55">
        <f t="shared" ref="L331" si="539">(J331+I331+K331)/C331</f>
        <v>0.29999999999999716</v>
      </c>
      <c r="M331" s="67">
        <f t="shared" ref="M331" si="540">L331*C331</f>
        <v>370.37037037036686</v>
      </c>
    </row>
    <row r="332" spans="1:13" s="66" customFormat="1">
      <c r="A332" s="60">
        <v>43178</v>
      </c>
      <c r="B332" s="61" t="s">
        <v>429</v>
      </c>
      <c r="C332" s="62">
        <f t="shared" ref="C332" si="541">150000/E332</f>
        <v>2944.0628066732088</v>
      </c>
      <c r="D332" s="61" t="s">
        <v>18</v>
      </c>
      <c r="E332" s="61">
        <v>50.95</v>
      </c>
      <c r="F332" s="61">
        <v>50.55</v>
      </c>
      <c r="G332" s="61">
        <v>49.85</v>
      </c>
      <c r="H332" s="61">
        <v>49.35</v>
      </c>
      <c r="I332" s="63">
        <f t="shared" ref="I332" si="542">(IF(D332="SHORT",E332-F332,IF(D332="LONG",F332-E332)))*C332</f>
        <v>1177.6251226693003</v>
      </c>
      <c r="J332" s="64">
        <f t="shared" ref="J332" si="543">(IF(D332="SHORT",IF(G332="",0,F332-G332),IF(D332="LONG",IF(G332="",0,G332-F332))))*C332</f>
        <v>2060.8439646712336</v>
      </c>
      <c r="K332" s="64">
        <f t="shared" ref="K332" si="544">(IF(D332="SHORT",IF(H332="",0,G332-H332),IF(D332="LONG",IF(H332="",0,(H332-G332)))))*C332</f>
        <v>1472.0314033366044</v>
      </c>
      <c r="L332" s="64">
        <f t="shared" ref="L332" si="545">(J332+I332+K332)/C332</f>
        <v>1.6000000000000014</v>
      </c>
      <c r="M332" s="65">
        <f>L332*C332</f>
        <v>4710.5004906771383</v>
      </c>
    </row>
    <row r="333" spans="1:13" s="57" customFormat="1">
      <c r="A333" s="51">
        <v>43175</v>
      </c>
      <c r="B333" s="58" t="s">
        <v>428</v>
      </c>
      <c r="C333" s="53">
        <f t="shared" ref="C333" si="546">150000/E333</f>
        <v>140.64697609001408</v>
      </c>
      <c r="D333" s="58" t="s">
        <v>14</v>
      </c>
      <c r="E333" s="59">
        <v>1066.5</v>
      </c>
      <c r="F333" s="59">
        <v>1075.45</v>
      </c>
      <c r="G333" s="59"/>
      <c r="H333" s="59"/>
      <c r="I333" s="54">
        <f t="shared" ref="I333" si="547">(IF(D333="SHORT",E333-F333,IF(D333="LONG",F333-E333)))*C333</f>
        <v>1258.7904360056325</v>
      </c>
      <c r="J333" s="55"/>
      <c r="K333" s="55"/>
      <c r="L333" s="55">
        <f t="shared" ref="L333" si="548">(J333+I333+K333)/C333</f>
        <v>8.9500000000000455</v>
      </c>
      <c r="M333" s="67">
        <f t="shared" ref="M333" si="549">L333*C333</f>
        <v>1258.7904360056325</v>
      </c>
    </row>
    <row r="334" spans="1:13" s="57" customFormat="1">
      <c r="A334" s="51">
        <v>43173</v>
      </c>
      <c r="B334" s="58" t="s">
        <v>427</v>
      </c>
      <c r="C334" s="53">
        <f t="shared" ref="C334" si="550">150000/E334</f>
        <v>1460.5647517039922</v>
      </c>
      <c r="D334" s="58" t="s">
        <v>14</v>
      </c>
      <c r="E334" s="59">
        <v>102.7</v>
      </c>
      <c r="F334" s="59">
        <v>103.55</v>
      </c>
      <c r="G334" s="59"/>
      <c r="H334" s="59"/>
      <c r="I334" s="54">
        <f t="shared" ref="I334" si="551">(IF(D334="SHORT",E334-F334,IF(D334="LONG",F334-E334)))*C334</f>
        <v>1241.4800389483851</v>
      </c>
      <c r="J334" s="55"/>
      <c r="K334" s="55"/>
      <c r="L334" s="55">
        <f t="shared" ref="L334" si="552">(J334+I334+K334)/C334</f>
        <v>0.84999999999999432</v>
      </c>
      <c r="M334" s="67">
        <f t="shared" ref="M334" si="553">L334*C334</f>
        <v>1241.4800389483851</v>
      </c>
    </row>
    <row r="335" spans="1:13" s="57" customFormat="1">
      <c r="A335" s="51">
        <v>43172</v>
      </c>
      <c r="B335" s="58" t="s">
        <v>426</v>
      </c>
      <c r="C335" s="53">
        <f t="shared" ref="C335" si="554">150000/E335</f>
        <v>260.59763724808892</v>
      </c>
      <c r="D335" s="58" t="s">
        <v>14</v>
      </c>
      <c r="E335" s="59">
        <v>575.6</v>
      </c>
      <c r="F335" s="59">
        <v>581</v>
      </c>
      <c r="G335" s="59"/>
      <c r="H335" s="59"/>
      <c r="I335" s="54">
        <f t="shared" ref="I335" si="555">(IF(D335="SHORT",E335-F335,IF(D335="LONG",F335-E335)))*C335</f>
        <v>1407.2272411396741</v>
      </c>
      <c r="J335" s="55"/>
      <c r="K335" s="55"/>
      <c r="L335" s="55">
        <f t="shared" ref="L335" si="556">(J335+I335+K335)/C335</f>
        <v>5.3999999999999773</v>
      </c>
      <c r="M335" s="67">
        <f t="shared" ref="M335" si="557">L335*C335</f>
        <v>1407.2272411396741</v>
      </c>
    </row>
    <row r="336" spans="1:13" s="57" customFormat="1">
      <c r="A336" s="51">
        <v>43172</v>
      </c>
      <c r="B336" s="58" t="s">
        <v>425</v>
      </c>
      <c r="C336" s="53">
        <f t="shared" ref="C336" si="558">150000/E336</f>
        <v>371.60906726124119</v>
      </c>
      <c r="D336" s="58" t="s">
        <v>14</v>
      </c>
      <c r="E336" s="59">
        <v>403.65</v>
      </c>
      <c r="F336" s="59">
        <v>399.6</v>
      </c>
      <c r="G336" s="59"/>
      <c r="H336" s="59"/>
      <c r="I336" s="54">
        <f t="shared" ref="I336" si="559">(IF(D336="SHORT",E336-F336,IF(D336="LONG",F336-E336)))*C336</f>
        <v>-1505.0167224080099</v>
      </c>
      <c r="J336" s="55"/>
      <c r="K336" s="55"/>
      <c r="L336" s="55">
        <f t="shared" ref="L336" si="560">(J336+I336+K336)/C336</f>
        <v>-4.0499999999999545</v>
      </c>
      <c r="M336" s="67">
        <f t="shared" ref="M336" si="561">L336*C336</f>
        <v>-1505.0167224080099</v>
      </c>
    </row>
    <row r="337" spans="1:13" s="57" customFormat="1">
      <c r="A337" s="51">
        <v>43168</v>
      </c>
      <c r="B337" s="58" t="s">
        <v>419</v>
      </c>
      <c r="C337" s="53">
        <f t="shared" ref="C337" si="562">150000/E337</f>
        <v>110.99600414385081</v>
      </c>
      <c r="D337" s="58" t="s">
        <v>14</v>
      </c>
      <c r="E337" s="59">
        <v>1351.4</v>
      </c>
      <c r="F337" s="59">
        <v>1342</v>
      </c>
      <c r="G337" s="59"/>
      <c r="H337" s="59"/>
      <c r="I337" s="54">
        <f t="shared" ref="I337" si="563">(IF(D337="SHORT",E337-F337,IF(D337="LONG",F337-E337)))*C337</f>
        <v>-1043.3624389522076</v>
      </c>
      <c r="J337" s="55"/>
      <c r="K337" s="55"/>
      <c r="L337" s="55">
        <f t="shared" ref="L337" si="564">(J337+I337+K337)/C337</f>
        <v>-9.4000000000000909</v>
      </c>
      <c r="M337" s="67">
        <f t="shared" ref="M337" si="565">L337*C337</f>
        <v>-1043.3624389522076</v>
      </c>
    </row>
    <row r="338" spans="1:13" s="57" customFormat="1">
      <c r="A338" s="51">
        <v>43167</v>
      </c>
      <c r="B338" s="58" t="s">
        <v>418</v>
      </c>
      <c r="C338" s="53">
        <f t="shared" ref="C338" si="566">150000/E338</f>
        <v>1127.8195488721803</v>
      </c>
      <c r="D338" s="58" t="s">
        <v>14</v>
      </c>
      <c r="E338" s="59">
        <v>133</v>
      </c>
      <c r="F338" s="59">
        <v>134.35</v>
      </c>
      <c r="G338" s="59"/>
      <c r="H338" s="59"/>
      <c r="I338" s="54">
        <f t="shared" ref="I338" si="567">(IF(D338="SHORT",E338-F338,IF(D338="LONG",F338-E338)))*C338</f>
        <v>1522.5563909774371</v>
      </c>
      <c r="J338" s="55"/>
      <c r="K338" s="55"/>
      <c r="L338" s="55">
        <f t="shared" ref="L338" si="568">(J338+I338+K338)/C338</f>
        <v>1.3499999999999943</v>
      </c>
      <c r="M338" s="67">
        <f t="shared" ref="M338" si="569">L338*C338</f>
        <v>1522.5563909774371</v>
      </c>
    </row>
    <row r="339" spans="1:13" s="57" customFormat="1">
      <c r="A339" s="51">
        <v>43166</v>
      </c>
      <c r="B339" s="58" t="s">
        <v>417</v>
      </c>
      <c r="C339" s="53">
        <f t="shared" ref="C339:C340" si="570">150000/E339</f>
        <v>274.72527472527474</v>
      </c>
      <c r="D339" s="58" t="s">
        <v>18</v>
      </c>
      <c r="E339" s="59">
        <v>546</v>
      </c>
      <c r="F339" s="59">
        <v>540.54999999999995</v>
      </c>
      <c r="G339" s="59"/>
      <c r="H339" s="59"/>
      <c r="I339" s="54">
        <f t="shared" ref="I339:I340" si="571">(IF(D339="SHORT",E339-F339,IF(D339="LONG",F339-E339)))*C339</f>
        <v>1497.2527472527599</v>
      </c>
      <c r="J339" s="55"/>
      <c r="K339" s="55"/>
      <c r="L339" s="55">
        <f t="shared" ref="L339:L340" si="572">(J339+I339+K339)/C339</f>
        <v>5.4500000000000455</v>
      </c>
      <c r="M339" s="67">
        <f t="shared" ref="M339:M340" si="573">L339*C339</f>
        <v>1497.2527472527599</v>
      </c>
    </row>
    <row r="340" spans="1:13" s="57" customFormat="1">
      <c r="A340" s="51">
        <v>43166</v>
      </c>
      <c r="B340" s="58" t="s">
        <v>416</v>
      </c>
      <c r="C340" s="53">
        <f t="shared" si="570"/>
        <v>120.43356081894821</v>
      </c>
      <c r="D340" s="58" t="s">
        <v>18</v>
      </c>
      <c r="E340" s="59">
        <v>1245.5</v>
      </c>
      <c r="F340" s="59">
        <v>1257.95</v>
      </c>
      <c r="G340" s="59"/>
      <c r="H340" s="59"/>
      <c r="I340" s="54">
        <f t="shared" si="571"/>
        <v>-1499.3978321959107</v>
      </c>
      <c r="J340" s="55"/>
      <c r="K340" s="55"/>
      <c r="L340" s="55">
        <f t="shared" si="572"/>
        <v>-12.450000000000045</v>
      </c>
      <c r="M340" s="67">
        <f t="shared" si="573"/>
        <v>-1499.3978321959107</v>
      </c>
    </row>
    <row r="341" spans="1:13" s="57" customFormat="1">
      <c r="A341" s="51">
        <v>43165</v>
      </c>
      <c r="B341" s="58" t="s">
        <v>415</v>
      </c>
      <c r="C341" s="53">
        <f t="shared" ref="C341:C344" si="574">150000/E341</f>
        <v>171.03762827822121</v>
      </c>
      <c r="D341" s="58" t="s">
        <v>14</v>
      </c>
      <c r="E341" s="59">
        <v>877</v>
      </c>
      <c r="F341" s="59">
        <v>881.5</v>
      </c>
      <c r="G341" s="59"/>
      <c r="H341" s="59"/>
      <c r="I341" s="54">
        <f t="shared" ref="I341:I344" si="575">(IF(D341="SHORT",E341-F341,IF(D341="LONG",F341-E341)))*C341</f>
        <v>769.66932725199547</v>
      </c>
      <c r="J341" s="55"/>
      <c r="K341" s="55"/>
      <c r="L341" s="55">
        <f t="shared" ref="L341:L344" si="576">(J341+I341+K341)/C341</f>
        <v>4.5</v>
      </c>
      <c r="M341" s="67">
        <f t="shared" ref="M341:M344" si="577">L341*C341</f>
        <v>769.66932725199547</v>
      </c>
    </row>
    <row r="342" spans="1:13" s="57" customFormat="1">
      <c r="A342" s="51">
        <v>43165</v>
      </c>
      <c r="B342" s="58" t="s">
        <v>414</v>
      </c>
      <c r="C342" s="53">
        <f t="shared" si="574"/>
        <v>724.63768115942025</v>
      </c>
      <c r="D342" s="58" t="s">
        <v>18</v>
      </c>
      <c r="E342" s="59">
        <v>207</v>
      </c>
      <c r="F342" s="59">
        <v>205</v>
      </c>
      <c r="G342" s="59">
        <v>202.25</v>
      </c>
      <c r="H342" s="59"/>
      <c r="I342" s="54">
        <f t="shared" si="575"/>
        <v>1449.2753623188405</v>
      </c>
      <c r="J342" s="55">
        <f t="shared" ref="J342" si="578">(IF(D342="SHORT",IF(G342="",0,F342-G342),IF(D342="LONG",IF(G342="",0,G342-F342))))*C342</f>
        <v>1992.7536231884058</v>
      </c>
      <c r="K342" s="55"/>
      <c r="L342" s="55">
        <f t="shared" si="576"/>
        <v>4.75</v>
      </c>
      <c r="M342" s="67">
        <f t="shared" si="577"/>
        <v>3442.028985507246</v>
      </c>
    </row>
    <row r="343" spans="1:13" s="57" customFormat="1">
      <c r="A343" s="51">
        <v>43165</v>
      </c>
      <c r="B343" s="58" t="s">
        <v>247</v>
      </c>
      <c r="C343" s="53">
        <f t="shared" si="574"/>
        <v>74.775672981056829</v>
      </c>
      <c r="D343" s="58" t="s">
        <v>18</v>
      </c>
      <c r="E343" s="59">
        <v>2006</v>
      </c>
      <c r="F343" s="59">
        <v>2025</v>
      </c>
      <c r="G343" s="59"/>
      <c r="H343" s="59"/>
      <c r="I343" s="54">
        <f t="shared" si="575"/>
        <v>-1420.7377866400798</v>
      </c>
      <c r="J343" s="55"/>
      <c r="K343" s="55"/>
      <c r="L343" s="55">
        <f t="shared" si="576"/>
        <v>-19</v>
      </c>
      <c r="M343" s="67">
        <f t="shared" si="577"/>
        <v>-1420.7377866400798</v>
      </c>
    </row>
    <row r="344" spans="1:13" s="57" customFormat="1">
      <c r="A344" s="51">
        <v>43165</v>
      </c>
      <c r="B344" s="58" t="s">
        <v>386</v>
      </c>
      <c r="C344" s="53">
        <f t="shared" si="574"/>
        <v>754.71698113207549</v>
      </c>
      <c r="D344" s="58" t="s">
        <v>18</v>
      </c>
      <c r="E344" s="59">
        <v>198.75</v>
      </c>
      <c r="F344" s="59">
        <v>196.8</v>
      </c>
      <c r="G344" s="59"/>
      <c r="H344" s="59"/>
      <c r="I344" s="54">
        <f t="shared" si="575"/>
        <v>1471.6981132075387</v>
      </c>
      <c r="J344" s="55"/>
      <c r="K344" s="55"/>
      <c r="L344" s="55">
        <f t="shared" si="576"/>
        <v>1.9499999999999886</v>
      </c>
      <c r="M344" s="67">
        <f t="shared" si="577"/>
        <v>1471.6981132075387</v>
      </c>
    </row>
    <row r="345" spans="1:13" s="57" customFormat="1">
      <c r="A345" s="51">
        <v>43164</v>
      </c>
      <c r="B345" s="52" t="s">
        <v>413</v>
      </c>
      <c r="C345" s="53">
        <f>150000/E345</f>
        <v>485.82995951417001</v>
      </c>
      <c r="D345" s="52" t="s">
        <v>18</v>
      </c>
      <c r="E345" s="52">
        <v>308.75</v>
      </c>
      <c r="F345" s="52">
        <v>311.8</v>
      </c>
      <c r="G345" s="52"/>
      <c r="H345" s="52"/>
      <c r="I345" s="54">
        <f t="shared" ref="I345" si="579">(IF(D345="SHORT",E345-F345,IF(D345="LONG",F345-E345)))*C345</f>
        <v>-1481.7813765182241</v>
      </c>
      <c r="J345" s="55"/>
      <c r="K345" s="55"/>
      <c r="L345" s="55">
        <f t="shared" ref="L345" si="580">(J345+I345+K345)/C345</f>
        <v>-3.0500000000000114</v>
      </c>
      <c r="M345" s="56">
        <f t="shared" ref="M345" si="581">L345*C345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30"/>
  <sheetViews>
    <sheetView workbookViewId="0">
      <selection sqref="A1:L2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65.25" customHeight="1" thickBo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s="1" customFormat="1">
      <c r="A3" s="104" t="s">
        <v>1</v>
      </c>
      <c r="B3" s="106" t="s">
        <v>2</v>
      </c>
      <c r="C3" s="106" t="s">
        <v>3</v>
      </c>
      <c r="D3" s="108" t="s">
        <v>4</v>
      </c>
      <c r="E3" s="108" t="s">
        <v>392</v>
      </c>
      <c r="F3" s="110" t="s">
        <v>5</v>
      </c>
      <c r="G3" s="110"/>
      <c r="H3" s="110"/>
      <c r="I3" s="110" t="s">
        <v>6</v>
      </c>
      <c r="J3" s="110"/>
      <c r="K3" s="110"/>
      <c r="L3" s="34" t="s">
        <v>7</v>
      </c>
    </row>
    <row r="4" spans="1:12" s="1" customFormat="1" ht="15.75" thickBot="1">
      <c r="A4" s="105"/>
      <c r="B4" s="107"/>
      <c r="C4" s="107"/>
      <c r="D4" s="109"/>
      <c r="E4" s="109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585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11"/>
      <c r="B4430" s="111"/>
      <c r="C4430" s="111"/>
      <c r="D4430" s="111"/>
      <c r="E4430" s="111"/>
      <c r="F4430" s="111"/>
      <c r="G4430" s="111"/>
      <c r="H4430" s="111"/>
      <c r="I4430" s="111"/>
      <c r="J4430" s="111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7.5703125" customWidth="1"/>
  </cols>
  <sheetData>
    <row r="1" spans="1:5" ht="22.5">
      <c r="A1" s="112" t="s">
        <v>575</v>
      </c>
      <c r="B1" s="113"/>
      <c r="C1" s="113"/>
      <c r="D1" s="85"/>
      <c r="E1" s="85"/>
    </row>
    <row r="2" spans="1:5" ht="15.75">
      <c r="A2" s="86" t="s">
        <v>576</v>
      </c>
      <c r="B2" s="86" t="s">
        <v>577</v>
      </c>
      <c r="C2" s="86" t="s">
        <v>578</v>
      </c>
      <c r="D2" s="86" t="s">
        <v>586</v>
      </c>
    </row>
    <row r="3" spans="1:5" s="83" customFormat="1" ht="15.75">
      <c r="A3" s="83" t="s">
        <v>579</v>
      </c>
      <c r="B3" s="84">
        <v>100000</v>
      </c>
      <c r="C3" s="83">
        <v>34885</v>
      </c>
      <c r="D3" s="87">
        <f>C3/B3</f>
        <v>0.34884999999999999</v>
      </c>
    </row>
    <row r="4" spans="1:5" s="83" customFormat="1" ht="15.75">
      <c r="A4" s="83" t="s">
        <v>580</v>
      </c>
      <c r="B4" s="84">
        <v>100000</v>
      </c>
      <c r="C4" s="83">
        <v>64475</v>
      </c>
      <c r="D4" s="87">
        <f t="shared" ref="D4:D8" si="0">C4/B4</f>
        <v>0.64475000000000005</v>
      </c>
    </row>
    <row r="5" spans="1:5" s="83" customFormat="1" ht="15.75">
      <c r="A5" s="83" t="s">
        <v>581</v>
      </c>
      <c r="B5" s="84">
        <v>100000</v>
      </c>
      <c r="C5" s="83">
        <v>83275</v>
      </c>
      <c r="D5" s="87">
        <f t="shared" si="0"/>
        <v>0.83274999999999999</v>
      </c>
    </row>
    <row r="6" spans="1:5" s="83" customFormat="1" ht="15.75">
      <c r="A6" s="83" t="s">
        <v>582</v>
      </c>
      <c r="B6" s="84">
        <v>100000</v>
      </c>
      <c r="C6" s="83">
        <v>91850</v>
      </c>
      <c r="D6" s="87">
        <f t="shared" si="0"/>
        <v>0.91849999999999998</v>
      </c>
    </row>
    <row r="7" spans="1:5" s="83" customFormat="1" ht="15.75">
      <c r="A7" s="83" t="s">
        <v>583</v>
      </c>
      <c r="B7" s="84">
        <v>100000</v>
      </c>
      <c r="C7" s="83">
        <v>92549</v>
      </c>
      <c r="D7" s="87">
        <f t="shared" si="0"/>
        <v>0.92549000000000003</v>
      </c>
    </row>
    <row r="8" spans="1:5" s="83" customFormat="1" ht="15.75">
      <c r="A8" s="83" t="s">
        <v>584</v>
      </c>
      <c r="B8" s="84">
        <v>100000</v>
      </c>
      <c r="C8" s="83">
        <v>35958</v>
      </c>
      <c r="D8" s="87">
        <f t="shared" si="0"/>
        <v>0.35958000000000001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Cash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2015-07-11T09:10:39Z</dcterms:created>
  <dcterms:modified xsi:type="dcterms:W3CDTF">2018-08-18T11:28:03Z</dcterms:modified>
</cp:coreProperties>
</file>