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2019" sheetId="4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Feb-18'!$A$7:$M$3879</definedName>
  </definedNames>
  <calcPr calcId="124519"/>
</workbook>
</file>

<file path=xl/calcChain.xml><?xml version="1.0" encoding="utf-8"?>
<calcChain xmlns="http://schemas.openxmlformats.org/spreadsheetml/2006/main">
  <c r="H6" i="4"/>
  <c r="J6" s="1"/>
  <c r="H7"/>
  <c r="J7" s="1"/>
  <c r="H8"/>
  <c r="J8" s="1"/>
  <c r="H10"/>
  <c r="J10" s="1"/>
  <c r="H9"/>
  <c r="K9" s="1"/>
  <c r="H11"/>
  <c r="J11" s="1"/>
  <c r="K29" i="2"/>
  <c r="K7"/>
  <c r="K6"/>
  <c r="D7" i="3"/>
  <c r="H6" i="2"/>
  <c r="J6" s="1"/>
  <c r="K6" i="4" l="1"/>
  <c r="K7"/>
  <c r="K8"/>
  <c r="J9"/>
  <c r="K10"/>
  <c r="K11"/>
  <c r="H7" i="2"/>
  <c r="J7" s="1"/>
  <c r="H9"/>
  <c r="J9" s="1"/>
  <c r="H8"/>
  <c r="J8" s="1"/>
  <c r="K10"/>
  <c r="J10"/>
  <c r="H10"/>
  <c r="K8" l="1"/>
  <c r="K9"/>
  <c r="I12"/>
  <c r="H12"/>
  <c r="I11"/>
  <c r="H11"/>
  <c r="H13"/>
  <c r="J13" s="1"/>
  <c r="H14"/>
  <c r="J14" s="1"/>
  <c r="I15"/>
  <c r="J15" s="1"/>
  <c r="H15"/>
  <c r="H16"/>
  <c r="J16" s="1"/>
  <c r="J11" l="1"/>
  <c r="J12"/>
  <c r="K11"/>
  <c r="K12"/>
  <c r="K13"/>
  <c r="K14"/>
  <c r="K15"/>
  <c r="K16"/>
  <c r="H17" l="1"/>
  <c r="J17" s="1"/>
  <c r="K18"/>
  <c r="J18"/>
  <c r="H18"/>
  <c r="K17" l="1"/>
  <c r="H20"/>
  <c r="J20" s="1"/>
  <c r="H19"/>
  <c r="K19" s="1"/>
  <c r="H21"/>
  <c r="J21" s="1"/>
  <c r="H22"/>
  <c r="J22" s="1"/>
  <c r="H23"/>
  <c r="J23" s="1"/>
  <c r="H24"/>
  <c r="J24" s="1"/>
  <c r="H25"/>
  <c r="I26"/>
  <c r="H26"/>
  <c r="H27"/>
  <c r="J27" s="1"/>
  <c r="H28"/>
  <c r="K43"/>
  <c r="H30"/>
  <c r="K30" s="1"/>
  <c r="H31"/>
  <c r="J31" s="1"/>
  <c r="H32"/>
  <c r="J32" s="1"/>
  <c r="H33"/>
  <c r="J33" s="1"/>
  <c r="H34"/>
  <c r="J34" s="1"/>
  <c r="H35"/>
  <c r="I36"/>
  <c r="H36"/>
  <c r="H37"/>
  <c r="J37" s="1"/>
  <c r="H38"/>
  <c r="J38" s="1"/>
  <c r="H40"/>
  <c r="J40" s="1"/>
  <c r="H39"/>
  <c r="K39" s="1"/>
  <c r="D8" i="3"/>
  <c r="I42" i="2"/>
  <c r="H42"/>
  <c r="H41"/>
  <c r="K61"/>
  <c r="H45"/>
  <c r="K45" s="1"/>
  <c r="H44"/>
  <c r="J44" s="1"/>
  <c r="H47"/>
  <c r="K47" s="1"/>
  <c r="H46"/>
  <c r="K46" s="1"/>
  <c r="J19" l="1"/>
  <c r="K20"/>
  <c r="K21"/>
  <c r="K22"/>
  <c r="K23"/>
  <c r="K24"/>
  <c r="J25"/>
  <c r="K25"/>
  <c r="J26"/>
  <c r="K26"/>
  <c r="K27"/>
  <c r="J28"/>
  <c r="K28"/>
  <c r="J30"/>
  <c r="K31"/>
  <c r="K32"/>
  <c r="K33"/>
  <c r="K34"/>
  <c r="J35"/>
  <c r="K35"/>
  <c r="J36"/>
  <c r="K36"/>
  <c r="K37"/>
  <c r="K38"/>
  <c r="J39"/>
  <c r="K40"/>
  <c r="J41"/>
  <c r="J42"/>
  <c r="K41"/>
  <c r="K42"/>
  <c r="K44"/>
  <c r="J45"/>
  <c r="J47"/>
  <c r="J46"/>
  <c r="H48" l="1"/>
  <c r="J48" s="1"/>
  <c r="H50"/>
  <c r="J50" s="1"/>
  <c r="H49"/>
  <c r="K49" s="1"/>
  <c r="H52"/>
  <c r="J52" s="1"/>
  <c r="H51"/>
  <c r="K51" s="1"/>
  <c r="H54"/>
  <c r="J54" s="1"/>
  <c r="H53"/>
  <c r="J53" s="1"/>
  <c r="K55"/>
  <c r="H55"/>
  <c r="I56"/>
  <c r="H56"/>
  <c r="I57"/>
  <c r="J57" s="1"/>
  <c r="H57"/>
  <c r="D6" i="3"/>
  <c r="H60" i="2"/>
  <c r="K60" s="1"/>
  <c r="H59"/>
  <c r="H58"/>
  <c r="I62"/>
  <c r="H62"/>
  <c r="I63"/>
  <c r="H63"/>
  <c r="H64"/>
  <c r="J64" s="1"/>
  <c r="I66"/>
  <c r="H66"/>
  <c r="K66" s="1"/>
  <c r="H65"/>
  <c r="K65" s="1"/>
  <c r="H67"/>
  <c r="J67" s="1"/>
  <c r="H68"/>
  <c r="J68" s="1"/>
  <c r="D5" i="3"/>
  <c r="H69" i="2"/>
  <c r="K69" s="1"/>
  <c r="H71"/>
  <c r="J71" s="1"/>
  <c r="H72"/>
  <c r="J72" s="1"/>
  <c r="J66" l="1"/>
  <c r="K48"/>
  <c r="J49"/>
  <c r="K50"/>
  <c r="J51"/>
  <c r="K52"/>
  <c r="K53"/>
  <c r="K54"/>
  <c r="J55"/>
  <c r="J56"/>
  <c r="K56"/>
  <c r="K57"/>
  <c r="J58"/>
  <c r="K58"/>
  <c r="J59"/>
  <c r="K59"/>
  <c r="J60"/>
  <c r="J62"/>
  <c r="K62"/>
  <c r="K63"/>
  <c r="J63"/>
  <c r="K64"/>
  <c r="J65"/>
  <c r="K67"/>
  <c r="K68"/>
  <c r="J69"/>
  <c r="K71"/>
  <c r="K72"/>
  <c r="H74"/>
  <c r="J74" s="1"/>
  <c r="H73"/>
  <c r="K73" s="1"/>
  <c r="H75"/>
  <c r="J75" s="1"/>
  <c r="H76"/>
  <c r="J76" s="1"/>
  <c r="H77"/>
  <c r="J77" s="1"/>
  <c r="H79"/>
  <c r="I78"/>
  <c r="H78"/>
  <c r="D4" i="3"/>
  <c r="D3"/>
  <c r="K70" i="2" l="1"/>
  <c r="J73"/>
  <c r="K74"/>
  <c r="K75"/>
  <c r="K76"/>
  <c r="K77"/>
  <c r="J78"/>
  <c r="J79"/>
  <c r="K79"/>
  <c r="K78"/>
  <c r="I80"/>
  <c r="J80" s="1"/>
  <c r="H80"/>
  <c r="H82"/>
  <c r="J82" s="1"/>
  <c r="H81"/>
  <c r="K81" s="1"/>
  <c r="I84"/>
  <c r="H84"/>
  <c r="H83"/>
  <c r="H86"/>
  <c r="K86" s="1"/>
  <c r="H85"/>
  <c r="K85" s="1"/>
  <c r="H87"/>
  <c r="J87" s="1"/>
  <c r="I88"/>
  <c r="H88"/>
  <c r="I91"/>
  <c r="H91"/>
  <c r="H90"/>
  <c r="H92"/>
  <c r="J92" s="1"/>
  <c r="K89" l="1"/>
  <c r="K91"/>
  <c r="K80"/>
  <c r="J81"/>
  <c r="K82"/>
  <c r="J83"/>
  <c r="J84"/>
  <c r="K83"/>
  <c r="K84"/>
  <c r="J86"/>
  <c r="J85"/>
  <c r="K87"/>
  <c r="K88"/>
  <c r="J88"/>
  <c r="J90"/>
  <c r="K90"/>
  <c r="J91"/>
  <c r="K92"/>
  <c r="I93" l="1"/>
  <c r="H93"/>
  <c r="H94"/>
  <c r="J94" s="1"/>
  <c r="H96"/>
  <c r="J96" s="1"/>
  <c r="H95"/>
  <c r="J95" s="1"/>
  <c r="H97"/>
  <c r="J97" s="1"/>
  <c r="H98"/>
  <c r="J98" s="1"/>
  <c r="H100"/>
  <c r="J100" s="1"/>
  <c r="H99"/>
  <c r="J99" s="1"/>
  <c r="H102"/>
  <c r="J102" s="1"/>
  <c r="H101"/>
  <c r="J101" s="1"/>
  <c r="H104"/>
  <c r="K104" s="1"/>
  <c r="H103"/>
  <c r="K103" s="1"/>
  <c r="H105"/>
  <c r="J105" s="1"/>
  <c r="I106"/>
  <c r="H106"/>
  <c r="K106" s="1"/>
  <c r="H107"/>
  <c r="I108"/>
  <c r="H108"/>
  <c r="H110"/>
  <c r="J110" s="1"/>
  <c r="H112"/>
  <c r="J112" s="1"/>
  <c r="H111"/>
  <c r="J111" s="1"/>
  <c r="H113"/>
  <c r="J113" s="1"/>
  <c r="H114"/>
  <c r="K114" s="1"/>
  <c r="H115"/>
  <c r="J115" s="1"/>
  <c r="H116"/>
  <c r="J116" s="1"/>
  <c r="I117"/>
  <c r="H117"/>
  <c r="K118"/>
  <c r="H118"/>
  <c r="J118" s="1"/>
  <c r="H119"/>
  <c r="J119" s="1"/>
  <c r="H120"/>
  <c r="H121"/>
  <c r="J104" l="1"/>
  <c r="J93"/>
  <c r="K93"/>
  <c r="K94"/>
  <c r="K95"/>
  <c r="K96"/>
  <c r="K97"/>
  <c r="K98"/>
  <c r="K99"/>
  <c r="K100"/>
  <c r="K101"/>
  <c r="K102"/>
  <c r="J103"/>
  <c r="K105"/>
  <c r="J106"/>
  <c r="J107"/>
  <c r="K107"/>
  <c r="J108"/>
  <c r="K108"/>
  <c r="K110"/>
  <c r="K111"/>
  <c r="K112"/>
  <c r="K113"/>
  <c r="J114"/>
  <c r="K115"/>
  <c r="K116"/>
  <c r="J117"/>
  <c r="K117"/>
  <c r="K119"/>
  <c r="K120"/>
  <c r="J120"/>
  <c r="K121"/>
  <c r="J121"/>
  <c r="I124"/>
  <c r="H124"/>
  <c r="H123"/>
  <c r="H125"/>
  <c r="J125" s="1"/>
  <c r="H126"/>
  <c r="K126" s="1"/>
  <c r="H127"/>
  <c r="K127" s="1"/>
  <c r="I128"/>
  <c r="H128"/>
  <c r="H129"/>
  <c r="K129" s="1"/>
  <c r="I130"/>
  <c r="H130"/>
  <c r="H131"/>
  <c r="J131" s="1"/>
  <c r="H132"/>
  <c r="K132" s="1"/>
  <c r="H133"/>
  <c r="J133" s="1"/>
  <c r="H135"/>
  <c r="H134"/>
  <c r="I136"/>
  <c r="H136"/>
  <c r="I137"/>
  <c r="H137"/>
  <c r="I139"/>
  <c r="H139"/>
  <c r="H140"/>
  <c r="J140" s="1"/>
  <c r="H141"/>
  <c r="J141" s="1"/>
  <c r="H143"/>
  <c r="J143" s="1"/>
  <c r="H142"/>
  <c r="J142" s="1"/>
  <c r="H145"/>
  <c r="J145" s="1"/>
  <c r="H144"/>
  <c r="K144" s="1"/>
  <c r="H146"/>
  <c r="J146" s="1"/>
  <c r="I147"/>
  <c r="H147"/>
  <c r="H148"/>
  <c r="J148" s="1"/>
  <c r="H150"/>
  <c r="J150" s="1"/>
  <c r="H149"/>
  <c r="J149" s="1"/>
  <c r="H151"/>
  <c r="J151" s="1"/>
  <c r="I152"/>
  <c r="H152"/>
  <c r="H154"/>
  <c r="J154" s="1"/>
  <c r="H153"/>
  <c r="J153" s="1"/>
  <c r="H156"/>
  <c r="J156" s="1"/>
  <c r="I158"/>
  <c r="H158"/>
  <c r="H157"/>
  <c r="K157" s="1"/>
  <c r="H160"/>
  <c r="K160" s="1"/>
  <c r="H159"/>
  <c r="K159" s="1"/>
  <c r="I162"/>
  <c r="H162"/>
  <c r="H163"/>
  <c r="H161"/>
  <c r="J161" s="1"/>
  <c r="I164"/>
  <c r="H164"/>
  <c r="I165"/>
  <c r="H165"/>
  <c r="I166"/>
  <c r="H166"/>
  <c r="K131" l="1"/>
  <c r="J126"/>
  <c r="J158"/>
  <c r="J136"/>
  <c r="K109"/>
  <c r="K122"/>
  <c r="J132"/>
  <c r="J147"/>
  <c r="J123"/>
  <c r="J124"/>
  <c r="K123"/>
  <c r="K124"/>
  <c r="K125"/>
  <c r="J127"/>
  <c r="J128"/>
  <c r="K128"/>
  <c r="J129"/>
  <c r="J130"/>
  <c r="K130"/>
  <c r="K133"/>
  <c r="J134"/>
  <c r="J135"/>
  <c r="K134"/>
  <c r="K135"/>
  <c r="K136"/>
  <c r="J152"/>
  <c r="J137"/>
  <c r="K137"/>
  <c r="K139"/>
  <c r="J139"/>
  <c r="K140"/>
  <c r="K141"/>
  <c r="K142"/>
  <c r="K143"/>
  <c r="J144"/>
  <c r="K145"/>
  <c r="K146"/>
  <c r="K147"/>
  <c r="K148"/>
  <c r="K149"/>
  <c r="K150"/>
  <c r="K151"/>
  <c r="K152"/>
  <c r="K153"/>
  <c r="K154"/>
  <c r="K156"/>
  <c r="K158"/>
  <c r="J157"/>
  <c r="J160"/>
  <c r="J159"/>
  <c r="K161"/>
  <c r="J165"/>
  <c r="K162"/>
  <c r="J162"/>
  <c r="J163"/>
  <c r="K163"/>
  <c r="J164"/>
  <c r="K164"/>
  <c r="K165"/>
  <c r="J166"/>
  <c r="K166"/>
  <c r="K138" l="1"/>
  <c r="K155"/>
  <c r="K167"/>
  <c r="I5" i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<sst xmlns="http://schemas.openxmlformats.org/spreadsheetml/2006/main" count="2362" uniqueCount="590">
  <si>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</si>
  <si>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</si>
  <si>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</si>
  <si>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</si>
  <si>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</si>
  <si>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</si>
  <si>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</si>
  <si>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</si>
  <si>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</si>
  <si>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</si>
  <si>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</si>
  <si>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</si>
  <si>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</si>
  <si>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</si>
  <si>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</si>
  <si>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</si>
  <si>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</si>
  <si>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</si>
  <si>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</si>
  <si>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</si>
  <si>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</si>
  <si>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</si>
  <si>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</si>
  <si>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</si>
  <si>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</si>
  <si>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</si>
  <si>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</si>
  <si>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</si>
  <si>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</si>
  <si>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</si>
  <si>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</si>
  <si>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</si>
  <si>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</si>
  <si>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</si>
  <si>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</si>
  <si>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</si>
  <si>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</si>
  <si>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</si>
  <si>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</si>
  <si>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</si>
  <si>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</si>
  <si>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</si>
  <si>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</si>
  <si>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</si>
  <si>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</si>
  <si>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</si>
  <si>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</si>
  <si>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</si>
  <si>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</si>
  <si>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</si>
  <si>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</si>
  <si>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</si>
  <si>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</si>
  <si>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</si>
  <si>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</si>
  <si>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</si>
  <si>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</si>
  <si>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</si>
  <si>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</si>
  <si>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</si>
  <si>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</si>
  <si>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</si>
  <si>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</si>
  <si>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</si>
  <si>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</si>
  <si>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</si>
  <si>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</si>
  <si>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</si>
  <si>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</si>
  <si>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</si>
  <si>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</si>
  <si>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</si>
  <si>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</si>
  <si>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</si>
  <si>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</si>
  <si>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</si>
  <si>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</si>
  <si>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</si>
  <si>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</si>
  <si>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</si>
  <si>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</si>
  <si>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</si>
  <si>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</si>
  <si>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</si>
  <si>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</si>
  <si>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</si>
  <si>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</si>
  <si>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</si>
  <si>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</si>
  <si>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</si>
  <si>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</si>
  <si>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</si>
  <si>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</si>
  <si>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</si>
  <si>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</si>
  <si>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</si>
  <si>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</si>
  <si>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</si>
  <si>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</si>
  <si>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</si>
  <si>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</si>
  <si>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</si>
  <si>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</si>
  <si>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</si>
  <si>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</si>
  <si>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</si>
  <si>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</si>
  <si>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</si>
  <si>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</si>
  <si>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</si>
  <si>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</si>
  <si>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</si>
  <si>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</si>
  <si>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</si>
  <si>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</si>
  <si>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</si>
  <si>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</si>
  <si>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</si>
  <si>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</si>
  <si>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</si>
  <si>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</si>
  <si>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</si>
  <si>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</si>
  <si>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</si>
  <si>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</si>
  <si>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</si>
  <si>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</si>
  <si>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</si>
  <si>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</si>
  <si>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</si>
  <si>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</si>
  <si>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</si>
  <si>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</si>
  <si>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</si>
  <si>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</si>
  <si>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</si>
  <si>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</si>
  <si>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</si>
  <si>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</si>
  <si>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</si>
  <si>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</si>
  <si>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</si>
  <si>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</si>
  <si>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</si>
  <si>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</si>
  <si>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</si>
  <si>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</si>
  <si>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</si>
  <si>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</si>
  <si>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</si>
  <si>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</si>
  <si>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</si>
  <si>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</si>
  <si>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</si>
  <si>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</si>
  <si>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</si>
  <si>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</si>
  <si>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</si>
  <si>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</si>
  <si>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</si>
  <si>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</si>
  <si>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</si>
  <si>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</si>
  <si>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</si>
  <si>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</si>
  <si>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</si>
  <si>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</si>
  <si>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</si>
  <si>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</si>
  <si>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</si>
  <si>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</si>
  <si>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</si>
  <si>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</si>
  <si>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</si>
  <si>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</si>
  <si>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</si>
  <si>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</si>
  <si>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</si>
  <si>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</si>
  <si>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</si>
  <si>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</si>
  <si>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</si>
  <si>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</si>
  <si>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</si>
  <si>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</si>
  <si>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</si>
  <si>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</si>
  <si>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</si>
  <si>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</si>
  <si>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</si>
  <si>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</si>
  <si>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</si>
  <si>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</si>
  <si>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</si>
  <si>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</si>
  <si>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</si>
  <si>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</si>
  <si>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</si>
  <si>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</si>
  <si>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</si>
  <si>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</si>
  <si>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</si>
  <si>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</si>
  <si>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</si>
  <si>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</si>
  <si>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</si>
  <si>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</si>
  <si>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</si>
  <si>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</si>
  <si>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</si>
  <si>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</si>
  <si>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</si>
  <si>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</si>
  <si>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</si>
  <si>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</si>
  <si>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</si>
  <si>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</si>
  <si>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</si>
  <si>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</si>
  <si>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</si>
  <si>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</si>
  <si>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</si>
  <si>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</si>
  <si>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</si>
  <si>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</si>
  <si>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</si>
  <si>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</si>
  <si>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</si>
  <si>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</si>
  <si>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</si>
  <si>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</si>
  <si>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</si>
  <si>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</si>
  <si>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</si>
  <si>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</si>
  <si>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</si>
  <si>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</si>
  <si>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</si>
  <si>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</si>
  <si>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</si>
  <si>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</si>
  <si>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</si>
  <si>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</si>
  <si>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</si>
  <si>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</si>
  <si>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</si>
  <si>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</si>
  <si>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</si>
  <si>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</si>
  <si>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</si>
  <si>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</si>
  <si>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</si>
  <si>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</si>
  <si>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</si>
  <si>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</si>
  <si>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</si>
  <si>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</si>
  <si>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</si>
  <si>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</si>
  <si>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</si>
  <si>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</si>
  <si>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</si>
  <si>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</si>
  <si>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</si>
  <si>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</si>
  <si>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</si>
  <si>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</si>
  <si>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</si>
  <si>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</si>
  <si>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</si>
  <si>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</si>
  <si>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</si>
  <si>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</si>
  <si>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</si>
  <si>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</si>
  <si>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</si>
  <si>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</si>
  <si>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</si>
  <si>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</si>
  <si>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</si>
  <si>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</si>
  <si>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</si>
  <si>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</si>
  <si>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</si>
  <si>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</si>
  <si>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</si>
  <si>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</si>
  <si>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</si>
  <si>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</si>
  <si>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</si>
  <si>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</si>
  <si>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</si>
  <si>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</si>
  <si>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</si>
  <si>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</si>
  <si>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</si>
  <si>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</si>
  <si>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</si>
  <si>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</si>
  <si>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</si>
  <si>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</si>
  <si>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</si>
  <si>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</si>
  <si>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</si>
  <si>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</si>
  <si>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</si>
  <si>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</si>
  <si>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</si>
  <si>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</si>
  <si>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</si>
  <si>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</si>
  <si>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</si>
  <si>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</si>
  <si>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</si>
  <si>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</si>
  <si>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</si>
  <si>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</si>
  <si>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</si>
  <si>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</si>
  <si>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</si>
  <si>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</si>
  <si>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</si>
  <si>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</si>
  <si>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</si>
  <si>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</si>
  <si>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</si>
  <si>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</si>
  <si>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</si>
  <si>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</si>
  <si>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</si>
  <si>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</si>
  <si>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</si>
  <si>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</si>
  <si>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</si>
  <si>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</si>
  <si>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</si>
  <si>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</si>
  <si>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</si>
  <si>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</si>
  <si>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</si>
  <si>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</si>
  <si>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</si>
  <si>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</si>
  <si>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</si>
  <si>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</si>
  <si>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</si>
  <si>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</si>
  <si>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</si>
  <si>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</si>
  <si>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</si>
  <si>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</si>
  <si>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</si>
  <si>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</si>
  <si>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</si>
  <si>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</si>
  <si>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</si>
  <si>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</si>
  <si>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</si>
  <si>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</si>
  <si>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</si>
  <si>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</si>
  <si>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</si>
  <si>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</si>
  <si>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</si>
  <si>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</si>
  <si>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</si>
  <si>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</si>
  <si>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</si>
  <si>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</si>
  <si>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</si>
  <si>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</si>
  <si>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</si>
  <si>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</si>
  <si>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</si>
  <si>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</si>
  <si>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</si>
  <si>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</si>
  <si>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</si>
  <si>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</si>
  <si>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</si>
  <si>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</si>
  <si>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</si>
  <si>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</si>
  <si>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</si>
  <si>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</si>
  <si>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</si>
  <si>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</si>
  <si>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</si>
  <si>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</si>
  <si>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</si>
  <si>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</si>
  <si>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</si>
  <si>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</si>
  <si>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</si>
  <si>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</si>
  <si>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</si>
  <si>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</si>
  <si>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</si>
  <si>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</si>
  <si>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</si>
  <si>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</si>
  <si>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</si>
  <si>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</si>
  <si>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</si>
  <si>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</si>
  <si>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</si>
  <si>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</si>
  <si>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</si>
  <si>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</si>
  <si>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</si>
  <si>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</si>
  <si>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</si>
  <si>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</si>
  <si>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</si>
  <si>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</si>
  <si>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</si>
  <si>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</si>
  <si>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</si>
  <si>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</si>
  <si>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</si>
  <si>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</si>
  <si>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</si>
  <si>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</si>
  <si>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</si>
  <si>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</si>
  <si>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</si>
  <si>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</si>
  <si>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</si>
  <si>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</si>
  <si>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</si>
  <si>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</si>
  <si>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</si>
  <si>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</si>
  <si>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</si>
  <si>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</si>
  <si>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</si>
  <si>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</si>
  <si>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</si>
  <si>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</si>
  <si>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</si>
  <si>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</si>
  <si>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</si>
  <si>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</si>
  <si>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</si>
  <si>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</si>
  <si>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</si>
  <si>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</si>
  <si>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</si>
  <si>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</si>
  <si>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</si>
  <si>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</si>
  <si>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</si>
  <si>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</si>
  <si>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</si>
  <si>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</si>
  <si>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</si>
  <si>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</si>
  <si>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</si>
  <si>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</si>
  <si>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</si>
  <si>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</si>
  <si>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</si>
  <si>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</si>
  <si>
    <t>VOLTAS</t>
  </si>
  <si>
    <t>RCOM FUT</t>
  </si>
  <si>
    <t>HINDALCO FUT</t>
  </si>
  <si>
    <t>ONGC</t>
  </si>
  <si>
    <t>CHOLA FUT</t>
  </si>
  <si>
    <t>COLPAL</t>
  </si>
  <si>
    <t>IRB FUT</t>
  </si>
  <si>
    <t>IDEA FUT</t>
  </si>
  <si>
    <t>AIRTEL FUT</t>
  </si>
  <si>
    <t>JAIN IRRIGATION</t>
  </si>
  <si>
    <t>DALMIA FUT</t>
  </si>
  <si>
    <t>DISHTV</t>
  </si>
  <si>
    <t>HUL FUT</t>
  </si>
  <si>
    <t>IOC</t>
  </si>
  <si>
    <t>GODREJIND FUT</t>
  </si>
  <si>
    <t>MOTHERSUMI FUT</t>
  </si>
  <si>
    <t>GODREJIND</t>
  </si>
  <si>
    <t>UJJIVAN FUT</t>
  </si>
  <si>
    <t>BHEL</t>
  </si>
  <si>
    <t>INFRATEL FUT</t>
  </si>
  <si>
    <t>CANFINHOME FUT</t>
  </si>
  <si>
    <t>GODREJCP</t>
  </si>
  <si>
    <t>TVSMOTOR FUT</t>
  </si>
  <si>
    <t>ESCORTS FUT</t>
  </si>
  <si>
    <t>PCJEWELLER</t>
  </si>
  <si>
    <t>GLENMARK</t>
  </si>
  <si>
    <t>ICICIBANK FUT</t>
  </si>
  <si>
    <t>PTC FUT</t>
  </si>
  <si>
    <t>BHEL FUT</t>
  </si>
  <si>
    <t>PETRONET FUT</t>
  </si>
  <si>
    <t>BEML FUT</t>
  </si>
  <si>
    <t>INDUSINDBK</t>
  </si>
  <si>
    <t>CHENNPETRO FUT</t>
  </si>
  <si>
    <t>TATAMOTORS FUT</t>
  </si>
  <si>
    <t>ASIANPAINT FUT</t>
  </si>
  <si>
    <t>BAJFINANCE</t>
  </si>
  <si>
    <t>ASHOKLEY FUT</t>
  </si>
  <si>
    <t>RAMCOCEM FUT</t>
  </si>
  <si>
    <t>MINDTREE FUT</t>
  </si>
  <si>
    <t>BALRAMCHIN</t>
  </si>
  <si>
    <t>ITC FUT</t>
  </si>
  <si>
    <t>ENGINERSIN FUT</t>
  </si>
  <si>
    <t>BALKRISIND FUT</t>
  </si>
  <si>
    <t>PEL</t>
  </si>
  <si>
    <t>KAJARIACER</t>
  </si>
  <si>
    <t>NIFTY FUT</t>
  </si>
  <si>
    <t>IOC FUT</t>
  </si>
  <si>
    <t>HINDZINC</t>
  </si>
  <si>
    <t>EQUITAS FUT</t>
  </si>
  <si>
    <t>TORNTPOWER</t>
  </si>
  <si>
    <t>BALKRISIND</t>
  </si>
  <si>
    <t>INDIANB FUT</t>
  </si>
  <si>
    <t>FEDRELBNK</t>
  </si>
  <si>
    <t>MARUTI</t>
  </si>
  <si>
    <t>KPIT</t>
  </si>
  <si>
    <t>PIDILITE</t>
  </si>
  <si>
    <t>PNB FUT</t>
  </si>
  <si>
    <t>KPIT FUT</t>
  </si>
  <si>
    <t>NMDC</t>
  </si>
  <si>
    <t>M&amp;M FUT</t>
  </si>
  <si>
    <t>ADANIENT FUT</t>
  </si>
  <si>
    <t>AIRTEL</t>
  </si>
  <si>
    <t>AUROPHARMA</t>
  </si>
  <si>
    <t>2,00,000+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</si>
  <si>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</si>
  <si>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</si>
  <si>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</si>
  <si>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</si>
  <si>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</si>
  <si>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</si>
  <si>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</si>
  <si>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INDIANB</t>
  </si>
  <si>
    <t>RELINFRA FUT</t>
  </si>
  <si>
    <t>BANKNIFTY FUT</t>
  </si>
  <si>
    <t>BANKNIFTY 28400 CE</t>
  </si>
  <si>
    <t xml:space="preserve">CAPF FUT </t>
  </si>
  <si>
    <t>HUL</t>
  </si>
  <si>
    <t>NIFTY 11800 CE</t>
  </si>
  <si>
    <t>September</t>
  </si>
  <si>
    <t>PVR FUT</t>
  </si>
  <si>
    <t>HDFC FUT</t>
  </si>
  <si>
    <t>CUMMINS FUT</t>
  </si>
  <si>
    <t>HEXAWARE FUT</t>
  </si>
  <si>
    <t>BANKNIFTY 25000 PE</t>
  </si>
  <si>
    <t>CHOLAFIN</t>
  </si>
  <si>
    <t>October</t>
  </si>
  <si>
    <t>KSCL</t>
  </si>
  <si>
    <t>APOLLOHOSP FUT</t>
  </si>
  <si>
    <t xml:space="preserve">MINDTREE </t>
  </si>
  <si>
    <t>AMBUJACEM FUT</t>
  </si>
  <si>
    <t>UPL FUT</t>
  </si>
  <si>
    <t>BEL FUT</t>
  </si>
  <si>
    <t>CESC FUT</t>
  </si>
  <si>
    <t>JSPL FUT</t>
  </si>
  <si>
    <t>WIPRO</t>
  </si>
  <si>
    <t>November</t>
  </si>
  <si>
    <t>INDIACEM</t>
  </si>
  <si>
    <t>BHARATFORG FUT</t>
  </si>
  <si>
    <t>HPCL FUT</t>
  </si>
  <si>
    <t>HDFCBANK</t>
  </si>
  <si>
    <t>VEDL FUT</t>
  </si>
  <si>
    <t>JINDALSTEL</t>
  </si>
  <si>
    <t>HCLTECH FUT</t>
  </si>
  <si>
    <t>CEAT FUT</t>
  </si>
  <si>
    <t>PIDILITE 1100 PE</t>
  </si>
  <si>
    <t>MFSL FUT</t>
  </si>
  <si>
    <t>RELIANCE FUT</t>
  </si>
  <si>
    <t>PETRONET</t>
  </si>
  <si>
    <t>SUNTV FUT</t>
  </si>
  <si>
    <t>NIFTY</t>
  </si>
  <si>
    <t>AJANTPHARM</t>
  </si>
  <si>
    <t>ADANIPORTS FUT</t>
  </si>
  <si>
    <t>NTPC</t>
  </si>
  <si>
    <t>TATAMTRDVR FUT</t>
  </si>
  <si>
    <t>BATA FUT</t>
  </si>
  <si>
    <t>GRASIM FUT</t>
  </si>
  <si>
    <t>RELIANCE</t>
  </si>
  <si>
    <t>TATAELXSI FUT</t>
  </si>
  <si>
    <t>BANKINDIA</t>
  </si>
  <si>
    <t>GODFRYPHLP</t>
  </si>
  <si>
    <t>VGUARD FUT</t>
  </si>
  <si>
    <t>December</t>
  </si>
  <si>
    <t xml:space="preserve">NIFTY </t>
  </si>
  <si>
    <t>NIFTY 10700 PE</t>
  </si>
  <si>
    <t>AMARAJABAT</t>
  </si>
  <si>
    <t>KSCL FUT</t>
  </si>
  <si>
    <t>ZEEL FUT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</si>
</sst>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3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6" xfId="0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9" fontId="0" fillId="0" borderId="0" xfId="1" applyFont="1"/>
    <xf numFmtId="169" fontId="32" fillId="10" borderId="17" xfId="0" applyNumberFormat="1" applyFont="1" applyFill="1" applyBorder="1" applyAlignment="1">
      <alignment horizontal="center" vertical="center"/>
    </xf>
    <xf numFmtId="167" fontId="0" fillId="0" borderId="16" xfId="0" applyNumberForma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67" fontId="33" fillId="0" borderId="16" xfId="0" applyNumberFormat="1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1" fontId="33" fillId="0" borderId="16" xfId="0" applyNumberFormat="1" applyFont="1" applyBorder="1" applyAlignment="1">
      <alignment horizontal="center"/>
    </xf>
    <xf numFmtId="2" fontId="33" fillId="0" borderId="16" xfId="0" applyNumberFormat="1" applyFont="1" applyBorder="1" applyAlignment="1">
      <alignment horizontal="center"/>
    </xf>
    <xf numFmtId="0" fontId="33" fillId="0" borderId="0" xfId="0" applyFont="1"/>
    <xf numFmtId="167" fontId="34" fillId="0" borderId="16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1" fontId="34" fillId="0" borderId="16" xfId="0" applyNumberFormat="1" applyFont="1" applyBorder="1" applyAlignment="1">
      <alignment horizontal="center"/>
    </xf>
    <xf numFmtId="2" fontId="34" fillId="0" borderId="16" xfId="0" applyNumberFormat="1" applyFont="1" applyBorder="1" applyAlignment="1">
      <alignment horizontal="center"/>
    </xf>
    <xf numFmtId="0" fontId="34" fillId="0" borderId="0" xfId="0" applyFont="1"/>
    <xf numFmtId="0" fontId="17" fillId="8" borderId="14" xfId="0" applyNumberFormat="1" applyFont="1" applyFill="1" applyBorder="1" applyAlignment="1">
      <alignment horizontal="center" vertical="center"/>
    </xf>
    <xf numFmtId="0" fontId="17" fillId="8" borderId="15" xfId="0" applyNumberFormat="1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281355</c:v>
                </c:pt>
                <c:pt idx="1">
                  <c:v>227461</c:v>
                </c:pt>
                <c:pt idx="2">
                  <c:v>137443</c:v>
                </c:pt>
                <c:pt idx="3">
                  <c:v>330928</c:v>
                </c:pt>
                <c:pt idx="4">
                  <c:v>95450</c:v>
                </c:pt>
                <c:pt idx="5">
                  <c:v>307582</c:v>
                </c:pt>
              </c:numCache>
            </c:numRef>
          </c:val>
        </c:ser>
        <c:axId val="89685376"/>
        <c:axId val="89715840"/>
      </c:barChart>
      <c:catAx>
        <c:axId val="89685376"/>
        <c:scaling>
          <c:orientation val="minMax"/>
        </c:scaling>
        <c:axPos val="b"/>
        <c:majorTickMark val="none"/>
        <c:tickLblPos val="nextTo"/>
        <c:crossAx val="89715840"/>
        <c:crosses val="autoZero"/>
        <c:auto val="1"/>
        <c:lblAlgn val="ctr"/>
        <c:lblOffset val="100"/>
      </c:catAx>
      <c:valAx>
        <c:axId val="897158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96853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3.3205612734060856E-2"/>
          <c:y val="0.20059755971363788"/>
          <c:w val="0.94380588614235861"/>
          <c:h val="0.64417727353975196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1"/>
              <c:layout>
                <c:manualLayout>
                  <c:x val="-1.2771389513100341E-2"/>
                  <c:y val="0.10300433825795603"/>
                </c:manualLayout>
              </c:layout>
              <c:showVal val="1"/>
            </c:dLbl>
            <c:dLbl>
              <c:idx val="2"/>
              <c:layout>
                <c:manualLayout>
                  <c:x val="-7.6628337078601963E-2"/>
                  <c:y val="-6.8669558838637373E-2"/>
                </c:manualLayout>
              </c:layout>
              <c:showVal val="1"/>
            </c:dLbl>
            <c:dLbl>
              <c:idx val="3"/>
              <c:layout>
                <c:manualLayout>
                  <c:x val="-5.1085558052401323E-2"/>
                  <c:y val="8.583694854830079E-2"/>
                </c:manualLayout>
              </c:layout>
              <c:showVal val="1"/>
            </c:dLbl>
            <c:dLbl>
              <c:idx val="4"/>
              <c:layout>
                <c:manualLayout>
                  <c:x val="-5.1085558052401323E-2"/>
                  <c:y val="-0.11444926473106225"/>
                </c:manualLayout>
              </c:layout>
              <c:showVal val="1"/>
            </c:dLbl>
            <c:dLbl>
              <c:idx val="5"/>
              <c:layout>
                <c:manualLayout>
                  <c:x val="-1.7879945318340459E-2"/>
                  <c:y val="-0.10300433825795603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1.4067750000000001</c:v>
                </c:pt>
                <c:pt idx="1">
                  <c:v>1.137305</c:v>
                </c:pt>
                <c:pt idx="2">
                  <c:v>0.68721500000000002</c:v>
                </c:pt>
                <c:pt idx="3">
                  <c:v>1.6546400000000001</c:v>
                </c:pt>
                <c:pt idx="4">
                  <c:v>0.47725000000000001</c:v>
                </c:pt>
                <c:pt idx="5">
                  <c:v>1.5379100000000001</c:v>
                </c:pt>
              </c:numCache>
            </c:numRef>
          </c:val>
        </c:ser>
        <c:dLbls>
          <c:showVal val="1"/>
        </c:dLbls>
        <c:marker val="1"/>
        <c:axId val="92252800"/>
        <c:axId val="92258688"/>
      </c:lineChart>
      <c:catAx>
        <c:axId val="92252800"/>
        <c:scaling>
          <c:orientation val="minMax"/>
        </c:scaling>
        <c:axPos val="b"/>
        <c:majorTickMark val="none"/>
        <c:tickLblPos val="nextTo"/>
        <c:crossAx val="92258688"/>
        <c:crosses val="autoZero"/>
        <c:auto val="1"/>
        <c:lblAlgn val="ctr"/>
        <c:lblOffset val="100"/>
      </c:catAx>
      <c:valAx>
        <c:axId val="92258688"/>
        <c:scaling>
          <c:orientation val="minMax"/>
        </c:scaling>
        <c:delete val="1"/>
        <c:axPos val="l"/>
        <c:numFmt formatCode="0%" sourceLinked="1"/>
        <c:tickLblPos val="nextTo"/>
        <c:crossAx val="92252800"/>
        <c:crosses val="autoZero"/>
        <c:crossBetween val="between"/>
      </c:valAx>
    </c:plotArea>
    <c:plotVisOnly val="1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85724</xdr:rowOff>
    </xdr:from>
    <xdr:to>
      <xdr:col>4</xdr:col>
      <xdr:colOff>428625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10</xdr:row>
      <xdr:rowOff>0</xdr:rowOff>
    </xdr:from>
    <xdr:to>
      <xdr:col>13</xdr:col>
      <xdr:colOff>295275</xdr:colOff>
      <xdr:row>21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C4" sqref="C4:D4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8.75">
      <c r="A3" s="88" t="s">
        <v>447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6.25">
      <c r="A4" s="90" t="s">
        <v>448</v>
      </c>
      <c r="B4" s="90"/>
      <c r="C4" s="91" t="s">
        <v>526</v>
      </c>
      <c r="D4" s="92"/>
      <c r="E4" s="93"/>
      <c r="F4" s="94"/>
      <c r="G4" s="94"/>
      <c r="H4" s="95"/>
      <c r="I4" s="96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85" t="s">
        <v>454</v>
      </c>
      <c r="I5" s="86"/>
      <c r="J5" s="45" t="s">
        <v>455</v>
      </c>
      <c r="K5" s="44" t="s">
        <v>456</v>
      </c>
    </row>
    <row r="6" spans="1:11" s="84" customFormat="1" ht="18" customHeight="1">
      <c r="A6" s="80">
        <v>43475</v>
      </c>
      <c r="B6" s="81" t="s">
        <v>589</v>
      </c>
      <c r="C6" s="82">
        <v>2600</v>
      </c>
      <c r="D6" s="81" t="s">
        <v>39</v>
      </c>
      <c r="E6" s="83">
        <v>455.45</v>
      </c>
      <c r="F6" s="83">
        <v>452.8</v>
      </c>
      <c r="G6" s="83"/>
      <c r="H6" s="61">
        <f t="shared" ref="H6" si="0">(IF(D6="SHORT",E6-F6,IF(D6="LONG",F6-E6)))*C6</f>
        <v>6889.9999999999409</v>
      </c>
      <c r="I6" s="62"/>
      <c r="J6" s="63">
        <f t="shared" ref="J6" si="1">(H6+I6)/C6</f>
        <v>2.6499999999999773</v>
      </c>
      <c r="K6" s="64">
        <f t="shared" ref="K6" si="2">SUM(H6:I6)</f>
        <v>6889.9999999999409</v>
      </c>
    </row>
    <row r="7" spans="1:11" s="84" customFormat="1" ht="18" customHeight="1">
      <c r="A7" s="80">
        <v>43474</v>
      </c>
      <c r="B7" s="81" t="s">
        <v>588</v>
      </c>
      <c r="C7" s="82">
        <v>6000</v>
      </c>
      <c r="D7" s="81" t="s">
        <v>15</v>
      </c>
      <c r="E7" s="83">
        <v>547.25</v>
      </c>
      <c r="F7" s="83">
        <v>555.45000000000005</v>
      </c>
      <c r="G7" s="83"/>
      <c r="H7" s="61">
        <f t="shared" ref="H7" si="3">(IF(D7="SHORT",E7-F7,IF(D7="LONG",F7-E7)))*C7</f>
        <v>49200.000000000276</v>
      </c>
      <c r="I7" s="62"/>
      <c r="J7" s="63">
        <f t="shared" ref="J7" si="4">(H7+I7)/C7</f>
        <v>8.2000000000000455</v>
      </c>
      <c r="K7" s="64">
        <f t="shared" ref="K7" si="5">SUM(H7:I7)</f>
        <v>49200.000000000276</v>
      </c>
    </row>
    <row r="8" spans="1:11" s="84" customFormat="1" ht="18" customHeight="1">
      <c r="A8" s="80">
        <v>43473</v>
      </c>
      <c r="B8" s="81" t="s">
        <v>587</v>
      </c>
      <c r="C8" s="82">
        <v>677</v>
      </c>
      <c r="D8" s="81" t="s">
        <v>15</v>
      </c>
      <c r="E8" s="83">
        <v>738.2</v>
      </c>
      <c r="F8" s="83">
        <v>743.9</v>
      </c>
      <c r="G8" s="83"/>
      <c r="H8" s="61">
        <f t="shared" ref="H8" si="6">(IF(D8="SHORT",E8-F8,IF(D8="LONG",F8-E8)))*C8</f>
        <v>3858.8999999999537</v>
      </c>
      <c r="I8" s="62"/>
      <c r="J8" s="63">
        <f t="shared" ref="J8" si="7">(H8+I8)/C8</f>
        <v>5.6999999999999318</v>
      </c>
      <c r="K8" s="64">
        <f t="shared" ref="K8" si="8">SUM(H8:I8)</f>
        <v>3858.8999999999537</v>
      </c>
    </row>
    <row r="9" spans="1:11" s="84" customFormat="1" ht="18" customHeight="1">
      <c r="A9" s="80">
        <v>43472</v>
      </c>
      <c r="B9" s="81" t="s">
        <v>586</v>
      </c>
      <c r="C9" s="82">
        <v>750</v>
      </c>
      <c r="D9" s="81" t="s">
        <v>15</v>
      </c>
      <c r="E9" s="83">
        <v>126.8</v>
      </c>
      <c r="F9" s="83">
        <v>139.5</v>
      </c>
      <c r="G9" s="83"/>
      <c r="H9" s="61">
        <f t="shared" ref="H9:H10" si="9">(IF(D9="SHORT",E9-F9,IF(D9="LONG",F9-E9)))*C9</f>
        <v>9525.0000000000018</v>
      </c>
      <c r="I9" s="62"/>
      <c r="J9" s="63">
        <f t="shared" ref="J9:J10" si="10">(H9+I9)/C9</f>
        <v>12.700000000000003</v>
      </c>
      <c r="K9" s="64">
        <f t="shared" ref="K9:K10" si="11">SUM(H9:I9)</f>
        <v>9525.0000000000018</v>
      </c>
    </row>
    <row r="10" spans="1:11" s="84" customFormat="1" ht="18" customHeight="1">
      <c r="A10" s="80">
        <v>43472</v>
      </c>
      <c r="B10" s="81" t="s">
        <v>585</v>
      </c>
      <c r="C10" s="82">
        <v>225</v>
      </c>
      <c r="D10" s="81" t="s">
        <v>39</v>
      </c>
      <c r="E10" s="83">
        <v>10809</v>
      </c>
      <c r="F10" s="83">
        <v>10784</v>
      </c>
      <c r="G10" s="83"/>
      <c r="H10" s="61">
        <f t="shared" si="9"/>
        <v>5625</v>
      </c>
      <c r="I10" s="62"/>
      <c r="J10" s="63">
        <f t="shared" si="10"/>
        <v>25</v>
      </c>
      <c r="K10" s="64">
        <f t="shared" si="11"/>
        <v>5625</v>
      </c>
    </row>
    <row r="11" spans="1:11" s="84" customFormat="1" ht="18" customHeight="1">
      <c r="A11" s="80">
        <v>43466</v>
      </c>
      <c r="B11" s="81" t="s">
        <v>441</v>
      </c>
      <c r="C11" s="82">
        <v>500</v>
      </c>
      <c r="D11" s="81" t="s">
        <v>15</v>
      </c>
      <c r="E11" s="83">
        <v>1910.15</v>
      </c>
      <c r="F11" s="83">
        <v>1934</v>
      </c>
      <c r="G11" s="83"/>
      <c r="H11" s="61">
        <f t="shared" ref="H11" si="12">(IF(D11="SHORT",E11-F11,IF(D11="LONG",F11-E11)))*C11</f>
        <v>11924.999999999955</v>
      </c>
      <c r="I11" s="62"/>
      <c r="J11" s="63">
        <f t="shared" ref="J11" si="13">(H11+I11)/C11</f>
        <v>23.849999999999909</v>
      </c>
      <c r="K11" s="64">
        <f>SUM(H11:I11)</f>
        <v>11924.999999999955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selection activeCell="L1" sqref="A1:XFD6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8.75">
      <c r="A3" s="88" t="s">
        <v>447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6.25">
      <c r="A4" s="90" t="s">
        <v>448</v>
      </c>
      <c r="B4" s="90"/>
      <c r="C4" s="91" t="s">
        <v>526</v>
      </c>
      <c r="D4" s="92"/>
      <c r="E4" s="93"/>
      <c r="F4" s="94"/>
      <c r="G4" s="94"/>
      <c r="H4" s="95"/>
      <c r="I4" s="96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85" t="s">
        <v>454</v>
      </c>
      <c r="I5" s="86"/>
      <c r="J5" s="45" t="s">
        <v>455</v>
      </c>
      <c r="K5" s="44" t="s">
        <v>456</v>
      </c>
    </row>
    <row r="6" spans="1:11" s="84" customFormat="1" ht="18" customHeight="1">
      <c r="A6" s="80">
        <v>43462</v>
      </c>
      <c r="B6" s="81" t="s">
        <v>497</v>
      </c>
      <c r="C6" s="82">
        <v>1200</v>
      </c>
      <c r="D6" s="81" t="s">
        <v>15</v>
      </c>
      <c r="E6" s="83">
        <v>1373.15</v>
      </c>
      <c r="F6" s="83">
        <v>1379.05</v>
      </c>
      <c r="G6" s="83"/>
      <c r="H6" s="61">
        <f t="shared" ref="H6" si="0">(IF(D6="SHORT",E6-F6,IF(D6="LONG",F6-E6)))*C6</f>
        <v>7079.9999999998363</v>
      </c>
      <c r="I6" s="62"/>
      <c r="J6" s="63">
        <f t="shared" ref="J6" si="1">(H6+I6)/C6</f>
        <v>5.8999999999998636</v>
      </c>
      <c r="K6" s="64">
        <f>SUM(H6:I6)</f>
        <v>7079.9999999998363</v>
      </c>
    </row>
    <row r="7" spans="1:11" s="84" customFormat="1" ht="18" customHeight="1">
      <c r="A7" s="80">
        <v>43462</v>
      </c>
      <c r="B7" s="81" t="s">
        <v>572</v>
      </c>
      <c r="C7" s="82">
        <v>225</v>
      </c>
      <c r="D7" s="81" t="s">
        <v>15</v>
      </c>
      <c r="E7" s="83">
        <v>10928</v>
      </c>
      <c r="F7" s="83">
        <v>10955</v>
      </c>
      <c r="G7" s="83"/>
      <c r="H7" s="61">
        <f t="shared" ref="H7" si="2">(IF(D7="SHORT",E7-F7,IF(D7="LONG",F7-E7)))*C7</f>
        <v>6075</v>
      </c>
      <c r="I7" s="62"/>
      <c r="J7" s="63">
        <f t="shared" ref="J7" si="3">(H7+I7)/C7</f>
        <v>27</v>
      </c>
      <c r="K7" s="64">
        <f>SUM(H7:I7)</f>
        <v>6075</v>
      </c>
    </row>
    <row r="8" spans="1:11" s="84" customFormat="1" ht="18" customHeight="1">
      <c r="A8" s="80">
        <v>43461</v>
      </c>
      <c r="B8" s="81" t="s">
        <v>583</v>
      </c>
      <c r="C8" s="82">
        <v>6000</v>
      </c>
      <c r="D8" s="81" t="s">
        <v>15</v>
      </c>
      <c r="E8" s="83">
        <v>225.85</v>
      </c>
      <c r="F8" s="83">
        <v>228.65</v>
      </c>
      <c r="G8" s="83"/>
      <c r="H8" s="61">
        <f t="shared" ref="H8:H9" si="4">(IF(D8="SHORT",E8-F8,IF(D8="LONG",F8-E8)))*C8</f>
        <v>16800.000000000069</v>
      </c>
      <c r="I8" s="62"/>
      <c r="J8" s="63">
        <f t="shared" ref="J8:J9" si="5">(H8+I8)/C8</f>
        <v>2.8000000000000114</v>
      </c>
      <c r="K8" s="64">
        <f t="shared" ref="K8:K9" si="6">SUM(H8:I8)</f>
        <v>16800.000000000069</v>
      </c>
    </row>
    <row r="9" spans="1:11" s="84" customFormat="1" ht="18" customHeight="1">
      <c r="A9" s="80">
        <v>43461</v>
      </c>
      <c r="B9" s="81" t="s">
        <v>582</v>
      </c>
      <c r="C9" s="82">
        <v>578</v>
      </c>
      <c r="D9" s="81" t="s">
        <v>15</v>
      </c>
      <c r="E9" s="83">
        <v>864.9</v>
      </c>
      <c r="F9" s="83">
        <v>877.85</v>
      </c>
      <c r="G9" s="83"/>
      <c r="H9" s="61">
        <f t="shared" si="4"/>
        <v>7485.1000000000258</v>
      </c>
      <c r="I9" s="62"/>
      <c r="J9" s="63">
        <f t="shared" si="5"/>
        <v>12.950000000000045</v>
      </c>
      <c r="K9" s="64">
        <f t="shared" si="6"/>
        <v>7485.1000000000258</v>
      </c>
    </row>
    <row r="10" spans="1:11" s="79" customFormat="1" ht="18" customHeight="1">
      <c r="A10" s="75">
        <v>43460</v>
      </c>
      <c r="B10" s="76" t="s">
        <v>581</v>
      </c>
      <c r="C10" s="77">
        <v>5017</v>
      </c>
      <c r="D10" s="76" t="s">
        <v>15</v>
      </c>
      <c r="E10" s="78">
        <v>99.65</v>
      </c>
      <c r="F10" s="78">
        <v>102.4</v>
      </c>
      <c r="G10" s="78"/>
      <c r="H10" s="49">
        <f t="shared" ref="H10" si="7">(IF(D10="SHORT",E10-F10,IF(D10="LONG",F10-E10)))*C10</f>
        <v>13796.75</v>
      </c>
      <c r="I10" s="50"/>
      <c r="J10" s="51">
        <f t="shared" ref="J10" si="8">(H10+I10)/C10</f>
        <v>2.75</v>
      </c>
      <c r="K10" s="52">
        <f t="shared" ref="K10" si="9">SUM(H10:I10)</f>
        <v>13796.75</v>
      </c>
    </row>
    <row r="11" spans="1:11" s="53" customFormat="1" ht="17.25" customHeight="1">
      <c r="A11" s="46">
        <v>43460</v>
      </c>
      <c r="B11" s="47" t="s">
        <v>580</v>
      </c>
      <c r="C11" s="74">
        <v>800</v>
      </c>
      <c r="D11" s="47" t="s">
        <v>15</v>
      </c>
      <c r="E11" s="48">
        <v>988.25</v>
      </c>
      <c r="F11" s="48">
        <v>1000.6</v>
      </c>
      <c r="G11" s="48">
        <v>1015.65</v>
      </c>
      <c r="H11" s="49">
        <f t="shared" ref="H11:H12" si="10">(IF(D11="SHORT",E11-F11,IF(D11="LONG",F11-E11)))*C11</f>
        <v>9880.0000000000182</v>
      </c>
      <c r="I11" s="50">
        <f t="shared" ref="I11:I12" si="11">(IF(D11="SHORT",IF(G11="",0,E11-G11),IF(D11="LONG",IF(G11="",0,G11-F11))))*C11</f>
        <v>12039.999999999964</v>
      </c>
      <c r="J11" s="51">
        <f t="shared" ref="J11:J12" si="12">(H11+I11)/C11</f>
        <v>27.399999999999977</v>
      </c>
      <c r="K11" s="52">
        <f t="shared" ref="K11:K12" si="13">SUM(H11:I11)</f>
        <v>21919.999999999982</v>
      </c>
    </row>
    <row r="12" spans="1:11" s="53" customFormat="1" ht="17.25" customHeight="1">
      <c r="A12" s="46">
        <v>43460</v>
      </c>
      <c r="B12" s="47" t="s">
        <v>579</v>
      </c>
      <c r="C12" s="74">
        <v>456</v>
      </c>
      <c r="D12" s="47" t="s">
        <v>15</v>
      </c>
      <c r="E12" s="48">
        <v>1096.0999999999999</v>
      </c>
      <c r="F12" s="48">
        <v>1109.8</v>
      </c>
      <c r="G12" s="48">
        <v>1126.45</v>
      </c>
      <c r="H12" s="49">
        <f t="shared" si="10"/>
        <v>6247.2000000000207</v>
      </c>
      <c r="I12" s="50">
        <f t="shared" si="11"/>
        <v>7592.4000000000415</v>
      </c>
      <c r="J12" s="51">
        <f t="shared" si="12"/>
        <v>30.350000000000136</v>
      </c>
      <c r="K12" s="52">
        <f t="shared" si="13"/>
        <v>13839.600000000062</v>
      </c>
    </row>
    <row r="13" spans="1:11" s="65" customFormat="1" ht="18" customHeight="1">
      <c r="A13" s="72">
        <v>43458</v>
      </c>
      <c r="B13" s="66" t="s">
        <v>578</v>
      </c>
      <c r="C13" s="73">
        <v>1500</v>
      </c>
      <c r="D13" s="66" t="s">
        <v>39</v>
      </c>
      <c r="E13" s="60">
        <v>816.1</v>
      </c>
      <c r="F13" s="60">
        <v>805.85</v>
      </c>
      <c r="G13" s="60"/>
      <c r="H13" s="61">
        <f t="shared" ref="H13" si="14">(IF(D13="SHORT",E13-F13,IF(D13="LONG",F13-E13)))*C13</f>
        <v>15375</v>
      </c>
      <c r="I13" s="62"/>
      <c r="J13" s="63">
        <f t="shared" ref="J13" si="15">(H13+I13)/C13</f>
        <v>10.25</v>
      </c>
      <c r="K13" s="64">
        <f t="shared" ref="K13" si="16">SUM(H13:I13)</f>
        <v>15375</v>
      </c>
    </row>
    <row r="14" spans="1:11" s="65" customFormat="1" ht="18" customHeight="1">
      <c r="A14" s="72">
        <v>43458</v>
      </c>
      <c r="B14" s="66" t="s">
        <v>577</v>
      </c>
      <c r="C14" s="73">
        <v>1100</v>
      </c>
      <c r="D14" s="66" t="s">
        <v>39</v>
      </c>
      <c r="E14" s="60">
        <v>1103.5</v>
      </c>
      <c r="F14" s="60">
        <v>1089.7</v>
      </c>
      <c r="G14" s="60"/>
      <c r="H14" s="61">
        <f t="shared" ref="H14" si="17">(IF(D14="SHORT",E14-F14,IF(D14="LONG",F14-E14)))*C14</f>
        <v>15179.999999999949</v>
      </c>
      <c r="I14" s="62"/>
      <c r="J14" s="63">
        <f t="shared" ref="J14" si="18">(H14+I14)/C14</f>
        <v>13.799999999999955</v>
      </c>
      <c r="K14" s="64">
        <f t="shared" ref="K14" si="19">SUM(H14:I14)</f>
        <v>15179.999999999949</v>
      </c>
    </row>
    <row r="15" spans="1:11" s="53" customFormat="1" ht="17.25" customHeight="1">
      <c r="A15" s="46">
        <v>43455</v>
      </c>
      <c r="B15" s="47" t="s">
        <v>576</v>
      </c>
      <c r="C15" s="74">
        <v>5600</v>
      </c>
      <c r="D15" s="47" t="s">
        <v>39</v>
      </c>
      <c r="E15" s="48">
        <v>96.35</v>
      </c>
      <c r="F15" s="48">
        <v>95.15</v>
      </c>
      <c r="G15" s="48">
        <v>93.75</v>
      </c>
      <c r="H15" s="49">
        <f t="shared" ref="H15" si="20">(IF(D15="SHORT",E15-F15,IF(D15="LONG",F15-E15)))*C15</f>
        <v>6719.9999999999363</v>
      </c>
      <c r="I15" s="50">
        <f t="shared" ref="I15" si="21">(IF(D15="SHORT",IF(G15="",0,E15-G15),IF(D15="LONG",IF(G15="",0,G15-F15))))*C15</f>
        <v>14559.999999999967</v>
      </c>
      <c r="J15" s="51">
        <f t="shared" ref="J15" si="22">(H15+I15)/C15</f>
        <v>3.7999999999999829</v>
      </c>
      <c r="K15" s="52">
        <f t="shared" ref="K15" si="23">SUM(H15:I15)</f>
        <v>21279.999999999905</v>
      </c>
    </row>
    <row r="16" spans="1:11" s="65" customFormat="1" ht="18" customHeight="1">
      <c r="A16" s="72">
        <v>43454</v>
      </c>
      <c r="B16" s="66" t="s">
        <v>575</v>
      </c>
      <c r="C16" s="73">
        <v>3354</v>
      </c>
      <c r="D16" s="66" t="s">
        <v>15</v>
      </c>
      <c r="E16" s="60">
        <v>149.05000000000001</v>
      </c>
      <c r="F16" s="60">
        <v>150.94999999999999</v>
      </c>
      <c r="G16" s="60"/>
      <c r="H16" s="61">
        <f t="shared" ref="H16" si="24">(IF(D16="SHORT",E16-F16,IF(D16="LONG",F16-E16)))*C16</f>
        <v>6372.599999999924</v>
      </c>
      <c r="I16" s="62"/>
      <c r="J16" s="63">
        <f t="shared" ref="J16" si="25">(H16+I16)/C16</f>
        <v>1.8999999999999773</v>
      </c>
      <c r="K16" s="64">
        <f t="shared" ref="K16" si="26">SUM(H16:I16)</f>
        <v>6372.599999999924</v>
      </c>
    </row>
    <row r="17" spans="1:11" s="65" customFormat="1" ht="18" customHeight="1">
      <c r="A17" s="72">
        <v>43454</v>
      </c>
      <c r="B17" s="66" t="s">
        <v>574</v>
      </c>
      <c r="C17" s="73">
        <v>10000</v>
      </c>
      <c r="D17" s="66" t="s">
        <v>15</v>
      </c>
      <c r="E17" s="60">
        <v>376.4</v>
      </c>
      <c r="F17" s="60">
        <v>380.05</v>
      </c>
      <c r="G17" s="60"/>
      <c r="H17" s="61">
        <f t="shared" ref="H17" si="27">(IF(D17="SHORT",E17-F17,IF(D17="LONG",F17-E17)))*C17</f>
        <v>36500.000000000342</v>
      </c>
      <c r="I17" s="62"/>
      <c r="J17" s="63">
        <f t="shared" ref="J17" si="28">(H17+I17)/C17</f>
        <v>3.6500000000000341</v>
      </c>
      <c r="K17" s="64">
        <f t="shared" ref="K17" si="29">SUM(H17:I17)</f>
        <v>36500.000000000342</v>
      </c>
    </row>
    <row r="18" spans="1:11" s="65" customFormat="1" ht="18" customHeight="1">
      <c r="A18" s="72">
        <v>43452</v>
      </c>
      <c r="B18" s="66" t="s">
        <v>573</v>
      </c>
      <c r="C18" s="73">
        <v>897</v>
      </c>
      <c r="D18" s="66" t="s">
        <v>15</v>
      </c>
      <c r="E18" s="60">
        <v>1114.7</v>
      </c>
      <c r="F18" s="60">
        <v>1120.55</v>
      </c>
      <c r="G18" s="60"/>
      <c r="H18" s="61">
        <f t="shared" ref="H18" si="30">(IF(D18="SHORT",E18-F18,IF(D18="LONG",F18-E18)))*C18</f>
        <v>5247.4499999999189</v>
      </c>
      <c r="I18" s="62"/>
      <c r="J18" s="63">
        <f t="shared" ref="J18" si="31">(H18+I18)/C18</f>
        <v>5.8499999999999099</v>
      </c>
      <c r="K18" s="64">
        <f t="shared" ref="K18" si="32">SUM(H18:I18)</f>
        <v>5247.4499999999189</v>
      </c>
    </row>
    <row r="19" spans="1:11" s="65" customFormat="1" ht="15.75" customHeight="1">
      <c r="A19" s="58">
        <v>43447</v>
      </c>
      <c r="B19" s="66" t="s">
        <v>572</v>
      </c>
      <c r="C19" s="59">
        <v>225</v>
      </c>
      <c r="D19" s="66" t="s">
        <v>39</v>
      </c>
      <c r="E19" s="60">
        <v>10802</v>
      </c>
      <c r="F19" s="60">
        <v>10772</v>
      </c>
      <c r="G19" s="60"/>
      <c r="H19" s="61">
        <f t="shared" ref="H19:H20" si="33">(IF(D19="SHORT",E19-F19,IF(D19="LONG",F19-E19)))*C19</f>
        <v>6750</v>
      </c>
      <c r="I19" s="62"/>
      <c r="J19" s="63">
        <f t="shared" ref="J19:J20" si="34">(H19+I19)/C19</f>
        <v>30</v>
      </c>
      <c r="K19" s="64">
        <f t="shared" ref="K19:K20" si="35">SUM(H19:I19)</f>
        <v>6750</v>
      </c>
    </row>
    <row r="20" spans="1:11" s="65" customFormat="1" ht="15.75" customHeight="1">
      <c r="A20" s="58">
        <v>43447</v>
      </c>
      <c r="B20" s="66" t="s">
        <v>489</v>
      </c>
      <c r="C20" s="59">
        <v>5500</v>
      </c>
      <c r="D20" s="66" t="s">
        <v>39</v>
      </c>
      <c r="E20" s="60">
        <v>350.2</v>
      </c>
      <c r="F20" s="60">
        <v>353.7</v>
      </c>
      <c r="G20" s="60"/>
      <c r="H20" s="61">
        <f t="shared" si="33"/>
        <v>-19250</v>
      </c>
      <c r="I20" s="62"/>
      <c r="J20" s="63">
        <f t="shared" si="34"/>
        <v>-3.5</v>
      </c>
      <c r="K20" s="64">
        <f t="shared" si="35"/>
        <v>-19250</v>
      </c>
    </row>
    <row r="21" spans="1:11" s="65" customFormat="1" ht="15.75" customHeight="1">
      <c r="A21" s="58">
        <v>43446</v>
      </c>
      <c r="B21" s="66" t="s">
        <v>571</v>
      </c>
      <c r="C21" s="59">
        <v>2000</v>
      </c>
      <c r="D21" s="66" t="s">
        <v>15</v>
      </c>
      <c r="E21" s="60">
        <v>569.5</v>
      </c>
      <c r="F21" s="60">
        <v>576.65</v>
      </c>
      <c r="G21" s="60"/>
      <c r="H21" s="61">
        <f t="shared" ref="H21" si="36">(IF(D21="SHORT",E21-F21,IF(D21="LONG",F21-E21)))*C21</f>
        <v>14299.999999999955</v>
      </c>
      <c r="I21" s="62"/>
      <c r="J21" s="63">
        <f t="shared" ref="J21" si="37">(H21+I21)/C21</f>
        <v>7.1499999999999773</v>
      </c>
      <c r="K21" s="64">
        <f t="shared" ref="K21" si="38">SUM(H21:I21)</f>
        <v>14299.999999999955</v>
      </c>
    </row>
    <row r="22" spans="1:11" s="65" customFormat="1" ht="15.75" customHeight="1">
      <c r="A22" s="58">
        <v>43445</v>
      </c>
      <c r="B22" s="66" t="s">
        <v>570</v>
      </c>
      <c r="C22" s="59">
        <v>4826</v>
      </c>
      <c r="D22" s="66" t="s">
        <v>15</v>
      </c>
      <c r="E22" s="60">
        <v>207.2</v>
      </c>
      <c r="F22" s="60">
        <v>210.3</v>
      </c>
      <c r="G22" s="60"/>
      <c r="H22" s="61">
        <f t="shared" ref="H22" si="39">(IF(D22="SHORT",E22-F22,IF(D22="LONG",F22-E22)))*C22</f>
        <v>14960.60000000011</v>
      </c>
      <c r="I22" s="62"/>
      <c r="J22" s="63">
        <f t="shared" ref="J22" si="40">(H22+I22)/C22</f>
        <v>3.1000000000000227</v>
      </c>
      <c r="K22" s="64">
        <f t="shared" ref="K22" si="41">SUM(H22:I22)</f>
        <v>14960.60000000011</v>
      </c>
    </row>
    <row r="23" spans="1:11" s="65" customFormat="1" ht="15.75" customHeight="1">
      <c r="A23" s="58">
        <v>43445</v>
      </c>
      <c r="B23" s="66" t="s">
        <v>569</v>
      </c>
      <c r="C23" s="59">
        <v>1000</v>
      </c>
      <c r="D23" s="66" t="s">
        <v>15</v>
      </c>
      <c r="E23" s="60">
        <v>1098.5</v>
      </c>
      <c r="F23" s="60">
        <v>1112.25</v>
      </c>
      <c r="G23" s="60"/>
      <c r="H23" s="61">
        <f t="shared" ref="H23" si="42">(IF(D23="SHORT",E23-F23,IF(D23="LONG",F23-E23)))*C23</f>
        <v>13750</v>
      </c>
      <c r="I23" s="62"/>
      <c r="J23" s="63">
        <f t="shared" ref="J23" si="43">(H23+I23)/C23</f>
        <v>13.75</v>
      </c>
      <c r="K23" s="64">
        <f t="shared" ref="K23" si="44">SUM(H23:I23)</f>
        <v>13750</v>
      </c>
    </row>
    <row r="24" spans="1:11" s="65" customFormat="1" ht="15.75" customHeight="1">
      <c r="A24" s="58">
        <v>43440</v>
      </c>
      <c r="B24" s="66" t="s">
        <v>568</v>
      </c>
      <c r="C24" s="59">
        <v>2400</v>
      </c>
      <c r="D24" s="66" t="s">
        <v>39</v>
      </c>
      <c r="E24" s="60">
        <v>431.95</v>
      </c>
      <c r="F24" s="60">
        <v>426.55</v>
      </c>
      <c r="G24" s="60"/>
      <c r="H24" s="61">
        <f t="shared" ref="H24" si="45">(IF(D24="SHORT",E24-F24,IF(D24="LONG",F24-E24)))*C24</f>
        <v>12959.999999999945</v>
      </c>
      <c r="I24" s="62"/>
      <c r="J24" s="63">
        <f t="shared" ref="J24" si="46">(H24+I24)/C24</f>
        <v>5.3999999999999773</v>
      </c>
      <c r="K24" s="64">
        <f t="shared" ref="K24" si="47">SUM(H24:I24)</f>
        <v>12959.999999999945</v>
      </c>
    </row>
    <row r="25" spans="1:11" s="65" customFormat="1" ht="15.75" customHeight="1">
      <c r="A25" s="58">
        <v>43439</v>
      </c>
      <c r="B25" s="59" t="s">
        <v>567</v>
      </c>
      <c r="C25" s="59">
        <v>2500</v>
      </c>
      <c r="D25" s="59" t="s">
        <v>15</v>
      </c>
      <c r="E25" s="60">
        <v>14.75</v>
      </c>
      <c r="F25" s="60">
        <v>20.75</v>
      </c>
      <c r="G25" s="60"/>
      <c r="H25" s="61">
        <f t="shared" ref="H25" si="48">(IF(D25="SHORT",E25-F25,IF(D25="LONG",F25-E25)))*C25</f>
        <v>15000</v>
      </c>
      <c r="I25" s="62"/>
      <c r="J25" s="63">
        <f t="shared" ref="J25" si="49">(H25+I25)/C25</f>
        <v>6</v>
      </c>
      <c r="K25" s="64">
        <f t="shared" ref="K25" si="50">SUM(H25:I25)</f>
        <v>15000</v>
      </c>
    </row>
    <row r="26" spans="1:11" s="53" customFormat="1" ht="15.75" customHeight="1">
      <c r="A26" s="46">
        <v>43439</v>
      </c>
      <c r="B26" s="47" t="s">
        <v>566</v>
      </c>
      <c r="C26" s="47">
        <v>700</v>
      </c>
      <c r="D26" s="47" t="s">
        <v>39</v>
      </c>
      <c r="E26" s="48">
        <v>1273</v>
      </c>
      <c r="F26" s="48">
        <v>1257.0999999999999</v>
      </c>
      <c r="G26" s="48">
        <v>1238.2</v>
      </c>
      <c r="H26" s="49">
        <f t="shared" ref="H26" si="51">(IF(D26="SHORT",E26-F26,IF(D26="LONG",F26-E26)))*C26</f>
        <v>11130.000000000064</v>
      </c>
      <c r="I26" s="50">
        <f t="shared" ref="I26" si="52">(IF(D26="SHORT",IF(G26="",0,E26-G26),IF(D26="LONG",IF(G26="",0,G26-F26))))*C26</f>
        <v>24359.999999999967</v>
      </c>
      <c r="J26" s="51">
        <f t="shared" ref="J26" si="53">(H26+I26)/C26</f>
        <v>50.700000000000038</v>
      </c>
      <c r="K26" s="52">
        <f t="shared" ref="K26" si="54">SUM(H26:I26)</f>
        <v>35490.000000000029</v>
      </c>
    </row>
    <row r="27" spans="1:11" s="65" customFormat="1" ht="15.75" customHeight="1">
      <c r="A27" s="58">
        <v>43438</v>
      </c>
      <c r="B27" s="66" t="s">
        <v>561</v>
      </c>
      <c r="C27" s="59">
        <v>3150</v>
      </c>
      <c r="D27" s="59" t="s">
        <v>15</v>
      </c>
      <c r="E27" s="60">
        <v>230.05</v>
      </c>
      <c r="F27" s="60">
        <v>232.85</v>
      </c>
      <c r="G27" s="60"/>
      <c r="H27" s="61">
        <f t="shared" ref="H27" si="55">(IF(D27="SHORT",E27-F27,IF(D27="LONG",F27-E27)))*C27</f>
        <v>8819.9999999999454</v>
      </c>
      <c r="I27" s="62"/>
      <c r="J27" s="63">
        <f t="shared" ref="J27" si="56">(H27+I27)/C27</f>
        <v>2.7999999999999825</v>
      </c>
      <c r="K27" s="64">
        <f t="shared" ref="K27" si="57">SUM(H27:I27)</f>
        <v>8819.9999999999454</v>
      </c>
    </row>
    <row r="28" spans="1:11" s="65" customFormat="1" ht="15.75" customHeight="1">
      <c r="A28" s="58">
        <v>43437</v>
      </c>
      <c r="B28" s="59" t="s">
        <v>565</v>
      </c>
      <c r="C28" s="59">
        <v>1400</v>
      </c>
      <c r="D28" s="59" t="s">
        <v>15</v>
      </c>
      <c r="E28" s="60">
        <v>1022</v>
      </c>
      <c r="F28" s="60">
        <v>1034.75</v>
      </c>
      <c r="G28" s="60"/>
      <c r="H28" s="61">
        <f t="shared" ref="H28" si="58">(IF(D28="SHORT",E28-F28,IF(D28="LONG",F28-E28)))*C28</f>
        <v>17850</v>
      </c>
      <c r="I28" s="62"/>
      <c r="J28" s="63">
        <f t="shared" ref="J28" si="59">(H28+I28)/C28</f>
        <v>12.75</v>
      </c>
      <c r="K28" s="64">
        <f t="shared" ref="K28" si="60">SUM(H28:I28)</f>
        <v>17850</v>
      </c>
    </row>
    <row r="29" spans="1:11" s="57" customFormat="1" ht="22.5" customHeight="1">
      <c r="A29" s="54"/>
      <c r="B29" s="55"/>
      <c r="C29" s="55"/>
      <c r="D29" s="55"/>
      <c r="E29" s="55"/>
      <c r="F29" s="55"/>
      <c r="G29" s="55"/>
      <c r="H29" s="97" t="s">
        <v>458</v>
      </c>
      <c r="I29" s="98"/>
      <c r="J29" s="99"/>
      <c r="K29" s="71">
        <f>SUM(K6:K28)</f>
        <v>307582.10000000003</v>
      </c>
    </row>
    <row r="30" spans="1:11" s="65" customFormat="1" ht="15.75" customHeight="1">
      <c r="A30" s="58">
        <v>43433</v>
      </c>
      <c r="B30" s="66" t="s">
        <v>564</v>
      </c>
      <c r="C30" s="59">
        <v>3225</v>
      </c>
      <c r="D30" s="66" t="s">
        <v>15</v>
      </c>
      <c r="E30" s="60">
        <v>155</v>
      </c>
      <c r="F30" s="60">
        <v>156.9</v>
      </c>
      <c r="G30" s="60"/>
      <c r="H30" s="61">
        <f t="shared" ref="H30" si="61">(IF(D30="SHORT",E30-F30,IF(D30="LONG",F30-E30)))*C30</f>
        <v>6127.5000000000182</v>
      </c>
      <c r="I30" s="62"/>
      <c r="J30" s="63">
        <f t="shared" ref="J30" si="62">(H30+I30)/C30</f>
        <v>1.9000000000000057</v>
      </c>
      <c r="K30" s="64">
        <f t="shared" ref="K30" si="63">SUM(H30:I30)</f>
        <v>6127.5000000000182</v>
      </c>
    </row>
    <row r="31" spans="1:11" s="65" customFormat="1" ht="15.75" customHeight="1">
      <c r="A31" s="58">
        <v>43431</v>
      </c>
      <c r="B31" s="66" t="s">
        <v>553</v>
      </c>
      <c r="C31" s="59">
        <v>2400</v>
      </c>
      <c r="D31" s="66" t="s">
        <v>15</v>
      </c>
      <c r="E31" s="60">
        <v>766.2</v>
      </c>
      <c r="F31" s="60">
        <v>775.75</v>
      </c>
      <c r="G31" s="60"/>
      <c r="H31" s="61">
        <f t="shared" ref="H31" si="64">(IF(D31="SHORT",E31-F31,IF(D31="LONG",F31-E31)))*C31</f>
        <v>22919.999999999891</v>
      </c>
      <c r="I31" s="62"/>
      <c r="J31" s="63">
        <f t="shared" ref="J31" si="65">(H31+I31)/C31</f>
        <v>9.5499999999999545</v>
      </c>
      <c r="K31" s="64">
        <f t="shared" ref="K31" si="66">SUM(H31:I31)</f>
        <v>22919.999999999891</v>
      </c>
    </row>
    <row r="32" spans="1:11" s="65" customFormat="1" ht="15.75" customHeight="1">
      <c r="A32" s="58">
        <v>43430</v>
      </c>
      <c r="B32" s="66" t="s">
        <v>563</v>
      </c>
      <c r="C32" s="59">
        <v>3500</v>
      </c>
      <c r="D32" s="66" t="s">
        <v>15</v>
      </c>
      <c r="E32" s="60">
        <v>194.7</v>
      </c>
      <c r="F32" s="60">
        <v>192.7</v>
      </c>
      <c r="G32" s="60"/>
      <c r="H32" s="61">
        <f t="shared" ref="H32" si="67">(IF(D32="SHORT",E32-F32,IF(D32="LONG",F32-E32)))*C32</f>
        <v>-7000</v>
      </c>
      <c r="I32" s="62"/>
      <c r="J32" s="63">
        <f t="shared" ref="J32" si="68">(H32+I32)/C32</f>
        <v>-2</v>
      </c>
      <c r="K32" s="64">
        <f t="shared" ref="K32" si="69">SUM(H32:I32)</f>
        <v>-7000</v>
      </c>
    </row>
    <row r="33" spans="1:11" s="65" customFormat="1" ht="15.75" customHeight="1">
      <c r="A33" s="58">
        <v>43426</v>
      </c>
      <c r="B33" s="66" t="s">
        <v>477</v>
      </c>
      <c r="C33" s="59">
        <v>3000</v>
      </c>
      <c r="D33" s="66" t="s">
        <v>39</v>
      </c>
      <c r="E33" s="60">
        <v>525.85</v>
      </c>
      <c r="F33" s="60">
        <v>519.25</v>
      </c>
      <c r="G33" s="60"/>
      <c r="H33" s="61">
        <f t="shared" ref="H33" si="70">(IF(D33="SHORT",E33-F33,IF(D33="LONG",F33-E33)))*C33</f>
        <v>19800.000000000069</v>
      </c>
      <c r="I33" s="62"/>
      <c r="J33" s="63">
        <f t="shared" ref="J33" si="71">(H33+I33)/C33</f>
        <v>6.6000000000000227</v>
      </c>
      <c r="K33" s="64">
        <f t="shared" ref="K33" si="72">SUM(H33:I33)</f>
        <v>19800.000000000069</v>
      </c>
    </row>
    <row r="34" spans="1:11" s="65" customFormat="1" ht="15.75" customHeight="1">
      <c r="A34" s="58">
        <v>43425</v>
      </c>
      <c r="B34" s="66" t="s">
        <v>562</v>
      </c>
      <c r="C34" s="59">
        <v>247</v>
      </c>
      <c r="D34" s="66" t="s">
        <v>15</v>
      </c>
      <c r="E34" s="60">
        <v>2019.6</v>
      </c>
      <c r="F34" s="60">
        <v>2032.4</v>
      </c>
      <c r="G34" s="60"/>
      <c r="H34" s="61">
        <f t="shared" ref="H34" si="73">(IF(D34="SHORT",E34-F34,IF(D34="LONG",F34-E34)))*C34</f>
        <v>3161.6000000000449</v>
      </c>
      <c r="I34" s="62"/>
      <c r="J34" s="63">
        <f t="shared" ref="J34" si="74">(H34+I34)/C34</f>
        <v>12.800000000000182</v>
      </c>
      <c r="K34" s="64">
        <f t="shared" ref="K34" si="75">SUM(H34:I34)</f>
        <v>3161.6000000000449</v>
      </c>
    </row>
    <row r="35" spans="1:11" s="65" customFormat="1" ht="15.75" customHeight="1">
      <c r="A35" s="58">
        <v>43424</v>
      </c>
      <c r="B35" s="59" t="s">
        <v>500</v>
      </c>
      <c r="C35" s="59">
        <v>1600</v>
      </c>
      <c r="D35" s="59" t="s">
        <v>39</v>
      </c>
      <c r="E35" s="60">
        <v>629.79999999999995</v>
      </c>
      <c r="F35" s="60">
        <v>621.79999999999995</v>
      </c>
      <c r="G35" s="60"/>
      <c r="H35" s="61">
        <f t="shared" ref="H35" si="76">(IF(D35="SHORT",E35-F35,IF(D35="LONG",F35-E35)))*C35</f>
        <v>12800</v>
      </c>
      <c r="I35" s="62"/>
      <c r="J35" s="63">
        <f t="shared" ref="J35" si="77">(H35+I35)/C35</f>
        <v>8</v>
      </c>
      <c r="K35" s="64">
        <f t="shared" ref="K35" si="78">SUM(H35:I35)</f>
        <v>12800</v>
      </c>
    </row>
    <row r="36" spans="1:11" s="53" customFormat="1" ht="15.75" customHeight="1">
      <c r="A36" s="46">
        <v>43423</v>
      </c>
      <c r="B36" s="47" t="s">
        <v>504</v>
      </c>
      <c r="C36" s="47">
        <v>7000</v>
      </c>
      <c r="D36" s="47" t="s">
        <v>15</v>
      </c>
      <c r="E36" s="48">
        <v>115.25</v>
      </c>
      <c r="F36" s="48">
        <v>116.7</v>
      </c>
      <c r="G36" s="48">
        <v>118.45</v>
      </c>
      <c r="H36" s="49">
        <f t="shared" ref="H36" si="79">(IF(D36="SHORT",E36-F36,IF(D36="LONG",F36-E36)))*C36</f>
        <v>10150.00000000002</v>
      </c>
      <c r="I36" s="50">
        <f t="shared" ref="I36" si="80">(IF(D36="SHORT",IF(G36="",0,E36-G36),IF(D36="LONG",IF(G36="",0,G36-F36))))*C36</f>
        <v>12250</v>
      </c>
      <c r="J36" s="51">
        <f t="shared" ref="J36" si="81">(H36+I36)/C36</f>
        <v>3.2000000000000033</v>
      </c>
      <c r="K36" s="52">
        <f t="shared" ref="K36" si="82">SUM(H36:I36)</f>
        <v>22400.000000000022</v>
      </c>
    </row>
    <row r="37" spans="1:11" s="65" customFormat="1" ht="15.75" customHeight="1">
      <c r="A37" s="58">
        <v>43419</v>
      </c>
      <c r="B37" s="66" t="s">
        <v>561</v>
      </c>
      <c r="C37" s="59">
        <v>3150</v>
      </c>
      <c r="D37" s="66" t="s">
        <v>15</v>
      </c>
      <c r="E37" s="60">
        <v>249.6</v>
      </c>
      <c r="F37" s="60">
        <v>247.05</v>
      </c>
      <c r="G37" s="60"/>
      <c r="H37" s="61">
        <f t="shared" ref="H37" si="83">(IF(D37="SHORT",E37-F37,IF(D37="LONG",F37-E37)))*C37</f>
        <v>-8032.4999999999463</v>
      </c>
      <c r="I37" s="62"/>
      <c r="J37" s="63">
        <f t="shared" ref="J37" si="84">(H37+I37)/C37</f>
        <v>-2.5499999999999829</v>
      </c>
      <c r="K37" s="64">
        <f t="shared" ref="K37" si="85">SUM(H37:I37)</f>
        <v>-8032.4999999999463</v>
      </c>
    </row>
    <row r="38" spans="1:11" s="65" customFormat="1" ht="15.75" customHeight="1">
      <c r="A38" s="58">
        <v>43418</v>
      </c>
      <c r="B38" s="66" t="s">
        <v>560</v>
      </c>
      <c r="C38" s="59">
        <v>2400</v>
      </c>
      <c r="D38" s="66" t="s">
        <v>39</v>
      </c>
      <c r="E38" s="60">
        <v>586.35</v>
      </c>
      <c r="F38" s="60">
        <v>582.54999999999995</v>
      </c>
      <c r="G38" s="60"/>
      <c r="H38" s="61">
        <f t="shared" ref="H38" si="86">(IF(D38="SHORT",E38-F38,IF(D38="LONG",F38-E38)))*C38</f>
        <v>9120.0000000001637</v>
      </c>
      <c r="I38" s="62"/>
      <c r="J38" s="63">
        <f t="shared" ref="J38" si="87">(H38+I38)/C38</f>
        <v>3.8000000000000682</v>
      </c>
      <c r="K38" s="64">
        <f t="shared" ref="K38" si="88">SUM(H38:I38)</f>
        <v>9120.0000000001637</v>
      </c>
    </row>
    <row r="39" spans="1:11" s="65" customFormat="1" ht="15.75" customHeight="1">
      <c r="A39" s="58">
        <v>43417</v>
      </c>
      <c r="B39" s="66" t="s">
        <v>556</v>
      </c>
      <c r="C39" s="59">
        <v>4500</v>
      </c>
      <c r="D39" s="59" t="s">
        <v>15</v>
      </c>
      <c r="E39" s="60">
        <v>182.6</v>
      </c>
      <c r="F39" s="60">
        <v>184.9</v>
      </c>
      <c r="G39" s="60"/>
      <c r="H39" s="61">
        <f t="shared" ref="H39:H40" si="89">(IF(D39="SHORT",E39-F39,IF(D39="LONG",F39-E39)))*C39</f>
        <v>10350.000000000051</v>
      </c>
      <c r="I39" s="62"/>
      <c r="J39" s="63">
        <f t="shared" ref="J39:J40" si="90">(H39+I39)/C39</f>
        <v>2.3000000000000114</v>
      </c>
      <c r="K39" s="64">
        <f t="shared" ref="K39:K40" si="91">SUM(H39:I39)</f>
        <v>10350.000000000051</v>
      </c>
    </row>
    <row r="40" spans="1:11" s="65" customFormat="1" ht="15.75" customHeight="1">
      <c r="A40" s="58">
        <v>43417</v>
      </c>
      <c r="B40" s="66" t="s">
        <v>559</v>
      </c>
      <c r="C40" s="59">
        <v>5494</v>
      </c>
      <c r="D40" s="59" t="s">
        <v>15</v>
      </c>
      <c r="E40" s="60">
        <v>91</v>
      </c>
      <c r="F40" s="60">
        <v>92.15</v>
      </c>
      <c r="G40" s="60"/>
      <c r="H40" s="61">
        <f t="shared" si="89"/>
        <v>6318.1000000000313</v>
      </c>
      <c r="I40" s="62"/>
      <c r="J40" s="63">
        <f t="shared" si="90"/>
        <v>1.1500000000000057</v>
      </c>
      <c r="K40" s="64">
        <f t="shared" si="91"/>
        <v>6318.1000000000313</v>
      </c>
    </row>
    <row r="41" spans="1:11" s="65" customFormat="1" ht="15.75" customHeight="1">
      <c r="A41" s="58">
        <v>43405</v>
      </c>
      <c r="B41" s="59" t="s">
        <v>557</v>
      </c>
      <c r="C41" s="59">
        <v>4800</v>
      </c>
      <c r="D41" s="59" t="s">
        <v>15</v>
      </c>
      <c r="E41" s="60">
        <v>329.8</v>
      </c>
      <c r="F41" s="60">
        <v>326.39999999999998</v>
      </c>
      <c r="G41" s="60"/>
      <c r="H41" s="61">
        <f t="shared" ref="H41:H42" si="92">(IF(D41="SHORT",E41-F41,IF(D41="LONG",F41-E41)))*C41</f>
        <v>-16320.000000000164</v>
      </c>
      <c r="I41" s="62"/>
      <c r="J41" s="63">
        <f t="shared" ref="J41:J42" si="93">(H41+I41)/C41</f>
        <v>-3.4000000000000341</v>
      </c>
      <c r="K41" s="64">
        <f t="shared" ref="K41:K42" si="94">SUM(H41:I41)</f>
        <v>-16320.000000000164</v>
      </c>
    </row>
    <row r="42" spans="1:11" s="53" customFormat="1" ht="15.75" customHeight="1">
      <c r="A42" s="46">
        <v>43405</v>
      </c>
      <c r="B42" s="47" t="s">
        <v>539</v>
      </c>
      <c r="C42" s="47">
        <v>312</v>
      </c>
      <c r="D42" s="47" t="s">
        <v>15</v>
      </c>
      <c r="E42" s="48">
        <v>1598.5</v>
      </c>
      <c r="F42" s="48">
        <v>1618.5</v>
      </c>
      <c r="G42" s="48">
        <v>1642.75</v>
      </c>
      <c r="H42" s="49">
        <f t="shared" si="92"/>
        <v>6240</v>
      </c>
      <c r="I42" s="50">
        <f t="shared" ref="I42" si="95">(IF(D42="SHORT",IF(G42="",0,E42-G42),IF(D42="LONG",IF(G42="",0,G42-F42))))*C42</f>
        <v>7566</v>
      </c>
      <c r="J42" s="51">
        <f t="shared" si="93"/>
        <v>44.25</v>
      </c>
      <c r="K42" s="52">
        <f t="shared" si="94"/>
        <v>13806</v>
      </c>
    </row>
    <row r="43" spans="1:11" s="57" customFormat="1" ht="22.5" customHeight="1">
      <c r="A43" s="54"/>
      <c r="B43" s="55"/>
      <c r="C43" s="55"/>
      <c r="D43" s="55"/>
      <c r="E43" s="55"/>
      <c r="F43" s="55"/>
      <c r="G43" s="55"/>
      <c r="H43" s="97" t="s">
        <v>458</v>
      </c>
      <c r="I43" s="98"/>
      <c r="J43" s="99"/>
      <c r="K43" s="71">
        <f>SUM(K30:K42)</f>
        <v>95450.700000000172</v>
      </c>
    </row>
    <row r="44" spans="1:11" s="65" customFormat="1" ht="15.75" customHeight="1">
      <c r="A44" s="58">
        <v>43404</v>
      </c>
      <c r="B44" s="59" t="s">
        <v>556</v>
      </c>
      <c r="C44" s="59">
        <v>4500</v>
      </c>
      <c r="D44" s="59" t="s">
        <v>15</v>
      </c>
      <c r="E44" s="60">
        <v>171.6</v>
      </c>
      <c r="F44" s="60">
        <v>173.75</v>
      </c>
      <c r="G44" s="60"/>
      <c r="H44" s="61">
        <f t="shared" ref="H44:H45" si="96">(IF(D44="SHORT",E44-F44,IF(D44="LONG",F44-E44)))*C44</f>
        <v>9675.0000000000255</v>
      </c>
      <c r="I44" s="62"/>
      <c r="J44" s="63">
        <f t="shared" ref="J44:J45" si="97">(H44+I44)/C44</f>
        <v>2.1500000000000057</v>
      </c>
      <c r="K44" s="64">
        <f t="shared" ref="K44:K45" si="98">SUM(H44:I44)</f>
        <v>9675.0000000000255</v>
      </c>
    </row>
    <row r="45" spans="1:11" s="65" customFormat="1" ht="15.75" customHeight="1">
      <c r="A45" s="58">
        <v>43404</v>
      </c>
      <c r="B45" s="59" t="s">
        <v>524</v>
      </c>
      <c r="C45" s="59">
        <v>1718</v>
      </c>
      <c r="D45" s="59" t="s">
        <v>15</v>
      </c>
      <c r="E45" s="60">
        <v>291</v>
      </c>
      <c r="F45" s="60">
        <v>294.60000000000002</v>
      </c>
      <c r="G45" s="60"/>
      <c r="H45" s="61">
        <f t="shared" si="96"/>
        <v>6184.8000000000393</v>
      </c>
      <c r="I45" s="62"/>
      <c r="J45" s="63">
        <f t="shared" si="97"/>
        <v>3.6000000000000227</v>
      </c>
      <c r="K45" s="64">
        <f t="shared" si="98"/>
        <v>6184.8000000000393</v>
      </c>
    </row>
    <row r="46" spans="1:11" s="53" customFormat="1" ht="15.75" customHeight="1">
      <c r="A46" s="46">
        <v>43403</v>
      </c>
      <c r="B46" s="47" t="s">
        <v>555</v>
      </c>
      <c r="C46" s="47">
        <v>1100</v>
      </c>
      <c r="D46" s="47" t="s">
        <v>15</v>
      </c>
      <c r="E46" s="48">
        <v>711.3</v>
      </c>
      <c r="F46" s="48">
        <v>732.8</v>
      </c>
      <c r="G46" s="48"/>
      <c r="H46" s="49">
        <f t="shared" ref="H46:H47" si="99">(IF(D46="SHORT",E46-F46,IF(D46="LONG",F46-E46)))*C46</f>
        <v>23650</v>
      </c>
      <c r="I46" s="50"/>
      <c r="J46" s="51">
        <f t="shared" ref="J46:J47" si="100">(H46+I46)/C46</f>
        <v>21.5</v>
      </c>
      <c r="K46" s="52">
        <f t="shared" ref="K46:K47" si="101">SUM(H46:I46)</f>
        <v>23650</v>
      </c>
    </row>
    <row r="47" spans="1:11" s="65" customFormat="1" ht="15.75" customHeight="1">
      <c r="A47" s="58">
        <v>43403</v>
      </c>
      <c r="B47" s="59" t="s">
        <v>509</v>
      </c>
      <c r="C47" s="59">
        <v>6000</v>
      </c>
      <c r="D47" s="59" t="s">
        <v>39</v>
      </c>
      <c r="E47" s="60">
        <v>137.85</v>
      </c>
      <c r="F47" s="60">
        <v>136.1</v>
      </c>
      <c r="G47" s="60"/>
      <c r="H47" s="61">
        <f t="shared" si="99"/>
        <v>10500</v>
      </c>
      <c r="I47" s="62"/>
      <c r="J47" s="63">
        <f t="shared" si="100"/>
        <v>1.75</v>
      </c>
      <c r="K47" s="64">
        <f t="shared" si="101"/>
        <v>10500</v>
      </c>
    </row>
    <row r="48" spans="1:11" s="65" customFormat="1" ht="15.75" customHeight="1">
      <c r="A48" s="58">
        <v>43397</v>
      </c>
      <c r="B48" s="59" t="s">
        <v>554</v>
      </c>
      <c r="C48" s="59">
        <v>9900</v>
      </c>
      <c r="D48" s="59" t="s">
        <v>39</v>
      </c>
      <c r="E48" s="60">
        <v>84.55</v>
      </c>
      <c r="F48" s="60">
        <v>83.25</v>
      </c>
      <c r="G48" s="60"/>
      <c r="H48" s="61">
        <f t="shared" ref="H48" si="102">(IF(D48="SHORT",E48-F48,IF(D48="LONG",F48-E48)))*C48</f>
        <v>12869.999999999973</v>
      </c>
      <c r="I48" s="62"/>
      <c r="J48" s="63">
        <f t="shared" ref="J48" si="103">(H48+I48)/C48</f>
        <v>1.2999999999999972</v>
      </c>
      <c r="K48" s="64">
        <f t="shared" ref="K48" si="104">SUM(H48:I48)</f>
        <v>12869.999999999973</v>
      </c>
    </row>
    <row r="49" spans="1:11" s="53" customFormat="1" ht="15.75" customHeight="1">
      <c r="A49" s="46">
        <v>43395</v>
      </c>
      <c r="B49" s="47" t="s">
        <v>546</v>
      </c>
      <c r="C49" s="47">
        <v>240</v>
      </c>
      <c r="D49" s="47" t="s">
        <v>15</v>
      </c>
      <c r="E49" s="48">
        <v>192</v>
      </c>
      <c r="F49" s="48">
        <v>299.5</v>
      </c>
      <c r="G49" s="48"/>
      <c r="H49" s="49">
        <f t="shared" ref="H49:H50" si="105">(IF(D49="SHORT",E49-F49,IF(D49="LONG",F49-E49)))*C49</f>
        <v>25800</v>
      </c>
      <c r="I49" s="50"/>
      <c r="J49" s="51">
        <f t="shared" ref="J49:J50" si="106">(H49+I49)/C49</f>
        <v>107.5</v>
      </c>
      <c r="K49" s="52">
        <f t="shared" ref="K49:K50" si="107">SUM(H49:I49)</f>
        <v>25800</v>
      </c>
    </row>
    <row r="50" spans="1:11" s="53" customFormat="1" ht="15.75" customHeight="1">
      <c r="A50" s="46">
        <v>43395</v>
      </c>
      <c r="B50" s="47" t="s">
        <v>536</v>
      </c>
      <c r="C50" s="47">
        <v>120</v>
      </c>
      <c r="D50" s="47" t="s">
        <v>39</v>
      </c>
      <c r="E50" s="48">
        <v>25154</v>
      </c>
      <c r="F50" s="48">
        <v>24799.8</v>
      </c>
      <c r="G50" s="48"/>
      <c r="H50" s="49">
        <f t="shared" si="105"/>
        <v>42504.000000000087</v>
      </c>
      <c r="I50" s="50"/>
      <c r="J50" s="51">
        <f t="shared" si="106"/>
        <v>354.20000000000073</v>
      </c>
      <c r="K50" s="52">
        <f t="shared" si="107"/>
        <v>42504.000000000087</v>
      </c>
    </row>
    <row r="51" spans="1:11" s="65" customFormat="1" ht="15.75" customHeight="1">
      <c r="A51" s="58">
        <v>43390</v>
      </c>
      <c r="B51" s="66" t="s">
        <v>553</v>
      </c>
      <c r="C51" s="59">
        <v>2400</v>
      </c>
      <c r="D51" s="66" t="s">
        <v>39</v>
      </c>
      <c r="E51" s="60">
        <v>635.6</v>
      </c>
      <c r="F51" s="60">
        <v>642.1</v>
      </c>
      <c r="G51" s="60"/>
      <c r="H51" s="61">
        <f t="shared" ref="H51:H52" si="108">(IF(D51="SHORT",E51-F51,IF(D51="LONG",F51-E51)))*C51</f>
        <v>-15600</v>
      </c>
      <c r="I51" s="62"/>
      <c r="J51" s="63">
        <f t="shared" ref="J51:J52" si="109">(H51+I51)/C51</f>
        <v>-6.5</v>
      </c>
      <c r="K51" s="64">
        <f t="shared" ref="K51:K52" si="110">SUM(H51:I51)</f>
        <v>-15600</v>
      </c>
    </row>
    <row r="52" spans="1:11" s="65" customFormat="1" ht="15.75" customHeight="1">
      <c r="A52" s="58">
        <v>43390</v>
      </c>
      <c r="B52" s="66" t="s">
        <v>552</v>
      </c>
      <c r="C52" s="59">
        <v>5000</v>
      </c>
      <c r="D52" s="66" t="s">
        <v>39</v>
      </c>
      <c r="E52" s="60">
        <v>221</v>
      </c>
      <c r="F52" s="60">
        <v>214.95</v>
      </c>
      <c r="G52" s="60"/>
      <c r="H52" s="61">
        <f t="shared" si="108"/>
        <v>30250.000000000058</v>
      </c>
      <c r="I52" s="62"/>
      <c r="J52" s="63">
        <f t="shared" si="109"/>
        <v>6.0500000000000114</v>
      </c>
      <c r="K52" s="64">
        <f t="shared" si="110"/>
        <v>30250.000000000058</v>
      </c>
    </row>
    <row r="53" spans="1:11" s="65" customFormat="1" ht="15.75" customHeight="1">
      <c r="A53" s="58">
        <v>43388</v>
      </c>
      <c r="B53" s="66" t="s">
        <v>551</v>
      </c>
      <c r="C53" s="59">
        <v>511</v>
      </c>
      <c r="D53" s="66" t="s">
        <v>15</v>
      </c>
      <c r="E53" s="60">
        <v>978.15</v>
      </c>
      <c r="F53" s="60">
        <v>990.4</v>
      </c>
      <c r="G53" s="60"/>
      <c r="H53" s="61">
        <f t="shared" ref="H53:H54" si="111">(IF(D53="SHORT",E53-F53,IF(D53="LONG",F53-E53)))*C53</f>
        <v>6259.75</v>
      </c>
      <c r="I53" s="62"/>
      <c r="J53" s="63">
        <f t="shared" ref="J53:J54" si="112">(H53+I53)/C53</f>
        <v>12.25</v>
      </c>
      <c r="K53" s="64">
        <f t="shared" ref="K53:K54" si="113">SUM(H53:I53)</f>
        <v>6259.75</v>
      </c>
    </row>
    <row r="54" spans="1:11" s="65" customFormat="1" ht="15.75" customHeight="1">
      <c r="A54" s="58">
        <v>43388</v>
      </c>
      <c r="B54" s="66" t="s">
        <v>509</v>
      </c>
      <c r="C54" s="59">
        <v>6000</v>
      </c>
      <c r="D54" s="66" t="s">
        <v>15</v>
      </c>
      <c r="E54" s="60">
        <v>134.5</v>
      </c>
      <c r="F54" s="60">
        <v>136.19999999999999</v>
      </c>
      <c r="G54" s="60"/>
      <c r="H54" s="61">
        <f t="shared" si="111"/>
        <v>10199.999999999931</v>
      </c>
      <c r="I54" s="62"/>
      <c r="J54" s="63">
        <f t="shared" si="112"/>
        <v>1.6999999999999884</v>
      </c>
      <c r="K54" s="64">
        <f t="shared" si="113"/>
        <v>10199.999999999931</v>
      </c>
    </row>
    <row r="55" spans="1:11" s="65" customFormat="1" ht="15.75" customHeight="1">
      <c r="A55" s="58">
        <v>43384</v>
      </c>
      <c r="B55" s="59" t="s">
        <v>550</v>
      </c>
      <c r="C55" s="59">
        <v>1000</v>
      </c>
      <c r="D55" s="59" t="s">
        <v>39</v>
      </c>
      <c r="E55" s="60">
        <v>1110.8499999999999</v>
      </c>
      <c r="F55" s="60">
        <v>1122.2</v>
      </c>
      <c r="G55" s="60"/>
      <c r="H55" s="61">
        <f t="shared" ref="H55" si="114">(IF(D55="SHORT",E55-F55,IF(D55="LONG",F55-E55)))*C55</f>
        <v>-11350.000000000136</v>
      </c>
      <c r="I55" s="62"/>
      <c r="J55" s="63">
        <f t="shared" ref="J55" si="115">(H55+I55)/C55</f>
        <v>-11.350000000000136</v>
      </c>
      <c r="K55" s="64">
        <f>SUM(H55:I55)</f>
        <v>-11350.000000000136</v>
      </c>
    </row>
    <row r="56" spans="1:11" s="53" customFormat="1" ht="15.75" customHeight="1">
      <c r="A56" s="46">
        <v>43383</v>
      </c>
      <c r="B56" s="47" t="s">
        <v>549</v>
      </c>
      <c r="C56" s="47">
        <v>1018</v>
      </c>
      <c r="D56" s="47" t="s">
        <v>15</v>
      </c>
      <c r="E56" s="48">
        <v>491.1</v>
      </c>
      <c r="F56" s="48">
        <v>497.25</v>
      </c>
      <c r="G56" s="48">
        <v>504.7</v>
      </c>
      <c r="H56" s="49">
        <f t="shared" ref="H56" si="116">(IF(D56="SHORT",E56-F56,IF(D56="LONG",F56-E56)))*C56</f>
        <v>6260.6999999999771</v>
      </c>
      <c r="I56" s="50">
        <f t="shared" ref="I56" si="117">(IF(D56="SHORT",IF(G56="",0,E56-G56),IF(D56="LONG",IF(G56="",0,G56-F56))))*C56</f>
        <v>7584.0999999999885</v>
      </c>
      <c r="J56" s="51">
        <f t="shared" ref="J56" si="118">(H56+I56)/C56</f>
        <v>13.599999999999968</v>
      </c>
      <c r="K56" s="52">
        <f t="shared" ref="K56" si="119">SUM(H56:I56)</f>
        <v>13844.799999999967</v>
      </c>
    </row>
    <row r="57" spans="1:11" s="53" customFormat="1" ht="15.75" customHeight="1">
      <c r="A57" s="46">
        <v>43378</v>
      </c>
      <c r="B57" s="47" t="s">
        <v>544</v>
      </c>
      <c r="C57" s="47">
        <v>1400</v>
      </c>
      <c r="D57" s="47" t="s">
        <v>39</v>
      </c>
      <c r="E57" s="48">
        <v>668.35</v>
      </c>
      <c r="F57" s="48">
        <v>659.95</v>
      </c>
      <c r="G57" s="48">
        <v>650.04999999999995</v>
      </c>
      <c r="H57" s="49">
        <f t="shared" ref="H57" si="120">(IF(D57="SHORT",E57-F57,IF(D57="LONG",F57-E57)))*C57</f>
        <v>11759.999999999967</v>
      </c>
      <c r="I57" s="50">
        <f t="shared" ref="I57" si="121">(IF(D57="SHORT",IF(G57="",0,E57-G57),IF(D57="LONG",IF(G57="",0,G57-F57))))*C57</f>
        <v>25620.000000000095</v>
      </c>
      <c r="J57" s="51">
        <f t="shared" ref="J57" si="122">(H57+I57)/C57</f>
        <v>26.700000000000042</v>
      </c>
      <c r="K57" s="52">
        <f t="shared" ref="K57" si="123">SUM(H57:I57)</f>
        <v>37380.000000000058</v>
      </c>
    </row>
    <row r="58" spans="1:11" s="53" customFormat="1" ht="15.75" customHeight="1">
      <c r="A58" s="46">
        <v>43376</v>
      </c>
      <c r="B58" s="47" t="s">
        <v>547</v>
      </c>
      <c r="C58" s="47">
        <v>1000</v>
      </c>
      <c r="D58" s="47" t="s">
        <v>39</v>
      </c>
      <c r="E58" s="48">
        <v>1211.2</v>
      </c>
      <c r="F58" s="48">
        <v>1178.0999999999999</v>
      </c>
      <c r="G58" s="48"/>
      <c r="H58" s="49">
        <f t="shared" ref="H58:H60" si="124">(IF(D58="SHORT",E58-F58,IF(D58="LONG",F58-E58)))*C58</f>
        <v>33100.000000000138</v>
      </c>
      <c r="I58" s="50"/>
      <c r="J58" s="51">
        <f t="shared" ref="J58:J60" si="125">(H58+I58)/C58</f>
        <v>33.100000000000136</v>
      </c>
      <c r="K58" s="52">
        <f t="shared" ref="K58:K60" si="126">SUM(H58:I58)</f>
        <v>33100.000000000138</v>
      </c>
    </row>
    <row r="59" spans="1:11" s="53" customFormat="1" ht="15.75" customHeight="1">
      <c r="A59" s="46">
        <v>43376</v>
      </c>
      <c r="B59" s="47" t="s">
        <v>546</v>
      </c>
      <c r="C59" s="47">
        <v>200</v>
      </c>
      <c r="D59" s="47" t="s">
        <v>15</v>
      </c>
      <c r="E59" s="48">
        <v>288.3</v>
      </c>
      <c r="F59" s="48">
        <v>490</v>
      </c>
      <c r="G59" s="48"/>
      <c r="H59" s="49">
        <f t="shared" si="124"/>
        <v>40340</v>
      </c>
      <c r="I59" s="50"/>
      <c r="J59" s="51">
        <f t="shared" si="125"/>
        <v>201.7</v>
      </c>
      <c r="K59" s="52">
        <f t="shared" si="126"/>
        <v>40340</v>
      </c>
    </row>
    <row r="60" spans="1:11" s="53" customFormat="1" ht="15.75" customHeight="1">
      <c r="A60" s="46">
        <v>43376</v>
      </c>
      <c r="B60" s="47" t="s">
        <v>536</v>
      </c>
      <c r="C60" s="47">
        <v>120</v>
      </c>
      <c r="D60" s="47" t="s">
        <v>39</v>
      </c>
      <c r="E60" s="48">
        <v>25241</v>
      </c>
      <c r="F60" s="48">
        <v>24780</v>
      </c>
      <c r="G60" s="48"/>
      <c r="H60" s="49">
        <f t="shared" si="124"/>
        <v>55320</v>
      </c>
      <c r="I60" s="50"/>
      <c r="J60" s="51">
        <f t="shared" si="125"/>
        <v>461</v>
      </c>
      <c r="K60" s="52">
        <f t="shared" si="126"/>
        <v>55320</v>
      </c>
    </row>
    <row r="61" spans="1:11" s="57" customFormat="1" ht="22.5" customHeight="1">
      <c r="A61" s="54"/>
      <c r="B61" s="55"/>
      <c r="C61" s="55"/>
      <c r="D61" s="55"/>
      <c r="E61" s="55"/>
      <c r="F61" s="55"/>
      <c r="G61" s="55"/>
      <c r="H61" s="97" t="s">
        <v>458</v>
      </c>
      <c r="I61" s="98"/>
      <c r="J61" s="99"/>
      <c r="K61" s="56">
        <f>SUM(K44:K60)</f>
        <v>330928.35000000009</v>
      </c>
    </row>
    <row r="62" spans="1:11" s="53" customFormat="1" ht="15.75" customHeight="1">
      <c r="A62" s="46">
        <v>43372</v>
      </c>
      <c r="B62" s="47" t="s">
        <v>545</v>
      </c>
      <c r="C62" s="47">
        <v>3000</v>
      </c>
      <c r="D62" s="47" t="s">
        <v>39</v>
      </c>
      <c r="E62" s="48">
        <v>430</v>
      </c>
      <c r="F62" s="48">
        <v>424.6</v>
      </c>
      <c r="G62" s="48">
        <v>418.25</v>
      </c>
      <c r="H62" s="49">
        <f t="shared" ref="H62" si="127">(IF(D62="SHORT",E62-F62,IF(D62="LONG",F62-E62)))*C62</f>
        <v>16199.999999999931</v>
      </c>
      <c r="I62" s="50">
        <f t="shared" ref="I62" si="128">(IF(D62="SHORT",IF(G62="",0,E62-G62),IF(D62="LONG",IF(G62="",0,G62-F62))))*C62</f>
        <v>35250</v>
      </c>
      <c r="J62" s="51">
        <f t="shared" ref="J62" si="129">(H62+I62)/C62</f>
        <v>17.149999999999977</v>
      </c>
      <c r="K62" s="52">
        <f t="shared" ref="K62" si="130">SUM(H62:I62)</f>
        <v>51449.999999999927</v>
      </c>
    </row>
    <row r="63" spans="1:11" s="53" customFormat="1" ht="15.75" customHeight="1">
      <c r="A63" s="46">
        <v>43369</v>
      </c>
      <c r="B63" s="47" t="s">
        <v>544</v>
      </c>
      <c r="C63" s="47">
        <v>1400</v>
      </c>
      <c r="D63" s="47" t="s">
        <v>39</v>
      </c>
      <c r="E63" s="48">
        <v>695.2</v>
      </c>
      <c r="F63" s="48">
        <v>686.5</v>
      </c>
      <c r="G63" s="48">
        <v>676.2</v>
      </c>
      <c r="H63" s="49">
        <f t="shared" ref="H63" si="131">(IF(D63="SHORT",E63-F63,IF(D63="LONG",F63-E63)))*C63</f>
        <v>12180.000000000064</v>
      </c>
      <c r="I63" s="50">
        <f t="shared" ref="I63" si="132">(IF(D63="SHORT",IF(G63="",0,E63-G63),IF(D63="LONG",IF(G63="",0,G63-F63))))*C63</f>
        <v>26600</v>
      </c>
      <c r="J63" s="51">
        <f t="shared" ref="J63" si="133">(H63+I63)/C63</f>
        <v>27.700000000000045</v>
      </c>
      <c r="K63" s="52">
        <f t="shared" ref="K63" si="134">SUM(H63:I63)</f>
        <v>38780.000000000065</v>
      </c>
    </row>
    <row r="64" spans="1:11" s="65" customFormat="1" ht="15.75" customHeight="1">
      <c r="A64" s="58">
        <v>43368</v>
      </c>
      <c r="B64" s="66" t="s">
        <v>543</v>
      </c>
      <c r="C64" s="59">
        <v>1000</v>
      </c>
      <c r="D64" s="66" t="s">
        <v>15</v>
      </c>
      <c r="E64" s="60">
        <v>1777</v>
      </c>
      <c r="F64" s="60">
        <v>1799.2</v>
      </c>
      <c r="G64" s="60"/>
      <c r="H64" s="61">
        <f t="shared" ref="H64" si="135">(IF(D64="SHORT",E64-F64,IF(D64="LONG",F64-E64)))*C64</f>
        <v>22200.000000000044</v>
      </c>
      <c r="I64" s="62"/>
      <c r="J64" s="63">
        <f t="shared" ref="J64" si="136">(H64+I64)/C64</f>
        <v>22.200000000000042</v>
      </c>
      <c r="K64" s="64">
        <f t="shared" ref="K64" si="137">SUM(H64:I64)</f>
        <v>22200.000000000044</v>
      </c>
    </row>
    <row r="65" spans="1:11" s="65" customFormat="1" ht="15.75" customHeight="1">
      <c r="A65" s="58">
        <v>43349</v>
      </c>
      <c r="B65" s="66" t="s">
        <v>463</v>
      </c>
      <c r="C65" s="59">
        <v>842</v>
      </c>
      <c r="D65" s="66" t="s">
        <v>15</v>
      </c>
      <c r="E65" s="60">
        <v>593.45000000000005</v>
      </c>
      <c r="F65" s="60">
        <v>587.35</v>
      </c>
      <c r="G65" s="60"/>
      <c r="H65" s="61">
        <f t="shared" ref="H65:H66" si="138">(IF(D65="SHORT",E65-F65,IF(D65="LONG",F65-E65)))*C65</f>
        <v>-5136.2000000000189</v>
      </c>
      <c r="I65" s="62"/>
      <c r="J65" s="63">
        <f t="shared" ref="J65:J66" si="139">(H65+I65)/C65</f>
        <v>-6.1000000000000227</v>
      </c>
      <c r="K65" s="64">
        <f t="shared" ref="K65:K66" si="140">SUM(H65:I65)</f>
        <v>-5136.2000000000189</v>
      </c>
    </row>
    <row r="66" spans="1:11" s="53" customFormat="1" ht="15.75" customHeight="1">
      <c r="A66" s="46">
        <v>43349</v>
      </c>
      <c r="B66" s="47" t="s">
        <v>542</v>
      </c>
      <c r="C66" s="47">
        <v>800</v>
      </c>
      <c r="D66" s="47" t="s">
        <v>15</v>
      </c>
      <c r="E66" s="48">
        <v>1327.75</v>
      </c>
      <c r="F66" s="48">
        <v>1344.3</v>
      </c>
      <c r="G66" s="48">
        <v>1364.5</v>
      </c>
      <c r="H66" s="49">
        <f t="shared" si="138"/>
        <v>13239.999999999964</v>
      </c>
      <c r="I66" s="50">
        <f t="shared" ref="I66" si="141">(IF(D66="SHORT",IF(G66="",0,E66-G66),IF(D66="LONG",IF(G66="",0,G66-F66))))*C66</f>
        <v>16160.000000000036</v>
      </c>
      <c r="J66" s="51">
        <f t="shared" si="139"/>
        <v>36.75</v>
      </c>
      <c r="K66" s="52">
        <f t="shared" si="140"/>
        <v>29400</v>
      </c>
    </row>
    <row r="67" spans="1:11" s="65" customFormat="1" ht="15.75" customHeight="1">
      <c r="A67" s="58">
        <v>43348</v>
      </c>
      <c r="B67" s="66" t="s">
        <v>496</v>
      </c>
      <c r="C67" s="59">
        <v>3000</v>
      </c>
      <c r="D67" s="66" t="s">
        <v>15</v>
      </c>
      <c r="E67" s="60">
        <v>267.5</v>
      </c>
      <c r="F67" s="60">
        <v>270.85000000000002</v>
      </c>
      <c r="G67" s="60"/>
      <c r="H67" s="61">
        <f t="shared" ref="H67" si="142">(IF(D67="SHORT",E67-F67,IF(D67="LONG",F67-E67)))*C67</f>
        <v>10050.000000000069</v>
      </c>
      <c r="I67" s="62"/>
      <c r="J67" s="63">
        <f t="shared" ref="J67" si="143">(H67+I67)/C67</f>
        <v>3.3500000000000232</v>
      </c>
      <c r="K67" s="64">
        <f>SUM(H67:I67)</f>
        <v>10050.000000000069</v>
      </c>
    </row>
    <row r="68" spans="1:11" s="65" customFormat="1" ht="15.75" customHeight="1">
      <c r="A68" s="58">
        <v>43347</v>
      </c>
      <c r="B68" s="59" t="s">
        <v>520</v>
      </c>
      <c r="C68" s="59">
        <v>9000</v>
      </c>
      <c r="D68" s="59" t="s">
        <v>39</v>
      </c>
      <c r="E68" s="60">
        <v>301.10000000000002</v>
      </c>
      <c r="F68" s="60">
        <v>304.2</v>
      </c>
      <c r="G68" s="60"/>
      <c r="H68" s="61">
        <f t="shared" ref="H68" si="144">(IF(D68="SHORT",E68-F68,IF(D68="LONG",F68-E68)))*C68</f>
        <v>-27899.999999999694</v>
      </c>
      <c r="I68" s="62"/>
      <c r="J68" s="63">
        <f t="shared" ref="J68" si="145">(H68+I68)/C68</f>
        <v>-3.0999999999999659</v>
      </c>
      <c r="K68" s="64">
        <f>SUM(H68:I68)</f>
        <v>-27899.999999999694</v>
      </c>
    </row>
    <row r="69" spans="1:11" s="53" customFormat="1" ht="15.75" customHeight="1">
      <c r="A69" s="46">
        <v>43346</v>
      </c>
      <c r="B69" s="47" t="s">
        <v>536</v>
      </c>
      <c r="C69" s="47">
        <v>120</v>
      </c>
      <c r="D69" s="47" t="s">
        <v>39</v>
      </c>
      <c r="E69" s="48">
        <v>28119</v>
      </c>
      <c r="F69" s="48">
        <v>27964</v>
      </c>
      <c r="G69" s="48"/>
      <c r="H69" s="49">
        <f t="shared" ref="H69" si="146">(IF(D69="SHORT",E69-F69,IF(D69="LONG",F69-E69)))*C69</f>
        <v>18600</v>
      </c>
      <c r="I69" s="50"/>
      <c r="J69" s="51">
        <f t="shared" ref="J69" si="147">(H69+I69)/C69</f>
        <v>155</v>
      </c>
      <c r="K69" s="52">
        <f>SUM(H69:I69)</f>
        <v>18600</v>
      </c>
    </row>
    <row r="70" spans="1:11" s="57" customFormat="1" ht="22.5" customHeight="1">
      <c r="A70" s="54"/>
      <c r="B70" s="55"/>
      <c r="C70" s="55"/>
      <c r="D70" s="55"/>
      <c r="E70" s="55"/>
      <c r="F70" s="55"/>
      <c r="G70" s="55"/>
      <c r="H70" s="97" t="s">
        <v>458</v>
      </c>
      <c r="I70" s="98"/>
      <c r="J70" s="99"/>
      <c r="K70" s="56">
        <f>SUM(K62:K69)</f>
        <v>137443.8000000004</v>
      </c>
    </row>
    <row r="71" spans="1:11" s="65" customFormat="1" ht="15.75" customHeight="1">
      <c r="A71" s="58">
        <v>43343</v>
      </c>
      <c r="B71" s="66" t="s">
        <v>540</v>
      </c>
      <c r="C71" s="59">
        <v>675</v>
      </c>
      <c r="D71" s="66" t="s">
        <v>15</v>
      </c>
      <c r="E71" s="60">
        <v>103</v>
      </c>
      <c r="F71" s="60">
        <v>118.45</v>
      </c>
      <c r="G71" s="60"/>
      <c r="H71" s="61">
        <f t="shared" ref="H71" si="148">(IF(D71="SHORT",E71-F71,IF(D71="LONG",F71-E71)))*C71</f>
        <v>10428.750000000002</v>
      </c>
      <c r="I71" s="62"/>
      <c r="J71" s="63">
        <f t="shared" ref="J71" si="149">(H71+I71)/C71</f>
        <v>15.450000000000003</v>
      </c>
      <c r="K71" s="64">
        <f t="shared" ref="K71" si="150">SUM(H71:I71)</f>
        <v>10428.750000000002</v>
      </c>
    </row>
    <row r="72" spans="1:11" s="65" customFormat="1" ht="15.75" customHeight="1">
      <c r="A72" s="58">
        <v>43343</v>
      </c>
      <c r="B72" s="66" t="s">
        <v>508</v>
      </c>
      <c r="C72" s="59">
        <v>225</v>
      </c>
      <c r="D72" s="66" t="s">
        <v>15</v>
      </c>
      <c r="E72" s="60">
        <v>11737</v>
      </c>
      <c r="F72" s="60">
        <v>11766</v>
      </c>
      <c r="G72" s="60"/>
      <c r="H72" s="61">
        <f t="shared" ref="H72" si="151">(IF(D72="SHORT",E72-F72,IF(D72="LONG",F72-E72)))*C72</f>
        <v>6525</v>
      </c>
      <c r="I72" s="62"/>
      <c r="J72" s="63">
        <f t="shared" ref="J72" si="152">(H72+I72)/C72</f>
        <v>29</v>
      </c>
      <c r="K72" s="64">
        <f t="shared" ref="K72" si="153">SUM(H72:I72)</f>
        <v>6525</v>
      </c>
    </row>
    <row r="73" spans="1:11" s="65" customFormat="1" ht="15.75" customHeight="1">
      <c r="A73" s="58">
        <v>43341</v>
      </c>
      <c r="B73" s="66" t="s">
        <v>441</v>
      </c>
      <c r="C73" s="59">
        <v>1000</v>
      </c>
      <c r="D73" s="66" t="s">
        <v>15</v>
      </c>
      <c r="E73" s="60">
        <v>2070.6</v>
      </c>
      <c r="F73" s="60">
        <v>2080.4</v>
      </c>
      <c r="G73" s="60"/>
      <c r="H73" s="61">
        <f t="shared" ref="H73:H74" si="154">(IF(D73="SHORT",E73-F73,IF(D73="LONG",F73-E73)))*C73</f>
        <v>9800.0000000001819</v>
      </c>
      <c r="I73" s="62"/>
      <c r="J73" s="63">
        <f t="shared" ref="J73:J74" si="155">(H73+I73)/C73</f>
        <v>9.8000000000001819</v>
      </c>
      <c r="K73" s="64">
        <f t="shared" ref="K73:K74" si="156">SUM(H73:I73)</f>
        <v>9800.0000000001819</v>
      </c>
    </row>
    <row r="74" spans="1:11" s="65" customFormat="1" ht="15.75" customHeight="1">
      <c r="A74" s="58">
        <v>43341</v>
      </c>
      <c r="B74" s="66" t="s">
        <v>539</v>
      </c>
      <c r="C74" s="59">
        <v>256</v>
      </c>
      <c r="D74" s="66" t="s">
        <v>15</v>
      </c>
      <c r="E74" s="60">
        <v>1757.45</v>
      </c>
      <c r="F74" s="60">
        <v>1770.35</v>
      </c>
      <c r="G74" s="60"/>
      <c r="H74" s="61">
        <f t="shared" si="154"/>
        <v>3302.3999999999651</v>
      </c>
      <c r="I74" s="62"/>
      <c r="J74" s="63">
        <f t="shared" si="155"/>
        <v>12.899999999999864</v>
      </c>
      <c r="K74" s="64">
        <f t="shared" si="156"/>
        <v>3302.3999999999651</v>
      </c>
    </row>
    <row r="75" spans="1:11" s="65" customFormat="1" ht="15.75" customHeight="1">
      <c r="A75" s="58">
        <v>43335</v>
      </c>
      <c r="B75" s="66" t="s">
        <v>538</v>
      </c>
      <c r="C75" s="59">
        <v>1600</v>
      </c>
      <c r="D75" s="66" t="s">
        <v>15</v>
      </c>
      <c r="E75" s="60">
        <v>633.15</v>
      </c>
      <c r="F75" s="60">
        <v>626.65</v>
      </c>
      <c r="G75" s="60"/>
      <c r="H75" s="61">
        <f t="shared" ref="H75" si="157">(IF(D75="SHORT",E75-F75,IF(D75="LONG",F75-E75)))*C75</f>
        <v>-10400</v>
      </c>
      <c r="I75" s="62"/>
      <c r="J75" s="63">
        <f t="shared" ref="J75" si="158">(H75+I75)/C75</f>
        <v>-6.5</v>
      </c>
      <c r="K75" s="64">
        <f t="shared" ref="K75" si="159">SUM(H75:I75)</f>
        <v>-10400</v>
      </c>
    </row>
    <row r="76" spans="1:11" s="65" customFormat="1" ht="15.75" customHeight="1">
      <c r="A76" s="58">
        <v>43333</v>
      </c>
      <c r="B76" s="66" t="s">
        <v>537</v>
      </c>
      <c r="C76" s="59">
        <v>1280</v>
      </c>
      <c r="D76" s="66" t="s">
        <v>15</v>
      </c>
      <c r="E76" s="60">
        <v>39</v>
      </c>
      <c r="F76" s="60">
        <v>50</v>
      </c>
      <c r="G76" s="60"/>
      <c r="H76" s="61">
        <f t="shared" ref="H76" si="160">(IF(D76="SHORT",E76-F76,IF(D76="LONG",F76-E76)))*C76</f>
        <v>14080</v>
      </c>
      <c r="I76" s="62"/>
      <c r="J76" s="63">
        <f t="shared" ref="J76" si="161">(H76+I76)/C76</f>
        <v>11</v>
      </c>
      <c r="K76" s="64">
        <f t="shared" ref="K76" si="162">SUM(H76:I76)</f>
        <v>14080</v>
      </c>
    </row>
    <row r="77" spans="1:11" s="65" customFormat="1" ht="15.75" customHeight="1">
      <c r="A77" s="58">
        <v>43333</v>
      </c>
      <c r="B77" s="66" t="s">
        <v>536</v>
      </c>
      <c r="C77" s="59">
        <v>120</v>
      </c>
      <c r="D77" s="66" t="s">
        <v>15</v>
      </c>
      <c r="E77" s="60">
        <v>28270</v>
      </c>
      <c r="F77" s="60">
        <v>28325</v>
      </c>
      <c r="G77" s="60"/>
      <c r="H77" s="61">
        <f t="shared" ref="H77" si="163">(IF(D77="SHORT",E77-F77,IF(D77="LONG",F77-E77)))*C77</f>
        <v>6600</v>
      </c>
      <c r="I77" s="62"/>
      <c r="J77" s="63">
        <f t="shared" ref="J77" si="164">(H77+I77)/C77</f>
        <v>55</v>
      </c>
      <c r="K77" s="64">
        <f t="shared" ref="K77" si="165">SUM(H77:I77)</f>
        <v>6600</v>
      </c>
    </row>
    <row r="78" spans="1:11" s="53" customFormat="1" ht="15.75" customHeight="1">
      <c r="A78" s="46">
        <v>43329</v>
      </c>
      <c r="B78" s="47" t="s">
        <v>535</v>
      </c>
      <c r="C78" s="47">
        <v>2600</v>
      </c>
      <c r="D78" s="47" t="s">
        <v>15</v>
      </c>
      <c r="E78" s="48">
        <v>413.15</v>
      </c>
      <c r="F78" s="48">
        <v>418.3</v>
      </c>
      <c r="G78" s="48">
        <v>424.6</v>
      </c>
      <c r="H78" s="49">
        <f t="shared" ref="H78:H79" si="166">(IF(D78="SHORT",E78-F78,IF(D78="LONG",F78-E78)))*C78</f>
        <v>13390.000000000089</v>
      </c>
      <c r="I78" s="50">
        <f t="shared" ref="I78" si="167">(IF(D78="SHORT",IF(G78="",0,E78-G78),IF(D78="LONG",IF(G78="",0,G78-F78))))*C78</f>
        <v>16380.000000000029</v>
      </c>
      <c r="J78" s="51">
        <f t="shared" ref="J78:J79" si="168">(H78+I78)/C78</f>
        <v>11.450000000000045</v>
      </c>
      <c r="K78" s="52">
        <f t="shared" ref="K78:K79" si="169">SUM(H78:I78)</f>
        <v>29770.000000000116</v>
      </c>
    </row>
    <row r="79" spans="1:11" s="65" customFormat="1" ht="15.75" customHeight="1">
      <c r="A79" s="58">
        <v>43329</v>
      </c>
      <c r="B79" s="59" t="s">
        <v>534</v>
      </c>
      <c r="C79" s="59">
        <v>1461</v>
      </c>
      <c r="D79" s="59" t="s">
        <v>15</v>
      </c>
      <c r="E79" s="60">
        <v>342.1</v>
      </c>
      <c r="F79" s="60">
        <v>346.35</v>
      </c>
      <c r="G79" s="60"/>
      <c r="H79" s="61">
        <f t="shared" si="166"/>
        <v>6209.25</v>
      </c>
      <c r="I79" s="62"/>
      <c r="J79" s="63">
        <f t="shared" si="168"/>
        <v>4.25</v>
      </c>
      <c r="K79" s="64">
        <f t="shared" si="169"/>
        <v>6209.25</v>
      </c>
    </row>
    <row r="80" spans="1:11" s="53" customFormat="1" ht="15.75" customHeight="1">
      <c r="A80" s="46">
        <v>43322</v>
      </c>
      <c r="B80" s="47" t="s">
        <v>525</v>
      </c>
      <c r="C80" s="47">
        <v>813</v>
      </c>
      <c r="D80" s="47" t="s">
        <v>15</v>
      </c>
      <c r="E80" s="48">
        <v>614.5</v>
      </c>
      <c r="F80" s="48">
        <v>622.20000000000005</v>
      </c>
      <c r="G80" s="48">
        <v>631.5</v>
      </c>
      <c r="H80" s="49">
        <f t="shared" ref="H80" si="170">(IF(D80="SHORT",E80-F80,IF(D80="LONG",F80-E80)))*C80</f>
        <v>6260.1000000000367</v>
      </c>
      <c r="I80" s="50">
        <f t="shared" ref="I80" si="171">(IF(D80="SHORT",IF(G80="",0,E80-G80),IF(D80="LONG",IF(G80="",0,G80-F80))))*C80</f>
        <v>7560.8999999999633</v>
      </c>
      <c r="J80" s="51">
        <f t="shared" ref="J80" si="172">(H80+I80)/C80</f>
        <v>17</v>
      </c>
      <c r="K80" s="52">
        <f t="shared" ref="K80" si="173">SUM(H80:I80)</f>
        <v>13821</v>
      </c>
    </row>
    <row r="81" spans="1:11" s="65" customFormat="1" ht="15.75" customHeight="1">
      <c r="A81" s="58">
        <v>43320</v>
      </c>
      <c r="B81" s="66" t="s">
        <v>524</v>
      </c>
      <c r="C81" s="59">
        <v>1303</v>
      </c>
      <c r="D81" s="59" t="s">
        <v>15</v>
      </c>
      <c r="E81" s="60">
        <v>383.5</v>
      </c>
      <c r="F81" s="60">
        <v>379.55</v>
      </c>
      <c r="G81" s="60"/>
      <c r="H81" s="61">
        <f t="shared" ref="H81:H82" si="174">(IF(D81="SHORT",E81-F81,IF(D81="LONG",F81-E81)))*C81</f>
        <v>-5146.8499999999849</v>
      </c>
      <c r="I81" s="62"/>
      <c r="J81" s="63">
        <f t="shared" ref="J81:J82" si="175">(H81+I81)/C81</f>
        <v>-3.9499999999999886</v>
      </c>
      <c r="K81" s="64">
        <f t="shared" ref="K81:K82" si="176">SUM(H81:I81)</f>
        <v>-5146.8499999999849</v>
      </c>
    </row>
    <row r="82" spans="1:11" s="65" customFormat="1" ht="15.75" customHeight="1">
      <c r="A82" s="58">
        <v>43320</v>
      </c>
      <c r="B82" s="66" t="s">
        <v>523</v>
      </c>
      <c r="C82" s="59">
        <v>8000</v>
      </c>
      <c r="D82" s="59" t="s">
        <v>15</v>
      </c>
      <c r="E82" s="60">
        <v>194.4</v>
      </c>
      <c r="F82" s="60">
        <v>204.25</v>
      </c>
      <c r="G82" s="60"/>
      <c r="H82" s="61">
        <f t="shared" si="174"/>
        <v>78799.999999999956</v>
      </c>
      <c r="I82" s="62"/>
      <c r="J82" s="63">
        <f t="shared" si="175"/>
        <v>9.8499999999999943</v>
      </c>
      <c r="K82" s="64">
        <f t="shared" si="176"/>
        <v>78799.999999999956</v>
      </c>
    </row>
    <row r="83" spans="1:11" s="65" customFormat="1" ht="15.75" customHeight="1">
      <c r="A83" s="58">
        <v>43318</v>
      </c>
      <c r="B83" s="59" t="s">
        <v>444</v>
      </c>
      <c r="C83" s="59">
        <v>5200</v>
      </c>
      <c r="D83" s="59" t="s">
        <v>15</v>
      </c>
      <c r="E83" s="60">
        <v>362.3</v>
      </c>
      <c r="F83" s="60">
        <v>366.8</v>
      </c>
      <c r="G83" s="60"/>
      <c r="H83" s="61">
        <f t="shared" ref="H83:H84" si="177">(IF(D83="SHORT",E83-F83,IF(D83="LONG",F83-E83)))*C83</f>
        <v>23400</v>
      </c>
      <c r="I83" s="62"/>
      <c r="J83" s="63">
        <f t="shared" ref="J83:J84" si="178">(H83+I83)/C83</f>
        <v>4.5</v>
      </c>
      <c r="K83" s="64">
        <f t="shared" ref="K83:K84" si="179">SUM(H83:I83)</f>
        <v>23400</v>
      </c>
    </row>
    <row r="84" spans="1:11" s="53" customFormat="1" ht="15.75" customHeight="1">
      <c r="A84" s="46">
        <v>43318</v>
      </c>
      <c r="B84" s="47" t="s">
        <v>521</v>
      </c>
      <c r="C84" s="47">
        <v>4187</v>
      </c>
      <c r="D84" s="47" t="s">
        <v>15</v>
      </c>
      <c r="E84" s="48">
        <v>107.45</v>
      </c>
      <c r="F84" s="48">
        <v>108.75</v>
      </c>
      <c r="G84" s="48">
        <v>110.45</v>
      </c>
      <c r="H84" s="49">
        <f t="shared" si="177"/>
        <v>5443.0999999999885</v>
      </c>
      <c r="I84" s="50">
        <f t="shared" ref="I84" si="180">(IF(D84="SHORT",IF(G84="",0,E84-G84),IF(D84="LONG",IF(G84="",0,G84-F84))))*C84</f>
        <v>7117.9000000000115</v>
      </c>
      <c r="J84" s="51">
        <f t="shared" si="178"/>
        <v>3</v>
      </c>
      <c r="K84" s="52">
        <f t="shared" si="179"/>
        <v>12561</v>
      </c>
    </row>
    <row r="85" spans="1:11" s="65" customFormat="1" ht="15.75" customHeight="1">
      <c r="A85" s="58">
        <v>43315</v>
      </c>
      <c r="B85" s="66" t="s">
        <v>522</v>
      </c>
      <c r="C85" s="59">
        <v>2000</v>
      </c>
      <c r="D85" s="66" t="s">
        <v>15</v>
      </c>
      <c r="E85" s="60">
        <v>925.25</v>
      </c>
      <c r="F85" s="60">
        <v>936.8</v>
      </c>
      <c r="G85" s="60"/>
      <c r="H85" s="61">
        <f t="shared" ref="H85:H86" si="181">(IF(D85="SHORT",E85-F85,IF(D85="LONG",F85-E85)))*C85</f>
        <v>23099.999999999909</v>
      </c>
      <c r="I85" s="62"/>
      <c r="J85" s="63">
        <f t="shared" ref="J85:J86" si="182">(H85+I85)/C85</f>
        <v>11.549999999999955</v>
      </c>
      <c r="K85" s="64">
        <f t="shared" ref="K85:K86" si="183">SUM(H85:I85)</f>
        <v>23099.999999999909</v>
      </c>
    </row>
    <row r="86" spans="1:11" s="65" customFormat="1" ht="15.75" customHeight="1">
      <c r="A86" s="58">
        <v>43315</v>
      </c>
      <c r="B86" s="66" t="s">
        <v>521</v>
      </c>
      <c r="C86" s="59">
        <v>4701</v>
      </c>
      <c r="D86" s="66" t="s">
        <v>15</v>
      </c>
      <c r="E86" s="60">
        <v>106.35</v>
      </c>
      <c r="F86" s="60">
        <v>107.65</v>
      </c>
      <c r="G86" s="60"/>
      <c r="H86" s="61">
        <f t="shared" si="181"/>
        <v>6111.3000000000538</v>
      </c>
      <c r="I86" s="62"/>
      <c r="J86" s="63">
        <f t="shared" si="182"/>
        <v>1.3000000000000114</v>
      </c>
      <c r="K86" s="64">
        <f t="shared" si="183"/>
        <v>6111.3000000000538</v>
      </c>
    </row>
    <row r="87" spans="1:11" s="65" customFormat="1" ht="15.75" customHeight="1">
      <c r="A87" s="58">
        <v>43314</v>
      </c>
      <c r="B87" s="59" t="s">
        <v>520</v>
      </c>
      <c r="C87" s="59">
        <v>9000</v>
      </c>
      <c r="D87" s="59" t="s">
        <v>39</v>
      </c>
      <c r="E87" s="60">
        <v>303.8</v>
      </c>
      <c r="F87" s="60">
        <v>306.89999999999998</v>
      </c>
      <c r="G87" s="60"/>
      <c r="H87" s="61">
        <f t="shared" ref="H87" si="184">(IF(D87="SHORT",E87-F87,IF(D87="LONG",F87-E87)))*C87</f>
        <v>-27899.999999999694</v>
      </c>
      <c r="I87" s="62"/>
      <c r="J87" s="63">
        <f t="shared" ref="J87" si="185">(H87+I87)/C87</f>
        <v>-3.0999999999999659</v>
      </c>
      <c r="K87" s="64">
        <f t="shared" ref="K87" si="186">SUM(H87:I87)</f>
        <v>-27899.999999999694</v>
      </c>
    </row>
    <row r="88" spans="1:11" s="53" customFormat="1" ht="15.75" customHeight="1">
      <c r="A88" s="46">
        <v>43313</v>
      </c>
      <c r="B88" s="47" t="s">
        <v>519</v>
      </c>
      <c r="C88" s="47">
        <v>11000</v>
      </c>
      <c r="D88" s="47" t="s">
        <v>15</v>
      </c>
      <c r="E88" s="48">
        <v>86</v>
      </c>
      <c r="F88" s="48">
        <v>87.1</v>
      </c>
      <c r="G88" s="48">
        <v>88.4</v>
      </c>
      <c r="H88" s="49">
        <f t="shared" ref="H88" si="187">(IF(D88="SHORT",E88-F88,IF(D88="LONG",F88-E88)))*C88</f>
        <v>12099.999999999938</v>
      </c>
      <c r="I88" s="50">
        <f t="shared" ref="I88" si="188">(IF(D88="SHORT",IF(G88="",0,E88-G88),IF(D88="LONG",IF(G88="",0,G88-F88))))*C88</f>
        <v>14300.000000000126</v>
      </c>
      <c r="J88" s="51">
        <f t="shared" ref="J88" si="189">(H88+I88)/C88</f>
        <v>2.4000000000000061</v>
      </c>
      <c r="K88" s="52">
        <f t="shared" ref="K88" si="190">SUM(H88:I88)</f>
        <v>26400.000000000065</v>
      </c>
    </row>
    <row r="89" spans="1:11" s="57" customFormat="1" ht="22.5" customHeight="1">
      <c r="A89" s="54"/>
      <c r="B89" s="55"/>
      <c r="C89" s="55"/>
      <c r="D89" s="55"/>
      <c r="E89" s="55"/>
      <c r="F89" s="55"/>
      <c r="G89" s="55"/>
      <c r="H89" s="97" t="s">
        <v>458</v>
      </c>
      <c r="I89" s="98"/>
      <c r="J89" s="99"/>
      <c r="K89" s="56">
        <f>SUM(K71:K88)</f>
        <v>227461.85000000056</v>
      </c>
    </row>
    <row r="90" spans="1:11" s="65" customFormat="1" ht="15.75" customHeight="1">
      <c r="A90" s="58">
        <v>43312</v>
      </c>
      <c r="B90" s="59" t="s">
        <v>518</v>
      </c>
      <c r="C90" s="59">
        <v>444</v>
      </c>
      <c r="D90" s="59" t="s">
        <v>15</v>
      </c>
      <c r="E90" s="60">
        <v>1124</v>
      </c>
      <c r="F90" s="60">
        <v>1138</v>
      </c>
      <c r="G90" s="60">
        <v>89.7</v>
      </c>
      <c r="H90" s="61">
        <f t="shared" ref="H90:H91" si="191">(IF(D90="SHORT",E90-F90,IF(D90="LONG",F90-E90)))*C90</f>
        <v>6216</v>
      </c>
      <c r="I90" s="62"/>
      <c r="J90" s="63">
        <f t="shared" ref="J90:J91" si="192">(H90+I90)/C90</f>
        <v>14</v>
      </c>
      <c r="K90" s="64">
        <f t="shared" ref="K90:K91" si="193">SUM(H90:I90)</f>
        <v>6216</v>
      </c>
    </row>
    <row r="91" spans="1:11" s="53" customFormat="1" ht="15.75" customHeight="1">
      <c r="A91" s="46">
        <v>43312</v>
      </c>
      <c r="B91" s="47" t="s">
        <v>517</v>
      </c>
      <c r="C91" s="47">
        <v>9000</v>
      </c>
      <c r="D91" s="47" t="s">
        <v>15</v>
      </c>
      <c r="E91" s="48">
        <v>297.10000000000002</v>
      </c>
      <c r="F91" s="48">
        <v>300.8</v>
      </c>
      <c r="G91" s="48">
        <v>305.35000000000002</v>
      </c>
      <c r="H91" s="49">
        <f t="shared" si="191"/>
        <v>33299.999999999898</v>
      </c>
      <c r="I91" s="50">
        <f t="shared" ref="I91" si="194">(IF(D91="SHORT",IF(G91="",0,E91-G91),IF(D91="LONG",IF(G91="",0,G91-F91))))*C91</f>
        <v>40950.000000000102</v>
      </c>
      <c r="J91" s="51">
        <f t="shared" si="192"/>
        <v>8.25</v>
      </c>
      <c r="K91" s="52">
        <f t="shared" si="193"/>
        <v>74250</v>
      </c>
    </row>
    <row r="92" spans="1:11" s="65" customFormat="1" ht="15.75" customHeight="1">
      <c r="A92" s="58">
        <v>43311</v>
      </c>
      <c r="B92" s="66" t="s">
        <v>516</v>
      </c>
      <c r="C92" s="59">
        <v>53</v>
      </c>
      <c r="D92" s="66" t="s">
        <v>15</v>
      </c>
      <c r="E92" s="60">
        <v>9388</v>
      </c>
      <c r="F92" s="60">
        <v>9505</v>
      </c>
      <c r="G92" s="60"/>
      <c r="H92" s="61">
        <f t="shared" ref="H92" si="195">(IF(D92="SHORT",E92-F92,IF(D92="LONG",F92-E92)))*C92</f>
        <v>6201</v>
      </c>
      <c r="I92" s="62"/>
      <c r="J92" s="63">
        <f t="shared" ref="J92" si="196">(H92+I92)/C92</f>
        <v>117</v>
      </c>
      <c r="K92" s="64">
        <f t="shared" ref="K92" si="197">SUM(H92:I92)</f>
        <v>6201</v>
      </c>
    </row>
    <row r="93" spans="1:11" s="53" customFormat="1" ht="15.75" customHeight="1">
      <c r="A93" s="46">
        <v>43307</v>
      </c>
      <c r="B93" s="47" t="s">
        <v>515</v>
      </c>
      <c r="C93" s="47">
        <v>5157</v>
      </c>
      <c r="D93" s="47" t="s">
        <v>15</v>
      </c>
      <c r="E93" s="48">
        <v>87.25</v>
      </c>
      <c r="F93" s="48">
        <v>88.35</v>
      </c>
      <c r="G93" s="48">
        <v>89.7</v>
      </c>
      <c r="H93" s="49">
        <f t="shared" ref="H93" si="198">(IF(D93="SHORT",E93-F93,IF(D93="LONG",F93-E93)))*C93</f>
        <v>5672.6999999999707</v>
      </c>
      <c r="I93" s="50">
        <f t="shared" ref="I93" si="199">(IF(D93="SHORT",IF(G93="",0,E93-G93),IF(D93="LONG",IF(G93="",0,G93-F93))))*C93</f>
        <v>6961.9500000000444</v>
      </c>
      <c r="J93" s="51">
        <f t="shared" ref="J93" si="200">(H93+I93)/C93</f>
        <v>2.4500000000000033</v>
      </c>
      <c r="K93" s="52">
        <f t="shared" ref="K93" si="201">SUM(H93:I93)</f>
        <v>12634.650000000016</v>
      </c>
    </row>
    <row r="94" spans="1:11" s="65" customFormat="1" ht="15.75" customHeight="1">
      <c r="A94" s="58">
        <v>43305</v>
      </c>
      <c r="B94" s="66" t="s">
        <v>444</v>
      </c>
      <c r="C94" s="59">
        <v>5200</v>
      </c>
      <c r="D94" s="66" t="s">
        <v>15</v>
      </c>
      <c r="E94" s="60">
        <v>352.7</v>
      </c>
      <c r="F94" s="60">
        <v>357.1</v>
      </c>
      <c r="G94" s="60"/>
      <c r="H94" s="61">
        <f t="shared" ref="H94" si="202">(IF(D94="SHORT",E94-F94,IF(D94="LONG",F94-E94)))*C94</f>
        <v>22880.000000000178</v>
      </c>
      <c r="I94" s="62"/>
      <c r="J94" s="63">
        <f t="shared" ref="J94" si="203">(H94+I94)/C94</f>
        <v>4.4000000000000341</v>
      </c>
      <c r="K94" s="64">
        <f t="shared" ref="K94" si="204">SUM(H94:I94)</f>
        <v>22880.000000000178</v>
      </c>
    </row>
    <row r="95" spans="1:11" s="65" customFormat="1" ht="15.75" customHeight="1">
      <c r="A95" s="58">
        <v>43304</v>
      </c>
      <c r="B95" s="66" t="s">
        <v>514</v>
      </c>
      <c r="C95" s="59">
        <v>4000</v>
      </c>
      <c r="D95" s="66" t="s">
        <v>15</v>
      </c>
      <c r="E95" s="60">
        <v>321.85000000000002</v>
      </c>
      <c r="F95" s="60">
        <v>325.85000000000002</v>
      </c>
      <c r="G95" s="60"/>
      <c r="H95" s="61">
        <f t="shared" ref="H95:H96" si="205">(IF(D95="SHORT",E95-F95,IF(D95="LONG",F95-E95)))*C95</f>
        <v>16000</v>
      </c>
      <c r="I95" s="62"/>
      <c r="J95" s="63">
        <f t="shared" ref="J95:J96" si="206">(H95+I95)/C95</f>
        <v>4</v>
      </c>
      <c r="K95" s="64">
        <f t="shared" ref="K95:K96" si="207">SUM(H95:I95)</f>
        <v>16000</v>
      </c>
    </row>
    <row r="96" spans="1:11" s="65" customFormat="1" ht="15.75" customHeight="1">
      <c r="A96" s="58">
        <v>43304</v>
      </c>
      <c r="B96" s="66" t="s">
        <v>513</v>
      </c>
      <c r="C96" s="59">
        <v>416</v>
      </c>
      <c r="D96" s="66" t="s">
        <v>15</v>
      </c>
      <c r="E96" s="60">
        <v>1200.5</v>
      </c>
      <c r="F96" s="60">
        <v>1215.5</v>
      </c>
      <c r="G96" s="60"/>
      <c r="H96" s="61">
        <f t="shared" si="205"/>
        <v>6240</v>
      </c>
      <c r="I96" s="62"/>
      <c r="J96" s="63">
        <f t="shared" si="206"/>
        <v>15</v>
      </c>
      <c r="K96" s="64">
        <f t="shared" si="207"/>
        <v>6240</v>
      </c>
    </row>
    <row r="97" spans="1:11" s="65" customFormat="1" ht="15.75" customHeight="1">
      <c r="A97" s="58">
        <v>43301</v>
      </c>
      <c r="B97" s="66" t="s">
        <v>512</v>
      </c>
      <c r="C97" s="59">
        <v>2254</v>
      </c>
      <c r="D97" s="66" t="s">
        <v>15</v>
      </c>
      <c r="E97" s="60">
        <v>221.8</v>
      </c>
      <c r="F97" s="60">
        <v>224.55</v>
      </c>
      <c r="G97" s="60"/>
      <c r="H97" s="61">
        <f t="shared" ref="H97" si="208">(IF(D97="SHORT",E97-F97,IF(D97="LONG",F97-E97)))*C97</f>
        <v>6198.5</v>
      </c>
      <c r="I97" s="62"/>
      <c r="J97" s="63">
        <f t="shared" ref="J97" si="209">(H97+I97)/C97</f>
        <v>2.75</v>
      </c>
      <c r="K97" s="64">
        <f t="shared" ref="K97" si="210">SUM(H97:I97)</f>
        <v>6198.5</v>
      </c>
    </row>
    <row r="98" spans="1:11" s="65" customFormat="1" ht="15.75" customHeight="1">
      <c r="A98" s="58">
        <v>43299</v>
      </c>
      <c r="B98" s="66" t="s">
        <v>462</v>
      </c>
      <c r="C98" s="59">
        <v>1000</v>
      </c>
      <c r="D98" s="66" t="s">
        <v>39</v>
      </c>
      <c r="E98" s="60">
        <v>2183</v>
      </c>
      <c r="F98" s="60">
        <v>2174.4499999999998</v>
      </c>
      <c r="G98" s="60"/>
      <c r="H98" s="61">
        <f t="shared" ref="H98" si="211">(IF(D98="SHORT",E98-F98,IF(D98="LONG",F98-E98)))*C98</f>
        <v>8550.0000000001819</v>
      </c>
      <c r="I98" s="62"/>
      <c r="J98" s="63">
        <f t="shared" ref="J98" si="212">(H98+I98)/C98</f>
        <v>8.5500000000001819</v>
      </c>
      <c r="K98" s="64">
        <f t="shared" ref="K98" si="213">SUM(H98:I98)</f>
        <v>8550.0000000001819</v>
      </c>
    </row>
    <row r="99" spans="1:11" s="65" customFormat="1" ht="15.75" customHeight="1">
      <c r="A99" s="58">
        <v>43298</v>
      </c>
      <c r="B99" s="66" t="s">
        <v>511</v>
      </c>
      <c r="C99" s="59">
        <v>8000</v>
      </c>
      <c r="D99" s="66" t="s">
        <v>15</v>
      </c>
      <c r="E99" s="60">
        <v>136.9</v>
      </c>
      <c r="F99" s="60">
        <v>138.6</v>
      </c>
      <c r="G99" s="60"/>
      <c r="H99" s="61">
        <f t="shared" ref="H99:H100" si="214">(IF(D99="SHORT",E99-F99,IF(D99="LONG",F99-E99)))*C99</f>
        <v>13599.999999999909</v>
      </c>
      <c r="I99" s="62"/>
      <c r="J99" s="63">
        <f t="shared" ref="J99:J100" si="215">(H99+I99)/C99</f>
        <v>1.6999999999999886</v>
      </c>
      <c r="K99" s="64">
        <f t="shared" ref="K99:K100" si="216">SUM(H99:I99)</f>
        <v>13599.999999999909</v>
      </c>
    </row>
    <row r="100" spans="1:11" s="65" customFormat="1" ht="15.75" customHeight="1">
      <c r="A100" s="58">
        <v>43298</v>
      </c>
      <c r="B100" s="66" t="s">
        <v>510</v>
      </c>
      <c r="C100" s="59">
        <v>1858</v>
      </c>
      <c r="D100" s="66" t="s">
        <v>15</v>
      </c>
      <c r="E100" s="60">
        <v>269</v>
      </c>
      <c r="F100" s="60">
        <v>272.35000000000002</v>
      </c>
      <c r="G100" s="60"/>
      <c r="H100" s="61">
        <f t="shared" si="214"/>
        <v>6224.300000000042</v>
      </c>
      <c r="I100" s="62"/>
      <c r="J100" s="63">
        <f t="shared" si="215"/>
        <v>3.3500000000000227</v>
      </c>
      <c r="K100" s="64">
        <f t="shared" si="216"/>
        <v>6224.300000000042</v>
      </c>
    </row>
    <row r="101" spans="1:11" s="65" customFormat="1" ht="15.75" customHeight="1">
      <c r="A101" s="58">
        <v>43297</v>
      </c>
      <c r="B101" s="66" t="s">
        <v>509</v>
      </c>
      <c r="C101" s="59">
        <v>6000</v>
      </c>
      <c r="D101" s="66" t="s">
        <v>39</v>
      </c>
      <c r="E101" s="60">
        <v>158</v>
      </c>
      <c r="F101" s="60">
        <v>159.6</v>
      </c>
      <c r="G101" s="60"/>
      <c r="H101" s="61">
        <f t="shared" ref="H101:H102" si="217">(IF(D101="SHORT",E101-F101,IF(D101="LONG",F101-E101)))*C101</f>
        <v>-9599.9999999999654</v>
      </c>
      <c r="I101" s="62"/>
      <c r="J101" s="63">
        <f t="shared" ref="J101:J102" si="218">(H101+I101)/C101</f>
        <v>-1.5999999999999943</v>
      </c>
      <c r="K101" s="64">
        <f t="shared" ref="K101:K102" si="219">SUM(H101:I101)</f>
        <v>-9599.9999999999654</v>
      </c>
    </row>
    <row r="102" spans="1:11" s="65" customFormat="1" ht="15.75" customHeight="1">
      <c r="A102" s="58">
        <v>43297</v>
      </c>
      <c r="B102" s="66" t="s">
        <v>434</v>
      </c>
      <c r="C102" s="59">
        <v>600</v>
      </c>
      <c r="D102" s="66" t="s">
        <v>39</v>
      </c>
      <c r="E102" s="60">
        <v>1928</v>
      </c>
      <c r="F102" s="60">
        <v>1904</v>
      </c>
      <c r="G102" s="60"/>
      <c r="H102" s="61">
        <f t="shared" si="217"/>
        <v>14400</v>
      </c>
      <c r="I102" s="62"/>
      <c r="J102" s="63">
        <f t="shared" si="218"/>
        <v>24</v>
      </c>
      <c r="K102" s="64">
        <f t="shared" si="219"/>
        <v>14400</v>
      </c>
    </row>
    <row r="103" spans="1:11" s="65" customFormat="1" ht="15.75" customHeight="1">
      <c r="A103" s="58">
        <v>43292</v>
      </c>
      <c r="B103" s="66" t="s">
        <v>507</v>
      </c>
      <c r="C103" s="59">
        <v>1050</v>
      </c>
      <c r="D103" s="66" t="s">
        <v>15</v>
      </c>
      <c r="E103" s="60">
        <v>476</v>
      </c>
      <c r="F103" s="60">
        <v>480.5</v>
      </c>
      <c r="G103" s="60"/>
      <c r="H103" s="61">
        <f t="shared" ref="H103:H104" si="220">(IF(D103="SHORT",E103-F103,IF(D103="LONG",F103-E103)))*C103</f>
        <v>4725</v>
      </c>
      <c r="I103" s="62"/>
      <c r="J103" s="63">
        <f t="shared" ref="J103:J104" si="221">(H103+I103)/C103</f>
        <v>4.5</v>
      </c>
      <c r="K103" s="64">
        <f t="shared" ref="K103:K104" si="222">SUM(H103:I103)</f>
        <v>4725</v>
      </c>
    </row>
    <row r="104" spans="1:11" s="65" customFormat="1" ht="15.75" customHeight="1">
      <c r="A104" s="58">
        <v>43291</v>
      </c>
      <c r="B104" s="66" t="s">
        <v>508</v>
      </c>
      <c r="C104" s="59">
        <v>150</v>
      </c>
      <c r="D104" s="66" t="s">
        <v>15</v>
      </c>
      <c r="E104" s="60">
        <v>10950</v>
      </c>
      <c r="F104" s="60">
        <v>11004</v>
      </c>
      <c r="G104" s="60"/>
      <c r="H104" s="61">
        <f t="shared" si="220"/>
        <v>8100</v>
      </c>
      <c r="I104" s="62"/>
      <c r="J104" s="63">
        <f t="shared" si="221"/>
        <v>54</v>
      </c>
      <c r="K104" s="64">
        <f t="shared" si="222"/>
        <v>8100</v>
      </c>
    </row>
    <row r="105" spans="1:11" s="65" customFormat="1" ht="15.75" customHeight="1">
      <c r="A105" s="58">
        <v>43291</v>
      </c>
      <c r="B105" s="66" t="s">
        <v>506</v>
      </c>
      <c r="C105" s="59">
        <v>203</v>
      </c>
      <c r="D105" s="66" t="s">
        <v>15</v>
      </c>
      <c r="E105" s="60">
        <v>2459</v>
      </c>
      <c r="F105" s="60">
        <v>2480.9</v>
      </c>
      <c r="G105" s="60"/>
      <c r="H105" s="61">
        <f t="shared" ref="H105" si="223">(IF(D105="SHORT",E105-F105,IF(D105="LONG",F105-E105)))*C105</f>
        <v>4445.7000000000189</v>
      </c>
      <c r="I105" s="62"/>
      <c r="J105" s="63">
        <f t="shared" ref="J105" si="224">(H105+I105)/C105</f>
        <v>21.900000000000095</v>
      </c>
      <c r="K105" s="64">
        <f t="shared" ref="K105" si="225">SUM(H105:I105)</f>
        <v>4445.7000000000189</v>
      </c>
    </row>
    <row r="106" spans="1:11" s="53" customFormat="1" ht="15.75" customHeight="1">
      <c r="A106" s="46">
        <v>43290</v>
      </c>
      <c r="B106" s="47" t="s">
        <v>505</v>
      </c>
      <c r="C106" s="47">
        <v>1600</v>
      </c>
      <c r="D106" s="47" t="s">
        <v>15</v>
      </c>
      <c r="E106" s="48">
        <v>1214</v>
      </c>
      <c r="F106" s="48">
        <v>1229.1500000000001</v>
      </c>
      <c r="G106" s="48">
        <v>1247.5999999999999</v>
      </c>
      <c r="H106" s="49">
        <f t="shared" ref="H106" si="226">(IF(D106="SHORT",E106-F106,IF(D106="LONG",F106-E106)))*C106</f>
        <v>24240.000000000146</v>
      </c>
      <c r="I106" s="50">
        <f t="shared" ref="I106" si="227">(IF(D106="SHORT",IF(G106="",0,E106-G106),IF(D106="LONG",IF(G106="",0,G106-F106))))*C106</f>
        <v>29519.999999999709</v>
      </c>
      <c r="J106" s="51">
        <f t="shared" ref="J106" si="228">(H106+I106)/C106</f>
        <v>33.599999999999909</v>
      </c>
      <c r="K106" s="52">
        <f t="shared" ref="K106" si="229">SUM(H106:I106)</f>
        <v>53759.999999999854</v>
      </c>
    </row>
    <row r="107" spans="1:11" s="65" customFormat="1" ht="15.75" customHeight="1">
      <c r="A107" s="58">
        <v>43286</v>
      </c>
      <c r="B107" s="59" t="s">
        <v>504</v>
      </c>
      <c r="C107" s="59">
        <v>7000</v>
      </c>
      <c r="D107" s="59" t="s">
        <v>39</v>
      </c>
      <c r="E107" s="60">
        <v>123.2</v>
      </c>
      <c r="F107" s="60">
        <v>124.45</v>
      </c>
      <c r="G107" s="60"/>
      <c r="H107" s="61">
        <f t="shared" ref="H107" si="230">(IF(D107="SHORT",E107-F107,IF(D107="LONG",F107-E107)))*C107</f>
        <v>-8750</v>
      </c>
      <c r="I107" s="62"/>
      <c r="J107" s="63">
        <f t="shared" ref="J107" si="231">(H107+I107)/C107</f>
        <v>-1.25</v>
      </c>
      <c r="K107" s="64">
        <f t="shared" ref="K107" si="232">SUM(H107:I107)</f>
        <v>-8750</v>
      </c>
    </row>
    <row r="108" spans="1:11" s="53" customFormat="1" ht="15.75" customHeight="1">
      <c r="A108" s="46">
        <v>43284</v>
      </c>
      <c r="B108" s="47" t="s">
        <v>503</v>
      </c>
      <c r="C108" s="47">
        <v>4800</v>
      </c>
      <c r="D108" s="47" t="s">
        <v>15</v>
      </c>
      <c r="E108" s="48">
        <v>265.7</v>
      </c>
      <c r="F108" s="48">
        <v>269</v>
      </c>
      <c r="G108" s="48">
        <v>273.05</v>
      </c>
      <c r="H108" s="49">
        <f t="shared" ref="H108" si="233">(IF(D108="SHORT",E108-F108,IF(D108="LONG",F108-E108)))*C108</f>
        <v>15840.000000000055</v>
      </c>
      <c r="I108" s="50">
        <f t="shared" ref="I108" si="234">(IF(D108="SHORT",IF(G108="",0,E108-G108),IF(D108="LONG",IF(G108="",0,G108-F108))))*C108</f>
        <v>19440.000000000055</v>
      </c>
      <c r="J108" s="51">
        <f t="shared" ref="J108" si="235">(H108+I108)/C108</f>
        <v>7.3500000000000227</v>
      </c>
      <c r="K108" s="52">
        <f t="shared" ref="K108" si="236">SUM(H108:I108)</f>
        <v>35280.000000000109</v>
      </c>
    </row>
    <row r="109" spans="1:11" s="57" customFormat="1" ht="22.5" customHeight="1">
      <c r="A109" s="54"/>
      <c r="B109" s="55"/>
      <c r="C109" s="55"/>
      <c r="D109" s="55"/>
      <c r="E109" s="55"/>
      <c r="F109" s="55"/>
      <c r="G109" s="55"/>
      <c r="H109" s="97" t="s">
        <v>458</v>
      </c>
      <c r="I109" s="98"/>
      <c r="J109" s="99"/>
      <c r="K109" s="56">
        <f>SUM(K90:K108)</f>
        <v>281355.15000000031</v>
      </c>
    </row>
    <row r="110" spans="1:11" s="65" customFormat="1" ht="15.75" customHeight="1">
      <c r="A110" s="58">
        <v>43278</v>
      </c>
      <c r="B110" s="66" t="s">
        <v>475</v>
      </c>
      <c r="C110" s="59">
        <v>1200</v>
      </c>
      <c r="D110" s="66" t="s">
        <v>39</v>
      </c>
      <c r="E110" s="60">
        <v>1624.4</v>
      </c>
      <c r="F110" s="60">
        <v>1604</v>
      </c>
      <c r="G110" s="60"/>
      <c r="H110" s="61">
        <f t="shared" ref="H110" si="237">(IF(D110="SHORT",E110-F110,IF(D110="LONG",F110-E110)))*C110</f>
        <v>24480.000000000109</v>
      </c>
      <c r="I110" s="62"/>
      <c r="J110" s="63">
        <f t="shared" ref="J110" si="238">(H110+I110)/C110</f>
        <v>20.400000000000091</v>
      </c>
      <c r="K110" s="64">
        <f t="shared" ref="K110" si="239">SUM(H110:I110)</f>
        <v>24480.000000000109</v>
      </c>
    </row>
    <row r="111" spans="1:11" s="65" customFormat="1" ht="15.75" customHeight="1">
      <c r="A111" s="58">
        <v>43277</v>
      </c>
      <c r="B111" s="66" t="s">
        <v>502</v>
      </c>
      <c r="C111" s="59">
        <v>7587</v>
      </c>
      <c r="D111" s="66" t="s">
        <v>15</v>
      </c>
      <c r="E111" s="60">
        <v>65.900000000000006</v>
      </c>
      <c r="F111" s="60">
        <v>67.75</v>
      </c>
      <c r="G111" s="60"/>
      <c r="H111" s="61">
        <f t="shared" ref="H111:H112" si="240">(IF(D111="SHORT",E111-F111,IF(D111="LONG",F111-E111)))*C111</f>
        <v>14035.949999999957</v>
      </c>
      <c r="I111" s="62"/>
      <c r="J111" s="63">
        <f t="shared" ref="J111:J112" si="241">(H111+I111)/C111</f>
        <v>1.8499999999999943</v>
      </c>
      <c r="K111" s="64">
        <f t="shared" ref="K111:K112" si="242">SUM(H111:I111)</f>
        <v>14035.949999999957</v>
      </c>
    </row>
    <row r="112" spans="1:11" s="65" customFormat="1" ht="15.75" customHeight="1">
      <c r="A112" s="58">
        <v>43277</v>
      </c>
      <c r="B112" s="66" t="s">
        <v>501</v>
      </c>
      <c r="C112" s="59">
        <v>2400</v>
      </c>
      <c r="D112" s="66" t="s">
        <v>15</v>
      </c>
      <c r="E112" s="60">
        <v>960.25</v>
      </c>
      <c r="F112" s="60">
        <v>972.25</v>
      </c>
      <c r="G112" s="60"/>
      <c r="H112" s="61">
        <f t="shared" si="240"/>
        <v>28800</v>
      </c>
      <c r="I112" s="62"/>
      <c r="J112" s="63">
        <f t="shared" si="241"/>
        <v>12</v>
      </c>
      <c r="K112" s="64">
        <f t="shared" si="242"/>
        <v>28800</v>
      </c>
    </row>
    <row r="113" spans="1:11" s="65" customFormat="1" ht="15.75" customHeight="1">
      <c r="A113" s="58">
        <v>43276</v>
      </c>
      <c r="B113" s="66" t="s">
        <v>500</v>
      </c>
      <c r="C113" s="59">
        <v>1600</v>
      </c>
      <c r="D113" s="66" t="s">
        <v>39</v>
      </c>
      <c r="E113" s="60">
        <v>699.15</v>
      </c>
      <c r="F113" s="60">
        <v>690.4</v>
      </c>
      <c r="G113" s="60"/>
      <c r="H113" s="61">
        <f t="shared" ref="H113" si="243">(IF(D113="SHORT",E113-F113,IF(D113="LONG",F113-E113)))*C113</f>
        <v>14000</v>
      </c>
      <c r="I113" s="62"/>
      <c r="J113" s="63">
        <f t="shared" ref="J113" si="244">(H113+I113)/C113</f>
        <v>8.75</v>
      </c>
      <c r="K113" s="64">
        <f t="shared" ref="K113" si="245">SUM(H113:I113)</f>
        <v>14000</v>
      </c>
    </row>
    <row r="114" spans="1:11" s="65" customFormat="1" ht="15.75" customHeight="1">
      <c r="A114" s="58">
        <v>43269</v>
      </c>
      <c r="B114" s="66" t="s">
        <v>491</v>
      </c>
      <c r="C114" s="59">
        <v>15000</v>
      </c>
      <c r="D114" s="66" t="s">
        <v>15</v>
      </c>
      <c r="E114" s="60">
        <v>75.849999999999994</v>
      </c>
      <c r="F114" s="60">
        <v>76.5</v>
      </c>
      <c r="G114" s="60"/>
      <c r="H114" s="61">
        <f t="shared" ref="H114" si="246">(IF(D114="SHORT",E114-F114,IF(D114="LONG",F114-E114)))*C114</f>
        <v>9750.0000000000855</v>
      </c>
      <c r="I114" s="62"/>
      <c r="J114" s="63">
        <f t="shared" ref="J114" si="247">(H114+I114)/C114</f>
        <v>0.65000000000000568</v>
      </c>
      <c r="K114" s="64">
        <f t="shared" ref="K114" si="248">SUM(H114:I114)</f>
        <v>9750.0000000000855</v>
      </c>
    </row>
    <row r="115" spans="1:11" s="65" customFormat="1" ht="15.75" customHeight="1">
      <c r="A115" s="58">
        <v>43263</v>
      </c>
      <c r="B115" s="66" t="s">
        <v>499</v>
      </c>
      <c r="C115" s="59">
        <v>14000</v>
      </c>
      <c r="D115" s="66" t="s">
        <v>15</v>
      </c>
      <c r="E115" s="60">
        <v>143.5</v>
      </c>
      <c r="F115" s="60">
        <v>145.30000000000001</v>
      </c>
      <c r="G115" s="60"/>
      <c r="H115" s="61">
        <f t="shared" ref="H115" si="249">(IF(D115="SHORT",E115-F115,IF(D115="LONG",F115-E115)))*C115</f>
        <v>25200.00000000016</v>
      </c>
      <c r="I115" s="62"/>
      <c r="J115" s="63">
        <f t="shared" ref="J115" si="250">(H115+I115)/C115</f>
        <v>1.8000000000000114</v>
      </c>
      <c r="K115" s="64">
        <f t="shared" ref="K115" si="251">SUM(H115:I115)</f>
        <v>25200.00000000016</v>
      </c>
    </row>
    <row r="116" spans="1:11" s="65" customFormat="1" ht="15.75" customHeight="1">
      <c r="A116" s="58">
        <v>43262</v>
      </c>
      <c r="B116" s="66" t="s">
        <v>498</v>
      </c>
      <c r="C116" s="59">
        <v>222</v>
      </c>
      <c r="D116" s="66" t="s">
        <v>15</v>
      </c>
      <c r="E116" s="60">
        <v>2250</v>
      </c>
      <c r="F116" s="60">
        <v>2277</v>
      </c>
      <c r="G116" s="60"/>
      <c r="H116" s="61">
        <f t="shared" ref="H116" si="252">(IF(D116="SHORT",E116-F116,IF(D116="LONG",F116-E116)))*C116</f>
        <v>5994</v>
      </c>
      <c r="I116" s="62"/>
      <c r="J116" s="63">
        <f t="shared" ref="J116" si="253">(H116+I116)/C116</f>
        <v>27</v>
      </c>
      <c r="K116" s="64">
        <f t="shared" ref="K116" si="254">SUM(H116:I116)</f>
        <v>5994</v>
      </c>
    </row>
    <row r="117" spans="1:11" s="53" customFormat="1" ht="15.75" customHeight="1">
      <c r="A117" s="46">
        <v>43258</v>
      </c>
      <c r="B117" s="47" t="s">
        <v>496</v>
      </c>
      <c r="C117" s="47">
        <v>3000</v>
      </c>
      <c r="D117" s="47" t="s">
        <v>15</v>
      </c>
      <c r="E117" s="48">
        <v>306.25</v>
      </c>
      <c r="F117" s="48">
        <v>310.05</v>
      </c>
      <c r="G117" s="48">
        <v>314.75</v>
      </c>
      <c r="H117" s="49">
        <f t="shared" ref="H117" si="255">(IF(D117="SHORT",E117-F117,IF(D117="LONG",F117-E117)))*C117</f>
        <v>11400.000000000035</v>
      </c>
      <c r="I117" s="50">
        <f t="shared" ref="I117" si="256">(IF(D117="SHORT",IF(G117="",0,E117-G117),IF(D117="LONG",IF(G117="",0,G117-F117))))*C117</f>
        <v>14099.999999999965</v>
      </c>
      <c r="J117" s="51">
        <f t="shared" ref="J117" si="257">(H117+I117)/C117</f>
        <v>8.5</v>
      </c>
      <c r="K117" s="52">
        <f t="shared" ref="K117" si="258">SUM(H117:I117)</f>
        <v>25500</v>
      </c>
    </row>
    <row r="118" spans="1:11" s="65" customFormat="1" ht="15.75" customHeight="1">
      <c r="A118" s="58">
        <v>43256</v>
      </c>
      <c r="B118" s="66" t="s">
        <v>497</v>
      </c>
      <c r="C118" s="59">
        <v>1200</v>
      </c>
      <c r="D118" s="66" t="s">
        <v>39</v>
      </c>
      <c r="E118" s="60">
        <v>1277.75</v>
      </c>
      <c r="F118" s="60">
        <v>1261.75</v>
      </c>
      <c r="G118" s="60"/>
      <c r="H118" s="61">
        <f t="shared" ref="H118" si="259">(IF(D118="SHORT",E118-F118,IF(D118="LONG",F118-E118)))*C118</f>
        <v>19200</v>
      </c>
      <c r="I118" s="62"/>
      <c r="J118" s="63">
        <f t="shared" ref="J118" si="260">(H118+I118)/C118</f>
        <v>16</v>
      </c>
      <c r="K118" s="64">
        <f t="shared" ref="K118" si="261">SUM(H118:I118)</f>
        <v>19200</v>
      </c>
    </row>
    <row r="119" spans="1:11" s="65" customFormat="1" ht="15.75" customHeight="1">
      <c r="A119" s="58">
        <v>43255</v>
      </c>
      <c r="B119" s="66" t="s">
        <v>496</v>
      </c>
      <c r="C119" s="59">
        <v>3000</v>
      </c>
      <c r="D119" s="66" t="s">
        <v>39</v>
      </c>
      <c r="E119" s="60">
        <v>288</v>
      </c>
      <c r="F119" s="60">
        <v>284.5</v>
      </c>
      <c r="G119" s="60"/>
      <c r="H119" s="61">
        <f t="shared" ref="H119" si="262">(IF(D119="SHORT",E119-F119,IF(D119="LONG",F119-E119)))*C119</f>
        <v>10500</v>
      </c>
      <c r="I119" s="62"/>
      <c r="J119" s="63">
        <f t="shared" ref="J119" si="263">(H119+I119)/C119</f>
        <v>3.5</v>
      </c>
      <c r="K119" s="64">
        <f t="shared" ref="K119" si="264">SUM(H119:I119)</f>
        <v>10500</v>
      </c>
    </row>
    <row r="120" spans="1:11" s="65" customFormat="1" ht="15.75" customHeight="1">
      <c r="A120" s="58">
        <v>43252</v>
      </c>
      <c r="B120" s="59" t="s">
        <v>495</v>
      </c>
      <c r="C120" s="59">
        <v>3000</v>
      </c>
      <c r="D120" s="59" t="s">
        <v>15</v>
      </c>
      <c r="E120" s="60">
        <v>286.8</v>
      </c>
      <c r="F120" s="60">
        <v>290.35000000000002</v>
      </c>
      <c r="G120" s="60"/>
      <c r="H120" s="61">
        <f t="shared" ref="H120" si="265">(IF(D120="SHORT",E120-F120,IF(D120="LONG",F120-E120)))*C120</f>
        <v>10650.000000000035</v>
      </c>
      <c r="I120" s="62"/>
      <c r="J120" s="63">
        <f t="shared" ref="J120" si="266">(H120+I120)/C120</f>
        <v>3.5500000000000114</v>
      </c>
      <c r="K120" s="64">
        <f t="shared" ref="K120" si="267">SUM(H120:I120)</f>
        <v>10650.000000000035</v>
      </c>
    </row>
    <row r="121" spans="1:11" s="65" customFormat="1" ht="15.75" customHeight="1">
      <c r="A121" s="58">
        <v>43252</v>
      </c>
      <c r="B121" s="59" t="s">
        <v>479</v>
      </c>
      <c r="C121" s="59">
        <v>836</v>
      </c>
      <c r="D121" s="59" t="s">
        <v>15</v>
      </c>
      <c r="E121" s="60">
        <v>597.4</v>
      </c>
      <c r="F121" s="60">
        <v>604.85</v>
      </c>
      <c r="G121" s="60"/>
      <c r="H121" s="61">
        <f t="shared" ref="H121" si="268">(IF(D121="SHORT",E121-F121,IF(D121="LONG",F121-E121)))*C121</f>
        <v>6228.200000000038</v>
      </c>
      <c r="I121" s="62"/>
      <c r="J121" s="63">
        <f t="shared" ref="J121" si="269">(H121+I121)/C121</f>
        <v>7.4500000000000455</v>
      </c>
      <c r="K121" s="64">
        <f t="shared" ref="K121" si="270">SUM(H121:I121)</f>
        <v>6228.200000000038</v>
      </c>
    </row>
    <row r="122" spans="1:11" s="57" customFormat="1" ht="22.5" customHeight="1">
      <c r="A122" s="54"/>
      <c r="B122" s="55"/>
      <c r="C122" s="55"/>
      <c r="D122" s="55"/>
      <c r="E122" s="55"/>
      <c r="F122" s="55"/>
      <c r="G122" s="55"/>
      <c r="H122" s="97" t="s">
        <v>458</v>
      </c>
      <c r="I122" s="98"/>
      <c r="J122" s="99"/>
      <c r="K122" s="56">
        <f>SUM(K110:K121)</f>
        <v>194338.15000000037</v>
      </c>
    </row>
    <row r="123" spans="1:11" s="65" customFormat="1" ht="15.75" customHeight="1">
      <c r="A123" s="58">
        <v>43244</v>
      </c>
      <c r="B123" s="59" t="s">
        <v>462</v>
      </c>
      <c r="C123" s="59">
        <v>1000</v>
      </c>
      <c r="D123" s="59" t="s">
        <v>15</v>
      </c>
      <c r="E123" s="60">
        <v>1970.5</v>
      </c>
      <c r="F123" s="60">
        <v>1995.1</v>
      </c>
      <c r="G123" s="60"/>
      <c r="H123" s="61">
        <f t="shared" ref="H123:H124" si="271">(IF(D123="SHORT",E123-F123,IF(D123="LONG",F123-E123)))*C123</f>
        <v>24599.999999999909</v>
      </c>
      <c r="I123" s="62"/>
      <c r="J123" s="63">
        <f t="shared" ref="J123:J124" si="272">(H123+I123)/C123</f>
        <v>24.599999999999909</v>
      </c>
      <c r="K123" s="64">
        <f t="shared" ref="K123:K124" si="273">SUM(H123:I123)</f>
        <v>24599.999999999909</v>
      </c>
    </row>
    <row r="124" spans="1:11" s="53" customFormat="1" ht="15.75" customHeight="1">
      <c r="A124" s="46">
        <v>43244</v>
      </c>
      <c r="B124" s="47" t="s">
        <v>494</v>
      </c>
      <c r="C124" s="47">
        <v>268</v>
      </c>
      <c r="D124" s="47" t="s">
        <v>15</v>
      </c>
      <c r="E124" s="48">
        <v>1861</v>
      </c>
      <c r="F124" s="48">
        <v>1884.25</v>
      </c>
      <c r="G124" s="48">
        <v>1912.5</v>
      </c>
      <c r="H124" s="49">
        <f t="shared" si="271"/>
        <v>6231</v>
      </c>
      <c r="I124" s="50">
        <f t="shared" ref="I124" si="274">(IF(D124="SHORT",IF(G124="",0,E124-G124),IF(D124="LONG",IF(G124="",0,G124-F124))))*C124</f>
        <v>7571</v>
      </c>
      <c r="J124" s="51">
        <f t="shared" si="272"/>
        <v>51.5</v>
      </c>
      <c r="K124" s="52">
        <f t="shared" si="273"/>
        <v>13802</v>
      </c>
    </row>
    <row r="125" spans="1:11" s="65" customFormat="1" ht="15.75" customHeight="1">
      <c r="A125" s="58">
        <v>43243</v>
      </c>
      <c r="B125" s="66" t="s">
        <v>493</v>
      </c>
      <c r="C125" s="59">
        <v>600</v>
      </c>
      <c r="D125" s="66" t="s">
        <v>39</v>
      </c>
      <c r="E125" s="60">
        <v>937</v>
      </c>
      <c r="F125" s="60">
        <v>925.3</v>
      </c>
      <c r="G125" s="60"/>
      <c r="H125" s="61">
        <f t="shared" ref="H125" si="275">(IF(D125="SHORT",E125-F125,IF(D125="LONG",F125-E125)))*C125</f>
        <v>7020.0000000000273</v>
      </c>
      <c r="I125" s="62"/>
      <c r="J125" s="63">
        <f t="shared" ref="J125" si="276">(H125+I125)/C125</f>
        <v>11.700000000000045</v>
      </c>
      <c r="K125" s="64">
        <f t="shared" ref="K125" si="277">SUM(H125:I125)</f>
        <v>7020.0000000000273</v>
      </c>
    </row>
    <row r="126" spans="1:11" s="65" customFormat="1" ht="15.75" customHeight="1">
      <c r="A126" s="58">
        <v>43242</v>
      </c>
      <c r="B126" s="66" t="s">
        <v>492</v>
      </c>
      <c r="C126" s="59">
        <v>6000</v>
      </c>
      <c r="D126" s="66" t="s">
        <v>15</v>
      </c>
      <c r="E126" s="60">
        <v>210.15</v>
      </c>
      <c r="F126" s="60">
        <v>212.8</v>
      </c>
      <c r="G126" s="60"/>
      <c r="H126" s="61">
        <f t="shared" ref="H126" si="278">(IF(D126="SHORT",E126-F126,IF(D126="LONG",F126-E126)))*C126</f>
        <v>15900.000000000035</v>
      </c>
      <c r="I126" s="62"/>
      <c r="J126" s="63">
        <f t="shared" ref="J126" si="279">(H126+I126)/C126</f>
        <v>2.6500000000000057</v>
      </c>
      <c r="K126" s="64">
        <f t="shared" ref="K126" si="280">SUM(H126:I126)</f>
        <v>15900.000000000035</v>
      </c>
    </row>
    <row r="127" spans="1:11" s="65" customFormat="1" ht="15.75" customHeight="1">
      <c r="A127" s="58">
        <v>43241</v>
      </c>
      <c r="B127" s="66" t="s">
        <v>475</v>
      </c>
      <c r="C127" s="59">
        <v>1200</v>
      </c>
      <c r="D127" s="66" t="s">
        <v>39</v>
      </c>
      <c r="E127" s="60">
        <v>1590</v>
      </c>
      <c r="F127" s="60">
        <v>1570.15</v>
      </c>
      <c r="G127" s="60"/>
      <c r="H127" s="61">
        <f t="shared" ref="H127" si="281">(IF(D127="SHORT",E127-F127,IF(D127="LONG",F127-E127)))*C127</f>
        <v>23819.999999999891</v>
      </c>
      <c r="I127" s="62"/>
      <c r="J127" s="63">
        <f t="shared" ref="J127" si="282">(H127+I127)/C127</f>
        <v>19.849999999999909</v>
      </c>
      <c r="K127" s="64">
        <f t="shared" ref="K127" si="283">SUM(H127:I127)</f>
        <v>23819.999999999891</v>
      </c>
    </row>
    <row r="128" spans="1:11" s="53" customFormat="1" ht="15.75" customHeight="1">
      <c r="A128" s="46">
        <v>43237</v>
      </c>
      <c r="B128" s="47" t="s">
        <v>491</v>
      </c>
      <c r="C128" s="47">
        <v>15000</v>
      </c>
      <c r="D128" s="47" t="s">
        <v>39</v>
      </c>
      <c r="E128" s="48">
        <v>79.75</v>
      </c>
      <c r="F128" s="48">
        <v>78.75</v>
      </c>
      <c r="G128" s="48">
        <v>77.55</v>
      </c>
      <c r="H128" s="49">
        <f t="shared" ref="H128" si="284">(IF(D128="SHORT",E128-F128,IF(D128="LONG",F128-E128)))*C128</f>
        <v>15000</v>
      </c>
      <c r="I128" s="50">
        <f>(IF(D128="SHORT",IF(G128="",0,E128-G128),IF(D128="LONG",IF(G128="",0,G128-F128))))*C128</f>
        <v>33000.000000000044</v>
      </c>
      <c r="J128" s="51">
        <f t="shared" ref="J128" si="285">(H128+I128)/C128</f>
        <v>3.2000000000000028</v>
      </c>
      <c r="K128" s="52">
        <f t="shared" ref="K128" si="286">SUM(H128:I128)</f>
        <v>48000.000000000044</v>
      </c>
    </row>
    <row r="129" spans="1:11" s="65" customFormat="1" ht="15.75" customHeight="1">
      <c r="A129" s="58">
        <v>43235</v>
      </c>
      <c r="B129" s="66" t="s">
        <v>490</v>
      </c>
      <c r="C129" s="59">
        <v>16000</v>
      </c>
      <c r="D129" s="66" t="s">
        <v>39</v>
      </c>
      <c r="E129" s="60">
        <v>91.85</v>
      </c>
      <c r="F129" s="60">
        <v>90.7</v>
      </c>
      <c r="G129" s="60"/>
      <c r="H129" s="61">
        <f t="shared" ref="H129" si="287">(IF(D129="SHORT",E129-F129,IF(D129="LONG",F129-E129)))*C129</f>
        <v>18399.999999999862</v>
      </c>
      <c r="I129" s="62"/>
      <c r="J129" s="63">
        <f t="shared" ref="J129" si="288">(H129+I129)/C129</f>
        <v>1.1499999999999913</v>
      </c>
      <c r="K129" s="64">
        <f t="shared" ref="K129" si="289">SUM(H129:I129)</f>
        <v>18399.999999999862</v>
      </c>
    </row>
    <row r="130" spans="1:11" s="53" customFormat="1" ht="15.75" customHeight="1">
      <c r="A130" s="46">
        <v>43234</v>
      </c>
      <c r="B130" s="47" t="s">
        <v>489</v>
      </c>
      <c r="C130" s="47">
        <v>5500</v>
      </c>
      <c r="D130" s="47" t="s">
        <v>15</v>
      </c>
      <c r="E130" s="48">
        <v>308.89999999999998</v>
      </c>
      <c r="F130" s="48">
        <v>312.75</v>
      </c>
      <c r="G130" s="48">
        <v>317.45</v>
      </c>
      <c r="H130" s="49">
        <f t="shared" ref="H130" si="290">(IF(D130="SHORT",E130-F130,IF(D130="LONG",F130-E130)))*C130</f>
        <v>21175.000000000124</v>
      </c>
      <c r="I130" s="50">
        <f>(IF(D130="SHORT",IF(G130="",0,E130-G130),IF(D130="LONG",IF(G130="",0,G130-F130))))*C130</f>
        <v>25849.999999999938</v>
      </c>
      <c r="J130" s="51">
        <f t="shared" ref="J130" si="291">(H130+I130)/C130</f>
        <v>8.5500000000000114</v>
      </c>
      <c r="K130" s="52">
        <f t="shared" ref="K130" si="292">SUM(H130:I130)</f>
        <v>47025.000000000058</v>
      </c>
    </row>
    <row r="131" spans="1:11" s="65" customFormat="1" ht="15.75" customHeight="1">
      <c r="A131" s="58">
        <v>43231</v>
      </c>
      <c r="B131" s="66" t="s">
        <v>488</v>
      </c>
      <c r="C131" s="59">
        <v>971</v>
      </c>
      <c r="D131" s="59" t="s">
        <v>15</v>
      </c>
      <c r="E131" s="60">
        <v>514.5</v>
      </c>
      <c r="F131" s="60">
        <v>520.9</v>
      </c>
      <c r="G131" s="60"/>
      <c r="H131" s="61">
        <f t="shared" ref="H131" si="293">(IF(D131="SHORT",E131-F131,IF(D131="LONG",F131-E131)))*C131</f>
        <v>6214.3999999999778</v>
      </c>
      <c r="I131" s="62"/>
      <c r="J131" s="63">
        <f t="shared" ref="J131" si="294">(H131+I131)/C131</f>
        <v>6.3999999999999773</v>
      </c>
      <c r="K131" s="64">
        <f t="shared" ref="K131" si="295">SUM(H131:I131)</f>
        <v>6214.3999999999778</v>
      </c>
    </row>
    <row r="132" spans="1:11" s="65" customFormat="1" ht="15.75" customHeight="1">
      <c r="A132" s="58">
        <v>43229</v>
      </c>
      <c r="B132" s="66" t="s">
        <v>487</v>
      </c>
      <c r="C132" s="59">
        <v>2372</v>
      </c>
      <c r="D132" s="59" t="s">
        <v>15</v>
      </c>
      <c r="E132" s="60">
        <v>210.75</v>
      </c>
      <c r="F132" s="60">
        <v>219.15</v>
      </c>
      <c r="G132" s="60"/>
      <c r="H132" s="61">
        <f t="shared" ref="H132" si="296">(IF(D132="SHORT",E132-F132,IF(D132="LONG",F132-E132)))*C132</f>
        <v>19924.800000000014</v>
      </c>
      <c r="I132" s="62"/>
      <c r="J132" s="63">
        <f t="shared" ref="J132" si="297">(H132+I132)/C132</f>
        <v>8.4000000000000057</v>
      </c>
      <c r="K132" s="64">
        <f t="shared" ref="K132" si="298">SUM(H132:I132)</f>
        <v>19924.800000000014</v>
      </c>
    </row>
    <row r="133" spans="1:11" s="65" customFormat="1" ht="15.75" customHeight="1">
      <c r="A133" s="58">
        <v>43228</v>
      </c>
      <c r="B133" s="66" t="s">
        <v>486</v>
      </c>
      <c r="C133" s="59">
        <v>2200</v>
      </c>
      <c r="D133" s="59" t="s">
        <v>15</v>
      </c>
      <c r="E133" s="60">
        <v>983.2</v>
      </c>
      <c r="F133" s="60">
        <v>973.35</v>
      </c>
      <c r="G133" s="60"/>
      <c r="H133" s="61">
        <f t="shared" ref="H133" si="299">(IF(D133="SHORT",E133-F133,IF(D133="LONG",F133-E133)))*C133</f>
        <v>-21670.000000000051</v>
      </c>
      <c r="I133" s="62"/>
      <c r="J133" s="63">
        <f t="shared" ref="J133" si="300">(H133+I133)/C133</f>
        <v>-9.8500000000000227</v>
      </c>
      <c r="K133" s="64">
        <f t="shared" ref="K133" si="301">SUM(H133:I133)</f>
        <v>-21670.000000000051</v>
      </c>
    </row>
    <row r="134" spans="1:11" s="65" customFormat="1" ht="15.75" customHeight="1">
      <c r="A134" s="58">
        <v>43227</v>
      </c>
      <c r="B134" s="59" t="s">
        <v>485</v>
      </c>
      <c r="C134" s="59">
        <v>2000</v>
      </c>
      <c r="D134" s="59" t="s">
        <v>15</v>
      </c>
      <c r="E134" s="60">
        <v>632</v>
      </c>
      <c r="F134" s="60">
        <v>636.54999999999995</v>
      </c>
      <c r="G134" s="60"/>
      <c r="H134" s="61">
        <f t="shared" ref="H134" si="302">(IF(D134="SHORT",E134-F134,IF(D134="LONG",F134-E134)))*C134</f>
        <v>9099.9999999999091</v>
      </c>
      <c r="I134" s="62"/>
      <c r="J134" s="63">
        <f t="shared" ref="J134:J135" si="303">(H134+I134)/C134</f>
        <v>4.5499999999999545</v>
      </c>
      <c r="K134" s="64">
        <f t="shared" ref="K134:K135" si="304">SUM(H134:I134)</f>
        <v>9099.9999999999091</v>
      </c>
    </row>
    <row r="135" spans="1:11" s="65" customFormat="1" ht="15.75" customHeight="1">
      <c r="A135" s="58">
        <v>43227</v>
      </c>
      <c r="B135" s="59" t="s">
        <v>484</v>
      </c>
      <c r="C135" s="59">
        <v>410</v>
      </c>
      <c r="D135" s="59" t="s">
        <v>15</v>
      </c>
      <c r="E135" s="60">
        <v>1097</v>
      </c>
      <c r="F135" s="60">
        <v>1099</v>
      </c>
      <c r="G135" s="60"/>
      <c r="H135" s="61">
        <f>(IF(D135="SHORT",E135-F135,IF(D135="LONG",F135-E135)))*C135</f>
        <v>820</v>
      </c>
      <c r="I135" s="62"/>
      <c r="J135" s="63">
        <f t="shared" si="303"/>
        <v>2</v>
      </c>
      <c r="K135" s="64">
        <f t="shared" si="304"/>
        <v>820</v>
      </c>
    </row>
    <row r="136" spans="1:11" s="53" customFormat="1" ht="15.75" customHeight="1">
      <c r="A136" s="46">
        <v>43225</v>
      </c>
      <c r="B136" s="47" t="s">
        <v>461</v>
      </c>
      <c r="C136" s="47">
        <v>3000</v>
      </c>
      <c r="D136" s="47" t="s">
        <v>15</v>
      </c>
      <c r="E136" s="48">
        <v>163.5</v>
      </c>
      <c r="F136" s="48">
        <v>171.65</v>
      </c>
      <c r="G136" s="48">
        <v>180.25</v>
      </c>
      <c r="H136" s="49">
        <f t="shared" ref="H136" si="305">(IF(D136="SHORT",E136-F136,IF(D136="LONG",F136-E136)))*C136</f>
        <v>24450.000000000018</v>
      </c>
      <c r="I136" s="50">
        <f>(IF(D136="SHORT",IF(G136="",0,E136-G136),IF(D136="LONG",IF(G136="",0,G136-F136))))*C136</f>
        <v>25799.999999999982</v>
      </c>
      <c r="J136" s="51">
        <f t="shared" ref="J136" si="306">(H136+I136)/C136</f>
        <v>16.75</v>
      </c>
      <c r="K136" s="52">
        <f t="shared" ref="K136" si="307">SUM(H136:I136)</f>
        <v>50250</v>
      </c>
    </row>
    <row r="137" spans="1:11" s="53" customFormat="1" ht="15.75" customHeight="1">
      <c r="A137" s="46">
        <v>43222</v>
      </c>
      <c r="B137" s="47" t="s">
        <v>483</v>
      </c>
      <c r="C137" s="47">
        <v>2500</v>
      </c>
      <c r="D137" s="47" t="s">
        <v>39</v>
      </c>
      <c r="E137" s="48">
        <v>421.75</v>
      </c>
      <c r="F137" s="48">
        <v>416.5</v>
      </c>
      <c r="G137" s="48">
        <v>410.2</v>
      </c>
      <c r="H137" s="49">
        <f t="shared" ref="H137" si="308">(IF(D137="SHORT",E137-F137,IF(D137="LONG",F137-E137)))*C137</f>
        <v>13125</v>
      </c>
      <c r="I137" s="50">
        <f>(IF(D137="SHORT",IF(G137="",0,E137-G137),IF(D137="LONG",IF(G137="",0,G137-F137))))*C137</f>
        <v>28875.000000000029</v>
      </c>
      <c r="J137" s="51">
        <f t="shared" ref="J137" si="309">(H137+I137)/C137</f>
        <v>16.800000000000011</v>
      </c>
      <c r="K137" s="52">
        <f t="shared" ref="K137" si="310">SUM(H137:I137)</f>
        <v>42000.000000000029</v>
      </c>
    </row>
    <row r="138" spans="1:11" s="57" customFormat="1" ht="22.5" customHeight="1">
      <c r="A138" s="54"/>
      <c r="B138" s="55"/>
      <c r="C138" s="55"/>
      <c r="D138" s="55"/>
      <c r="E138" s="55"/>
      <c r="F138" s="55"/>
      <c r="G138" s="55"/>
      <c r="H138" s="97" t="s">
        <v>458</v>
      </c>
      <c r="I138" s="98"/>
      <c r="J138" s="99"/>
      <c r="K138" s="56">
        <f>SUM(K123:K137)</f>
        <v>305206.19999999972</v>
      </c>
    </row>
    <row r="139" spans="1:11" s="53" customFormat="1" ht="15.75" customHeight="1">
      <c r="A139" s="46">
        <v>43214</v>
      </c>
      <c r="B139" s="47" t="s">
        <v>482</v>
      </c>
      <c r="C139" s="47">
        <v>3400</v>
      </c>
      <c r="D139" s="47" t="s">
        <v>15</v>
      </c>
      <c r="E139" s="48">
        <v>327.25</v>
      </c>
      <c r="F139" s="48">
        <v>331.35</v>
      </c>
      <c r="G139" s="48">
        <v>336.5</v>
      </c>
      <c r="H139" s="49">
        <f t="shared" ref="H139" si="311">(IF(D139="SHORT",E139-F139,IF(D139="LONG",F139-E139)))*C139</f>
        <v>13940.000000000076</v>
      </c>
      <c r="I139" s="50">
        <f>(IF(D139="SHORT",IF(G139="",0,E139-G139),IF(D139="LONG",IF(G139="",0,G139-F139))))*C139</f>
        <v>17509.999999999924</v>
      </c>
      <c r="J139" s="51">
        <f t="shared" ref="J139" si="312">(H139+I139)/C139</f>
        <v>9.25</v>
      </c>
      <c r="K139" s="52">
        <f t="shared" ref="K139" si="313">SUM(H139:I139)</f>
        <v>31450</v>
      </c>
    </row>
    <row r="140" spans="1:11" s="65" customFormat="1" ht="15.75" customHeight="1">
      <c r="A140" s="58">
        <v>43209</v>
      </c>
      <c r="B140" s="66" t="s">
        <v>481</v>
      </c>
      <c r="C140" s="59">
        <v>5649</v>
      </c>
      <c r="D140" s="66" t="s">
        <v>15</v>
      </c>
      <c r="E140" s="60">
        <v>88.5</v>
      </c>
      <c r="F140" s="60">
        <v>89.6</v>
      </c>
      <c r="G140" s="60"/>
      <c r="H140" s="61">
        <f t="shared" ref="H140" si="314">(IF(D140="SHORT",E140-F140,IF(D140="LONG",F140-E140)))*C140</f>
        <v>6213.8999999999678</v>
      </c>
      <c r="I140" s="62"/>
      <c r="J140" s="63">
        <f t="shared" ref="J140" si="315">(H140+I140)/C140</f>
        <v>1.0999999999999943</v>
      </c>
      <c r="K140" s="64">
        <f t="shared" ref="K140" si="316">SUM(H140:I140)</f>
        <v>6213.8999999999678</v>
      </c>
    </row>
    <row r="141" spans="1:11" s="65" customFormat="1" ht="15.75" customHeight="1">
      <c r="A141" s="58">
        <v>43208</v>
      </c>
      <c r="B141" s="66" t="s">
        <v>480</v>
      </c>
      <c r="C141" s="59">
        <v>3200</v>
      </c>
      <c r="D141" s="66" t="s">
        <v>39</v>
      </c>
      <c r="E141" s="60">
        <v>397.5</v>
      </c>
      <c r="F141" s="60">
        <v>392.55</v>
      </c>
      <c r="G141" s="60"/>
      <c r="H141" s="61">
        <f t="shared" ref="H141" si="317">(IF(D141="SHORT",E141-F141,IF(D141="LONG",F141-E141)))*C141</f>
        <v>15839.999999999964</v>
      </c>
      <c r="I141" s="62"/>
      <c r="J141" s="63">
        <f t="shared" ref="J141" si="318">(H141+I141)/C141</f>
        <v>4.9499999999999886</v>
      </c>
      <c r="K141" s="64">
        <f t="shared" ref="K141" si="319">SUM(H141:I141)</f>
        <v>15839.999999999964</v>
      </c>
    </row>
    <row r="142" spans="1:11" s="65" customFormat="1" ht="15.75" customHeight="1">
      <c r="A142" s="58">
        <v>43207</v>
      </c>
      <c r="B142" s="66" t="s">
        <v>479</v>
      </c>
      <c r="C142" s="59">
        <v>459</v>
      </c>
      <c r="D142" s="66" t="s">
        <v>15</v>
      </c>
      <c r="E142" s="60">
        <v>1087.5</v>
      </c>
      <c r="F142" s="60">
        <v>1098</v>
      </c>
      <c r="G142" s="60"/>
      <c r="H142" s="61">
        <f t="shared" ref="H142:H143" si="320">(IF(D142="SHORT",E142-F142,IF(D142="LONG",F142-E142)))*C142</f>
        <v>4819.5</v>
      </c>
      <c r="I142" s="62"/>
      <c r="J142" s="63">
        <f t="shared" ref="J142:J143" si="321">(H142+I142)/C142</f>
        <v>10.5</v>
      </c>
      <c r="K142" s="64">
        <f t="shared" ref="K142:K143" si="322">SUM(H142:I142)</f>
        <v>4819.5</v>
      </c>
    </row>
    <row r="143" spans="1:11" s="65" customFormat="1" ht="15.75" customHeight="1">
      <c r="A143" s="58">
        <v>43207</v>
      </c>
      <c r="B143" s="66" t="s">
        <v>478</v>
      </c>
      <c r="C143" s="59">
        <v>3200</v>
      </c>
      <c r="D143" s="66" t="s">
        <v>15</v>
      </c>
      <c r="E143" s="60">
        <v>343.3</v>
      </c>
      <c r="F143" s="60">
        <v>344.4</v>
      </c>
      <c r="G143" s="60"/>
      <c r="H143" s="61">
        <f t="shared" si="320"/>
        <v>3519.9999999998909</v>
      </c>
      <c r="I143" s="62"/>
      <c r="J143" s="63">
        <f t="shared" si="321"/>
        <v>1.0999999999999659</v>
      </c>
      <c r="K143" s="64">
        <f t="shared" si="322"/>
        <v>3519.9999999998909</v>
      </c>
    </row>
    <row r="144" spans="1:11" s="65" customFormat="1" ht="15.75" customHeight="1">
      <c r="A144" s="58">
        <v>43206</v>
      </c>
      <c r="B144" s="66" t="s">
        <v>477</v>
      </c>
      <c r="C144" s="59">
        <v>3000</v>
      </c>
      <c r="D144" s="66" t="s">
        <v>15</v>
      </c>
      <c r="E144" s="60">
        <v>578.29999999999995</v>
      </c>
      <c r="F144" s="60">
        <v>585.5</v>
      </c>
      <c r="G144" s="60"/>
      <c r="H144" s="61">
        <f t="shared" ref="H144:H145" si="323">(IF(D144="SHORT",E144-F144,IF(D144="LONG",F144-E144)))*C144</f>
        <v>21600.000000000138</v>
      </c>
      <c r="I144" s="62"/>
      <c r="J144" s="63">
        <f t="shared" ref="J144:J145" si="324">(H144+I144)/C144</f>
        <v>7.2000000000000464</v>
      </c>
      <c r="K144" s="64">
        <f t="shared" ref="K144:K145" si="325">SUM(H144:I144)</f>
        <v>21600.000000000138</v>
      </c>
    </row>
    <row r="145" spans="1:11" s="65" customFormat="1" ht="15.75" customHeight="1">
      <c r="A145" s="58">
        <v>43206</v>
      </c>
      <c r="B145" s="66" t="s">
        <v>476</v>
      </c>
      <c r="C145" s="59">
        <v>3022</v>
      </c>
      <c r="D145" s="66" t="s">
        <v>15</v>
      </c>
      <c r="E145" s="60">
        <v>165.4</v>
      </c>
      <c r="F145" s="60">
        <v>167.45</v>
      </c>
      <c r="G145" s="60"/>
      <c r="H145" s="61">
        <f t="shared" si="323"/>
        <v>6195.0999999999485</v>
      </c>
      <c r="I145" s="62"/>
      <c r="J145" s="63">
        <f t="shared" si="324"/>
        <v>2.0499999999999829</v>
      </c>
      <c r="K145" s="64">
        <f t="shared" si="325"/>
        <v>6195.0999999999485</v>
      </c>
    </row>
    <row r="146" spans="1:11" s="65" customFormat="1" ht="15.75" customHeight="1">
      <c r="A146" s="58">
        <v>43202</v>
      </c>
      <c r="B146" s="66" t="s">
        <v>475</v>
      </c>
      <c r="C146" s="59">
        <v>1200</v>
      </c>
      <c r="D146" s="66" t="s">
        <v>15</v>
      </c>
      <c r="E146" s="60">
        <v>1415.25</v>
      </c>
      <c r="F146" s="60">
        <v>1422.2</v>
      </c>
      <c r="G146" s="60"/>
      <c r="H146" s="61">
        <f t="shared" ref="H146" si="326">(IF(D146="SHORT",E146-F146,IF(D146="LONG",F146-E146)))*C146</f>
        <v>8340.0000000000546</v>
      </c>
      <c r="I146" s="62"/>
      <c r="J146" s="63">
        <f t="shared" ref="J146" si="327">(H146+I146)/C146</f>
        <v>6.9500000000000455</v>
      </c>
      <c r="K146" s="64">
        <f t="shared" ref="K146" si="328">SUM(H146:I146)</f>
        <v>8340.0000000000546</v>
      </c>
    </row>
    <row r="147" spans="1:11" s="53" customFormat="1" ht="15.75" customHeight="1">
      <c r="A147" s="46">
        <v>43201</v>
      </c>
      <c r="B147" s="47" t="s">
        <v>474</v>
      </c>
      <c r="C147" s="47">
        <v>6765</v>
      </c>
      <c r="D147" s="47" t="s">
        <v>15</v>
      </c>
      <c r="E147" s="48">
        <v>73.900000000000006</v>
      </c>
      <c r="F147" s="48">
        <v>74.849999999999994</v>
      </c>
      <c r="G147" s="48">
        <v>75.95</v>
      </c>
      <c r="H147" s="49">
        <f t="shared" ref="H147" si="329">(IF(D147="SHORT",E147-F147,IF(D147="LONG",F147-E147)))*C147</f>
        <v>6426.7499999999227</v>
      </c>
      <c r="I147" s="50">
        <f>(IF(D147="SHORT",IF(G147="",0,E147-G147),IF(D147="LONG",IF(G147="",0,G147-F147))))*C147</f>
        <v>7441.5000000000573</v>
      </c>
      <c r="J147" s="51">
        <f t="shared" ref="J147" si="330">(H147+I147)/C147</f>
        <v>2.0499999999999972</v>
      </c>
      <c r="K147" s="52">
        <f t="shared" ref="K147" si="331">SUM(H147:I147)</f>
        <v>13868.24999999998</v>
      </c>
    </row>
    <row r="148" spans="1:11" s="65" customFormat="1" ht="15.75" customHeight="1">
      <c r="A148" s="58">
        <v>43201</v>
      </c>
      <c r="B148" s="66" t="s">
        <v>473</v>
      </c>
      <c r="C148" s="59">
        <v>600</v>
      </c>
      <c r="D148" s="66" t="s">
        <v>15</v>
      </c>
      <c r="E148" s="60">
        <v>2774.8</v>
      </c>
      <c r="F148" s="60">
        <v>2745.65</v>
      </c>
      <c r="G148" s="60"/>
      <c r="H148" s="61">
        <f t="shared" ref="H148" si="332">(IF(D148="SHORT",E148-F148,IF(D148="LONG",F148-E148)))*C148</f>
        <v>-17490.000000000055</v>
      </c>
      <c r="I148" s="62"/>
      <c r="J148" s="63">
        <f t="shared" ref="J148" si="333">(H148+I148)/C148</f>
        <v>-29.150000000000091</v>
      </c>
      <c r="K148" s="64">
        <f t="shared" ref="K148" si="334">SUM(H148:I148)</f>
        <v>-17490.000000000055</v>
      </c>
    </row>
    <row r="149" spans="1:11" s="65" customFormat="1" ht="15.75" customHeight="1">
      <c r="A149" s="58">
        <v>43200</v>
      </c>
      <c r="B149" s="66" t="s">
        <v>472</v>
      </c>
      <c r="C149" s="59">
        <v>3964</v>
      </c>
      <c r="D149" s="66" t="s">
        <v>15</v>
      </c>
      <c r="E149" s="60">
        <v>113.5</v>
      </c>
      <c r="F149" s="60">
        <v>112.3</v>
      </c>
      <c r="G149" s="60"/>
      <c r="H149" s="61">
        <f t="shared" ref="H149:H150" si="335">(IF(D149="SHORT",E149-F149,IF(D149="LONG",F149-E149)))*C149</f>
        <v>-4756.8000000000111</v>
      </c>
      <c r="I149" s="62"/>
      <c r="J149" s="63">
        <f t="shared" ref="J149:J150" si="336">(H149+I149)/C149</f>
        <v>-1.2000000000000028</v>
      </c>
      <c r="K149" s="64">
        <f t="shared" ref="K149:K150" si="337">SUM(H149:I149)</f>
        <v>-4756.8000000000111</v>
      </c>
    </row>
    <row r="150" spans="1:11" s="65" customFormat="1" ht="15.75" customHeight="1">
      <c r="A150" s="58">
        <v>43200</v>
      </c>
      <c r="B150" s="66" t="s">
        <v>471</v>
      </c>
      <c r="C150" s="59">
        <v>3400</v>
      </c>
      <c r="D150" s="66" t="s">
        <v>15</v>
      </c>
      <c r="E150" s="60">
        <v>385.15</v>
      </c>
      <c r="F150" s="60">
        <v>389.75</v>
      </c>
      <c r="G150" s="60"/>
      <c r="H150" s="61">
        <f t="shared" si="335"/>
        <v>15640.000000000076</v>
      </c>
      <c r="I150" s="62"/>
      <c r="J150" s="63">
        <f t="shared" si="336"/>
        <v>4.6000000000000227</v>
      </c>
      <c r="K150" s="64">
        <f t="shared" si="337"/>
        <v>15640.000000000076</v>
      </c>
    </row>
    <row r="151" spans="1:11" s="65" customFormat="1" ht="15.75" customHeight="1">
      <c r="A151" s="58">
        <v>43199</v>
      </c>
      <c r="B151" s="66" t="s">
        <v>470</v>
      </c>
      <c r="C151" s="59">
        <v>14000</v>
      </c>
      <c r="D151" s="66" t="s">
        <v>15</v>
      </c>
      <c r="E151" s="60">
        <v>75.05</v>
      </c>
      <c r="F151" s="60">
        <v>74.25</v>
      </c>
      <c r="G151" s="60"/>
      <c r="H151" s="61">
        <f t="shared" ref="H151" si="338">(IF(D151="SHORT",E151-F151,IF(D151="LONG",F151-E151)))*C151</f>
        <v>-11199.99999999996</v>
      </c>
      <c r="I151" s="62"/>
      <c r="J151" s="63">
        <f t="shared" ref="J151" si="339">(H151+I151)/C151</f>
        <v>-0.79999999999999716</v>
      </c>
      <c r="K151" s="64">
        <f t="shared" ref="K151" si="340">SUM(H151:I151)</f>
        <v>-11199.99999999996</v>
      </c>
    </row>
    <row r="152" spans="1:11" s="53" customFormat="1" ht="15.75" customHeight="1">
      <c r="A152" s="46">
        <v>43196</v>
      </c>
      <c r="B152" s="47" t="s">
        <v>469</v>
      </c>
      <c r="C152" s="47">
        <v>5000</v>
      </c>
      <c r="D152" s="47" t="s">
        <v>15</v>
      </c>
      <c r="E152" s="48">
        <v>241.8</v>
      </c>
      <c r="F152" s="48">
        <v>244.8</v>
      </c>
      <c r="G152" s="48">
        <v>248.8</v>
      </c>
      <c r="H152" s="49">
        <f t="shared" ref="H152" si="341">(IF(D152="SHORT",E152-F152,IF(D152="LONG",F152-E152)))*C152</f>
        <v>15000</v>
      </c>
      <c r="I152" s="50">
        <f>(IF(D152="SHORT",IF(G152="",0,E152-G152),IF(D152="LONG",IF(G152="",0,G152-F152))))*C152</f>
        <v>20000</v>
      </c>
      <c r="J152" s="51">
        <f t="shared" ref="J152" si="342">(H152+I152)/C152</f>
        <v>7</v>
      </c>
      <c r="K152" s="52">
        <f t="shared" ref="K152" si="343">SUM(H152:I152)</f>
        <v>35000</v>
      </c>
    </row>
    <row r="153" spans="1:11" s="65" customFormat="1" ht="15.75" customHeight="1">
      <c r="A153" s="58">
        <v>43195</v>
      </c>
      <c r="B153" s="66" t="s">
        <v>468</v>
      </c>
      <c r="C153" s="59">
        <v>458</v>
      </c>
      <c r="D153" s="66" t="s">
        <v>15</v>
      </c>
      <c r="E153" s="60">
        <v>1089.95</v>
      </c>
      <c r="F153" s="60">
        <v>1103.55</v>
      </c>
      <c r="G153" s="60"/>
      <c r="H153" s="61">
        <f t="shared" ref="H153:H154" si="344">(IF(D153="SHORT",E153-F153,IF(D153="LONG",F153-E153)))*C153</f>
        <v>6228.7999999999583</v>
      </c>
      <c r="I153" s="62"/>
      <c r="J153" s="63">
        <f t="shared" ref="J153:J154" si="345">(H153+I153)/C153</f>
        <v>13.599999999999909</v>
      </c>
      <c r="K153" s="64">
        <f t="shared" ref="K153:K154" si="346">SUM(H153:I153)</f>
        <v>6228.7999999999583</v>
      </c>
    </row>
    <row r="154" spans="1:11" s="65" customFormat="1" ht="15.75" customHeight="1">
      <c r="A154" s="58">
        <v>43195</v>
      </c>
      <c r="B154" s="66" t="s">
        <v>462</v>
      </c>
      <c r="C154" s="59">
        <v>1000</v>
      </c>
      <c r="D154" s="66" t="s">
        <v>15</v>
      </c>
      <c r="E154" s="60">
        <v>1907</v>
      </c>
      <c r="F154" s="60">
        <v>1919</v>
      </c>
      <c r="G154" s="60"/>
      <c r="H154" s="61">
        <f t="shared" si="344"/>
        <v>12000</v>
      </c>
      <c r="I154" s="62"/>
      <c r="J154" s="63">
        <f t="shared" si="345"/>
        <v>12</v>
      </c>
      <c r="K154" s="64">
        <f t="shared" si="346"/>
        <v>12000</v>
      </c>
    </row>
    <row r="155" spans="1:11" s="57" customFormat="1" ht="22.5" customHeight="1">
      <c r="A155" s="54"/>
      <c r="B155" s="55"/>
      <c r="C155" s="55"/>
      <c r="D155" s="55"/>
      <c r="E155" s="55"/>
      <c r="F155" s="55"/>
      <c r="G155" s="55"/>
      <c r="H155" s="97" t="s">
        <v>458</v>
      </c>
      <c r="I155" s="98"/>
      <c r="J155" s="99"/>
      <c r="K155" s="56">
        <f>SUM(K139:K154)</f>
        <v>147268.74999999994</v>
      </c>
    </row>
    <row r="156" spans="1:11" s="65" customFormat="1" ht="15.75" customHeight="1">
      <c r="A156" s="58">
        <v>43186</v>
      </c>
      <c r="B156" s="66" t="s">
        <v>467</v>
      </c>
      <c r="C156" s="59">
        <v>1000</v>
      </c>
      <c r="D156" s="66" t="s">
        <v>39</v>
      </c>
      <c r="E156" s="60">
        <v>1461</v>
      </c>
      <c r="F156" s="60">
        <v>1442.05</v>
      </c>
      <c r="G156" s="60"/>
      <c r="H156" s="61">
        <f t="shared" ref="H156" si="347">(IF(D156="SHORT",E156-F156,IF(D156="LONG",F156-E156)))*C156</f>
        <v>18950.000000000044</v>
      </c>
      <c r="I156" s="62"/>
      <c r="J156" s="63">
        <f t="shared" ref="J156" si="348">(H156+I156)/C156</f>
        <v>18.950000000000042</v>
      </c>
      <c r="K156" s="64">
        <f t="shared" ref="K156" si="349">SUM(H156:I156)</f>
        <v>18950.000000000044</v>
      </c>
    </row>
    <row r="157" spans="1:11" s="65" customFormat="1" ht="15.75" customHeight="1">
      <c r="A157" s="58">
        <v>43185</v>
      </c>
      <c r="B157" s="66" t="s">
        <v>466</v>
      </c>
      <c r="C157" s="59">
        <v>2796</v>
      </c>
      <c r="D157" s="66" t="s">
        <v>15</v>
      </c>
      <c r="E157" s="60">
        <v>178.8</v>
      </c>
      <c r="F157" s="60">
        <v>179.3</v>
      </c>
      <c r="G157" s="60"/>
      <c r="H157" s="61">
        <f t="shared" ref="H157:H158" si="350">(IF(D157="SHORT",E157-F157,IF(D157="LONG",F157-E157)))*C157</f>
        <v>1398</v>
      </c>
      <c r="I157" s="62"/>
      <c r="J157" s="63">
        <f t="shared" ref="J157:J158" si="351">(H157+I157)/C157</f>
        <v>0.5</v>
      </c>
      <c r="K157" s="64">
        <f t="shared" ref="K157:K158" si="352">SUM(H157:I157)</f>
        <v>1398</v>
      </c>
    </row>
    <row r="158" spans="1:11" s="53" customFormat="1" ht="15.75" customHeight="1">
      <c r="A158" s="46">
        <v>43185</v>
      </c>
      <c r="B158" s="47" t="s">
        <v>465</v>
      </c>
      <c r="C158" s="47">
        <v>7000</v>
      </c>
      <c r="D158" s="47" t="s">
        <v>15</v>
      </c>
      <c r="E158" s="48">
        <v>211.2</v>
      </c>
      <c r="F158" s="48">
        <v>214.05</v>
      </c>
      <c r="G158" s="48">
        <v>217.4</v>
      </c>
      <c r="H158" s="49">
        <f t="shared" si="350"/>
        <v>19950.00000000016</v>
      </c>
      <c r="I158" s="50">
        <f>(IF(D158="SHORT",IF(G158="",0,E158-G158),IF(D158="LONG",IF(G158="",0,G158-F158))))*C158</f>
        <v>23449.99999999996</v>
      </c>
      <c r="J158" s="51">
        <f t="shared" si="351"/>
        <v>6.2000000000000171</v>
      </c>
      <c r="K158" s="52">
        <f t="shared" si="352"/>
        <v>43400.000000000116</v>
      </c>
    </row>
    <row r="159" spans="1:11" s="65" customFormat="1" ht="15.75" customHeight="1">
      <c r="A159" s="58">
        <v>43182</v>
      </c>
      <c r="B159" s="66" t="s">
        <v>464</v>
      </c>
      <c r="C159" s="59">
        <v>28000</v>
      </c>
      <c r="D159" s="66" t="s">
        <v>39</v>
      </c>
      <c r="E159" s="60">
        <v>22.95</v>
      </c>
      <c r="F159" s="60">
        <v>23.25</v>
      </c>
      <c r="G159" s="60"/>
      <c r="H159" s="61">
        <f t="shared" ref="H159:H160" si="353">(IF(D159="SHORT",E159-F159,IF(D159="LONG",F159-E159)))*C159</f>
        <v>-8400.00000000002</v>
      </c>
      <c r="I159" s="62"/>
      <c r="J159" s="63">
        <f t="shared" ref="J159:J160" si="354">(H159+I159)/C159</f>
        <v>-0.30000000000000071</v>
      </c>
      <c r="K159" s="64">
        <f t="shared" ref="K159:K160" si="355">SUM(H159:I159)</f>
        <v>-8400.00000000002</v>
      </c>
    </row>
    <row r="160" spans="1:11" s="65" customFormat="1" ht="15.75" customHeight="1">
      <c r="A160" s="58">
        <v>43182</v>
      </c>
      <c r="B160" s="66" t="s">
        <v>463</v>
      </c>
      <c r="C160" s="59">
        <v>830</v>
      </c>
      <c r="D160" s="59" t="s">
        <v>15</v>
      </c>
      <c r="E160" s="60">
        <v>602.4</v>
      </c>
      <c r="F160" s="60">
        <v>609.9</v>
      </c>
      <c r="G160" s="60"/>
      <c r="H160" s="61">
        <f t="shared" si="353"/>
        <v>6225</v>
      </c>
      <c r="I160" s="62"/>
      <c r="J160" s="63">
        <f t="shared" si="354"/>
        <v>7.5</v>
      </c>
      <c r="K160" s="64">
        <f t="shared" si="355"/>
        <v>6225</v>
      </c>
    </row>
    <row r="161" spans="1:11" s="53" customFormat="1" ht="15.75" customHeight="1">
      <c r="A161" s="46">
        <v>43181</v>
      </c>
      <c r="B161" s="47" t="s">
        <v>461</v>
      </c>
      <c r="C161" s="47">
        <v>3000</v>
      </c>
      <c r="D161" s="47" t="s">
        <v>39</v>
      </c>
      <c r="E161" s="48">
        <v>343.75</v>
      </c>
      <c r="F161" s="48">
        <v>334.85</v>
      </c>
      <c r="G161" s="48"/>
      <c r="H161" s="49">
        <f t="shared" ref="H161" si="356">(IF(D161="SHORT",E161-F161,IF(D161="LONG",F161-E161)))*C161</f>
        <v>26699.999999999931</v>
      </c>
      <c r="I161" s="50"/>
      <c r="J161" s="51">
        <f t="shared" ref="J161" si="357">(H161+I161)/C161</f>
        <v>8.8999999999999773</v>
      </c>
      <c r="K161" s="52">
        <f t="shared" ref="K161" si="358">SUM(H161:I161)</f>
        <v>26699.999999999931</v>
      </c>
    </row>
    <row r="162" spans="1:11" s="53" customFormat="1" ht="15.75" customHeight="1">
      <c r="A162" s="46">
        <v>43178</v>
      </c>
      <c r="B162" s="47" t="s">
        <v>461</v>
      </c>
      <c r="C162" s="47">
        <v>3000</v>
      </c>
      <c r="D162" s="47" t="s">
        <v>39</v>
      </c>
      <c r="E162" s="48">
        <v>369.6</v>
      </c>
      <c r="F162" s="48">
        <v>364.95</v>
      </c>
      <c r="G162" s="48">
        <v>360.4</v>
      </c>
      <c r="H162" s="49">
        <f t="shared" ref="H162" si="359">(IF(D162="SHORT",E162-F162,IF(D162="LONG",F162-E162)))*C162</f>
        <v>13950.000000000102</v>
      </c>
      <c r="I162" s="50">
        <f>(IF(D162="SHORT",IF(G162="",0,E162-G162),IF(D162="LONG",IF(G162="",0,G162-F162))))*C162</f>
        <v>27600.000000000138</v>
      </c>
      <c r="J162" s="51">
        <f t="shared" ref="J162" si="360">(H162+I162)/C162</f>
        <v>13.85000000000008</v>
      </c>
      <c r="K162" s="52">
        <f t="shared" ref="K162" si="361">SUM(H162:I162)</f>
        <v>41550.00000000024</v>
      </c>
    </row>
    <row r="163" spans="1:11" s="65" customFormat="1" ht="15.75" customHeight="1">
      <c r="A163" s="58">
        <v>43173</v>
      </c>
      <c r="B163" s="59" t="s">
        <v>462</v>
      </c>
      <c r="C163" s="59">
        <v>1000</v>
      </c>
      <c r="D163" s="59" t="s">
        <v>15</v>
      </c>
      <c r="E163" s="60">
        <v>1862.8</v>
      </c>
      <c r="F163" s="60">
        <v>1886.1</v>
      </c>
      <c r="G163" s="60"/>
      <c r="H163" s="61">
        <f t="shared" ref="H163" si="362">(IF(D163="SHORT",E163-F163,IF(D163="LONG",F163-E163)))*C163</f>
        <v>23299.999999999956</v>
      </c>
      <c r="I163" s="62"/>
      <c r="J163" s="63">
        <f t="shared" ref="J163" si="363">(H163+I163)/C163</f>
        <v>23.299999999999958</v>
      </c>
      <c r="K163" s="64">
        <f t="shared" ref="K163" si="364">SUM(H163:I163)</f>
        <v>23299.999999999956</v>
      </c>
    </row>
    <row r="164" spans="1:11" s="53" customFormat="1" ht="15.75" customHeight="1">
      <c r="A164" s="46">
        <v>43165</v>
      </c>
      <c r="B164" s="47" t="s">
        <v>460</v>
      </c>
      <c r="C164" s="47">
        <v>9000</v>
      </c>
      <c r="D164" s="47" t="s">
        <v>39</v>
      </c>
      <c r="E164" s="48">
        <v>276.45</v>
      </c>
      <c r="F164" s="48">
        <v>273</v>
      </c>
      <c r="G164" s="48">
        <v>269.05</v>
      </c>
      <c r="H164" s="49">
        <f t="shared" ref="H164" si="365">(IF(D164="SHORT",E164-F164,IF(D164="LONG",F164-E164)))*C164</f>
        <v>31049.999999999898</v>
      </c>
      <c r="I164" s="50">
        <f>(IF(D164="SHORT",IF(G164="",0,E164-G164),IF(D164="LONG",IF(G164="",0,G164-F164))))*C164</f>
        <v>66599.999999999796</v>
      </c>
      <c r="J164" s="51">
        <f t="shared" ref="J164" si="366">(H164+I164)/C164</f>
        <v>10.849999999999966</v>
      </c>
      <c r="K164" s="52">
        <f t="shared" ref="K164" si="367">SUM(H164:I164)</f>
        <v>97649.999999999694</v>
      </c>
    </row>
    <row r="165" spans="1:11" s="53" customFormat="1" ht="15.75" customHeight="1">
      <c r="A165" s="46">
        <v>43164</v>
      </c>
      <c r="B165" s="47" t="s">
        <v>459</v>
      </c>
      <c r="C165" s="47">
        <v>2500</v>
      </c>
      <c r="D165" s="47" t="s">
        <v>15</v>
      </c>
      <c r="E165" s="48">
        <v>435.85</v>
      </c>
      <c r="F165" s="48">
        <v>441.25</v>
      </c>
      <c r="G165" s="48">
        <v>447.7</v>
      </c>
      <c r="H165" s="49">
        <f t="shared" ref="H165" si="368">(IF(D165="SHORT",E165-F165,IF(D165="LONG",F165-E165)))*C165</f>
        <v>13499.999999999944</v>
      </c>
      <c r="I165" s="50">
        <f>(IF(D165="SHORT",IF(G165="",0,E165-G165),IF(D165="LONG",IF(G165="",0,G165-F165))))*C165</f>
        <v>16124.999999999971</v>
      </c>
      <c r="J165" s="51">
        <f t="shared" ref="J165" si="369">(H165+I165)/C165</f>
        <v>11.849999999999966</v>
      </c>
      <c r="K165" s="52">
        <f t="shared" ref="K165" si="370">SUM(H165:I165)</f>
        <v>29624.999999999913</v>
      </c>
    </row>
    <row r="166" spans="1:11" s="53" customFormat="1" ht="15.75" customHeight="1">
      <c r="A166" s="46">
        <v>43160</v>
      </c>
      <c r="B166" s="47" t="s">
        <v>457</v>
      </c>
      <c r="C166" s="47">
        <v>1000</v>
      </c>
      <c r="D166" s="47" t="s">
        <v>39</v>
      </c>
      <c r="E166" s="48">
        <v>879.6</v>
      </c>
      <c r="F166" s="48">
        <v>868.8</v>
      </c>
      <c r="G166" s="48">
        <v>856.15</v>
      </c>
      <c r="H166" s="49">
        <f t="shared" ref="H166" si="371">(IF(D166="SHORT",E166-F166,IF(D166="LONG",F166-E166)))*C166</f>
        <v>10800.000000000069</v>
      </c>
      <c r="I166" s="50">
        <f>(IF(D166="SHORT",IF(G166="",0,E166-G166),IF(D166="LONG",IF(G166="",0,G166-F166))))*C166</f>
        <v>23450.000000000044</v>
      </c>
      <c r="J166" s="51">
        <f t="shared" ref="J166" si="372">(H166+I166)/C166</f>
        <v>34.250000000000114</v>
      </c>
      <c r="K166" s="52">
        <f t="shared" ref="K166" si="373">SUM(H166:I166)</f>
        <v>34250.000000000116</v>
      </c>
    </row>
    <row r="167" spans="1:11" s="57" customFormat="1" ht="22.5" customHeight="1">
      <c r="A167" s="54"/>
      <c r="B167" s="55"/>
      <c r="C167" s="55"/>
      <c r="D167" s="55"/>
      <c r="E167" s="55"/>
      <c r="F167" s="55"/>
      <c r="G167" s="55"/>
      <c r="H167" s="97" t="s">
        <v>458</v>
      </c>
      <c r="I167" s="98"/>
      <c r="J167" s="99"/>
      <c r="K167" s="56">
        <f>SUM(K156:K166)</f>
        <v>314648</v>
      </c>
    </row>
  </sheetData>
  <mergeCells count="17">
    <mergeCell ref="A1:K2"/>
    <mergeCell ref="A3:K3"/>
    <mergeCell ref="A4:B4"/>
    <mergeCell ref="C4:D4"/>
    <mergeCell ref="E4:G4"/>
    <mergeCell ref="H4:I4"/>
    <mergeCell ref="H61:J61"/>
    <mergeCell ref="H43:J43"/>
    <mergeCell ref="H29:J29"/>
    <mergeCell ref="H5:I5"/>
    <mergeCell ref="H167:J167"/>
    <mergeCell ref="H155:J155"/>
    <mergeCell ref="H138:J138"/>
    <mergeCell ref="H122:J122"/>
    <mergeCell ref="H109:J109"/>
    <mergeCell ref="H89:J89"/>
    <mergeCell ref="H70:J70"/>
  </mergeCells>
  <pageMargins left="0.7" right="0.7" top="0.75" bottom="0.75" header="0.3" footer="0.3"/>
  <pageSetup orientation="portrait" r:id="rId1"/>
  <ignoredErrors>
    <ignoredError sqref="K1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65.25" customHeight="1" thickBo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6"/>
    </row>
    <row r="3" spans="1:12" s="1" customFormat="1">
      <c r="A3" s="107" t="s">
        <v>1</v>
      </c>
      <c r="B3" s="109" t="s">
        <v>2</v>
      </c>
      <c r="C3" s="109" t="s">
        <v>3</v>
      </c>
      <c r="D3" s="111" t="s">
        <v>4</v>
      </c>
      <c r="E3" s="111" t="s">
        <v>435</v>
      </c>
      <c r="F3" s="113" t="s">
        <v>5</v>
      </c>
      <c r="G3" s="113"/>
      <c r="H3" s="113"/>
      <c r="I3" s="113" t="s">
        <v>6</v>
      </c>
      <c r="J3" s="113"/>
      <c r="K3" s="113"/>
      <c r="L3" s="31" t="s">
        <v>7</v>
      </c>
    </row>
    <row r="4" spans="1:12" s="1" customFormat="1" ht="15.75" thickBot="1">
      <c r="A4" s="108"/>
      <c r="B4" s="110"/>
      <c r="C4" s="110"/>
      <c r="D4" s="112"/>
      <c r="E4" s="112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100"/>
      <c r="B3935" s="100"/>
      <c r="C3935" s="100"/>
      <c r="D3935" s="100"/>
      <c r="E3935" s="100"/>
      <c r="F3935" s="100"/>
      <c r="G3935" s="100"/>
      <c r="H3935" s="100"/>
      <c r="I3935" s="100"/>
      <c r="J3935" s="100"/>
      <c r="K3935" s="28"/>
      <c r="L3935" s="29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3935:B3935"/>
    <mergeCell ref="C3935:D3935"/>
    <mergeCell ref="E3935:F3935"/>
    <mergeCell ref="G3935:H3935"/>
    <mergeCell ref="I3935:J3935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8" sqref="C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14" t="s">
        <v>527</v>
      </c>
      <c r="B1" s="115"/>
      <c r="C1" s="115"/>
      <c r="D1" s="115"/>
    </row>
    <row r="2" spans="1:4" ht="15.75">
      <c r="A2" s="67" t="s">
        <v>528</v>
      </c>
      <c r="B2" s="67" t="s">
        <v>529</v>
      </c>
      <c r="C2" s="67" t="s">
        <v>530</v>
      </c>
      <c r="D2" s="67" t="s">
        <v>531</v>
      </c>
    </row>
    <row r="3" spans="1:4" ht="15.75">
      <c r="A3" s="68" t="s">
        <v>532</v>
      </c>
      <c r="B3" s="69">
        <v>200000</v>
      </c>
      <c r="C3" s="68">
        <v>281355</v>
      </c>
      <c r="D3" s="70">
        <f t="shared" ref="D3:D5" si="0">C3/B3</f>
        <v>1.4067750000000001</v>
      </c>
    </row>
    <row r="4" spans="1:4" ht="15.75">
      <c r="A4" s="68" t="s">
        <v>533</v>
      </c>
      <c r="B4" s="69">
        <v>200000</v>
      </c>
      <c r="C4" s="68">
        <v>227461</v>
      </c>
      <c r="D4" s="70">
        <f t="shared" si="0"/>
        <v>1.137305</v>
      </c>
    </row>
    <row r="5" spans="1:4" ht="15.75">
      <c r="A5" s="68" t="s">
        <v>541</v>
      </c>
      <c r="B5" s="69">
        <v>200000</v>
      </c>
      <c r="C5" s="68">
        <v>137443</v>
      </c>
      <c r="D5" s="70">
        <f t="shared" si="0"/>
        <v>0.68721500000000002</v>
      </c>
    </row>
    <row r="6" spans="1:4" ht="15.75">
      <c r="A6" s="68" t="s">
        <v>548</v>
      </c>
      <c r="B6" s="69">
        <v>200000</v>
      </c>
      <c r="C6" s="68">
        <v>330928</v>
      </c>
      <c r="D6" s="70">
        <f t="shared" ref="D6:D7" si="1">C6/B6</f>
        <v>1.6546400000000001</v>
      </c>
    </row>
    <row r="7" spans="1:4" ht="15.75">
      <c r="A7" s="68" t="s">
        <v>558</v>
      </c>
      <c r="B7" s="69">
        <v>200000</v>
      </c>
      <c r="C7" s="68">
        <v>95450</v>
      </c>
      <c r="D7" s="70">
        <f t="shared" si="1"/>
        <v>0.47725000000000001</v>
      </c>
    </row>
    <row r="8" spans="1:4" ht="15.75">
      <c r="A8" s="68" t="s">
        <v>584</v>
      </c>
      <c r="B8" s="69">
        <v>200000</v>
      </c>
      <c r="C8" s="68">
        <v>307582</v>
      </c>
      <c r="D8" s="70">
        <f t="shared" ref="D8" si="2">C8/B8</f>
        <v>1.5379100000000001</v>
      </c>
    </row>
    <row r="9" spans="1:4" ht="15.75">
      <c r="A9" s="68"/>
      <c r="B9" s="69"/>
      <c r="C9" s="68"/>
      <c r="D9" s="70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2019-01-11T12:11:56Z</dcterms:modified>
</cp:coreProperties>
</file>