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tock Future" sheetId="3" r:id="rId1"/>
    <sheet name="Till Feb-18" sheetId="1" r:id="rId2"/>
    <sheet name="Sheet1" sheetId="2" r:id="rId3"/>
  </sheets>
  <definedNames>
    <definedName name="_xlnm._FilterDatabase" localSheetId="1" hidden="1">'Till Feb-18'!$A$5:$M$4264</definedName>
  </definedNames>
  <calcPr calcId="124519"/>
</workbook>
</file>

<file path=xl/calcChain.xml><?xml version="1.0" encoding="utf-8"?>
<calcChain xmlns="http://schemas.openxmlformats.org/spreadsheetml/2006/main">
  <c r="I7" i="3"/>
  <c r="K6"/>
  <c r="J6"/>
  <c r="I6"/>
  <c r="I5"/>
  <c r="L5" s="1"/>
  <c r="M5" s="1"/>
  <c r="I9"/>
  <c r="L10"/>
  <c r="M10" s="1"/>
  <c r="I10"/>
  <c r="I8"/>
  <c r="L8" s="1"/>
  <c r="M8" s="1"/>
  <c r="I13"/>
  <c r="J12"/>
  <c r="I12"/>
  <c r="K11"/>
  <c r="J11"/>
  <c r="I11"/>
  <c r="I16"/>
  <c r="K15"/>
  <c r="J15"/>
  <c r="I15"/>
  <c r="J14"/>
  <c r="I14"/>
  <c r="K17"/>
  <c r="J17"/>
  <c r="L17" s="1"/>
  <c r="M17" s="1"/>
  <c r="I17"/>
  <c r="I22"/>
  <c r="L22" s="1"/>
  <c r="M22" s="1"/>
  <c r="I21"/>
  <c r="L21" s="1"/>
  <c r="M21" s="1"/>
  <c r="I20"/>
  <c r="L20" s="1"/>
  <c r="M20" s="1"/>
  <c r="I19"/>
  <c r="L19" s="1"/>
  <c r="M19" s="1"/>
  <c r="I18"/>
  <c r="L18" s="1"/>
  <c r="M18" s="1"/>
  <c r="I26"/>
  <c r="L26" s="1"/>
  <c r="M26" s="1"/>
  <c r="I25"/>
  <c r="L25" s="1"/>
  <c r="M25" s="1"/>
  <c r="I24"/>
  <c r="L24" s="1"/>
  <c r="M24" s="1"/>
  <c r="I23"/>
  <c r="L23" s="1"/>
  <c r="M23" s="1"/>
  <c r="I30"/>
  <c r="L30" s="1"/>
  <c r="M30" s="1"/>
  <c r="I29"/>
  <c r="L29" s="1"/>
  <c r="M29" s="1"/>
  <c r="I28"/>
  <c r="L28" s="1"/>
  <c r="M28" s="1"/>
  <c r="I27"/>
  <c r="L27" s="1"/>
  <c r="M27" s="1"/>
  <c r="L31"/>
  <c r="M31" s="1"/>
  <c r="I31"/>
  <c r="I32"/>
  <c r="J33"/>
  <c r="I33"/>
  <c r="I34"/>
  <c r="I37"/>
  <c r="K36"/>
  <c r="J36"/>
  <c r="I36"/>
  <c r="I35"/>
  <c r="I38"/>
  <c r="L38" s="1"/>
  <c r="M38" s="1"/>
  <c r="I42"/>
  <c r="L42" s="1"/>
  <c r="M42" s="1"/>
  <c r="I41"/>
  <c r="L41" s="1"/>
  <c r="M41" s="1"/>
  <c r="I40"/>
  <c r="L40" s="1"/>
  <c r="M40" s="1"/>
  <c r="I39"/>
  <c r="L39" s="1"/>
  <c r="M39" s="1"/>
  <c r="I45"/>
  <c r="K44"/>
  <c r="J44"/>
  <c r="I44"/>
  <c r="I43"/>
  <c r="K49"/>
  <c r="J49"/>
  <c r="I49"/>
  <c r="K48"/>
  <c r="J48"/>
  <c r="I48"/>
  <c r="K47"/>
  <c r="J47"/>
  <c r="I47"/>
  <c r="K46"/>
  <c r="J46"/>
  <c r="I46"/>
  <c r="I54"/>
  <c r="I53"/>
  <c r="L53" s="1"/>
  <c r="M53" s="1"/>
  <c r="I52"/>
  <c r="J51"/>
  <c r="I51"/>
  <c r="I55"/>
  <c r="K57"/>
  <c r="J57"/>
  <c r="I57"/>
  <c r="I56"/>
  <c r="K61"/>
  <c r="J61"/>
  <c r="I61"/>
  <c r="I60"/>
  <c r="I59"/>
  <c r="K58"/>
  <c r="J58"/>
  <c r="I58"/>
  <c r="I63"/>
  <c r="J62"/>
  <c r="L62" s="1"/>
  <c r="M62" s="1"/>
  <c r="I62"/>
  <c r="I67"/>
  <c r="J66"/>
  <c r="I66"/>
  <c r="I65"/>
  <c r="I64"/>
  <c r="L64" s="1"/>
  <c r="M64" s="1"/>
  <c r="L71"/>
  <c r="M71" s="1"/>
  <c r="I71"/>
  <c r="I69"/>
  <c r="J68"/>
  <c r="I68"/>
  <c r="I70"/>
  <c r="I72"/>
  <c r="I77"/>
  <c r="I76"/>
  <c r="J75"/>
  <c r="I75"/>
  <c r="J74"/>
  <c r="I74"/>
  <c r="I73"/>
  <c r="I78"/>
  <c r="I81"/>
  <c r="L81" s="1"/>
  <c r="M81" s="1"/>
  <c r="K80"/>
  <c r="J80"/>
  <c r="I80"/>
  <c r="J79"/>
  <c r="I79"/>
  <c r="K84"/>
  <c r="J84"/>
  <c r="I84"/>
  <c r="I83"/>
  <c r="I82"/>
  <c r="K87"/>
  <c r="J87"/>
  <c r="I87"/>
  <c r="I86"/>
  <c r="I85"/>
  <c r="I88"/>
  <c r="L88" s="1"/>
  <c r="M88" s="1"/>
  <c r="L89"/>
  <c r="M89" s="1"/>
  <c r="I89"/>
  <c r="I92"/>
  <c r="J91"/>
  <c r="I91"/>
  <c r="I90"/>
  <c r="I94"/>
  <c r="L94" s="1"/>
  <c r="M94" s="1"/>
  <c r="I93"/>
  <c r="L93" s="1"/>
  <c r="M93" s="1"/>
  <c r="K95"/>
  <c r="J95"/>
  <c r="I95"/>
  <c r="I98"/>
  <c r="L98" s="1"/>
  <c r="M98" s="1"/>
  <c r="I97"/>
  <c r="L97" s="1"/>
  <c r="M97" s="1"/>
  <c r="I96"/>
  <c r="L96" s="1"/>
  <c r="M96" s="1"/>
  <c r="L6" l="1"/>
  <c r="M6" s="1"/>
  <c r="L7"/>
  <c r="M7" s="1"/>
  <c r="L9"/>
  <c r="M9" s="1"/>
  <c r="L11"/>
  <c r="M11" s="1"/>
  <c r="L12"/>
  <c r="M12" s="1"/>
  <c r="L13"/>
  <c r="M13" s="1"/>
  <c r="L14"/>
  <c r="M14" s="1"/>
  <c r="L15"/>
  <c r="M15" s="1"/>
  <c r="L16"/>
  <c r="M16" s="1"/>
  <c r="L32"/>
  <c r="M32" s="1"/>
  <c r="L33"/>
  <c r="M33" s="1"/>
  <c r="L34"/>
  <c r="M34" s="1"/>
  <c r="L35"/>
  <c r="M35" s="1"/>
  <c r="L36"/>
  <c r="M36" s="1"/>
  <c r="L37"/>
  <c r="M37" s="1"/>
  <c r="L45"/>
  <c r="M45" s="1"/>
  <c r="L44"/>
  <c r="M44" s="1"/>
  <c r="L43"/>
  <c r="M43" s="1"/>
  <c r="L46"/>
  <c r="M46" s="1"/>
  <c r="L47"/>
  <c r="M47" s="1"/>
  <c r="L48"/>
  <c r="M48" s="1"/>
  <c r="L49"/>
  <c r="M49" s="1"/>
  <c r="L51"/>
  <c r="M51" s="1"/>
  <c r="L52"/>
  <c r="M52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3"/>
  <c r="M63" s="1"/>
  <c r="L84"/>
  <c r="M84" s="1"/>
  <c r="L65"/>
  <c r="M65" s="1"/>
  <c r="L66"/>
  <c r="M66" s="1"/>
  <c r="L67"/>
  <c r="M67" s="1"/>
  <c r="L68"/>
  <c r="M68" s="1"/>
  <c r="L69"/>
  <c r="M69" s="1"/>
  <c r="L70"/>
  <c r="M70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2"/>
  <c r="M82" s="1"/>
  <c r="L83"/>
  <c r="M83" s="1"/>
  <c r="L85"/>
  <c r="M85" s="1"/>
  <c r="L86"/>
  <c r="M86" s="1"/>
  <c r="L87"/>
  <c r="M87" s="1"/>
  <c r="L90"/>
  <c r="M90" s="1"/>
  <c r="L91"/>
  <c r="M91" s="1"/>
  <c r="L92"/>
  <c r="M92" s="1"/>
  <c r="L95"/>
  <c r="M95" s="1"/>
  <c r="I101"/>
  <c r="L101" s="1"/>
  <c r="M101" s="1"/>
  <c r="I100"/>
  <c r="L100" s="1"/>
  <c r="M100" s="1"/>
  <c r="I99"/>
  <c r="L99" s="1"/>
  <c r="M99" s="1"/>
  <c r="J103"/>
  <c r="I103"/>
  <c r="I102"/>
  <c r="J106"/>
  <c r="I106"/>
  <c r="J105"/>
  <c r="I105"/>
  <c r="J104"/>
  <c r="I104"/>
  <c r="K109"/>
  <c r="J109"/>
  <c r="I109"/>
  <c r="I108"/>
  <c r="L108" s="1"/>
  <c r="I107"/>
  <c r="I112"/>
  <c r="I111"/>
  <c r="L111" s="1"/>
  <c r="M111" s="1"/>
  <c r="I110"/>
  <c r="J114"/>
  <c r="I114"/>
  <c r="I115"/>
  <c r="L115" s="1"/>
  <c r="M115" s="1"/>
  <c r="I116"/>
  <c r="L116" s="1"/>
  <c r="M116" s="1"/>
  <c r="I117"/>
  <c r="L117" s="1"/>
  <c r="M117" s="1"/>
  <c r="I119"/>
  <c r="L119" s="1"/>
  <c r="M119" s="1"/>
  <c r="I118"/>
  <c r="L118" s="1"/>
  <c r="M118" s="1"/>
  <c r="K123"/>
  <c r="J123"/>
  <c r="I123"/>
  <c r="I122"/>
  <c r="I121"/>
  <c r="I120"/>
  <c r="J126"/>
  <c r="I126"/>
  <c r="K125"/>
  <c r="J125"/>
  <c r="I125"/>
  <c r="K124"/>
  <c r="J124"/>
  <c r="I124"/>
  <c r="I129"/>
  <c r="K132"/>
  <c r="J132"/>
  <c r="I132"/>
  <c r="I131"/>
  <c r="I130"/>
  <c r="J128"/>
  <c r="I128"/>
  <c r="I127"/>
  <c r="J136"/>
  <c r="I136"/>
  <c r="I135"/>
  <c r="I134"/>
  <c r="I133"/>
  <c r="I138"/>
  <c r="L138" s="1"/>
  <c r="M138" s="1"/>
  <c r="I137"/>
  <c r="L137" s="1"/>
  <c r="M137" s="1"/>
  <c r="I139"/>
  <c r="I141"/>
  <c r="I140"/>
  <c r="K139"/>
  <c r="J139"/>
  <c r="I145"/>
  <c r="L145" s="1"/>
  <c r="M145" s="1"/>
  <c r="I144"/>
  <c r="L144" s="1"/>
  <c r="M144" s="1"/>
  <c r="I143"/>
  <c r="L143" s="1"/>
  <c r="M143" s="1"/>
  <c r="I142"/>
  <c r="L142" s="1"/>
  <c r="M142" s="1"/>
  <c r="L104" l="1"/>
  <c r="M104" s="1"/>
  <c r="L114"/>
  <c r="M114" s="1"/>
  <c r="L102"/>
  <c r="M102" s="1"/>
  <c r="L103"/>
  <c r="M103" s="1"/>
  <c r="L105"/>
  <c r="M105" s="1"/>
  <c r="L106"/>
  <c r="M106" s="1"/>
  <c r="L107"/>
  <c r="M107" s="1"/>
  <c r="M108"/>
  <c r="L109"/>
  <c r="M109" s="1"/>
  <c r="L110"/>
  <c r="M110" s="1"/>
  <c r="L112"/>
  <c r="M112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32"/>
  <c r="M132" s="1"/>
  <c r="L127"/>
  <c r="M127" s="1"/>
  <c r="L128"/>
  <c r="M128" s="1"/>
  <c r="L129"/>
  <c r="M129" s="1"/>
  <c r="L130"/>
  <c r="M130" s="1"/>
  <c r="L131"/>
  <c r="M131" s="1"/>
  <c r="L133"/>
  <c r="M133" s="1"/>
  <c r="L134"/>
  <c r="M134" s="1"/>
  <c r="L135"/>
  <c r="M135" s="1"/>
  <c r="L136"/>
  <c r="M136" s="1"/>
  <c r="L139"/>
  <c r="M139" s="1"/>
  <c r="L140"/>
  <c r="M140" s="1"/>
  <c r="L141"/>
  <c r="M141" s="1"/>
  <c r="I147"/>
  <c r="K148"/>
  <c r="J148"/>
  <c r="I148"/>
  <c r="I146"/>
  <c r="I151"/>
  <c r="I150"/>
  <c r="K149"/>
  <c r="J149"/>
  <c r="I149"/>
  <c r="I154"/>
  <c r="L154" s="1"/>
  <c r="M154" s="1"/>
  <c r="I153"/>
  <c r="L153" s="1"/>
  <c r="M153" s="1"/>
  <c r="I152"/>
  <c r="L152" s="1"/>
  <c r="M152" s="1"/>
  <c r="I155"/>
  <c r="L155" s="1"/>
  <c r="M155" s="1"/>
  <c r="I158"/>
  <c r="L158" s="1"/>
  <c r="M158" s="1"/>
  <c r="I157"/>
  <c r="L157" s="1"/>
  <c r="M157" s="1"/>
  <c r="I156"/>
  <c r="L156" s="1"/>
  <c r="M156" s="1"/>
  <c r="I161"/>
  <c r="L161" s="1"/>
  <c r="M161" s="1"/>
  <c r="J160"/>
  <c r="I160"/>
  <c r="I159"/>
  <c r="L159" s="1"/>
  <c r="M159" s="1"/>
  <c r="K164"/>
  <c r="J164"/>
  <c r="I164"/>
  <c r="K163"/>
  <c r="J163"/>
  <c r="I163"/>
  <c r="I162"/>
  <c r="I166"/>
  <c r="J165"/>
  <c r="I165"/>
  <c r="K169"/>
  <c r="J169"/>
  <c r="I169"/>
  <c r="I168"/>
  <c r="J167"/>
  <c r="I167"/>
  <c r="K173"/>
  <c r="J173"/>
  <c r="I173"/>
  <c r="I172"/>
  <c r="I171"/>
  <c r="K170"/>
  <c r="J170"/>
  <c r="I170"/>
  <c r="I175"/>
  <c r="J174"/>
  <c r="I174"/>
  <c r="I178"/>
  <c r="I177"/>
  <c r="J176"/>
  <c r="I176"/>
  <c r="K180"/>
  <c r="J180"/>
  <c r="I180"/>
  <c r="K179"/>
  <c r="J179"/>
  <c r="I179"/>
  <c r="K184"/>
  <c r="J184"/>
  <c r="I184"/>
  <c r="I183"/>
  <c r="I182"/>
  <c r="I185"/>
  <c r="L185" s="1"/>
  <c r="M185" s="1"/>
  <c r="K186"/>
  <c r="J186"/>
  <c r="I186"/>
  <c r="K189"/>
  <c r="J189"/>
  <c r="I189"/>
  <c r="I188"/>
  <c r="L188" s="1"/>
  <c r="M188" s="1"/>
  <c r="I187"/>
  <c r="L187" s="1"/>
  <c r="M187" s="1"/>
  <c r="I190"/>
  <c r="I193"/>
  <c r="I192"/>
  <c r="L192" s="1"/>
  <c r="M192" s="1"/>
  <c r="I191"/>
  <c r="J194"/>
  <c r="I194"/>
  <c r="I196"/>
  <c r="K198"/>
  <c r="J198"/>
  <c r="I198"/>
  <c r="J197"/>
  <c r="I197"/>
  <c r="I195"/>
  <c r="K199"/>
  <c r="J199"/>
  <c r="I199"/>
  <c r="I200"/>
  <c r="L200" s="1"/>
  <c r="M200" s="1"/>
  <c r="I203"/>
  <c r="L203" s="1"/>
  <c r="M203" s="1"/>
  <c r="I202"/>
  <c r="L202" s="1"/>
  <c r="M202" s="1"/>
  <c r="I201"/>
  <c r="L201" s="1"/>
  <c r="M201" s="1"/>
  <c r="I207"/>
  <c r="L207" s="1"/>
  <c r="M207" s="1"/>
  <c r="I206"/>
  <c r="L206" s="1"/>
  <c r="M206" s="1"/>
  <c r="I204"/>
  <c r="L204" s="1"/>
  <c r="M204" s="1"/>
  <c r="K205"/>
  <c r="J205"/>
  <c r="I205"/>
  <c r="J208"/>
  <c r="I208"/>
  <c r="I210"/>
  <c r="L210" s="1"/>
  <c r="M210" s="1"/>
  <c r="I209"/>
  <c r="L209" s="1"/>
  <c r="M209" s="1"/>
  <c r="I214"/>
  <c r="L214" s="1"/>
  <c r="M214" s="1"/>
  <c r="I212"/>
  <c r="L212" s="1"/>
  <c r="M212" s="1"/>
  <c r="I211"/>
  <c r="L211" s="1"/>
  <c r="M211" s="1"/>
  <c r="K213"/>
  <c r="J213"/>
  <c r="I213"/>
  <c r="I217"/>
  <c r="L217" s="1"/>
  <c r="M217" s="1"/>
  <c r="I216"/>
  <c r="L216" s="1"/>
  <c r="M216" s="1"/>
  <c r="I215"/>
  <c r="L215" s="1"/>
  <c r="M215" s="1"/>
  <c r="I220"/>
  <c r="J219"/>
  <c r="I219"/>
  <c r="I218"/>
  <c r="L218" s="1"/>
  <c r="M218" s="1"/>
  <c r="J223"/>
  <c r="I223"/>
  <c r="J222"/>
  <c r="I222"/>
  <c r="I221"/>
  <c r="J228"/>
  <c r="I228"/>
  <c r="I225"/>
  <c r="L225" s="1"/>
  <c r="M225" s="1"/>
  <c r="I224"/>
  <c r="L224" s="1"/>
  <c r="M224" s="1"/>
  <c r="I229"/>
  <c r="L229" s="1"/>
  <c r="M229" s="1"/>
  <c r="I227"/>
  <c r="L227" s="1"/>
  <c r="M227" s="1"/>
  <c r="I226"/>
  <c r="J230"/>
  <c r="I230"/>
  <c r="K231"/>
  <c r="J231"/>
  <c r="I231"/>
  <c r="I232"/>
  <c r="L232" s="1"/>
  <c r="M232" s="1"/>
  <c r="K233"/>
  <c r="J233"/>
  <c r="I233"/>
  <c r="K234"/>
  <c r="J234"/>
  <c r="I234"/>
  <c r="J235"/>
  <c r="I235"/>
  <c r="K236"/>
  <c r="J236"/>
  <c r="I236"/>
  <c r="I240"/>
  <c r="L240" s="1"/>
  <c r="M240" s="1"/>
  <c r="I239"/>
  <c r="L239" s="1"/>
  <c r="M239" s="1"/>
  <c r="K238"/>
  <c r="J238"/>
  <c r="I238"/>
  <c r="I245"/>
  <c r="L245" s="1"/>
  <c r="M245" s="1"/>
  <c r="I243"/>
  <c r="L243" s="1"/>
  <c r="M243" s="1"/>
  <c r="I242"/>
  <c r="L242" s="1"/>
  <c r="M242" s="1"/>
  <c r="I241"/>
  <c r="L241" s="1"/>
  <c r="M241" s="1"/>
  <c r="I244"/>
  <c r="L244" s="1"/>
  <c r="M244" s="1"/>
  <c r="K246"/>
  <c r="J246"/>
  <c r="I246"/>
  <c r="I252"/>
  <c r="L252" s="1"/>
  <c r="M252" s="1"/>
  <c r="J251"/>
  <c r="I251"/>
  <c r="I253"/>
  <c r="J254"/>
  <c r="I254"/>
  <c r="J255"/>
  <c r="I255"/>
  <c r="I256"/>
  <c r="L256" s="1"/>
  <c r="M256" s="1"/>
  <c r="I257"/>
  <c r="L257" s="1"/>
  <c r="M257" s="1"/>
  <c r="K258"/>
  <c r="J258"/>
  <c r="I258"/>
  <c r="I259"/>
  <c r="L259" s="1"/>
  <c r="M259" s="1"/>
  <c r="I247"/>
  <c r="L247" s="1"/>
  <c r="M247" s="1"/>
  <c r="K248"/>
  <c r="J248"/>
  <c r="I248"/>
  <c r="K249"/>
  <c r="J249"/>
  <c r="I249"/>
  <c r="I250"/>
  <c r="L250" s="1"/>
  <c r="M250" s="1"/>
  <c r="I262"/>
  <c r="L262" s="1"/>
  <c r="M262" s="1"/>
  <c r="I261"/>
  <c r="L261" s="1"/>
  <c r="M261" s="1"/>
  <c r="I260"/>
  <c r="L260" s="1"/>
  <c r="M260" s="1"/>
  <c r="I265"/>
  <c r="L265" s="1"/>
  <c r="M265" s="1"/>
  <c r="I264"/>
  <c r="L264" s="1"/>
  <c r="M264" s="1"/>
  <c r="I263"/>
  <c r="L263" s="1"/>
  <c r="M263" s="1"/>
  <c r="K266"/>
  <c r="J266"/>
  <c r="I266"/>
  <c r="K267"/>
  <c r="J267"/>
  <c r="I267"/>
  <c r="L173" l="1"/>
  <c r="M173" s="1"/>
  <c r="L165"/>
  <c r="M165" s="1"/>
  <c r="L146"/>
  <c r="M146" s="1"/>
  <c r="L147"/>
  <c r="M147" s="1"/>
  <c r="L148"/>
  <c r="M148" s="1"/>
  <c r="L160"/>
  <c r="M160" s="1"/>
  <c r="L149"/>
  <c r="M149" s="1"/>
  <c r="L150"/>
  <c r="M150" s="1"/>
  <c r="L151"/>
  <c r="M151" s="1"/>
  <c r="L162"/>
  <c r="M162" s="1"/>
  <c r="L163"/>
  <c r="M163" s="1"/>
  <c r="L164"/>
  <c r="M164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2"/>
  <c r="M182" s="1"/>
  <c r="L183"/>
  <c r="M183" s="1"/>
  <c r="L184"/>
  <c r="M184" s="1"/>
  <c r="L186"/>
  <c r="M186" s="1"/>
  <c r="L198"/>
  <c r="M198" s="1"/>
  <c r="L189"/>
  <c r="M189" s="1"/>
  <c r="L190"/>
  <c r="M190" s="1"/>
  <c r="L191"/>
  <c r="M191" s="1"/>
  <c r="L193"/>
  <c r="M193" s="1"/>
  <c r="L194"/>
  <c r="M194" s="1"/>
  <c r="L195"/>
  <c r="M195" s="1"/>
  <c r="L196"/>
  <c r="M196" s="1"/>
  <c r="L197"/>
  <c r="M197" s="1"/>
  <c r="L199"/>
  <c r="M199" s="1"/>
  <c r="L205"/>
  <c r="M205" s="1"/>
  <c r="L208"/>
  <c r="M208" s="1"/>
  <c r="L228"/>
  <c r="M228" s="1"/>
  <c r="L213"/>
  <c r="M213" s="1"/>
  <c r="L230"/>
  <c r="M230" s="1"/>
  <c r="L222"/>
  <c r="M222" s="1"/>
  <c r="L219"/>
  <c r="M219" s="1"/>
  <c r="L220"/>
  <c r="M220" s="1"/>
  <c r="L223"/>
  <c r="M223" s="1"/>
  <c r="L221"/>
  <c r="M221" s="1"/>
  <c r="L226"/>
  <c r="M226" s="1"/>
  <c r="L231"/>
  <c r="M231" s="1"/>
  <c r="L233"/>
  <c r="M233" s="1"/>
  <c r="L234"/>
  <c r="M234" s="1"/>
  <c r="L235"/>
  <c r="M235" s="1"/>
  <c r="L236"/>
  <c r="M236" s="1"/>
  <c r="L238"/>
  <c r="M238" s="1"/>
  <c r="L246"/>
  <c r="M246" s="1"/>
  <c r="L267"/>
  <c r="M267" s="1"/>
  <c r="L251"/>
  <c r="M251" s="1"/>
  <c r="L253"/>
  <c r="M253" s="1"/>
  <c r="L254"/>
  <c r="M254" s="1"/>
  <c r="L255"/>
  <c r="M255" s="1"/>
  <c r="L258"/>
  <c r="M258" s="1"/>
  <c r="L248"/>
  <c r="M248" s="1"/>
  <c r="L249"/>
  <c r="M249" s="1"/>
  <c r="L266"/>
  <c r="M266" s="1"/>
  <c r="I269"/>
  <c r="L269" s="1"/>
  <c r="M269" s="1"/>
  <c r="J268"/>
  <c r="I268"/>
  <c r="I271"/>
  <c r="L271" s="1"/>
  <c r="M271" s="1"/>
  <c r="I270"/>
  <c r="L270" s="1"/>
  <c r="M270" s="1"/>
  <c r="I273"/>
  <c r="I272"/>
  <c r="L272" s="1"/>
  <c r="M272" s="1"/>
  <c r="L268" l="1"/>
  <c r="M268" s="1"/>
  <c r="J273"/>
  <c r="L273" l="1"/>
  <c r="M273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<sst xmlns="http://schemas.openxmlformats.org/spreadsheetml/2006/main" count="2571" uniqueCount="484">
  <si>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</si>
  <si>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</si>
  <si>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</si>
  <si>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</si>
  <si>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</si>
  <si>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</si>
  <si>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</si>
  <si>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</si>
  <si>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</si>
  <si>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</si>
  <si>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</si>
  <si>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</si>
  <si>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</si>
  <si>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</si>
  <si>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</si>
  <si>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</si>
  <si>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</si>
  <si>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</si>
  <si>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</si>
  <si>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</si>
  <si>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</si>
  <si>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</si>
  <si>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</si>
  <si>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</si>
  <si>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</si>
  <si>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</si>
  <si>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</si>
  <si>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</si>
  <si>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</si>
  <si>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</si>
  <si>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</si>
  <si>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</si>
  <si>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</si>
  <si>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</si>
  <si>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</si>
  <si>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</si>
  <si>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</si>
  <si>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</si>
  <si>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</si>
  <si>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</si>
  <si>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</si>
  <si>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</si>
  <si>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</si>
  <si>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</si>
  <si>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</si>
  <si>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</si>
  <si>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</si>
  <si>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</si>
  <si>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</si>
  <si>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</si>
  <si>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</si>
  <si>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</si>
  <si>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</si>
  <si>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>PROFIT SUMMARY</t>
  </si>
  <si>
    <t>TOTAL CALLS</t>
  </si>
  <si>
    <t>PROFIT CALLS</t>
  </si>
  <si>
    <t xml:space="preserve">SL </t>
  </si>
  <si>
    <t>COST</t>
  </si>
  <si>
    <t>TOTALL PROFIT -</t>
  </si>
  <si>
    <t>MONTLY PROFIT SUMMARY</t>
  </si>
  <si>
    <t>TOTAL CALLS-</t>
  </si>
  <si>
    <t>TOTALL PROFIT -128500/-</t>
  </si>
  <si>
    <t>PROFIT CALLS-14</t>
  </si>
  <si>
    <t>SL -1</t>
  </si>
  <si>
    <t>COST TO COST-0</t>
  </si>
  <si>
    <t>WEEKLY CASH-PROFIT SUMMARY-</t>
  </si>
  <si>
    <t>DAILY CASH-PROFIT SUMMARY</t>
  </si>
  <si>
    <t>TOTALL PROFIT -13600</t>
  </si>
  <si>
    <t>TOTAL CALLS-4</t>
  </si>
  <si>
    <t>PROFIT CALLS-03</t>
  </si>
  <si>
    <t>SL -01</t>
  </si>
  <si>
    <t>COST-0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</si>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</sst>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25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workbookViewId="0">
      <selection activeCell="C3" sqref="C3:D3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86" t="s">
        <v>363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1">
      <c r="A2" s="87" t="s">
        <v>474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89" t="s">
        <v>355</v>
      </c>
      <c r="B3" s="90"/>
      <c r="C3" s="91">
        <v>50000</v>
      </c>
      <c r="D3" s="92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356</v>
      </c>
      <c r="C4" s="55" t="s">
        <v>357</v>
      </c>
      <c r="D4" s="55" t="s">
        <v>358</v>
      </c>
      <c r="E4" s="55" t="s">
        <v>335</v>
      </c>
      <c r="F4" s="55" t="s">
        <v>359</v>
      </c>
      <c r="G4" s="55" t="s">
        <v>8</v>
      </c>
      <c r="H4" s="55" t="s">
        <v>9</v>
      </c>
      <c r="I4" s="83" t="s">
        <v>360</v>
      </c>
      <c r="J4" s="84"/>
      <c r="K4" s="85"/>
      <c r="L4" s="56" t="s">
        <v>361</v>
      </c>
      <c r="M4" s="55" t="s">
        <v>362</v>
      </c>
    </row>
    <row r="5" spans="1:13" s="63" customFormat="1">
      <c r="A5" s="57">
        <v>43301</v>
      </c>
      <c r="B5" s="58" t="s">
        <v>351</v>
      </c>
      <c r="C5" s="59">
        <v>2800</v>
      </c>
      <c r="D5" s="58" t="s">
        <v>14</v>
      </c>
      <c r="E5" s="58">
        <v>157.4</v>
      </c>
      <c r="F5" s="58">
        <v>158.4</v>
      </c>
      <c r="G5" s="73"/>
      <c r="H5" s="73"/>
      <c r="I5" s="60">
        <f t="shared" ref="I5:I7" si="0">(IF(D5="SHORT",E5-F5,IF(D5="LONG",F5-E5)))*C5</f>
        <v>2800</v>
      </c>
      <c r="J5" s="61"/>
      <c r="K5" s="61"/>
      <c r="L5" s="61">
        <f t="shared" ref="L5:L7" si="1">(J5+I5+K5)/C5</f>
        <v>1</v>
      </c>
      <c r="M5" s="62">
        <f t="shared" ref="M5:M7" si="2">L5*C5</f>
        <v>2800</v>
      </c>
    </row>
    <row r="6" spans="1:13" s="32" customFormat="1">
      <c r="A6" s="70">
        <v>43301</v>
      </c>
      <c r="B6" s="71" t="s">
        <v>483</v>
      </c>
      <c r="C6" s="72">
        <v>7500</v>
      </c>
      <c r="D6" s="71" t="s">
        <v>14</v>
      </c>
      <c r="E6" s="71">
        <v>66.349999999999994</v>
      </c>
      <c r="F6" s="71">
        <v>66.8</v>
      </c>
      <c r="G6" s="66">
        <v>67.400000000000006</v>
      </c>
      <c r="H6" s="66">
        <v>67.95</v>
      </c>
      <c r="I6" s="68">
        <f t="shared" si="0"/>
        <v>3375.0000000000214</v>
      </c>
      <c r="J6" s="67">
        <f t="shared" ref="J6" si="3">(IF(D6="SHORT",IF(G6="",0,F6-G6),IF(D6="LONG",IF(G6="",0,G6-F6))))*C6</f>
        <v>4500.0000000000637</v>
      </c>
      <c r="K6" s="67">
        <f t="shared" ref="K6" si="4">(IF(D6="SHORT",IF(H6="",0,G6-H6),IF(D6="LONG",IF(H6="",0,(H6-G6)))))*C6</f>
        <v>4124.9999999999791</v>
      </c>
      <c r="L6" s="67">
        <f t="shared" si="1"/>
        <v>1.6000000000000087</v>
      </c>
      <c r="M6" s="69">
        <f t="shared" si="2"/>
        <v>12000.000000000065</v>
      </c>
    </row>
    <row r="7" spans="1:13" s="63" customFormat="1">
      <c r="A7" s="57">
        <v>43301</v>
      </c>
      <c r="B7" s="58" t="s">
        <v>482</v>
      </c>
      <c r="C7" s="59">
        <v>6000</v>
      </c>
      <c r="D7" s="58" t="s">
        <v>14</v>
      </c>
      <c r="E7" s="58">
        <v>71.599999999999994</v>
      </c>
      <c r="F7" s="58">
        <v>70.95</v>
      </c>
      <c r="G7" s="73"/>
      <c r="H7" s="73"/>
      <c r="I7" s="60">
        <f t="shared" si="0"/>
        <v>-3899.9999999999491</v>
      </c>
      <c r="J7" s="61"/>
      <c r="K7" s="61"/>
      <c r="L7" s="61">
        <f t="shared" si="1"/>
        <v>-0.64999999999999147</v>
      </c>
      <c r="M7" s="62">
        <f t="shared" si="2"/>
        <v>-3899.9999999999491</v>
      </c>
    </row>
    <row r="8" spans="1:13" s="63" customFormat="1">
      <c r="A8" s="57">
        <v>43300</v>
      </c>
      <c r="B8" s="58" t="s">
        <v>430</v>
      </c>
      <c r="C8" s="59">
        <v>900</v>
      </c>
      <c r="D8" s="58" t="s">
        <v>14</v>
      </c>
      <c r="E8" s="58">
        <v>574</v>
      </c>
      <c r="F8" s="58">
        <v>568.79999999999995</v>
      </c>
      <c r="G8" s="73"/>
      <c r="H8" s="73"/>
      <c r="I8" s="60">
        <f t="shared" ref="I8:I10" si="5">(IF(D8="SHORT",E8-F8,IF(D8="LONG",F8-E8)))*C8</f>
        <v>-4680.0000000000409</v>
      </c>
      <c r="J8" s="61"/>
      <c r="K8" s="61"/>
      <c r="L8" s="61">
        <f t="shared" ref="L8:L10" si="6">(J8+I8+K8)/C8</f>
        <v>-5.2000000000000455</v>
      </c>
      <c r="M8" s="62">
        <f t="shared" ref="M8:M10" si="7">L8*C8</f>
        <v>-4680.0000000000409</v>
      </c>
    </row>
    <row r="9" spans="1:13" s="63" customFormat="1">
      <c r="A9" s="57">
        <v>43300</v>
      </c>
      <c r="B9" s="58" t="s">
        <v>477</v>
      </c>
      <c r="C9" s="59">
        <v>1250</v>
      </c>
      <c r="D9" s="58" t="s">
        <v>14</v>
      </c>
      <c r="E9" s="58">
        <v>563.79999999999995</v>
      </c>
      <c r="F9" s="58">
        <v>566.75</v>
      </c>
      <c r="G9" s="73"/>
      <c r="H9" s="73"/>
      <c r="I9" s="60">
        <f>(IF(D9="SHORT",E9-F9,IF(D9="LONG",F9-E9)))*C9</f>
        <v>3687.5000000000568</v>
      </c>
      <c r="J9" s="61"/>
      <c r="K9" s="61"/>
      <c r="L9" s="61">
        <f t="shared" si="6"/>
        <v>2.9500000000000455</v>
      </c>
      <c r="M9" s="62">
        <f t="shared" si="7"/>
        <v>3687.5000000000568</v>
      </c>
    </row>
    <row r="10" spans="1:13" s="63" customFormat="1">
      <c r="A10" s="57">
        <v>43300</v>
      </c>
      <c r="B10" s="58" t="s">
        <v>115</v>
      </c>
      <c r="C10" s="59">
        <v>2500</v>
      </c>
      <c r="D10" s="58" t="s">
        <v>14</v>
      </c>
      <c r="E10" s="58">
        <v>173.4</v>
      </c>
      <c r="F10" s="58">
        <v>174.55</v>
      </c>
      <c r="G10" s="73"/>
      <c r="H10" s="73"/>
      <c r="I10" s="60">
        <f t="shared" si="5"/>
        <v>2875.0000000000141</v>
      </c>
      <c r="J10" s="61"/>
      <c r="K10" s="61"/>
      <c r="L10" s="61">
        <f t="shared" si="6"/>
        <v>1.1500000000000057</v>
      </c>
      <c r="M10" s="62">
        <f t="shared" si="7"/>
        <v>2875.0000000000141</v>
      </c>
    </row>
    <row r="11" spans="1:13" s="32" customFormat="1">
      <c r="A11" s="70">
        <v>43299</v>
      </c>
      <c r="B11" s="71" t="s">
        <v>384</v>
      </c>
      <c r="C11" s="72">
        <v>1500</v>
      </c>
      <c r="D11" s="71" t="s">
        <v>15</v>
      </c>
      <c r="E11" s="71">
        <v>254.5</v>
      </c>
      <c r="F11" s="71">
        <v>252.85</v>
      </c>
      <c r="G11" s="66">
        <v>250.8</v>
      </c>
      <c r="H11" s="66">
        <v>248.8</v>
      </c>
      <c r="I11" s="68">
        <f t="shared" ref="I11:I13" si="8">(IF(D11="SHORT",E11-F11,IF(D11="LONG",F11-E11)))*C11</f>
        <v>2475.0000000000086</v>
      </c>
      <c r="J11" s="67">
        <f t="shared" ref="J11:J12" si="9">(IF(D11="SHORT",IF(G11="",0,F11-G11),IF(D11="LONG",IF(G11="",0,G11-F11))))*C11</f>
        <v>3074.9999999999745</v>
      </c>
      <c r="K11" s="67">
        <f t="shared" ref="K11" si="10">(IF(D11="SHORT",IF(H11="",0,G11-H11),IF(D11="LONG",IF(H11="",0,(H11-G11)))))*C11</f>
        <v>3000</v>
      </c>
      <c r="L11" s="67">
        <f t="shared" ref="L11:L13" si="11">(J11+I11+K11)/C11</f>
        <v>5.6999999999999895</v>
      </c>
      <c r="M11" s="69">
        <f t="shared" ref="M11:M13" si="12">L11*C11</f>
        <v>8549.9999999999836</v>
      </c>
    </row>
    <row r="12" spans="1:13" s="63" customFormat="1">
      <c r="A12" s="57">
        <v>43299</v>
      </c>
      <c r="B12" s="58" t="s">
        <v>423</v>
      </c>
      <c r="C12" s="59">
        <v>4000</v>
      </c>
      <c r="D12" s="58" t="s">
        <v>15</v>
      </c>
      <c r="E12" s="58">
        <v>135.1</v>
      </c>
      <c r="F12" s="58">
        <v>134.25</v>
      </c>
      <c r="G12" s="73">
        <v>133.1</v>
      </c>
      <c r="H12" s="73"/>
      <c r="I12" s="60">
        <f t="shared" si="8"/>
        <v>3399.9999999999773</v>
      </c>
      <c r="J12" s="61">
        <f t="shared" si="9"/>
        <v>4600.0000000000227</v>
      </c>
      <c r="K12" s="61"/>
      <c r="L12" s="61">
        <f t="shared" si="11"/>
        <v>2</v>
      </c>
      <c r="M12" s="62">
        <f t="shared" si="12"/>
        <v>8000</v>
      </c>
    </row>
    <row r="13" spans="1:13" s="63" customFormat="1">
      <c r="A13" s="57">
        <v>43299</v>
      </c>
      <c r="B13" s="58" t="s">
        <v>453</v>
      </c>
      <c r="C13" s="59">
        <v>600</v>
      </c>
      <c r="D13" s="58" t="s">
        <v>15</v>
      </c>
      <c r="E13" s="58">
        <v>1334.25</v>
      </c>
      <c r="F13" s="58">
        <v>1325.6</v>
      </c>
      <c r="G13" s="73"/>
      <c r="H13" s="73"/>
      <c r="I13" s="60">
        <f t="shared" si="8"/>
        <v>5190.0000000000546</v>
      </c>
      <c r="J13" s="61"/>
      <c r="K13" s="61"/>
      <c r="L13" s="61">
        <f t="shared" si="11"/>
        <v>8.6500000000000909</v>
      </c>
      <c r="M13" s="62">
        <f t="shared" si="12"/>
        <v>5190.0000000000546</v>
      </c>
    </row>
    <row r="14" spans="1:13" s="63" customFormat="1">
      <c r="A14" s="57">
        <v>43298</v>
      </c>
      <c r="B14" s="58" t="s">
        <v>334</v>
      </c>
      <c r="C14" s="59">
        <v>3200</v>
      </c>
      <c r="D14" s="58" t="s">
        <v>14</v>
      </c>
      <c r="E14" s="58">
        <v>267.14999999999998</v>
      </c>
      <c r="F14" s="58">
        <v>268.85000000000002</v>
      </c>
      <c r="G14" s="73">
        <v>271.05</v>
      </c>
      <c r="H14" s="73"/>
      <c r="I14" s="60">
        <f t="shared" ref="I14:I16" si="13">(IF(D14="SHORT",E14-F14,IF(D14="LONG",F14-E14)))*C14</f>
        <v>5440.0000000001455</v>
      </c>
      <c r="J14" s="61">
        <f t="shared" ref="J14:J15" si="14">(IF(D14="SHORT",IF(G14="",0,F14-G14),IF(D14="LONG",IF(G14="",0,G14-F14))))*C14</f>
        <v>7039.9999999999636</v>
      </c>
      <c r="K14" s="61"/>
      <c r="L14" s="61">
        <f t="shared" ref="L14:L16" si="15">(J14+I14+K14)/C14</f>
        <v>3.9000000000000341</v>
      </c>
      <c r="M14" s="62">
        <f t="shared" ref="M14:M16" si="16">L14*C14</f>
        <v>12480.000000000109</v>
      </c>
    </row>
    <row r="15" spans="1:13" s="32" customFormat="1">
      <c r="A15" s="70">
        <v>43298</v>
      </c>
      <c r="B15" s="71" t="s">
        <v>400</v>
      </c>
      <c r="C15" s="72">
        <v>4000</v>
      </c>
      <c r="D15" s="71" t="s">
        <v>14</v>
      </c>
      <c r="E15" s="71">
        <v>128</v>
      </c>
      <c r="F15" s="71">
        <v>128.85</v>
      </c>
      <c r="G15" s="66">
        <v>129.9</v>
      </c>
      <c r="H15" s="66">
        <v>130.9</v>
      </c>
      <c r="I15" s="68">
        <f t="shared" si="13"/>
        <v>3399.9999999999773</v>
      </c>
      <c r="J15" s="67">
        <f t="shared" si="14"/>
        <v>4200.0000000000455</v>
      </c>
      <c r="K15" s="67">
        <f t="shared" ref="K15" si="17">(IF(D15="SHORT",IF(H15="",0,G15-H15),IF(D15="LONG",IF(H15="",0,(H15-G15)))))*C15</f>
        <v>4000</v>
      </c>
      <c r="L15" s="67">
        <f t="shared" si="15"/>
        <v>2.9000000000000052</v>
      </c>
      <c r="M15" s="69">
        <f t="shared" si="16"/>
        <v>11600.000000000022</v>
      </c>
    </row>
    <row r="16" spans="1:13" s="63" customFormat="1">
      <c r="A16" s="57">
        <v>43298</v>
      </c>
      <c r="B16" s="58" t="s">
        <v>481</v>
      </c>
      <c r="C16" s="59">
        <v>1600</v>
      </c>
      <c r="D16" s="58" t="s">
        <v>14</v>
      </c>
      <c r="E16" s="58">
        <v>285.25</v>
      </c>
      <c r="F16" s="58">
        <v>287</v>
      </c>
      <c r="G16" s="73"/>
      <c r="H16" s="73"/>
      <c r="I16" s="60">
        <f t="shared" si="13"/>
        <v>2800</v>
      </c>
      <c r="J16" s="61"/>
      <c r="K16" s="61"/>
      <c r="L16" s="61">
        <f t="shared" si="15"/>
        <v>1.75</v>
      </c>
      <c r="M16" s="62">
        <f t="shared" si="16"/>
        <v>2800</v>
      </c>
    </row>
    <row r="17" spans="1:13" s="32" customFormat="1">
      <c r="A17" s="70">
        <v>43297</v>
      </c>
      <c r="B17" s="71" t="s">
        <v>353</v>
      </c>
      <c r="C17" s="72">
        <v>1200</v>
      </c>
      <c r="D17" s="71" t="s">
        <v>15</v>
      </c>
      <c r="E17" s="71">
        <v>434.5</v>
      </c>
      <c r="F17" s="71">
        <v>431.65</v>
      </c>
      <c r="G17" s="66">
        <v>428.2</v>
      </c>
      <c r="H17" s="66">
        <v>424.75</v>
      </c>
      <c r="I17" s="68">
        <f t="shared" ref="I17" si="18">(IF(D17="SHORT",E17-F17,IF(D17="LONG",F17-E17)))*C17</f>
        <v>3420.0000000000273</v>
      </c>
      <c r="J17" s="67">
        <f t="shared" ref="J17" si="19">(IF(D17="SHORT",IF(G17="",0,F17-G17),IF(D17="LONG",IF(G17="",0,G17-F17))))*C17</f>
        <v>4139.9999999999864</v>
      </c>
      <c r="K17" s="67">
        <f t="shared" ref="K17" si="20">(IF(D17="SHORT",IF(H17="",0,G17-H17),IF(D17="LONG",IF(H17="",0,(H17-G17)))))*C17</f>
        <v>4139.9999999999864</v>
      </c>
      <c r="L17" s="67">
        <f t="shared" ref="L17" si="21">(J17+I17+K17)/C17</f>
        <v>9.75</v>
      </c>
      <c r="M17" s="69">
        <f t="shared" ref="M17" si="22">L17*C17</f>
        <v>11700</v>
      </c>
    </row>
    <row r="18" spans="1:13" s="63" customFormat="1">
      <c r="A18" s="57">
        <v>43292</v>
      </c>
      <c r="B18" s="58" t="s">
        <v>219</v>
      </c>
      <c r="C18" s="59">
        <v>1500</v>
      </c>
      <c r="D18" s="58" t="s">
        <v>14</v>
      </c>
      <c r="E18" s="58">
        <v>488.9</v>
      </c>
      <c r="F18" s="58">
        <v>492.05</v>
      </c>
      <c r="G18" s="73"/>
      <c r="H18" s="73"/>
      <c r="I18" s="60">
        <f t="shared" ref="I18:I22" si="23">(IF(D18="SHORT",E18-F18,IF(D18="LONG",F18-E18)))*C18</f>
        <v>4725.0000000000509</v>
      </c>
      <c r="J18" s="61"/>
      <c r="K18" s="61"/>
      <c r="L18" s="61">
        <f t="shared" ref="L18:L22" si="24">(J18+I18+K18)/C18</f>
        <v>3.1500000000000341</v>
      </c>
      <c r="M18" s="62">
        <f t="shared" ref="M18:M22" si="25">L18*C18</f>
        <v>4725.0000000000509</v>
      </c>
    </row>
    <row r="19" spans="1:13" s="63" customFormat="1">
      <c r="A19" s="57">
        <v>43292</v>
      </c>
      <c r="B19" s="58" t="s">
        <v>480</v>
      </c>
      <c r="C19" s="59">
        <v>1000</v>
      </c>
      <c r="D19" s="58" t="s">
        <v>15</v>
      </c>
      <c r="E19" s="58">
        <v>587.35</v>
      </c>
      <c r="F19" s="58">
        <v>583.5</v>
      </c>
      <c r="G19" s="73"/>
      <c r="H19" s="73"/>
      <c r="I19" s="60">
        <f t="shared" si="23"/>
        <v>3850.0000000000227</v>
      </c>
      <c r="J19" s="61"/>
      <c r="K19" s="61"/>
      <c r="L19" s="61">
        <f t="shared" si="24"/>
        <v>3.8500000000000227</v>
      </c>
      <c r="M19" s="62">
        <f t="shared" si="25"/>
        <v>3850.0000000000227</v>
      </c>
    </row>
    <row r="20" spans="1:13" s="63" customFormat="1">
      <c r="A20" s="57">
        <v>43292</v>
      </c>
      <c r="B20" s="58" t="s">
        <v>479</v>
      </c>
      <c r="C20" s="59">
        <v>1000</v>
      </c>
      <c r="D20" s="58" t="s">
        <v>14</v>
      </c>
      <c r="E20" s="58">
        <v>475.75</v>
      </c>
      <c r="F20" s="58">
        <v>478.8</v>
      </c>
      <c r="G20" s="73"/>
      <c r="H20" s="73"/>
      <c r="I20" s="60">
        <f t="shared" si="23"/>
        <v>3050.0000000000114</v>
      </c>
      <c r="J20" s="61"/>
      <c r="K20" s="61"/>
      <c r="L20" s="61">
        <f t="shared" si="24"/>
        <v>3.0500000000000114</v>
      </c>
      <c r="M20" s="62">
        <f t="shared" si="25"/>
        <v>3050.0000000000114</v>
      </c>
    </row>
    <row r="21" spans="1:13" s="63" customFormat="1">
      <c r="A21" s="57">
        <v>43292</v>
      </c>
      <c r="B21" s="58" t="s">
        <v>421</v>
      </c>
      <c r="C21" s="59">
        <v>500</v>
      </c>
      <c r="D21" s="58" t="s">
        <v>14</v>
      </c>
      <c r="E21" s="58">
        <v>1017.5</v>
      </c>
      <c r="F21" s="58">
        <v>1014.5</v>
      </c>
      <c r="G21" s="73"/>
      <c r="H21" s="73"/>
      <c r="I21" s="60">
        <f t="shared" si="23"/>
        <v>-1500</v>
      </c>
      <c r="J21" s="61"/>
      <c r="K21" s="61"/>
      <c r="L21" s="61">
        <f t="shared" si="24"/>
        <v>-3</v>
      </c>
      <c r="M21" s="62">
        <f t="shared" si="25"/>
        <v>-1500</v>
      </c>
    </row>
    <row r="22" spans="1:13" s="63" customFormat="1">
      <c r="A22" s="57">
        <v>43292</v>
      </c>
      <c r="B22" s="58" t="s">
        <v>390</v>
      </c>
      <c r="C22" s="59">
        <v>3750</v>
      </c>
      <c r="D22" s="58" t="s">
        <v>15</v>
      </c>
      <c r="E22" s="58">
        <v>158.5</v>
      </c>
      <c r="F22" s="58">
        <v>158.30000000000001</v>
      </c>
      <c r="G22" s="73"/>
      <c r="H22" s="73"/>
      <c r="I22" s="60">
        <f t="shared" si="23"/>
        <v>749.99999999995737</v>
      </c>
      <c r="J22" s="61"/>
      <c r="K22" s="61"/>
      <c r="L22" s="61">
        <f t="shared" si="24"/>
        <v>0.19999999999998863</v>
      </c>
      <c r="M22" s="62">
        <f t="shared" si="25"/>
        <v>749.99999999995737</v>
      </c>
    </row>
    <row r="23" spans="1:13" s="63" customFormat="1">
      <c r="A23" s="57">
        <v>43291</v>
      </c>
      <c r="B23" s="58" t="s">
        <v>353</v>
      </c>
      <c r="C23" s="59">
        <v>1200</v>
      </c>
      <c r="D23" s="58" t="s">
        <v>14</v>
      </c>
      <c r="E23" s="58">
        <v>454.9</v>
      </c>
      <c r="F23" s="58">
        <v>457.85</v>
      </c>
      <c r="G23" s="73"/>
      <c r="H23" s="73"/>
      <c r="I23" s="60">
        <f t="shared" ref="I23:I26" si="26">(IF(D23="SHORT",E23-F23,IF(D23="LONG",F23-E23)))*C23</f>
        <v>3540.0000000000546</v>
      </c>
      <c r="J23" s="61"/>
      <c r="K23" s="61"/>
      <c r="L23" s="61">
        <f t="shared" ref="L23:L26" si="27">(J23+I23+K23)/C23</f>
        <v>2.9500000000000455</v>
      </c>
      <c r="M23" s="62">
        <f t="shared" ref="M23:M26" si="28">L23*C23</f>
        <v>3540.0000000000546</v>
      </c>
    </row>
    <row r="24" spans="1:13" s="63" customFormat="1">
      <c r="A24" s="57">
        <v>43291</v>
      </c>
      <c r="B24" s="58" t="s">
        <v>372</v>
      </c>
      <c r="C24" s="59">
        <v>750</v>
      </c>
      <c r="D24" s="58" t="s">
        <v>14</v>
      </c>
      <c r="E24" s="58">
        <v>826.45</v>
      </c>
      <c r="F24" s="58">
        <v>831.8</v>
      </c>
      <c r="G24" s="73"/>
      <c r="H24" s="73"/>
      <c r="I24" s="60">
        <f t="shared" si="26"/>
        <v>4012.4999999999318</v>
      </c>
      <c r="J24" s="61"/>
      <c r="K24" s="61"/>
      <c r="L24" s="61">
        <f t="shared" si="27"/>
        <v>5.3499999999999091</v>
      </c>
      <c r="M24" s="62">
        <f t="shared" si="28"/>
        <v>4012.4999999999318</v>
      </c>
    </row>
    <row r="25" spans="1:13" s="63" customFormat="1">
      <c r="A25" s="57">
        <v>43291</v>
      </c>
      <c r="B25" s="58" t="s">
        <v>478</v>
      </c>
      <c r="C25" s="59">
        <v>800</v>
      </c>
      <c r="D25" s="58" t="s">
        <v>14</v>
      </c>
      <c r="E25" s="58">
        <v>1237</v>
      </c>
      <c r="F25" s="58">
        <v>1245</v>
      </c>
      <c r="G25" s="73"/>
      <c r="H25" s="73"/>
      <c r="I25" s="60">
        <f t="shared" si="26"/>
        <v>6400</v>
      </c>
      <c r="J25" s="61"/>
      <c r="K25" s="61"/>
      <c r="L25" s="61">
        <f t="shared" si="27"/>
        <v>8</v>
      </c>
      <c r="M25" s="62">
        <f t="shared" si="28"/>
        <v>6400</v>
      </c>
    </row>
    <row r="26" spans="1:13" s="63" customFormat="1">
      <c r="A26" s="57">
        <v>43291</v>
      </c>
      <c r="B26" s="58" t="s">
        <v>426</v>
      </c>
      <c r="C26" s="59">
        <v>1750</v>
      </c>
      <c r="D26" s="58" t="s">
        <v>14</v>
      </c>
      <c r="E26" s="58">
        <v>367.5</v>
      </c>
      <c r="F26" s="58">
        <v>369.85</v>
      </c>
      <c r="G26" s="73"/>
      <c r="H26" s="73"/>
      <c r="I26" s="60">
        <f t="shared" si="26"/>
        <v>4112.50000000004</v>
      </c>
      <c r="J26" s="61"/>
      <c r="K26" s="61"/>
      <c r="L26" s="61">
        <f t="shared" si="27"/>
        <v>2.3500000000000227</v>
      </c>
      <c r="M26" s="62">
        <f t="shared" si="28"/>
        <v>4112.50000000004</v>
      </c>
    </row>
    <row r="27" spans="1:13" s="63" customFormat="1">
      <c r="A27" s="57">
        <v>43290</v>
      </c>
      <c r="B27" s="58" t="s">
        <v>364</v>
      </c>
      <c r="C27" s="59">
        <v>500</v>
      </c>
      <c r="D27" s="58" t="s">
        <v>14</v>
      </c>
      <c r="E27" s="58">
        <v>1498</v>
      </c>
      <c r="F27" s="58">
        <v>1507.7</v>
      </c>
      <c r="G27" s="73"/>
      <c r="H27" s="73"/>
      <c r="I27" s="60">
        <f t="shared" ref="I27:I30" si="29">(IF(D27="SHORT",E27-F27,IF(D27="LONG",F27-E27)))*C27</f>
        <v>4850.0000000000227</v>
      </c>
      <c r="J27" s="61"/>
      <c r="K27" s="61"/>
      <c r="L27" s="61">
        <f t="shared" ref="L27:L30" si="30">(J27+I27+K27)/C27</f>
        <v>9.7000000000000455</v>
      </c>
      <c r="M27" s="62">
        <f t="shared" ref="M27:M30" si="31">L27*C27</f>
        <v>4850.0000000000227</v>
      </c>
    </row>
    <row r="28" spans="1:13" s="63" customFormat="1">
      <c r="A28" s="57">
        <v>43290</v>
      </c>
      <c r="B28" s="58" t="s">
        <v>476</v>
      </c>
      <c r="C28" s="59">
        <v>700</v>
      </c>
      <c r="D28" s="58" t="s">
        <v>14</v>
      </c>
      <c r="E28" s="58">
        <v>1155.6500000000001</v>
      </c>
      <c r="F28" s="58">
        <v>1163.1500000000001</v>
      </c>
      <c r="G28" s="73"/>
      <c r="H28" s="73"/>
      <c r="I28" s="60">
        <f t="shared" si="29"/>
        <v>5250</v>
      </c>
      <c r="J28" s="61"/>
      <c r="K28" s="61"/>
      <c r="L28" s="61">
        <f t="shared" si="30"/>
        <v>7.5</v>
      </c>
      <c r="M28" s="62">
        <f t="shared" si="31"/>
        <v>5250</v>
      </c>
    </row>
    <row r="29" spans="1:13" s="63" customFormat="1">
      <c r="A29" s="57">
        <v>43290</v>
      </c>
      <c r="B29" s="58" t="s">
        <v>443</v>
      </c>
      <c r="C29" s="59">
        <v>500</v>
      </c>
      <c r="D29" s="58" t="s">
        <v>15</v>
      </c>
      <c r="E29" s="58">
        <v>998.35</v>
      </c>
      <c r="F29" s="58">
        <v>995.05</v>
      </c>
      <c r="G29" s="73"/>
      <c r="H29" s="73"/>
      <c r="I29" s="60">
        <f t="shared" si="29"/>
        <v>1650.0000000000341</v>
      </c>
      <c r="J29" s="61"/>
      <c r="K29" s="61"/>
      <c r="L29" s="61">
        <f t="shared" si="30"/>
        <v>3.3000000000000682</v>
      </c>
      <c r="M29" s="62">
        <f t="shared" si="31"/>
        <v>1650.0000000000341</v>
      </c>
    </row>
    <row r="30" spans="1:13" s="63" customFormat="1">
      <c r="A30" s="57">
        <v>43290</v>
      </c>
      <c r="B30" s="58" t="s">
        <v>475</v>
      </c>
      <c r="C30" s="59">
        <v>1250</v>
      </c>
      <c r="D30" s="58" t="s">
        <v>14</v>
      </c>
      <c r="E30" s="58">
        <v>652.1</v>
      </c>
      <c r="F30" s="58">
        <v>646.25</v>
      </c>
      <c r="G30" s="73"/>
      <c r="H30" s="73"/>
      <c r="I30" s="60">
        <f t="shared" si="29"/>
        <v>-7312.5000000000282</v>
      </c>
      <c r="J30" s="61"/>
      <c r="K30" s="61"/>
      <c r="L30" s="61">
        <f t="shared" si="30"/>
        <v>-5.8500000000000227</v>
      </c>
      <c r="M30" s="62">
        <f t="shared" si="31"/>
        <v>-7312.5000000000282</v>
      </c>
    </row>
    <row r="31" spans="1:13" s="63" customFormat="1">
      <c r="A31" s="57">
        <v>43287</v>
      </c>
      <c r="B31" s="58" t="s">
        <v>477</v>
      </c>
      <c r="C31" s="59">
        <v>1250</v>
      </c>
      <c r="D31" s="58" t="s">
        <v>14</v>
      </c>
      <c r="E31" s="58">
        <v>643.29999999999995</v>
      </c>
      <c r="F31" s="58">
        <v>647.45000000000005</v>
      </c>
      <c r="G31" s="73"/>
      <c r="H31" s="73"/>
      <c r="I31" s="60">
        <f>(IF(D31="SHORT",E31-F31,IF(D31="LONG",F31-E31)))*C31</f>
        <v>5187.5000000001137</v>
      </c>
      <c r="J31" s="61"/>
      <c r="K31" s="61"/>
      <c r="L31" s="61">
        <f>(J31+I31+K31)/C31</f>
        <v>4.1500000000000909</v>
      </c>
      <c r="M31" s="62">
        <f>L31*C31</f>
        <v>5187.5000000001137</v>
      </c>
    </row>
    <row r="32" spans="1:13" s="63" customFormat="1">
      <c r="A32" s="57">
        <v>43287</v>
      </c>
      <c r="B32" s="58" t="s">
        <v>403</v>
      </c>
      <c r="C32" s="59">
        <v>500</v>
      </c>
      <c r="D32" s="58" t="s">
        <v>14</v>
      </c>
      <c r="E32" s="58">
        <v>1012.5</v>
      </c>
      <c r="F32" s="58">
        <v>1019.05</v>
      </c>
      <c r="G32" s="73"/>
      <c r="H32" s="73"/>
      <c r="I32" s="60">
        <f>(IF(D32="SHORT",E32-F32,IF(D32="LONG",F32-E32)))*C32</f>
        <v>3274.9999999999773</v>
      </c>
      <c r="J32" s="61"/>
      <c r="K32" s="61"/>
      <c r="L32" s="61">
        <f t="shared" ref="L32:L33" si="32">(J32+I32+K32)/C32</f>
        <v>6.5499999999999545</v>
      </c>
      <c r="M32" s="62">
        <f t="shared" ref="M32:M33" si="33">L32*C32</f>
        <v>3274.9999999999773</v>
      </c>
    </row>
    <row r="33" spans="1:13" s="63" customFormat="1">
      <c r="A33" s="57">
        <v>43287</v>
      </c>
      <c r="B33" s="58" t="s">
        <v>419</v>
      </c>
      <c r="C33" s="59">
        <v>1600</v>
      </c>
      <c r="D33" s="58" t="s">
        <v>14</v>
      </c>
      <c r="E33" s="58">
        <v>376.7</v>
      </c>
      <c r="F33" s="58">
        <v>379.15</v>
      </c>
      <c r="G33" s="73">
        <v>382.2</v>
      </c>
      <c r="H33" s="73"/>
      <c r="I33" s="60">
        <f t="shared" ref="I33" si="34">(IF(D33="SHORT",E33-F33,IF(D33="LONG",F33-E33)))*C33</f>
        <v>3919.9999999999818</v>
      </c>
      <c r="J33" s="61">
        <f t="shared" ref="J33" si="35">(IF(D33="SHORT",IF(G33="",0,F33-G33),IF(D33="LONG",IF(G33="",0,G33-F33))))*C33</f>
        <v>4880.0000000000182</v>
      </c>
      <c r="K33" s="61"/>
      <c r="L33" s="61">
        <f t="shared" si="32"/>
        <v>5.5</v>
      </c>
      <c r="M33" s="62">
        <f t="shared" si="33"/>
        <v>8800</v>
      </c>
    </row>
    <row r="34" spans="1:13" s="63" customFormat="1">
      <c r="A34" s="57">
        <v>43286</v>
      </c>
      <c r="B34" s="58" t="s">
        <v>390</v>
      </c>
      <c r="C34" s="59">
        <v>3750</v>
      </c>
      <c r="D34" s="58" t="s">
        <v>14</v>
      </c>
      <c r="E34" s="58">
        <v>156.30000000000001</v>
      </c>
      <c r="F34" s="58">
        <v>157.30000000000001</v>
      </c>
      <c r="G34" s="73"/>
      <c r="H34" s="73"/>
      <c r="I34" s="60">
        <f>(IF(D34="SHORT",E34-F34,IF(D34="LONG",F34-E34)))*C34</f>
        <v>3750</v>
      </c>
      <c r="J34" s="61"/>
      <c r="K34" s="61"/>
      <c r="L34" s="61">
        <f t="shared" ref="L34:L37" si="36">(J34+I34+K34)/C34</f>
        <v>1</v>
      </c>
      <c r="M34" s="62">
        <f t="shared" ref="M34:M37" si="37">L34*C34</f>
        <v>3750</v>
      </c>
    </row>
    <row r="35" spans="1:13" s="63" customFormat="1">
      <c r="A35" s="57">
        <v>43286</v>
      </c>
      <c r="B35" s="58" t="s">
        <v>365</v>
      </c>
      <c r="C35" s="59">
        <v>750</v>
      </c>
      <c r="D35" s="58" t="s">
        <v>15</v>
      </c>
      <c r="E35" s="58">
        <v>155.75</v>
      </c>
      <c r="F35" s="58">
        <v>155.5</v>
      </c>
      <c r="G35" s="73"/>
      <c r="H35" s="73"/>
      <c r="I35" s="60">
        <f t="shared" ref="I35:I37" si="38">(IF(D35="SHORT",E35-F35,IF(D35="LONG",F35-E35)))*C35</f>
        <v>187.5</v>
      </c>
      <c r="J35" s="61"/>
      <c r="K35" s="61"/>
      <c r="L35" s="61">
        <f t="shared" si="36"/>
        <v>0.25</v>
      </c>
      <c r="M35" s="62">
        <f t="shared" si="37"/>
        <v>187.5</v>
      </c>
    </row>
    <row r="36" spans="1:13" s="32" customFormat="1">
      <c r="A36" s="70">
        <v>43286</v>
      </c>
      <c r="B36" s="71" t="s">
        <v>473</v>
      </c>
      <c r="C36" s="72">
        <v>900</v>
      </c>
      <c r="D36" s="71" t="s">
        <v>15</v>
      </c>
      <c r="E36" s="71">
        <v>575.5</v>
      </c>
      <c r="F36" s="71">
        <v>571.75</v>
      </c>
      <c r="G36" s="66">
        <v>567.15</v>
      </c>
      <c r="H36" s="66">
        <v>562.6</v>
      </c>
      <c r="I36" s="68">
        <f t="shared" si="38"/>
        <v>3375</v>
      </c>
      <c r="J36" s="67">
        <f t="shared" ref="J36" si="39">(IF(D36="SHORT",IF(G36="",0,F36-G36),IF(D36="LONG",IF(G36="",0,G36-F36))))*C36</f>
        <v>4140.00000000002</v>
      </c>
      <c r="K36" s="67">
        <f t="shared" ref="K36" si="40">(IF(D36="SHORT",IF(H36="",0,G36-H36),IF(D36="LONG",IF(H36="",0,(H36-G36)))))*C36</f>
        <v>4094.9999999999591</v>
      </c>
      <c r="L36" s="67">
        <f t="shared" si="36"/>
        <v>12.899999999999975</v>
      </c>
      <c r="M36" s="69">
        <f t="shared" si="37"/>
        <v>11609.999999999978</v>
      </c>
    </row>
    <row r="37" spans="1:13" s="63" customFormat="1">
      <c r="A37" s="57">
        <v>43286</v>
      </c>
      <c r="B37" s="58" t="s">
        <v>472</v>
      </c>
      <c r="C37" s="59">
        <v>750</v>
      </c>
      <c r="D37" s="58" t="s">
        <v>14</v>
      </c>
      <c r="E37" s="58">
        <v>975.75</v>
      </c>
      <c r="F37" s="58">
        <v>966.95</v>
      </c>
      <c r="G37" s="73"/>
      <c r="H37" s="73"/>
      <c r="I37" s="60">
        <f t="shared" si="38"/>
        <v>-6599.9999999999654</v>
      </c>
      <c r="J37" s="61"/>
      <c r="K37" s="61"/>
      <c r="L37" s="61">
        <f t="shared" si="36"/>
        <v>-8.7999999999999545</v>
      </c>
      <c r="M37" s="62">
        <f t="shared" si="37"/>
        <v>-6599.9999999999654</v>
      </c>
    </row>
    <row r="38" spans="1:13" s="63" customFormat="1">
      <c r="A38" s="57">
        <v>43285</v>
      </c>
      <c r="B38" s="58" t="s">
        <v>471</v>
      </c>
      <c r="C38" s="59">
        <v>500</v>
      </c>
      <c r="D38" s="58" t="s">
        <v>14</v>
      </c>
      <c r="E38" s="58">
        <v>1872</v>
      </c>
      <c r="F38" s="58">
        <v>1884.15</v>
      </c>
      <c r="G38" s="73"/>
      <c r="H38" s="73"/>
      <c r="I38" s="60">
        <f t="shared" ref="I38" si="41">(IF(D38="SHORT",E38-F38,IF(D38="LONG",F38-E38)))*C38</f>
        <v>6075.0000000000455</v>
      </c>
      <c r="J38" s="61"/>
      <c r="K38" s="61"/>
      <c r="L38" s="61">
        <f t="shared" ref="L38" si="42">(J38+I38+K38)/C38</f>
        <v>12.150000000000091</v>
      </c>
      <c r="M38" s="62">
        <f t="shared" ref="M38" si="43">L38*C38</f>
        <v>6075.0000000000455</v>
      </c>
    </row>
    <row r="39" spans="1:13" s="63" customFormat="1">
      <c r="A39" s="57">
        <v>43285</v>
      </c>
      <c r="B39" s="58" t="s">
        <v>423</v>
      </c>
      <c r="C39" s="59">
        <v>4000</v>
      </c>
      <c r="D39" s="58" t="s">
        <v>14</v>
      </c>
      <c r="E39" s="58">
        <v>136.85</v>
      </c>
      <c r="F39" s="58">
        <v>135.6</v>
      </c>
      <c r="G39" s="73"/>
      <c r="H39" s="73"/>
      <c r="I39" s="60">
        <f t="shared" ref="I39:I42" si="44">(IF(D39="SHORT",E39-F39,IF(D39="LONG",F39-E39)))*C39</f>
        <v>-5000</v>
      </c>
      <c r="J39" s="61"/>
      <c r="K39" s="61"/>
      <c r="L39" s="61">
        <f t="shared" ref="L39:L42" si="45">(J39+I39+K39)/C39</f>
        <v>-1.25</v>
      </c>
      <c r="M39" s="62">
        <f t="shared" ref="M39:M42" si="46">L39*C39</f>
        <v>-5000</v>
      </c>
    </row>
    <row r="40" spans="1:13" s="63" customFormat="1">
      <c r="A40" s="57">
        <v>43285</v>
      </c>
      <c r="B40" s="58" t="s">
        <v>463</v>
      </c>
      <c r="C40" s="59">
        <v>2667</v>
      </c>
      <c r="D40" s="58" t="s">
        <v>14</v>
      </c>
      <c r="E40" s="58">
        <v>346.35</v>
      </c>
      <c r="F40" s="58">
        <v>348.6</v>
      </c>
      <c r="G40" s="73"/>
      <c r="H40" s="73"/>
      <c r="I40" s="60">
        <f t="shared" si="44"/>
        <v>6000.75</v>
      </c>
      <c r="J40" s="61"/>
      <c r="K40" s="61"/>
      <c r="L40" s="61">
        <f t="shared" si="45"/>
        <v>2.25</v>
      </c>
      <c r="M40" s="62">
        <f t="shared" si="46"/>
        <v>6000.75</v>
      </c>
    </row>
    <row r="41" spans="1:13" s="63" customFormat="1">
      <c r="A41" s="57">
        <v>43285</v>
      </c>
      <c r="B41" s="58" t="s">
        <v>115</v>
      </c>
      <c r="C41" s="59">
        <v>2500</v>
      </c>
      <c r="D41" s="58" t="s">
        <v>14</v>
      </c>
      <c r="E41" s="58">
        <v>185.9</v>
      </c>
      <c r="F41" s="58">
        <v>187.1</v>
      </c>
      <c r="G41" s="73"/>
      <c r="H41" s="73"/>
      <c r="I41" s="60">
        <f t="shared" si="44"/>
        <v>2999.9999999999718</v>
      </c>
      <c r="J41" s="61"/>
      <c r="K41" s="61"/>
      <c r="L41" s="61">
        <f t="shared" si="45"/>
        <v>1.1999999999999886</v>
      </c>
      <c r="M41" s="62">
        <f t="shared" si="46"/>
        <v>2999.9999999999718</v>
      </c>
    </row>
    <row r="42" spans="1:13" s="63" customFormat="1">
      <c r="A42" s="57">
        <v>43285</v>
      </c>
      <c r="B42" s="58" t="s">
        <v>417</v>
      </c>
      <c r="C42" s="59">
        <v>1400</v>
      </c>
      <c r="D42" s="58" t="s">
        <v>15</v>
      </c>
      <c r="E42" s="58">
        <v>560.79999999999995</v>
      </c>
      <c r="F42" s="58">
        <v>565.85</v>
      </c>
      <c r="G42" s="73"/>
      <c r="H42" s="73"/>
      <c r="I42" s="60">
        <f t="shared" si="44"/>
        <v>-7070.0000000000955</v>
      </c>
      <c r="J42" s="61"/>
      <c r="K42" s="61"/>
      <c r="L42" s="61">
        <f t="shared" si="45"/>
        <v>-5.0500000000000682</v>
      </c>
      <c r="M42" s="62">
        <f t="shared" si="46"/>
        <v>-7070.0000000000955</v>
      </c>
    </row>
    <row r="43" spans="1:13" s="63" customFormat="1">
      <c r="A43" s="57">
        <v>43284</v>
      </c>
      <c r="B43" s="58" t="s">
        <v>410</v>
      </c>
      <c r="C43" s="59">
        <v>1700</v>
      </c>
      <c r="D43" s="58" t="s">
        <v>14</v>
      </c>
      <c r="E43" s="58">
        <v>369.35</v>
      </c>
      <c r="F43" s="58">
        <v>371.75</v>
      </c>
      <c r="G43" s="73"/>
      <c r="H43" s="73"/>
      <c r="I43" s="60">
        <f t="shared" ref="I43:I45" si="47">(IF(D43="SHORT",E43-F43,IF(D43="LONG",F43-E43)))*C43</f>
        <v>4079.9999999999613</v>
      </c>
      <c r="J43" s="61"/>
      <c r="K43" s="61"/>
      <c r="L43" s="61">
        <f t="shared" ref="L43:L45" si="48">(J43+I43+K43)/C43</f>
        <v>2.3999999999999773</v>
      </c>
      <c r="M43" s="62">
        <f t="shared" ref="M43:M45" si="49">L43*C43</f>
        <v>4079.9999999999613</v>
      </c>
    </row>
    <row r="44" spans="1:13" s="32" customFormat="1">
      <c r="A44" s="70">
        <v>43284</v>
      </c>
      <c r="B44" s="71" t="s">
        <v>470</v>
      </c>
      <c r="C44" s="72">
        <v>750</v>
      </c>
      <c r="D44" s="71" t="s">
        <v>14</v>
      </c>
      <c r="E44" s="71">
        <v>672.15</v>
      </c>
      <c r="F44" s="71">
        <v>676.5</v>
      </c>
      <c r="G44" s="66">
        <v>682.3</v>
      </c>
      <c r="H44" s="66">
        <v>687.75</v>
      </c>
      <c r="I44" s="68">
        <f t="shared" si="47"/>
        <v>3262.5000000000173</v>
      </c>
      <c r="J44" s="67">
        <f t="shared" ref="J44" si="50">(IF(D44="SHORT",IF(G44="",0,F44-G44),IF(D44="LONG",IF(G44="",0,G44-F44))))*C44</f>
        <v>4349.9999999999654</v>
      </c>
      <c r="K44" s="67">
        <f t="shared" ref="K44" si="51">(IF(D44="SHORT",IF(H44="",0,G44-H44),IF(D44="LONG",IF(H44="",0,(H44-G44)))))*C44</f>
        <v>4087.5000000000341</v>
      </c>
      <c r="L44" s="67">
        <f t="shared" si="48"/>
        <v>15.600000000000021</v>
      </c>
      <c r="M44" s="69">
        <f t="shared" si="49"/>
        <v>11700.000000000016</v>
      </c>
    </row>
    <row r="45" spans="1:13" s="63" customFormat="1">
      <c r="A45" s="57">
        <v>43284</v>
      </c>
      <c r="B45" s="58" t="s">
        <v>469</v>
      </c>
      <c r="C45" s="59">
        <v>1500</v>
      </c>
      <c r="D45" s="58" t="s">
        <v>14</v>
      </c>
      <c r="E45" s="58">
        <v>545.54999999999995</v>
      </c>
      <c r="F45" s="58">
        <v>540.65</v>
      </c>
      <c r="G45" s="73"/>
      <c r="H45" s="73"/>
      <c r="I45" s="60">
        <f t="shared" si="47"/>
        <v>-7349.9999999999654</v>
      </c>
      <c r="J45" s="61"/>
      <c r="K45" s="61"/>
      <c r="L45" s="61">
        <f t="shared" si="48"/>
        <v>-4.8999999999999773</v>
      </c>
      <c r="M45" s="62">
        <f t="shared" si="49"/>
        <v>-7349.9999999999654</v>
      </c>
    </row>
    <row r="46" spans="1:13" s="32" customFormat="1">
      <c r="A46" s="70">
        <v>43283</v>
      </c>
      <c r="B46" s="71" t="s">
        <v>394</v>
      </c>
      <c r="C46" s="72">
        <v>7000</v>
      </c>
      <c r="D46" s="71" t="s">
        <v>15</v>
      </c>
      <c r="E46" s="71">
        <v>59.5</v>
      </c>
      <c r="F46" s="71">
        <v>59.05</v>
      </c>
      <c r="G46" s="66">
        <v>58.5</v>
      </c>
      <c r="H46" s="66">
        <v>58</v>
      </c>
      <c r="I46" s="68">
        <f t="shared" ref="I46:I49" si="52">(IF(D46="SHORT",E46-F46,IF(D46="LONG",F46-E46)))*C46</f>
        <v>3150.00000000002</v>
      </c>
      <c r="J46" s="67">
        <f t="shared" ref="J46:J49" si="53">(IF(D46="SHORT",IF(G46="",0,F46-G46),IF(D46="LONG",IF(G46="",0,G46-F46))))*C46</f>
        <v>3849.99999999998</v>
      </c>
      <c r="K46" s="67">
        <f t="shared" ref="K46:K49" si="54">(IF(D46="SHORT",IF(H46="",0,G46-H46),IF(D46="LONG",IF(H46="",0,(H46-G46)))))*C46</f>
        <v>3500</v>
      </c>
      <c r="L46" s="67">
        <f t="shared" ref="L46:L49" si="55">(J46+I46+K46)/C46</f>
        <v>1.5</v>
      </c>
      <c r="M46" s="69">
        <f t="shared" ref="M46:M49" si="56">L46*C46</f>
        <v>10500</v>
      </c>
    </row>
    <row r="47" spans="1:13" s="32" customFormat="1">
      <c r="A47" s="70">
        <v>43283</v>
      </c>
      <c r="B47" s="71" t="s">
        <v>468</v>
      </c>
      <c r="C47" s="72">
        <v>4500</v>
      </c>
      <c r="D47" s="71" t="s">
        <v>15</v>
      </c>
      <c r="E47" s="71">
        <v>80.45</v>
      </c>
      <c r="F47" s="71">
        <v>79.95</v>
      </c>
      <c r="G47" s="66">
        <v>79.3</v>
      </c>
      <c r="H47" s="66">
        <v>78.650000000000006</v>
      </c>
      <c r="I47" s="68">
        <f t="shared" si="52"/>
        <v>2250</v>
      </c>
      <c r="J47" s="67">
        <f t="shared" si="53"/>
        <v>2925.0000000000255</v>
      </c>
      <c r="K47" s="67">
        <f t="shared" si="54"/>
        <v>2924.9999999999618</v>
      </c>
      <c r="L47" s="67">
        <f t="shared" si="55"/>
        <v>1.7999999999999972</v>
      </c>
      <c r="M47" s="69">
        <f t="shared" si="56"/>
        <v>8099.9999999999873</v>
      </c>
    </row>
    <row r="48" spans="1:13" s="32" customFormat="1">
      <c r="A48" s="70">
        <v>43283</v>
      </c>
      <c r="B48" s="71" t="s">
        <v>467</v>
      </c>
      <c r="C48" s="72">
        <v>6000</v>
      </c>
      <c r="D48" s="71" t="s">
        <v>15</v>
      </c>
      <c r="E48" s="71">
        <v>104</v>
      </c>
      <c r="F48" s="71">
        <v>103.3</v>
      </c>
      <c r="G48" s="66">
        <v>102.5</v>
      </c>
      <c r="H48" s="66">
        <v>101.7</v>
      </c>
      <c r="I48" s="68">
        <f t="shared" si="52"/>
        <v>4200.0000000000173</v>
      </c>
      <c r="J48" s="67">
        <f t="shared" si="53"/>
        <v>4799.9999999999827</v>
      </c>
      <c r="K48" s="67">
        <f t="shared" si="54"/>
        <v>4799.9999999999827</v>
      </c>
      <c r="L48" s="67">
        <f t="shared" si="55"/>
        <v>2.2999999999999972</v>
      </c>
      <c r="M48" s="69">
        <f t="shared" si="56"/>
        <v>13799.999999999984</v>
      </c>
    </row>
    <row r="49" spans="1:13" s="32" customFormat="1">
      <c r="A49" s="70">
        <v>43283</v>
      </c>
      <c r="B49" s="71" t="s">
        <v>377</v>
      </c>
      <c r="C49" s="72">
        <v>1500</v>
      </c>
      <c r="D49" s="71" t="s">
        <v>15</v>
      </c>
      <c r="E49" s="71">
        <v>382.2</v>
      </c>
      <c r="F49" s="71">
        <v>379.7</v>
      </c>
      <c r="G49" s="66">
        <v>376.65</v>
      </c>
      <c r="H49" s="66">
        <v>373.65</v>
      </c>
      <c r="I49" s="68">
        <f t="shared" si="52"/>
        <v>3750</v>
      </c>
      <c r="J49" s="67">
        <f t="shared" si="53"/>
        <v>4575.0000000000173</v>
      </c>
      <c r="K49" s="67">
        <f t="shared" si="54"/>
        <v>4500</v>
      </c>
      <c r="L49" s="67">
        <f t="shared" si="55"/>
        <v>8.5500000000000114</v>
      </c>
      <c r="M49" s="69">
        <f t="shared" si="56"/>
        <v>12825.000000000016</v>
      </c>
    </row>
    <row r="50" spans="1:13" ht="15.75">
      <c r="A50" s="54"/>
      <c r="B50" s="55"/>
      <c r="C50" s="55"/>
      <c r="D50" s="55"/>
      <c r="E50" s="55"/>
      <c r="F50" s="55"/>
      <c r="G50" s="55"/>
      <c r="H50" s="55"/>
      <c r="I50" s="80"/>
      <c r="J50" s="81"/>
      <c r="K50" s="82"/>
      <c r="L50" s="56"/>
      <c r="M50" s="55"/>
    </row>
    <row r="51" spans="1:13" s="63" customFormat="1">
      <c r="A51" s="57">
        <v>43280</v>
      </c>
      <c r="B51" s="58" t="s">
        <v>240</v>
      </c>
      <c r="C51" s="59">
        <v>750</v>
      </c>
      <c r="D51" s="58" t="s">
        <v>14</v>
      </c>
      <c r="E51" s="58">
        <v>1249.8499999999999</v>
      </c>
      <c r="F51" s="58">
        <v>1257.95</v>
      </c>
      <c r="G51" s="73">
        <v>1268</v>
      </c>
      <c r="H51" s="73"/>
      <c r="I51" s="60">
        <f t="shared" ref="I51:I54" si="57">(IF(D51="SHORT",E51-F51,IF(D51="LONG",F51-E51)))*C51</f>
        <v>6075.0000000001019</v>
      </c>
      <c r="J51" s="61">
        <f t="shared" ref="J51" si="58">(IF(D51="SHORT",IF(G51="",0,F51-G51),IF(D51="LONG",IF(G51="",0,G51-F51))))*C51</f>
        <v>7537.4999999999654</v>
      </c>
      <c r="K51" s="61"/>
      <c r="L51" s="61">
        <f t="shared" ref="L51:L54" si="59">(J51+I51+K51)/C51</f>
        <v>18.150000000000091</v>
      </c>
      <c r="M51" s="62">
        <f t="shared" ref="M51:M54" si="60">L51*C51</f>
        <v>13612.500000000069</v>
      </c>
    </row>
    <row r="52" spans="1:13" s="63" customFormat="1">
      <c r="A52" s="57">
        <v>43280</v>
      </c>
      <c r="B52" s="58" t="s">
        <v>370</v>
      </c>
      <c r="C52" s="59">
        <v>600</v>
      </c>
      <c r="D52" s="58" t="s">
        <v>14</v>
      </c>
      <c r="E52" s="58">
        <v>808</v>
      </c>
      <c r="F52" s="58">
        <v>813.25</v>
      </c>
      <c r="G52" s="73"/>
      <c r="H52" s="73"/>
      <c r="I52" s="60">
        <f t="shared" si="57"/>
        <v>3150</v>
      </c>
      <c r="J52" s="61"/>
      <c r="K52" s="61"/>
      <c r="L52" s="61">
        <f t="shared" si="59"/>
        <v>5.25</v>
      </c>
      <c r="M52" s="62">
        <f t="shared" si="60"/>
        <v>3150</v>
      </c>
    </row>
    <row r="53" spans="1:13" s="63" customFormat="1">
      <c r="A53" s="57">
        <v>43280</v>
      </c>
      <c r="B53" s="58" t="s">
        <v>423</v>
      </c>
      <c r="C53" s="59">
        <v>3200</v>
      </c>
      <c r="D53" s="58" t="s">
        <v>14</v>
      </c>
      <c r="E53" s="58">
        <v>136.75</v>
      </c>
      <c r="F53" s="58">
        <v>137.65</v>
      </c>
      <c r="G53" s="73"/>
      <c r="H53" s="73"/>
      <c r="I53" s="60">
        <f t="shared" si="57"/>
        <v>2880.0000000000182</v>
      </c>
      <c r="J53" s="61"/>
      <c r="K53" s="61"/>
      <c r="L53" s="61">
        <f t="shared" si="59"/>
        <v>0.90000000000000568</v>
      </c>
      <c r="M53" s="62">
        <f t="shared" si="60"/>
        <v>2880.0000000000182</v>
      </c>
    </row>
    <row r="54" spans="1:13" s="63" customFormat="1">
      <c r="A54" s="57">
        <v>43280</v>
      </c>
      <c r="B54" s="58" t="s">
        <v>433</v>
      </c>
      <c r="C54" s="59">
        <v>1800</v>
      </c>
      <c r="D54" s="58" t="s">
        <v>14</v>
      </c>
      <c r="E54" s="58">
        <v>371.85</v>
      </c>
      <c r="F54" s="58">
        <v>368.5</v>
      </c>
      <c r="G54" s="73"/>
      <c r="H54" s="73"/>
      <c r="I54" s="60">
        <f t="shared" si="57"/>
        <v>-6030.0000000000409</v>
      </c>
      <c r="J54" s="61"/>
      <c r="K54" s="61"/>
      <c r="L54" s="61">
        <f t="shared" si="59"/>
        <v>-3.3500000000000227</v>
      </c>
      <c r="M54" s="62">
        <f t="shared" si="60"/>
        <v>-6030.0000000000409</v>
      </c>
    </row>
    <row r="55" spans="1:13" s="63" customFormat="1">
      <c r="A55" s="57">
        <v>43279</v>
      </c>
      <c r="B55" s="58" t="s">
        <v>425</v>
      </c>
      <c r="C55" s="59">
        <v>500</v>
      </c>
      <c r="D55" s="58" t="s">
        <v>15</v>
      </c>
      <c r="E55" s="58">
        <v>723.5</v>
      </c>
      <c r="F55" s="58">
        <v>718.8</v>
      </c>
      <c r="G55" s="73"/>
      <c r="H55" s="73"/>
      <c r="I55" s="60">
        <f>(IF(D55="SHORT",E55-F55,IF(D55="LONG",F55-E55)))*C55</f>
        <v>2350.0000000000227</v>
      </c>
      <c r="J55" s="61"/>
      <c r="K55" s="61"/>
      <c r="L55" s="61">
        <f t="shared" ref="L55:L57" si="61">(J55+I55+K55)/C55</f>
        <v>4.7000000000000455</v>
      </c>
      <c r="M55" s="62">
        <f t="shared" ref="M55:M57" si="62">L55*C55</f>
        <v>2350.0000000000227</v>
      </c>
    </row>
    <row r="56" spans="1:13" s="63" customFormat="1">
      <c r="A56" s="57">
        <v>43279</v>
      </c>
      <c r="B56" s="58" t="s">
        <v>393</v>
      </c>
      <c r="C56" s="59">
        <v>1600</v>
      </c>
      <c r="D56" s="58" t="s">
        <v>15</v>
      </c>
      <c r="E56" s="58">
        <v>248.5</v>
      </c>
      <c r="F56" s="58">
        <v>246.85</v>
      </c>
      <c r="G56" s="73"/>
      <c r="H56" s="73"/>
      <c r="I56" s="60">
        <f t="shared" ref="I56:I57" si="63">(IF(D56="SHORT",E56-F56,IF(D56="LONG",F56-E56)))*C56</f>
        <v>2640.0000000000091</v>
      </c>
      <c r="J56" s="61"/>
      <c r="K56" s="61"/>
      <c r="L56" s="61">
        <f t="shared" si="61"/>
        <v>1.6500000000000057</v>
      </c>
      <c r="M56" s="62">
        <f t="shared" si="62"/>
        <v>2640.0000000000091</v>
      </c>
    </row>
    <row r="57" spans="1:13" s="32" customFormat="1">
      <c r="A57" s="70">
        <v>43279</v>
      </c>
      <c r="B57" s="71" t="s">
        <v>373</v>
      </c>
      <c r="C57" s="72">
        <v>1200</v>
      </c>
      <c r="D57" s="71" t="s">
        <v>15</v>
      </c>
      <c r="E57" s="71">
        <v>341.3</v>
      </c>
      <c r="F57" s="71">
        <v>339.05</v>
      </c>
      <c r="G57" s="66">
        <v>336.35</v>
      </c>
      <c r="H57" s="66">
        <v>333.65</v>
      </c>
      <c r="I57" s="68">
        <f t="shared" si="63"/>
        <v>2700</v>
      </c>
      <c r="J57" s="67">
        <f t="shared" ref="J57" si="64">(IF(D57="SHORT",IF(G57="",0,F57-G57),IF(D57="LONG",IF(G57="",0,G57-F57))))*C57</f>
        <v>3239.9999999999864</v>
      </c>
      <c r="K57" s="67">
        <f t="shared" ref="K57" si="65">(IF(D57="SHORT",IF(H57="",0,G57-H57),IF(D57="LONG",IF(H57="",0,(H57-G57)))))*C57</f>
        <v>3240.0000000000546</v>
      </c>
      <c r="L57" s="67">
        <f t="shared" si="61"/>
        <v>7.6500000000000332</v>
      </c>
      <c r="M57" s="69">
        <f t="shared" si="62"/>
        <v>9180.00000000004</v>
      </c>
    </row>
    <row r="58" spans="1:13" s="32" customFormat="1">
      <c r="A58" s="70">
        <v>43278</v>
      </c>
      <c r="B58" s="71" t="s">
        <v>437</v>
      </c>
      <c r="C58" s="72">
        <v>600</v>
      </c>
      <c r="D58" s="71" t="s">
        <v>15</v>
      </c>
      <c r="E58" s="71">
        <v>1396</v>
      </c>
      <c r="F58" s="71">
        <v>1386.9</v>
      </c>
      <c r="G58" s="66">
        <v>1375.8</v>
      </c>
      <c r="H58" s="66">
        <v>1364.8</v>
      </c>
      <c r="I58" s="68">
        <f t="shared" ref="I58:I61" si="66">(IF(D58="SHORT",E58-F58,IF(D58="LONG",F58-E58)))*C58</f>
        <v>5459.9999999999454</v>
      </c>
      <c r="J58" s="67">
        <f t="shared" ref="J58:J61" si="67">(IF(D58="SHORT",IF(G58="",0,F58-G58),IF(D58="LONG",IF(G58="",0,G58-F58))))*C58</f>
        <v>6660.0000000000819</v>
      </c>
      <c r="K58" s="67">
        <f t="shared" ref="K58:K61" si="68">(IF(D58="SHORT",IF(H58="",0,G58-H58),IF(D58="LONG",IF(H58="",0,(H58-G58)))))*C58</f>
        <v>6600</v>
      </c>
      <c r="L58" s="67">
        <f t="shared" ref="L58:L61" si="69">(J58+I58+K58)/C58</f>
        <v>31.200000000000049</v>
      </c>
      <c r="M58" s="69">
        <f t="shared" ref="M58:M61" si="70">L58*C58</f>
        <v>18720.000000000029</v>
      </c>
    </row>
    <row r="59" spans="1:13" s="63" customFormat="1">
      <c r="A59" s="57">
        <v>43278</v>
      </c>
      <c r="B59" s="58" t="s">
        <v>367</v>
      </c>
      <c r="C59" s="59">
        <v>1200</v>
      </c>
      <c r="D59" s="58" t="s">
        <v>15</v>
      </c>
      <c r="E59" s="58">
        <v>964.3</v>
      </c>
      <c r="F59" s="58">
        <v>958</v>
      </c>
      <c r="G59" s="73"/>
      <c r="H59" s="73"/>
      <c r="I59" s="60">
        <f t="shared" si="66"/>
        <v>7559.9999999999454</v>
      </c>
      <c r="J59" s="61"/>
      <c r="K59" s="61"/>
      <c r="L59" s="61">
        <f t="shared" si="69"/>
        <v>6.2999999999999545</v>
      </c>
      <c r="M59" s="62">
        <f t="shared" si="70"/>
        <v>7559.9999999999454</v>
      </c>
    </row>
    <row r="60" spans="1:13" s="63" customFormat="1">
      <c r="A60" s="57">
        <v>43278</v>
      </c>
      <c r="B60" s="58" t="s">
        <v>351</v>
      </c>
      <c r="C60" s="59">
        <v>2800</v>
      </c>
      <c r="D60" s="58" t="s">
        <v>15</v>
      </c>
      <c r="E60" s="58">
        <v>168</v>
      </c>
      <c r="F60" s="58">
        <v>169.55</v>
      </c>
      <c r="G60" s="73"/>
      <c r="H60" s="73"/>
      <c r="I60" s="60">
        <f t="shared" si="66"/>
        <v>-4340.0000000000318</v>
      </c>
      <c r="J60" s="61"/>
      <c r="K60" s="61"/>
      <c r="L60" s="61">
        <f t="shared" si="69"/>
        <v>-1.5500000000000114</v>
      </c>
      <c r="M60" s="62">
        <f t="shared" si="70"/>
        <v>-4340.0000000000318</v>
      </c>
    </row>
    <row r="61" spans="1:13" s="32" customFormat="1">
      <c r="A61" s="70">
        <v>43278</v>
      </c>
      <c r="B61" s="71" t="s">
        <v>457</v>
      </c>
      <c r="C61" s="72">
        <v>1500</v>
      </c>
      <c r="D61" s="71" t="s">
        <v>15</v>
      </c>
      <c r="E61" s="71">
        <v>300.45</v>
      </c>
      <c r="F61" s="71">
        <v>298.5</v>
      </c>
      <c r="G61" s="66">
        <v>296.10000000000002</v>
      </c>
      <c r="H61" s="66">
        <v>293.7</v>
      </c>
      <c r="I61" s="68">
        <f t="shared" si="66"/>
        <v>2924.9999999999827</v>
      </c>
      <c r="J61" s="67">
        <f t="shared" si="67"/>
        <v>3599.9999999999659</v>
      </c>
      <c r="K61" s="67">
        <f t="shared" si="68"/>
        <v>3600.0000000000509</v>
      </c>
      <c r="L61" s="67">
        <f t="shared" si="69"/>
        <v>6.75</v>
      </c>
      <c r="M61" s="69">
        <f t="shared" si="70"/>
        <v>10125</v>
      </c>
    </row>
    <row r="62" spans="1:13" s="63" customFormat="1">
      <c r="A62" s="57">
        <v>43277</v>
      </c>
      <c r="B62" s="58" t="s">
        <v>398</v>
      </c>
      <c r="C62" s="59">
        <v>1250</v>
      </c>
      <c r="D62" s="58" t="s">
        <v>14</v>
      </c>
      <c r="E62" s="58">
        <v>484.2</v>
      </c>
      <c r="F62" s="58">
        <v>487.35</v>
      </c>
      <c r="G62" s="73">
        <v>491.25</v>
      </c>
      <c r="H62" s="73"/>
      <c r="I62" s="60">
        <f t="shared" ref="I62:I63" si="71">(IF(D62="SHORT",E62-F62,IF(D62="LONG",F62-E62)))*C62</f>
        <v>3937.5000000000427</v>
      </c>
      <c r="J62" s="61">
        <f t="shared" ref="J62" si="72">(IF(D62="SHORT",IF(G62="",0,F62-G62),IF(D62="LONG",IF(G62="",0,G62-F62))))*C62</f>
        <v>4874.9999999999718</v>
      </c>
      <c r="K62" s="61"/>
      <c r="L62" s="61">
        <f t="shared" ref="L62:L63" si="73">(J62+I62+K62)/C62</f>
        <v>7.0500000000000114</v>
      </c>
      <c r="M62" s="62">
        <f t="shared" ref="M62:M63" si="74">L62*C62</f>
        <v>8812.5000000000146</v>
      </c>
    </row>
    <row r="63" spans="1:13" s="63" customFormat="1">
      <c r="A63" s="57">
        <v>43277</v>
      </c>
      <c r="B63" s="58" t="s">
        <v>410</v>
      </c>
      <c r="C63" s="59">
        <v>1700</v>
      </c>
      <c r="D63" s="58" t="s">
        <v>14</v>
      </c>
      <c r="E63" s="58">
        <v>379.25</v>
      </c>
      <c r="F63" s="58">
        <v>381.7</v>
      </c>
      <c r="G63" s="73"/>
      <c r="H63" s="73"/>
      <c r="I63" s="60">
        <f t="shared" si="71"/>
        <v>4164.9999999999809</v>
      </c>
      <c r="J63" s="61"/>
      <c r="K63" s="61"/>
      <c r="L63" s="61">
        <f t="shared" si="73"/>
        <v>2.4499999999999886</v>
      </c>
      <c r="M63" s="62">
        <f t="shared" si="74"/>
        <v>4164.9999999999809</v>
      </c>
    </row>
    <row r="64" spans="1:13" s="63" customFormat="1">
      <c r="A64" s="57">
        <v>43276</v>
      </c>
      <c r="B64" s="58" t="s">
        <v>51</v>
      </c>
      <c r="C64" s="59">
        <v>1061</v>
      </c>
      <c r="D64" s="58" t="s">
        <v>15</v>
      </c>
      <c r="E64" s="58">
        <v>561.29999999999995</v>
      </c>
      <c r="F64" s="58">
        <v>557.65</v>
      </c>
      <c r="G64" s="73"/>
      <c r="H64" s="73"/>
      <c r="I64" s="60">
        <f t="shared" ref="I64:I67" si="75">(IF(D64="SHORT",E64-F64,IF(D64="LONG",F64-E64)))*C64</f>
        <v>3872.649999999976</v>
      </c>
      <c r="J64" s="61"/>
      <c r="K64" s="61"/>
      <c r="L64" s="61">
        <f t="shared" ref="L64:L67" si="76">(J64+I64+K64)/C64</f>
        <v>3.6499999999999773</v>
      </c>
      <c r="M64" s="62">
        <f t="shared" ref="M64:M67" si="77">L64*C64</f>
        <v>3872.649999999976</v>
      </c>
    </row>
    <row r="65" spans="1:13" s="63" customFormat="1">
      <c r="A65" s="57">
        <v>43276</v>
      </c>
      <c r="B65" s="58" t="s">
        <v>414</v>
      </c>
      <c r="C65" s="59">
        <v>7000</v>
      </c>
      <c r="D65" s="58" t="s">
        <v>15</v>
      </c>
      <c r="E65" s="58">
        <v>66.25</v>
      </c>
      <c r="F65" s="58">
        <v>65.8</v>
      </c>
      <c r="G65" s="73"/>
      <c r="H65" s="73"/>
      <c r="I65" s="60">
        <f t="shared" si="75"/>
        <v>3150.00000000002</v>
      </c>
      <c r="J65" s="61"/>
      <c r="K65" s="61"/>
      <c r="L65" s="61">
        <f t="shared" si="76"/>
        <v>0.45000000000000284</v>
      </c>
      <c r="M65" s="62">
        <f t="shared" si="77"/>
        <v>3150.00000000002</v>
      </c>
    </row>
    <row r="66" spans="1:13" s="63" customFormat="1">
      <c r="A66" s="57">
        <v>43276</v>
      </c>
      <c r="B66" s="58" t="s">
        <v>466</v>
      </c>
      <c r="C66" s="59">
        <v>1300</v>
      </c>
      <c r="D66" s="58" t="s">
        <v>15</v>
      </c>
      <c r="E66" s="58">
        <v>386.65</v>
      </c>
      <c r="F66" s="58">
        <v>384.15</v>
      </c>
      <c r="G66" s="73">
        <v>380.85</v>
      </c>
      <c r="H66" s="73"/>
      <c r="I66" s="60">
        <f t="shared" si="75"/>
        <v>3250</v>
      </c>
      <c r="J66" s="61">
        <f t="shared" ref="J66" si="78">(IF(D66="SHORT",IF(G66="",0,F66-G66),IF(D66="LONG",IF(G66="",0,G66-F66))))*C66</f>
        <v>4289.9999999999409</v>
      </c>
      <c r="K66" s="61"/>
      <c r="L66" s="61">
        <f t="shared" si="76"/>
        <v>5.7999999999999545</v>
      </c>
      <c r="M66" s="62">
        <f t="shared" si="77"/>
        <v>7539.9999999999409</v>
      </c>
    </row>
    <row r="67" spans="1:13" s="63" customFormat="1">
      <c r="A67" s="57">
        <v>43276</v>
      </c>
      <c r="B67" s="58" t="s">
        <v>465</v>
      </c>
      <c r="C67" s="59">
        <v>700</v>
      </c>
      <c r="D67" s="58" t="s">
        <v>14</v>
      </c>
      <c r="E67" s="58">
        <v>758.5</v>
      </c>
      <c r="F67" s="58">
        <v>751.65</v>
      </c>
      <c r="G67" s="73"/>
      <c r="H67" s="73"/>
      <c r="I67" s="60">
        <f t="shared" si="75"/>
        <v>-4795.0000000000164</v>
      </c>
      <c r="J67" s="61"/>
      <c r="K67" s="61"/>
      <c r="L67" s="61">
        <f t="shared" si="76"/>
        <v>-6.8500000000000236</v>
      </c>
      <c r="M67" s="62">
        <f t="shared" si="77"/>
        <v>-4795.0000000000164</v>
      </c>
    </row>
    <row r="68" spans="1:13" s="63" customFormat="1">
      <c r="A68" s="57">
        <v>43273</v>
      </c>
      <c r="B68" s="58" t="s">
        <v>385</v>
      </c>
      <c r="C68" s="59">
        <v>400</v>
      </c>
      <c r="D68" s="58" t="s">
        <v>14</v>
      </c>
      <c r="E68" s="58">
        <v>1185</v>
      </c>
      <c r="F68" s="58">
        <v>1192.7</v>
      </c>
      <c r="G68" s="73">
        <v>1202.8499999999999</v>
      </c>
      <c r="H68" s="73"/>
      <c r="I68" s="60">
        <f t="shared" ref="I68:I69" si="79">(IF(D68="SHORT",E68-F68,IF(D68="LONG",F68-E68)))*C68</f>
        <v>3080.0000000000182</v>
      </c>
      <c r="J68" s="61">
        <f t="shared" ref="J68" si="80">(IF(D68="SHORT",IF(G68="",0,F68-G68),IF(D68="LONG",IF(G68="",0,G68-F68))))*C68</f>
        <v>4059.9999999999454</v>
      </c>
      <c r="K68" s="61"/>
      <c r="L68" s="61">
        <f t="shared" ref="L68:L69" si="81">(J68+I68+K68)/C68</f>
        <v>17.849999999999909</v>
      </c>
      <c r="M68" s="62">
        <f t="shared" ref="M68:M69" si="82">L68*C68</f>
        <v>7139.9999999999636</v>
      </c>
    </row>
    <row r="69" spans="1:13" s="63" customFormat="1">
      <c r="A69" s="57">
        <v>43273</v>
      </c>
      <c r="B69" s="58" t="s">
        <v>382</v>
      </c>
      <c r="C69" s="59">
        <v>800</v>
      </c>
      <c r="D69" s="58" t="s">
        <v>15</v>
      </c>
      <c r="E69" s="58">
        <v>559.5</v>
      </c>
      <c r="F69" s="58">
        <v>555.9</v>
      </c>
      <c r="G69" s="73"/>
      <c r="H69" s="73"/>
      <c r="I69" s="60">
        <f t="shared" si="79"/>
        <v>2880.0000000000182</v>
      </c>
      <c r="J69" s="61"/>
      <c r="K69" s="61"/>
      <c r="L69" s="61">
        <f t="shared" si="81"/>
        <v>3.6000000000000227</v>
      </c>
      <c r="M69" s="62">
        <f t="shared" si="82"/>
        <v>2880.0000000000182</v>
      </c>
    </row>
    <row r="70" spans="1:13" s="63" customFormat="1">
      <c r="A70" s="57">
        <v>43273</v>
      </c>
      <c r="B70" s="58" t="s">
        <v>391</v>
      </c>
      <c r="C70" s="59">
        <v>300</v>
      </c>
      <c r="D70" s="58" t="s">
        <v>15</v>
      </c>
      <c r="E70" s="58">
        <v>1935.7</v>
      </c>
      <c r="F70" s="58">
        <v>1932</v>
      </c>
      <c r="G70" s="73"/>
      <c r="H70" s="73"/>
      <c r="I70" s="60">
        <f t="shared" ref="I70" si="83">(IF(D70="SHORT",E70-F70,IF(D70="LONG",F70-E70)))*C70</f>
        <v>1110.0000000000136</v>
      </c>
      <c r="J70" s="61"/>
      <c r="K70" s="61"/>
      <c r="L70" s="61">
        <f t="shared" ref="L70:L71" si="84">(J70+I70+K70)/C70</f>
        <v>3.7000000000000455</v>
      </c>
      <c r="M70" s="62">
        <f t="shared" ref="M70:M71" si="85">L70*C70</f>
        <v>1110.0000000000136</v>
      </c>
    </row>
    <row r="71" spans="1:13" s="63" customFormat="1">
      <c r="A71" s="57">
        <v>43272</v>
      </c>
      <c r="B71" s="58" t="s">
        <v>464</v>
      </c>
      <c r="C71" s="59">
        <v>2400</v>
      </c>
      <c r="D71" s="58" t="s">
        <v>15</v>
      </c>
      <c r="E71" s="58">
        <v>258.3</v>
      </c>
      <c r="F71" s="58">
        <v>256.60000000000002</v>
      </c>
      <c r="G71" s="73"/>
      <c r="H71" s="73"/>
      <c r="I71" s="60">
        <f>(IF(D71="SHORT",E71-F71,IF(D71="LONG",F71-E71)))*C71</f>
        <v>4079.9999999999727</v>
      </c>
      <c r="J71" s="61"/>
      <c r="K71" s="61"/>
      <c r="L71" s="61">
        <f t="shared" si="84"/>
        <v>1.6999999999999886</v>
      </c>
      <c r="M71" s="62">
        <f t="shared" si="85"/>
        <v>4079.9999999999727</v>
      </c>
    </row>
    <row r="72" spans="1:13" s="63" customFormat="1">
      <c r="A72" s="57">
        <v>43272</v>
      </c>
      <c r="B72" s="58" t="s">
        <v>463</v>
      </c>
      <c r="C72" s="59">
        <v>2667</v>
      </c>
      <c r="D72" s="58" t="s">
        <v>15</v>
      </c>
      <c r="E72" s="58">
        <v>337.15</v>
      </c>
      <c r="F72" s="58">
        <v>340.2</v>
      </c>
      <c r="G72" s="73"/>
      <c r="H72" s="73"/>
      <c r="I72" s="60">
        <f>(IF(D72="SHORT",E72-F72,IF(D72="LONG",F72-E72)))*C72</f>
        <v>-8134.3500000000304</v>
      </c>
      <c r="J72" s="61"/>
      <c r="K72" s="61"/>
      <c r="L72" s="61">
        <f t="shared" ref="L72:L77" si="86">(J72+I72+K72)/C72</f>
        <v>-3.0500000000000114</v>
      </c>
      <c r="M72" s="62">
        <f t="shared" ref="M72:M77" si="87">L72*C72</f>
        <v>-8134.3500000000304</v>
      </c>
    </row>
    <row r="73" spans="1:13" s="63" customFormat="1">
      <c r="A73" s="57">
        <v>43272</v>
      </c>
      <c r="B73" s="58" t="s">
        <v>379</v>
      </c>
      <c r="C73" s="59">
        <v>1200</v>
      </c>
      <c r="D73" s="58" t="s">
        <v>15</v>
      </c>
      <c r="E73" s="58">
        <v>693.6</v>
      </c>
      <c r="F73" s="58">
        <v>689.1</v>
      </c>
      <c r="G73" s="73"/>
      <c r="H73" s="73"/>
      <c r="I73" s="60">
        <f t="shared" ref="I73:I77" si="88">(IF(D73="SHORT",E73-F73,IF(D73="LONG",F73-E73)))*C73</f>
        <v>5400</v>
      </c>
      <c r="J73" s="61"/>
      <c r="K73" s="61"/>
      <c r="L73" s="61">
        <f t="shared" si="86"/>
        <v>4.5</v>
      </c>
      <c r="M73" s="62">
        <f t="shared" si="87"/>
        <v>5400</v>
      </c>
    </row>
    <row r="74" spans="1:13" s="63" customFormat="1">
      <c r="A74" s="57">
        <v>43272</v>
      </c>
      <c r="B74" s="58" t="s">
        <v>462</v>
      </c>
      <c r="C74" s="59">
        <v>9000</v>
      </c>
      <c r="D74" s="58" t="s">
        <v>15</v>
      </c>
      <c r="E74" s="58">
        <v>95.55</v>
      </c>
      <c r="F74" s="58">
        <v>94.9</v>
      </c>
      <c r="G74" s="73">
        <v>94.15</v>
      </c>
      <c r="H74" s="73"/>
      <c r="I74" s="60">
        <f t="shared" si="88"/>
        <v>5849.9999999999236</v>
      </c>
      <c r="J74" s="61">
        <f t="shared" ref="J74:J75" si="89">(IF(D74="SHORT",IF(G74="",0,F74-G74),IF(D74="LONG",IF(G74="",0,G74-F74))))*C74</f>
        <v>6750</v>
      </c>
      <c r="K74" s="61"/>
      <c r="L74" s="61">
        <f t="shared" si="86"/>
        <v>1.3999999999999915</v>
      </c>
      <c r="M74" s="62">
        <f t="shared" si="87"/>
        <v>12599.999999999924</v>
      </c>
    </row>
    <row r="75" spans="1:13" s="63" customFormat="1">
      <c r="A75" s="57">
        <v>43271</v>
      </c>
      <c r="B75" s="58" t="s">
        <v>298</v>
      </c>
      <c r="C75" s="59">
        <v>2500</v>
      </c>
      <c r="D75" s="58" t="s">
        <v>14</v>
      </c>
      <c r="E75" s="58">
        <v>362.5</v>
      </c>
      <c r="F75" s="58">
        <v>364.85</v>
      </c>
      <c r="G75" s="73">
        <v>367.8</v>
      </c>
      <c r="H75" s="73"/>
      <c r="I75" s="60">
        <f t="shared" si="88"/>
        <v>5875.0000000000564</v>
      </c>
      <c r="J75" s="61">
        <f t="shared" si="89"/>
        <v>7374.9999999999718</v>
      </c>
      <c r="K75" s="61"/>
      <c r="L75" s="61">
        <f t="shared" si="86"/>
        <v>5.3000000000000114</v>
      </c>
      <c r="M75" s="62">
        <f t="shared" si="87"/>
        <v>13250.000000000029</v>
      </c>
    </row>
    <row r="76" spans="1:13" s="63" customFormat="1">
      <c r="A76" s="57">
        <v>43271</v>
      </c>
      <c r="B76" s="58" t="s">
        <v>386</v>
      </c>
      <c r="C76" s="59">
        <v>1100</v>
      </c>
      <c r="D76" s="58" t="s">
        <v>14</v>
      </c>
      <c r="E76" s="58">
        <v>562.65</v>
      </c>
      <c r="F76" s="58">
        <v>566.29999999999995</v>
      </c>
      <c r="G76" s="73"/>
      <c r="H76" s="73"/>
      <c r="I76" s="60">
        <f t="shared" si="88"/>
        <v>4014.999999999975</v>
      </c>
      <c r="J76" s="61"/>
      <c r="K76" s="61"/>
      <c r="L76" s="61">
        <f t="shared" si="86"/>
        <v>3.6499999999999773</v>
      </c>
      <c r="M76" s="62">
        <f t="shared" si="87"/>
        <v>4014.999999999975</v>
      </c>
    </row>
    <row r="77" spans="1:13" s="63" customFormat="1">
      <c r="A77" s="57">
        <v>43271</v>
      </c>
      <c r="B77" s="58" t="s">
        <v>441</v>
      </c>
      <c r="C77" s="59">
        <v>4000</v>
      </c>
      <c r="D77" s="58" t="s">
        <v>14</v>
      </c>
      <c r="E77" s="58">
        <v>198</v>
      </c>
      <c r="F77" s="58">
        <v>198.95</v>
      </c>
      <c r="G77" s="73"/>
      <c r="H77" s="73"/>
      <c r="I77" s="60">
        <f t="shared" si="88"/>
        <v>3799.9999999999545</v>
      </c>
      <c r="J77" s="61"/>
      <c r="K77" s="61"/>
      <c r="L77" s="61">
        <f t="shared" si="86"/>
        <v>0.94999999999998863</v>
      </c>
      <c r="M77" s="62">
        <f t="shared" si="87"/>
        <v>3799.9999999999545</v>
      </c>
    </row>
    <row r="78" spans="1:13" s="63" customFormat="1">
      <c r="A78" s="57">
        <v>43270</v>
      </c>
      <c r="B78" s="58" t="s">
        <v>417</v>
      </c>
      <c r="C78" s="59">
        <v>1400</v>
      </c>
      <c r="D78" s="58" t="s">
        <v>15</v>
      </c>
      <c r="E78" s="58">
        <v>566</v>
      </c>
      <c r="F78" s="58">
        <v>571.1</v>
      </c>
      <c r="G78" s="73"/>
      <c r="H78" s="73"/>
      <c r="I78" s="60">
        <f t="shared" ref="I78:I81" si="90">(IF(D78="SHORT",E78-F78,IF(D78="LONG",F78-E78)))*C78</f>
        <v>-7140.0000000000318</v>
      </c>
      <c r="J78" s="61"/>
      <c r="K78" s="61"/>
      <c r="L78" s="61">
        <f t="shared" ref="L78:L81" si="91">(J78+I78+K78)/C78</f>
        <v>-5.1000000000000227</v>
      </c>
      <c r="M78" s="62">
        <f t="shared" ref="M78:M81" si="92">L78*C78</f>
        <v>-7140.0000000000318</v>
      </c>
    </row>
    <row r="79" spans="1:13" s="63" customFormat="1">
      <c r="A79" s="57">
        <v>43270</v>
      </c>
      <c r="B79" s="58" t="s">
        <v>461</v>
      </c>
      <c r="C79" s="59">
        <v>2750</v>
      </c>
      <c r="D79" s="58" t="s">
        <v>15</v>
      </c>
      <c r="E79" s="58">
        <v>256.5</v>
      </c>
      <c r="F79" s="58">
        <v>254.85</v>
      </c>
      <c r="G79" s="73">
        <v>252.65</v>
      </c>
      <c r="H79" s="73"/>
      <c r="I79" s="60">
        <f t="shared" si="90"/>
        <v>4537.5000000000155</v>
      </c>
      <c r="J79" s="61">
        <f t="shared" ref="J79:J80" si="93">(IF(D79="SHORT",IF(G79="",0,F79-G79),IF(D79="LONG",IF(G79="",0,G79-F79))))*C79</f>
        <v>6049.9999999999691</v>
      </c>
      <c r="K79" s="61"/>
      <c r="L79" s="61">
        <f t="shared" si="91"/>
        <v>3.8499999999999948</v>
      </c>
      <c r="M79" s="62">
        <f t="shared" si="92"/>
        <v>10587.499999999985</v>
      </c>
    </row>
    <row r="80" spans="1:13" s="32" customFormat="1">
      <c r="A80" s="70">
        <v>43270</v>
      </c>
      <c r="B80" s="71" t="s">
        <v>460</v>
      </c>
      <c r="C80" s="72">
        <v>12000</v>
      </c>
      <c r="D80" s="71" t="s">
        <v>15</v>
      </c>
      <c r="E80" s="71">
        <v>86.7</v>
      </c>
      <c r="F80" s="71">
        <v>86.1</v>
      </c>
      <c r="G80" s="66">
        <v>85.4</v>
      </c>
      <c r="H80" s="66">
        <v>84.65</v>
      </c>
      <c r="I80" s="68">
        <f t="shared" si="90"/>
        <v>7200.0000000001019</v>
      </c>
      <c r="J80" s="67">
        <f t="shared" si="93"/>
        <v>8399.9999999998636</v>
      </c>
      <c r="K80" s="67">
        <f t="shared" ref="K80" si="94">(IF(D80="SHORT",IF(H80="",0,G80-H80),IF(D80="LONG",IF(H80="",0,(H80-G80)))))*C80</f>
        <v>9000</v>
      </c>
      <c r="L80" s="67">
        <f t="shared" si="91"/>
        <v>2.0499999999999972</v>
      </c>
      <c r="M80" s="69">
        <f t="shared" si="92"/>
        <v>24599.999999999967</v>
      </c>
    </row>
    <row r="81" spans="1:13" s="63" customFormat="1">
      <c r="A81" s="57">
        <v>43270</v>
      </c>
      <c r="B81" s="58" t="s">
        <v>459</v>
      </c>
      <c r="C81" s="59">
        <v>500</v>
      </c>
      <c r="D81" s="58" t="s">
        <v>14</v>
      </c>
      <c r="E81" s="58">
        <v>2263.75</v>
      </c>
      <c r="F81" s="58">
        <v>2278.4499999999998</v>
      </c>
      <c r="G81" s="73"/>
      <c r="H81" s="73"/>
      <c r="I81" s="60">
        <f t="shared" si="90"/>
        <v>7349.9999999999091</v>
      </c>
      <c r="J81" s="61"/>
      <c r="K81" s="61"/>
      <c r="L81" s="61">
        <f t="shared" si="91"/>
        <v>14.699999999999818</v>
      </c>
      <c r="M81" s="62">
        <f t="shared" si="92"/>
        <v>7349.9999999999091</v>
      </c>
    </row>
    <row r="82" spans="1:13" s="63" customFormat="1">
      <c r="A82" s="57">
        <v>43269</v>
      </c>
      <c r="B82" s="58" t="s">
        <v>437</v>
      </c>
      <c r="C82" s="59">
        <v>600</v>
      </c>
      <c r="D82" s="58" t="s">
        <v>15</v>
      </c>
      <c r="E82" s="58">
        <v>1481.4</v>
      </c>
      <c r="F82" s="58">
        <v>1471.05</v>
      </c>
      <c r="G82" s="73"/>
      <c r="H82" s="73"/>
      <c r="I82" s="60">
        <f t="shared" ref="I82:I84" si="95">(IF(D82="SHORT",E82-F82,IF(D82="LONG",F82-E82)))*C82</f>
        <v>6210.0000000000819</v>
      </c>
      <c r="J82" s="61"/>
      <c r="K82" s="61"/>
      <c r="L82" s="61">
        <f t="shared" ref="L82:L84" si="96">(J82+I82+K82)/C82</f>
        <v>10.350000000000136</v>
      </c>
      <c r="M82" s="62">
        <f t="shared" ref="M82:M84" si="97">L82*C82</f>
        <v>6210.0000000000819</v>
      </c>
    </row>
    <row r="83" spans="1:13" s="63" customFormat="1">
      <c r="A83" s="57">
        <v>43269</v>
      </c>
      <c r="B83" s="58" t="s">
        <v>34</v>
      </c>
      <c r="C83" s="59">
        <v>1200</v>
      </c>
      <c r="D83" s="58" t="s">
        <v>15</v>
      </c>
      <c r="E83" s="58">
        <v>695.75</v>
      </c>
      <c r="F83" s="58">
        <v>691.2</v>
      </c>
      <c r="G83" s="73"/>
      <c r="H83" s="73"/>
      <c r="I83" s="60">
        <f t="shared" si="95"/>
        <v>5459.9999999999454</v>
      </c>
      <c r="J83" s="61"/>
      <c r="K83" s="61"/>
      <c r="L83" s="61">
        <f t="shared" si="96"/>
        <v>4.5499999999999545</v>
      </c>
      <c r="M83" s="62">
        <f t="shared" si="97"/>
        <v>5459.9999999999454</v>
      </c>
    </row>
    <row r="84" spans="1:13" s="32" customFormat="1">
      <c r="A84" s="70">
        <v>43269</v>
      </c>
      <c r="B84" s="71" t="s">
        <v>366</v>
      </c>
      <c r="C84" s="72">
        <v>4000</v>
      </c>
      <c r="D84" s="71" t="s">
        <v>14</v>
      </c>
      <c r="E84" s="71">
        <v>132.6</v>
      </c>
      <c r="F84" s="71">
        <v>133.5</v>
      </c>
      <c r="G84" s="66">
        <v>134.6</v>
      </c>
      <c r="H84" s="66">
        <v>135.75</v>
      </c>
      <c r="I84" s="68">
        <f t="shared" si="95"/>
        <v>3600.0000000000227</v>
      </c>
      <c r="J84" s="67">
        <f t="shared" ref="J84" si="98">(IF(D84="SHORT",IF(G84="",0,F84-G84),IF(D84="LONG",IF(G84="",0,G84-F84))))*C84</f>
        <v>4399.9999999999773</v>
      </c>
      <c r="K84" s="67">
        <f t="shared" ref="K84" si="99">(IF(D84="SHORT",IF(H84="",0,G84-H84),IF(D84="LONG",IF(H84="",0,(H84-G84)))))*C84</f>
        <v>4600.0000000000227</v>
      </c>
      <c r="L84" s="67">
        <f t="shared" si="96"/>
        <v>3.1500000000000052</v>
      </c>
      <c r="M84" s="69">
        <f t="shared" si="97"/>
        <v>12600.000000000022</v>
      </c>
    </row>
    <row r="85" spans="1:13" s="63" customFormat="1">
      <c r="A85" s="57">
        <v>43266</v>
      </c>
      <c r="B85" s="58" t="s">
        <v>443</v>
      </c>
      <c r="C85" s="59">
        <v>500</v>
      </c>
      <c r="D85" s="58" t="s">
        <v>14</v>
      </c>
      <c r="E85" s="58">
        <v>1018</v>
      </c>
      <c r="F85" s="58">
        <v>1024.5999999999999</v>
      </c>
      <c r="G85" s="73"/>
      <c r="H85" s="73"/>
      <c r="I85" s="60">
        <f t="shared" ref="I85:I87" si="100">(IF(D85="SHORT",E85-F85,IF(D85="LONG",F85-E85)))*C85</f>
        <v>3299.9999999999545</v>
      </c>
      <c r="J85" s="61"/>
      <c r="K85" s="61"/>
      <c r="L85" s="61">
        <f t="shared" ref="L85:L87" si="101">(J85+I85+K85)/C85</f>
        <v>6.5999999999999091</v>
      </c>
      <c r="M85" s="62">
        <f t="shared" ref="M85:M87" si="102">L85*C85</f>
        <v>3299.9999999999545</v>
      </c>
    </row>
    <row r="86" spans="1:13" s="63" customFormat="1">
      <c r="A86" s="57">
        <v>43266</v>
      </c>
      <c r="B86" s="58" t="s">
        <v>385</v>
      </c>
      <c r="C86" s="59">
        <v>400</v>
      </c>
      <c r="D86" s="58" t="s">
        <v>14</v>
      </c>
      <c r="E86" s="58">
        <v>1201.3</v>
      </c>
      <c r="F86" s="58">
        <v>1190.45</v>
      </c>
      <c r="G86" s="73"/>
      <c r="H86" s="73"/>
      <c r="I86" s="60">
        <f t="shared" si="100"/>
        <v>-4339.9999999999636</v>
      </c>
      <c r="J86" s="61"/>
      <c r="K86" s="61"/>
      <c r="L86" s="61">
        <f t="shared" si="101"/>
        <v>-10.849999999999909</v>
      </c>
      <c r="M86" s="62">
        <f t="shared" si="102"/>
        <v>-4339.9999999999636</v>
      </c>
    </row>
    <row r="87" spans="1:13" s="32" customFormat="1">
      <c r="A87" s="70">
        <v>43266</v>
      </c>
      <c r="B87" s="71" t="s">
        <v>434</v>
      </c>
      <c r="C87" s="72">
        <v>1750</v>
      </c>
      <c r="D87" s="71" t="s">
        <v>15</v>
      </c>
      <c r="E87" s="71">
        <v>240</v>
      </c>
      <c r="F87" s="71">
        <v>238.3</v>
      </c>
      <c r="G87" s="66">
        <v>236.25</v>
      </c>
      <c r="H87" s="66">
        <v>234.25</v>
      </c>
      <c r="I87" s="68">
        <f t="shared" si="100"/>
        <v>2974.99999999998</v>
      </c>
      <c r="J87" s="67">
        <f t="shared" ref="J87" si="103">(IF(D87="SHORT",IF(G87="",0,F87-G87),IF(D87="LONG",IF(G87="",0,G87-F87))))*C87</f>
        <v>3587.50000000002</v>
      </c>
      <c r="K87" s="67">
        <f t="shared" ref="K87" si="104">(IF(D87="SHORT",IF(H87="",0,G87-H87),IF(D87="LONG",IF(H87="",0,(H87-G87)))))*C87</f>
        <v>3500</v>
      </c>
      <c r="L87" s="67">
        <f t="shared" si="101"/>
        <v>5.75</v>
      </c>
      <c r="M87" s="69">
        <f t="shared" si="102"/>
        <v>10062.5</v>
      </c>
    </row>
    <row r="88" spans="1:13" s="63" customFormat="1">
      <c r="A88" s="57">
        <v>43264</v>
      </c>
      <c r="B88" s="58" t="s">
        <v>391</v>
      </c>
      <c r="C88" s="59">
        <v>300</v>
      </c>
      <c r="D88" s="58" t="s">
        <v>15</v>
      </c>
      <c r="E88" s="58">
        <v>1943</v>
      </c>
      <c r="F88" s="58">
        <v>1930.4</v>
      </c>
      <c r="G88" s="73"/>
      <c r="H88" s="73"/>
      <c r="I88" s="60">
        <f t="shared" ref="I88" si="105">(IF(D88="SHORT",E88-F88,IF(D88="LONG",F88-E88)))*C88</f>
        <v>3779.9999999999727</v>
      </c>
      <c r="J88" s="61"/>
      <c r="K88" s="61"/>
      <c r="L88" s="61">
        <f t="shared" ref="L88" si="106">(J88+I88+K88)/C88</f>
        <v>12.599999999999909</v>
      </c>
      <c r="M88" s="62">
        <f t="shared" ref="M88" si="107">L88*C88</f>
        <v>3779.9999999999727</v>
      </c>
    </row>
    <row r="89" spans="1:13" s="63" customFormat="1">
      <c r="A89" s="57">
        <v>43264</v>
      </c>
      <c r="B89" s="58" t="s">
        <v>373</v>
      </c>
      <c r="C89" s="59">
        <v>1200</v>
      </c>
      <c r="D89" s="58" t="s">
        <v>14</v>
      </c>
      <c r="E89" s="58">
        <v>399.45</v>
      </c>
      <c r="F89" s="58">
        <v>395.85</v>
      </c>
      <c r="G89" s="73"/>
      <c r="H89" s="73"/>
      <c r="I89" s="60">
        <f t="shared" ref="I89" si="108">(IF(D89="SHORT",E89-F89,IF(D89="LONG",F89-E89)))*C89</f>
        <v>-4319.9999999999591</v>
      </c>
      <c r="J89" s="61"/>
      <c r="K89" s="61"/>
      <c r="L89" s="61">
        <f t="shared" ref="L89" si="109">(J89+I89+K89)/C89</f>
        <v>-3.5999999999999659</v>
      </c>
      <c r="M89" s="62">
        <f t="shared" ref="M89" si="110">L89*C89</f>
        <v>-4319.9999999999591</v>
      </c>
    </row>
    <row r="90" spans="1:13" s="63" customFormat="1">
      <c r="A90" s="57">
        <v>43263</v>
      </c>
      <c r="B90" s="58" t="s">
        <v>379</v>
      </c>
      <c r="C90" s="59">
        <v>1200</v>
      </c>
      <c r="D90" s="58" t="s">
        <v>14</v>
      </c>
      <c r="E90" s="58">
        <v>711.7</v>
      </c>
      <c r="F90" s="58">
        <v>714.35</v>
      </c>
      <c r="G90" s="73"/>
      <c r="H90" s="73"/>
      <c r="I90" s="60">
        <f t="shared" ref="I90:I92" si="111">(IF(D90="SHORT",E90-F90,IF(D90="LONG",F90-E90)))*C90</f>
        <v>3179.9999999999727</v>
      </c>
      <c r="J90" s="61"/>
      <c r="K90" s="61"/>
      <c r="L90" s="61">
        <f t="shared" ref="L90:L92" si="112">(J90+I90+K90)/C90</f>
        <v>2.6499999999999773</v>
      </c>
      <c r="M90" s="62">
        <f t="shared" ref="M90:M92" si="113">L90*C90</f>
        <v>3179.9999999999727</v>
      </c>
    </row>
    <row r="91" spans="1:13" s="63" customFormat="1">
      <c r="A91" s="57">
        <v>43263</v>
      </c>
      <c r="B91" s="58" t="s">
        <v>424</v>
      </c>
      <c r="C91" s="59">
        <v>800</v>
      </c>
      <c r="D91" s="58" t="s">
        <v>14</v>
      </c>
      <c r="E91" s="58">
        <v>1165</v>
      </c>
      <c r="F91" s="58">
        <v>1173.1500000000001</v>
      </c>
      <c r="G91" s="73">
        <v>1183.1500000000001</v>
      </c>
      <c r="H91" s="73"/>
      <c r="I91" s="60">
        <f t="shared" si="111"/>
        <v>6520.0000000000728</v>
      </c>
      <c r="J91" s="61">
        <f t="shared" ref="J91" si="114">(IF(D91="SHORT",IF(G91="",0,F91-G91),IF(D91="LONG",IF(G91="",0,G91-F91))))*C91</f>
        <v>8000</v>
      </c>
      <c r="K91" s="61"/>
      <c r="L91" s="61">
        <f t="shared" si="112"/>
        <v>18.150000000000091</v>
      </c>
      <c r="M91" s="62">
        <f t="shared" si="113"/>
        <v>14520.000000000073</v>
      </c>
    </row>
    <row r="92" spans="1:13" s="63" customFormat="1">
      <c r="A92" s="57">
        <v>43263</v>
      </c>
      <c r="B92" s="58" t="s">
        <v>405</v>
      </c>
      <c r="C92" s="59">
        <v>4000</v>
      </c>
      <c r="D92" s="58" t="s">
        <v>14</v>
      </c>
      <c r="E92" s="58">
        <v>94.3</v>
      </c>
      <c r="F92" s="58">
        <v>95</v>
      </c>
      <c r="G92" s="73"/>
      <c r="H92" s="73"/>
      <c r="I92" s="60">
        <f t="shared" si="111"/>
        <v>2800.0000000000114</v>
      </c>
      <c r="J92" s="61"/>
      <c r="K92" s="61"/>
      <c r="L92" s="61">
        <f t="shared" si="112"/>
        <v>0.70000000000000284</v>
      </c>
      <c r="M92" s="62">
        <f t="shared" si="113"/>
        <v>2800.0000000000114</v>
      </c>
    </row>
    <row r="93" spans="1:13" s="63" customFormat="1">
      <c r="A93" s="57">
        <v>43262</v>
      </c>
      <c r="B93" s="58" t="s">
        <v>458</v>
      </c>
      <c r="C93" s="59">
        <v>1000</v>
      </c>
      <c r="D93" s="58" t="s">
        <v>14</v>
      </c>
      <c r="E93" s="58">
        <v>915.65</v>
      </c>
      <c r="F93" s="58">
        <v>918.95</v>
      </c>
      <c r="G93" s="73"/>
      <c r="H93" s="73"/>
      <c r="I93" s="60">
        <f t="shared" ref="I93:I94" si="115">(IF(D93="SHORT",E93-F93,IF(D93="LONG",F93-E93)))*C93</f>
        <v>3300.0000000000682</v>
      </c>
      <c r="J93" s="61"/>
      <c r="K93" s="61"/>
      <c r="L93" s="61">
        <f t="shared" ref="L93:L94" si="116">(J93+I93+K93)/C93</f>
        <v>3.3000000000000682</v>
      </c>
      <c r="M93" s="62">
        <f t="shared" ref="M93:M94" si="117">L93*C93</f>
        <v>3300.0000000000682</v>
      </c>
    </row>
    <row r="94" spans="1:13" s="63" customFormat="1">
      <c r="A94" s="57">
        <v>43262</v>
      </c>
      <c r="B94" s="58" t="s">
        <v>391</v>
      </c>
      <c r="C94" s="59">
        <v>300</v>
      </c>
      <c r="D94" s="58" t="s">
        <v>14</v>
      </c>
      <c r="E94" s="58">
        <v>1907</v>
      </c>
      <c r="F94" s="58">
        <v>1920.35</v>
      </c>
      <c r="G94" s="73"/>
      <c r="H94" s="73"/>
      <c r="I94" s="60">
        <f t="shared" si="115"/>
        <v>4004.9999999999727</v>
      </c>
      <c r="J94" s="61"/>
      <c r="K94" s="61"/>
      <c r="L94" s="61">
        <f t="shared" si="116"/>
        <v>13.349999999999909</v>
      </c>
      <c r="M94" s="62">
        <f t="shared" si="117"/>
        <v>4004.9999999999727</v>
      </c>
    </row>
    <row r="95" spans="1:13" s="32" customFormat="1">
      <c r="A95" s="70">
        <v>43259</v>
      </c>
      <c r="B95" s="71" t="s">
        <v>421</v>
      </c>
      <c r="C95" s="72">
        <v>500</v>
      </c>
      <c r="D95" s="71" t="s">
        <v>14</v>
      </c>
      <c r="E95" s="71">
        <v>1010.8</v>
      </c>
      <c r="F95" s="71">
        <v>1017.85</v>
      </c>
      <c r="G95" s="66">
        <v>1027</v>
      </c>
      <c r="H95" s="66">
        <v>1035.8</v>
      </c>
      <c r="I95" s="68">
        <f t="shared" ref="I95" si="118">(IF(D95="SHORT",E95-F95,IF(D95="LONG",F95-E95)))*C95</f>
        <v>3525.0000000000341</v>
      </c>
      <c r="J95" s="67">
        <f t="shared" ref="J95" si="119">(IF(D95="SHORT",IF(G95="",0,F95-G95),IF(D95="LONG",IF(G95="",0,G95-F95))))*C95</f>
        <v>4574.9999999999891</v>
      </c>
      <c r="K95" s="67">
        <f t="shared" ref="K95" si="120">(IF(D95="SHORT",IF(H95="",0,G95-H95),IF(D95="LONG",IF(H95="",0,(H95-G95)))))*C95</f>
        <v>4399.9999999999773</v>
      </c>
      <c r="L95" s="67">
        <f t="shared" ref="L95" si="121">(J95+I95+K95)/C95</f>
        <v>25</v>
      </c>
      <c r="M95" s="69">
        <f t="shared" ref="M95" si="122">L95*C95</f>
        <v>12500</v>
      </c>
    </row>
    <row r="96" spans="1:13" s="63" customFormat="1">
      <c r="A96" s="57">
        <v>43259</v>
      </c>
      <c r="B96" s="58" t="s">
        <v>421</v>
      </c>
      <c r="C96" s="59">
        <v>500</v>
      </c>
      <c r="D96" s="58" t="s">
        <v>14</v>
      </c>
      <c r="E96" s="58">
        <v>1010.8</v>
      </c>
      <c r="F96" s="58">
        <v>1014.1</v>
      </c>
      <c r="G96" s="73"/>
      <c r="H96" s="73"/>
      <c r="I96" s="60">
        <f t="shared" ref="I96:I98" si="123">(IF(D96="SHORT",E96-F96,IF(D96="LONG",F96-E96)))*C96</f>
        <v>1650.0000000000341</v>
      </c>
      <c r="J96" s="61"/>
      <c r="K96" s="61"/>
      <c r="L96" s="61">
        <f t="shared" ref="L96:L98" si="124">(J96+I96+K96)/C96</f>
        <v>3.3000000000000682</v>
      </c>
      <c r="M96" s="62">
        <f t="shared" ref="M96:M98" si="125">L96*C96</f>
        <v>1650.0000000000341</v>
      </c>
    </row>
    <row r="97" spans="1:13" s="63" customFormat="1">
      <c r="A97" s="57">
        <v>43259</v>
      </c>
      <c r="B97" s="58" t="s">
        <v>454</v>
      </c>
      <c r="C97" s="59">
        <v>2000</v>
      </c>
      <c r="D97" s="58" t="s">
        <v>15</v>
      </c>
      <c r="E97" s="58">
        <v>403.4</v>
      </c>
      <c r="F97" s="58">
        <v>407.05</v>
      </c>
      <c r="G97" s="73"/>
      <c r="H97" s="73"/>
      <c r="I97" s="60">
        <f t="shared" si="123"/>
        <v>-7300.0000000000682</v>
      </c>
      <c r="J97" s="61"/>
      <c r="K97" s="61"/>
      <c r="L97" s="61">
        <f t="shared" si="124"/>
        <v>-3.6500000000000341</v>
      </c>
      <c r="M97" s="62">
        <f t="shared" si="125"/>
        <v>-7300.0000000000682</v>
      </c>
    </row>
    <row r="98" spans="1:13" s="63" customFormat="1">
      <c r="A98" s="57">
        <v>43259</v>
      </c>
      <c r="B98" s="58" t="s">
        <v>400</v>
      </c>
      <c r="C98" s="59">
        <v>7000</v>
      </c>
      <c r="D98" s="58" t="s">
        <v>14</v>
      </c>
      <c r="E98" s="58">
        <v>147</v>
      </c>
      <c r="F98" s="58">
        <v>148</v>
      </c>
      <c r="G98" s="73"/>
      <c r="H98" s="73"/>
      <c r="I98" s="60">
        <f t="shared" si="123"/>
        <v>7000</v>
      </c>
      <c r="J98" s="61"/>
      <c r="K98" s="61"/>
      <c r="L98" s="61">
        <f t="shared" si="124"/>
        <v>1</v>
      </c>
      <c r="M98" s="62">
        <f t="shared" si="125"/>
        <v>7000</v>
      </c>
    </row>
    <row r="99" spans="1:13" s="63" customFormat="1">
      <c r="A99" s="57">
        <v>43258</v>
      </c>
      <c r="B99" s="58" t="s">
        <v>442</v>
      </c>
      <c r="C99" s="59">
        <v>2600</v>
      </c>
      <c r="D99" s="58" t="s">
        <v>14</v>
      </c>
      <c r="E99" s="58">
        <v>335.9</v>
      </c>
      <c r="F99" s="58">
        <v>338.25</v>
      </c>
      <c r="G99" s="73"/>
      <c r="H99" s="73"/>
      <c r="I99" s="60">
        <f t="shared" ref="I99:I101" si="126">(IF(D99="SHORT",E99-F99,IF(D99="LONG",F99-E99)))*C99</f>
        <v>6110.0000000000591</v>
      </c>
      <c r="J99" s="61"/>
      <c r="K99" s="61"/>
      <c r="L99" s="61">
        <f t="shared" ref="L99:L101" si="127">(J99+I99+K99)/C99</f>
        <v>2.3500000000000227</v>
      </c>
      <c r="M99" s="62">
        <f t="shared" ref="M99:M101" si="128">L99*C99</f>
        <v>6110.0000000000591</v>
      </c>
    </row>
    <row r="100" spans="1:13" s="63" customFormat="1">
      <c r="A100" s="57">
        <v>43258</v>
      </c>
      <c r="B100" s="58" t="s">
        <v>396</v>
      </c>
      <c r="C100" s="59">
        <v>4500</v>
      </c>
      <c r="D100" s="58" t="s">
        <v>14</v>
      </c>
      <c r="E100" s="58">
        <v>113</v>
      </c>
      <c r="F100" s="58">
        <v>113.85</v>
      </c>
      <c r="G100" s="73"/>
      <c r="H100" s="73"/>
      <c r="I100" s="60">
        <f t="shared" si="126"/>
        <v>3824.9999999999745</v>
      </c>
      <c r="J100" s="61"/>
      <c r="K100" s="61"/>
      <c r="L100" s="61">
        <f t="shared" si="127"/>
        <v>0.84999999999999432</v>
      </c>
      <c r="M100" s="62">
        <f t="shared" si="128"/>
        <v>3824.9999999999745</v>
      </c>
    </row>
    <row r="101" spans="1:13" s="63" customFormat="1">
      <c r="A101" s="57">
        <v>43258</v>
      </c>
      <c r="B101" s="58" t="s">
        <v>376</v>
      </c>
      <c r="C101" s="59">
        <v>800</v>
      </c>
      <c r="D101" s="58" t="s">
        <v>14</v>
      </c>
      <c r="E101" s="58">
        <v>1328.6</v>
      </c>
      <c r="F101" s="58">
        <v>1337.9</v>
      </c>
      <c r="G101" s="73"/>
      <c r="H101" s="73"/>
      <c r="I101" s="60">
        <f t="shared" si="126"/>
        <v>7440.0000000001455</v>
      </c>
      <c r="J101" s="61"/>
      <c r="K101" s="61"/>
      <c r="L101" s="61">
        <f t="shared" si="127"/>
        <v>9.3000000000001819</v>
      </c>
      <c r="M101" s="62">
        <f t="shared" si="128"/>
        <v>7440.0000000001455</v>
      </c>
    </row>
    <row r="102" spans="1:13" s="63" customFormat="1">
      <c r="A102" s="57">
        <v>43257</v>
      </c>
      <c r="B102" s="58" t="s">
        <v>423</v>
      </c>
      <c r="C102" s="59">
        <v>3200</v>
      </c>
      <c r="D102" s="58" t="s">
        <v>14</v>
      </c>
      <c r="E102" s="58">
        <v>153.69999999999999</v>
      </c>
      <c r="F102" s="58">
        <v>154.69999999999999</v>
      </c>
      <c r="G102" s="73"/>
      <c r="H102" s="73"/>
      <c r="I102" s="60">
        <f t="shared" ref="I102:I103" si="129">(IF(D102="SHORT",E102-F102,IF(D102="LONG",F102-E102)))*C102</f>
        <v>3200</v>
      </c>
      <c r="J102" s="61"/>
      <c r="K102" s="61"/>
      <c r="L102" s="61">
        <f t="shared" ref="L102:L103" si="130">(J102+I102+K102)/C102</f>
        <v>1</v>
      </c>
      <c r="M102" s="62">
        <f t="shared" ref="M102:M103" si="131">L102*C102</f>
        <v>3200</v>
      </c>
    </row>
    <row r="103" spans="1:13" s="63" customFormat="1">
      <c r="A103" s="57">
        <v>43257</v>
      </c>
      <c r="B103" s="58" t="s">
        <v>408</v>
      </c>
      <c r="C103" s="59">
        <v>1300</v>
      </c>
      <c r="D103" s="58" t="s">
        <v>14</v>
      </c>
      <c r="E103" s="58">
        <v>545</v>
      </c>
      <c r="F103" s="58">
        <v>548.79999999999995</v>
      </c>
      <c r="G103" s="73">
        <v>553.45000000000005</v>
      </c>
      <c r="H103" s="73"/>
      <c r="I103" s="60">
        <f t="shared" si="129"/>
        <v>4939.9999999999409</v>
      </c>
      <c r="J103" s="61">
        <f t="shared" ref="J103" si="132">(IF(D103="SHORT",IF(G103="",0,F103-G103),IF(D103="LONG",IF(G103="",0,G103-F103))))*C103</f>
        <v>6045.0000000001182</v>
      </c>
      <c r="K103" s="61"/>
      <c r="L103" s="61">
        <f t="shared" si="130"/>
        <v>8.4500000000000455</v>
      </c>
      <c r="M103" s="62">
        <f t="shared" si="131"/>
        <v>10985.000000000058</v>
      </c>
    </row>
    <row r="104" spans="1:13" s="63" customFormat="1">
      <c r="A104" s="57">
        <v>43256</v>
      </c>
      <c r="B104" s="58" t="s">
        <v>385</v>
      </c>
      <c r="C104" s="59">
        <v>400</v>
      </c>
      <c r="D104" s="58" t="s">
        <v>15</v>
      </c>
      <c r="E104" s="58">
        <v>1146</v>
      </c>
      <c r="F104" s="58">
        <v>1138.55</v>
      </c>
      <c r="G104" s="73">
        <v>1129.4000000000001</v>
      </c>
      <c r="H104" s="73"/>
      <c r="I104" s="60">
        <f t="shared" ref="I104:I106" si="133">(IF(D104="SHORT",E104-F104,IF(D104="LONG",F104-E104)))*C104</f>
        <v>2980.0000000000182</v>
      </c>
      <c r="J104" s="61">
        <f t="shared" ref="J104:J106" si="134">(IF(D104="SHORT",IF(G104="",0,F104-G104),IF(D104="LONG",IF(G104="",0,G104-F104))))*C104</f>
        <v>3659.9999999999454</v>
      </c>
      <c r="K104" s="61"/>
      <c r="L104" s="61">
        <f t="shared" ref="L104:L106" si="135">(J104+I104+K104)/C104</f>
        <v>16.599999999999909</v>
      </c>
      <c r="M104" s="62">
        <f t="shared" ref="M104:M106" si="136">L104*C104</f>
        <v>6639.9999999999636</v>
      </c>
    </row>
    <row r="105" spans="1:13" s="63" customFormat="1">
      <c r="A105" s="57">
        <v>43256</v>
      </c>
      <c r="B105" s="58" t="s">
        <v>187</v>
      </c>
      <c r="C105" s="59">
        <v>4950</v>
      </c>
      <c r="D105" s="58" t="s">
        <v>15</v>
      </c>
      <c r="E105" s="58">
        <v>113.3</v>
      </c>
      <c r="F105" s="58">
        <v>112.5</v>
      </c>
      <c r="G105" s="73">
        <v>111.55</v>
      </c>
      <c r="H105" s="73"/>
      <c r="I105" s="60">
        <f t="shared" si="133"/>
        <v>3959.9999999999859</v>
      </c>
      <c r="J105" s="61">
        <f t="shared" si="134"/>
        <v>4702.5000000000136</v>
      </c>
      <c r="K105" s="61"/>
      <c r="L105" s="61">
        <f t="shared" si="135"/>
        <v>1.75</v>
      </c>
      <c r="M105" s="62">
        <f t="shared" si="136"/>
        <v>8662.5</v>
      </c>
    </row>
    <row r="106" spans="1:13" s="63" customFormat="1">
      <c r="A106" s="57">
        <v>43256</v>
      </c>
      <c r="B106" s="58" t="s">
        <v>457</v>
      </c>
      <c r="C106" s="59">
        <v>1500</v>
      </c>
      <c r="D106" s="58" t="s">
        <v>15</v>
      </c>
      <c r="E106" s="58">
        <v>286.55</v>
      </c>
      <c r="F106" s="58">
        <v>284.5</v>
      </c>
      <c r="G106" s="73">
        <v>282.10000000000002</v>
      </c>
      <c r="H106" s="73"/>
      <c r="I106" s="60">
        <f t="shared" si="133"/>
        <v>3075.0000000000173</v>
      </c>
      <c r="J106" s="61">
        <f t="shared" si="134"/>
        <v>3599.9999999999659</v>
      </c>
      <c r="K106" s="61"/>
      <c r="L106" s="61">
        <f t="shared" si="135"/>
        <v>4.4499999999999895</v>
      </c>
      <c r="M106" s="62">
        <f t="shared" si="136"/>
        <v>6674.9999999999845</v>
      </c>
    </row>
    <row r="107" spans="1:13" s="63" customFormat="1">
      <c r="A107" s="57">
        <v>43255</v>
      </c>
      <c r="B107" s="58" t="s">
        <v>367</v>
      </c>
      <c r="C107" s="59">
        <v>1200</v>
      </c>
      <c r="D107" s="58" t="s">
        <v>15</v>
      </c>
      <c r="E107" s="58">
        <v>1004.55</v>
      </c>
      <c r="F107" s="58">
        <v>997.5</v>
      </c>
      <c r="G107" s="73"/>
      <c r="H107" s="73"/>
      <c r="I107" s="60">
        <f t="shared" ref="I107:I109" si="137">(IF(D107="SHORT",E107-F107,IF(D107="LONG",F107-E107)))*C107</f>
        <v>8459.9999999999454</v>
      </c>
      <c r="J107" s="61"/>
      <c r="K107" s="61"/>
      <c r="L107" s="61">
        <f t="shared" ref="L107:L109" si="138">(J107+I107+K107)/C107</f>
        <v>7.0499999999999545</v>
      </c>
      <c r="M107" s="62">
        <f t="shared" ref="M107:M109" si="139">L107*C107</f>
        <v>8459.9999999999454</v>
      </c>
    </row>
    <row r="108" spans="1:13" s="63" customFormat="1" ht="16.5" customHeight="1">
      <c r="A108" s="57">
        <v>43255</v>
      </c>
      <c r="B108" s="58" t="s">
        <v>373</v>
      </c>
      <c r="C108" s="59">
        <v>1200</v>
      </c>
      <c r="D108" s="58" t="s">
        <v>14</v>
      </c>
      <c r="E108" s="58">
        <v>411.5</v>
      </c>
      <c r="F108" s="58">
        <v>414.35</v>
      </c>
      <c r="G108" s="73"/>
      <c r="H108" s="73"/>
      <c r="I108" s="60">
        <f t="shared" si="137"/>
        <v>3420.0000000000273</v>
      </c>
      <c r="J108" s="61"/>
      <c r="K108" s="61"/>
      <c r="L108" s="61">
        <f t="shared" si="138"/>
        <v>2.8500000000000227</v>
      </c>
      <c r="M108" s="62">
        <f t="shared" si="139"/>
        <v>3420.0000000000273</v>
      </c>
    </row>
    <row r="109" spans="1:13" s="32" customFormat="1">
      <c r="A109" s="70">
        <v>43255</v>
      </c>
      <c r="B109" s="71" t="s">
        <v>456</v>
      </c>
      <c r="C109" s="72">
        <v>3000</v>
      </c>
      <c r="D109" s="71" t="s">
        <v>15</v>
      </c>
      <c r="E109" s="71">
        <v>258.8</v>
      </c>
      <c r="F109" s="71">
        <v>257.2</v>
      </c>
      <c r="G109" s="66">
        <v>255.3</v>
      </c>
      <c r="H109" s="66">
        <v>253.4</v>
      </c>
      <c r="I109" s="68">
        <f t="shared" si="137"/>
        <v>4800.0000000000682</v>
      </c>
      <c r="J109" s="67">
        <f t="shared" ref="J109" si="140">(IF(D109="SHORT",IF(G109="",0,F109-G109),IF(D109="LONG",IF(G109="",0,G109-F109))))*C109</f>
        <v>5699.9999999999318</v>
      </c>
      <c r="K109" s="67">
        <f t="shared" ref="K109" si="141">(IF(D109="SHORT",IF(H109="",0,G109-H109),IF(D109="LONG",IF(H109="",0,(H109-G109)))))*C109</f>
        <v>5700.0000000000173</v>
      </c>
      <c r="L109" s="67">
        <f t="shared" si="138"/>
        <v>5.4000000000000057</v>
      </c>
      <c r="M109" s="69">
        <f t="shared" si="139"/>
        <v>16200.000000000016</v>
      </c>
    </row>
    <row r="110" spans="1:13" s="63" customFormat="1">
      <c r="A110" s="57">
        <v>43252</v>
      </c>
      <c r="B110" s="58" t="s">
        <v>434</v>
      </c>
      <c r="C110" s="59">
        <v>1750</v>
      </c>
      <c r="D110" s="58" t="s">
        <v>15</v>
      </c>
      <c r="E110" s="58">
        <v>251.5</v>
      </c>
      <c r="F110" s="58">
        <v>249.7</v>
      </c>
      <c r="G110" s="73"/>
      <c r="H110" s="73"/>
      <c r="I110" s="60">
        <f t="shared" ref="I110:I112" si="142">(IF(D110="SHORT",E110-F110,IF(D110="LONG",F110-E110)))*C110</f>
        <v>3150.00000000002</v>
      </c>
      <c r="J110" s="61"/>
      <c r="K110" s="61"/>
      <c r="L110" s="61">
        <f t="shared" ref="L110:L112" si="143">(J110+I110+K110)/C110</f>
        <v>1.8000000000000114</v>
      </c>
      <c r="M110" s="62">
        <f t="shared" ref="M110:M112" si="144">L110*C110</f>
        <v>3150.00000000002</v>
      </c>
    </row>
    <row r="111" spans="1:13" s="63" customFormat="1">
      <c r="A111" s="57">
        <v>43252</v>
      </c>
      <c r="B111" s="58" t="s">
        <v>448</v>
      </c>
      <c r="C111" s="59">
        <v>250</v>
      </c>
      <c r="D111" s="58" t="s">
        <v>15</v>
      </c>
      <c r="E111" s="58">
        <v>1950.15</v>
      </c>
      <c r="F111" s="58">
        <v>1945.1</v>
      </c>
      <c r="G111" s="73"/>
      <c r="H111" s="73"/>
      <c r="I111" s="60">
        <f t="shared" si="142"/>
        <v>1262.5000000000455</v>
      </c>
      <c r="J111" s="61"/>
      <c r="K111" s="61"/>
      <c r="L111" s="61">
        <f t="shared" si="143"/>
        <v>5.0500000000001819</v>
      </c>
      <c r="M111" s="62">
        <f t="shared" si="144"/>
        <v>1262.5000000000455</v>
      </c>
    </row>
    <row r="112" spans="1:13" s="63" customFormat="1">
      <c r="A112" s="57">
        <v>43252</v>
      </c>
      <c r="B112" s="58" t="s">
        <v>453</v>
      </c>
      <c r="C112" s="59">
        <v>600</v>
      </c>
      <c r="D112" s="58" t="s">
        <v>15</v>
      </c>
      <c r="E112" s="58">
        <v>1205.5</v>
      </c>
      <c r="F112" s="58">
        <v>1198.25</v>
      </c>
      <c r="G112" s="73"/>
      <c r="H112" s="73"/>
      <c r="I112" s="60">
        <f t="shared" si="142"/>
        <v>4350</v>
      </c>
      <c r="J112" s="61"/>
      <c r="K112" s="61"/>
      <c r="L112" s="61">
        <f t="shared" si="143"/>
        <v>7.25</v>
      </c>
      <c r="M112" s="62">
        <f t="shared" si="144"/>
        <v>4350</v>
      </c>
    </row>
    <row r="113" spans="1:13" ht="15.75">
      <c r="A113" s="74"/>
      <c r="B113" s="75"/>
      <c r="C113" s="75"/>
      <c r="D113" s="75"/>
      <c r="E113" s="75"/>
      <c r="F113" s="75"/>
      <c r="G113" s="75"/>
      <c r="H113" s="75"/>
      <c r="I113" s="76"/>
      <c r="J113" s="77"/>
      <c r="K113" s="78"/>
      <c r="L113" s="79"/>
      <c r="M113" s="75"/>
    </row>
    <row r="114" spans="1:13" s="63" customFormat="1">
      <c r="A114" s="57">
        <v>43251</v>
      </c>
      <c r="B114" s="58" t="s">
        <v>455</v>
      </c>
      <c r="C114" s="59">
        <v>900</v>
      </c>
      <c r="D114" s="58" t="s">
        <v>14</v>
      </c>
      <c r="E114" s="58">
        <v>521.75</v>
      </c>
      <c r="F114" s="58">
        <v>525.1</v>
      </c>
      <c r="G114" s="73">
        <v>529.6</v>
      </c>
      <c r="H114" s="73"/>
      <c r="I114" s="60">
        <f t="shared" ref="I114" si="145">(IF(D114="SHORT",E114-F114,IF(D114="LONG",F114-E114)))*C114</f>
        <v>3015.0000000000205</v>
      </c>
      <c r="J114" s="61">
        <f t="shared" ref="J114" si="146">(IF(D114="SHORT",IF(G114="",0,F114-G114),IF(D114="LONG",IF(G114="",0,G114-F114))))*C114</f>
        <v>4050</v>
      </c>
      <c r="K114" s="61"/>
      <c r="L114" s="61">
        <f t="shared" ref="L114" si="147">(J114+I114+K114)/C114</f>
        <v>7.8500000000000218</v>
      </c>
      <c r="M114" s="62">
        <f t="shared" ref="M114" si="148">L114*C114</f>
        <v>7065.00000000002</v>
      </c>
    </row>
    <row r="115" spans="1:13" s="63" customFormat="1">
      <c r="A115" s="57">
        <v>43251</v>
      </c>
      <c r="B115" s="58" t="s">
        <v>365</v>
      </c>
      <c r="C115" s="59">
        <v>3000</v>
      </c>
      <c r="D115" s="58" t="s">
        <v>14</v>
      </c>
      <c r="E115" s="58">
        <v>172.15</v>
      </c>
      <c r="F115" s="58">
        <v>173.35</v>
      </c>
      <c r="G115" s="73"/>
      <c r="H115" s="73"/>
      <c r="I115" s="60">
        <f t="shared" ref="I115" si="149">(IF(D115="SHORT",E115-F115,IF(D115="LONG",F115-E115)))*C115</f>
        <v>3599.9999999999659</v>
      </c>
      <c r="J115" s="61"/>
      <c r="K115" s="61"/>
      <c r="L115" s="61">
        <f t="shared" ref="L115" si="150">(J115+I115+K115)/C115</f>
        <v>1.1999999999999886</v>
      </c>
      <c r="M115" s="62">
        <f t="shared" ref="M115" si="151">L115*C115</f>
        <v>3599.9999999999659</v>
      </c>
    </row>
    <row r="116" spans="1:13" s="63" customFormat="1">
      <c r="A116" s="57">
        <v>43250</v>
      </c>
      <c r="B116" s="58" t="s">
        <v>454</v>
      </c>
      <c r="C116" s="59">
        <v>2000</v>
      </c>
      <c r="D116" s="58" t="s">
        <v>15</v>
      </c>
      <c r="E116" s="58">
        <v>389.2</v>
      </c>
      <c r="F116" s="58">
        <v>386.95</v>
      </c>
      <c r="G116" s="73"/>
      <c r="H116" s="73"/>
      <c r="I116" s="60">
        <f t="shared" ref="I116" si="152">(IF(D116="SHORT",E116-F116,IF(D116="LONG",F116-E116)))*C116</f>
        <v>4500</v>
      </c>
      <c r="J116" s="61"/>
      <c r="K116" s="61"/>
      <c r="L116" s="61">
        <f t="shared" ref="L116" si="153">(J116+I116+K116)/C116</f>
        <v>2.25</v>
      </c>
      <c r="M116" s="62">
        <f t="shared" ref="M116" si="154">L116*C116</f>
        <v>4500</v>
      </c>
    </row>
    <row r="117" spans="1:13" s="63" customFormat="1">
      <c r="A117" s="57">
        <v>43250</v>
      </c>
      <c r="B117" s="58" t="s">
        <v>453</v>
      </c>
      <c r="C117" s="59">
        <v>600</v>
      </c>
      <c r="D117" s="58" t="s">
        <v>15</v>
      </c>
      <c r="E117" s="58">
        <v>1213.95</v>
      </c>
      <c r="F117" s="58">
        <v>1208.95</v>
      </c>
      <c r="G117" s="73"/>
      <c r="H117" s="73"/>
      <c r="I117" s="60">
        <f t="shared" ref="I117" si="155">(IF(D117="SHORT",E117-F117,IF(D117="LONG",F117-E117)))*C117</f>
        <v>3000</v>
      </c>
      <c r="J117" s="61"/>
      <c r="K117" s="61"/>
      <c r="L117" s="61">
        <f t="shared" ref="L117" si="156">(J117+I117+K117)/C117</f>
        <v>5</v>
      </c>
      <c r="M117" s="62">
        <f t="shared" ref="M117" si="157">L117*C117</f>
        <v>3000</v>
      </c>
    </row>
    <row r="118" spans="1:13" s="63" customFormat="1">
      <c r="A118" s="57">
        <v>43249</v>
      </c>
      <c r="B118" s="58" t="s">
        <v>442</v>
      </c>
      <c r="C118" s="59">
        <v>2600</v>
      </c>
      <c r="D118" s="58" t="s">
        <v>15</v>
      </c>
      <c r="E118" s="58">
        <v>321</v>
      </c>
      <c r="F118" s="58">
        <v>319.05</v>
      </c>
      <c r="G118" s="73"/>
      <c r="H118" s="73"/>
      <c r="I118" s="60">
        <f t="shared" ref="I118:I119" si="158">(IF(D118="SHORT",E118-F118,IF(D118="LONG",F118-E118)))*C118</f>
        <v>5069.9999999999709</v>
      </c>
      <c r="J118" s="61"/>
      <c r="K118" s="61"/>
      <c r="L118" s="61">
        <f t="shared" ref="L118:L119" si="159">(J118+I118+K118)/C118</f>
        <v>1.9499999999999889</v>
      </c>
      <c r="M118" s="62">
        <f t="shared" ref="M118:M119" si="160">L118*C118</f>
        <v>5069.9999999999709</v>
      </c>
    </row>
    <row r="119" spans="1:13" s="63" customFormat="1">
      <c r="A119" s="57">
        <v>43249</v>
      </c>
      <c r="B119" s="58" t="s">
        <v>376</v>
      </c>
      <c r="C119" s="59">
        <v>800</v>
      </c>
      <c r="D119" s="58" t="s">
        <v>14</v>
      </c>
      <c r="E119" s="58">
        <v>1292.9000000000001</v>
      </c>
      <c r="F119" s="58">
        <v>1297.2</v>
      </c>
      <c r="G119" s="73"/>
      <c r="H119" s="73"/>
      <c r="I119" s="60">
        <f t="shared" si="158"/>
        <v>3439.9999999999636</v>
      </c>
      <c r="J119" s="61"/>
      <c r="K119" s="61"/>
      <c r="L119" s="61">
        <f t="shared" si="159"/>
        <v>4.2999999999999545</v>
      </c>
      <c r="M119" s="62">
        <f t="shared" si="160"/>
        <v>3439.9999999999636</v>
      </c>
    </row>
    <row r="120" spans="1:13" s="63" customFormat="1">
      <c r="A120" s="57">
        <v>43248</v>
      </c>
      <c r="B120" s="58" t="s">
        <v>434</v>
      </c>
      <c r="C120" s="59">
        <v>3500</v>
      </c>
      <c r="D120" s="58" t="s">
        <v>14</v>
      </c>
      <c r="E120" s="58">
        <v>252.7</v>
      </c>
      <c r="F120" s="58">
        <v>253.5</v>
      </c>
      <c r="G120" s="73"/>
      <c r="H120" s="73"/>
      <c r="I120" s="60">
        <f t="shared" ref="I120:I123" si="161">(IF(D120="SHORT",E120-F120,IF(D120="LONG",F120-E120)))*C120</f>
        <v>2800.00000000004</v>
      </c>
      <c r="J120" s="61"/>
      <c r="K120" s="61"/>
      <c r="L120" s="61">
        <f t="shared" ref="L120:L123" si="162">(J120+I120+K120)/C120</f>
        <v>0.80000000000001148</v>
      </c>
      <c r="M120" s="62">
        <f t="shared" ref="M120:M123" si="163">L120*C120</f>
        <v>2800.00000000004</v>
      </c>
    </row>
    <row r="121" spans="1:13" s="63" customFormat="1">
      <c r="A121" s="57">
        <v>43248</v>
      </c>
      <c r="B121" s="58" t="s">
        <v>185</v>
      </c>
      <c r="C121" s="59">
        <v>1000</v>
      </c>
      <c r="D121" s="58" t="s">
        <v>14</v>
      </c>
      <c r="E121" s="58">
        <v>953.2</v>
      </c>
      <c r="F121" s="58">
        <v>944.6</v>
      </c>
      <c r="G121" s="73"/>
      <c r="H121" s="73"/>
      <c r="I121" s="60">
        <f t="shared" si="161"/>
        <v>-8600.0000000000218</v>
      </c>
      <c r="J121" s="61"/>
      <c r="K121" s="61"/>
      <c r="L121" s="61">
        <f t="shared" si="162"/>
        <v>-8.600000000000021</v>
      </c>
      <c r="M121" s="62">
        <f t="shared" si="163"/>
        <v>-8600.0000000000218</v>
      </c>
    </row>
    <row r="122" spans="1:13" s="63" customFormat="1">
      <c r="A122" s="57">
        <v>43248</v>
      </c>
      <c r="B122" s="58" t="s">
        <v>452</v>
      </c>
      <c r="C122" s="59">
        <v>1600</v>
      </c>
      <c r="D122" s="58" t="s">
        <v>14</v>
      </c>
      <c r="E122" s="58">
        <v>371</v>
      </c>
      <c r="F122" s="58">
        <v>373.2</v>
      </c>
      <c r="G122" s="73"/>
      <c r="H122" s="73"/>
      <c r="I122" s="60">
        <f t="shared" si="161"/>
        <v>3519.9999999999818</v>
      </c>
      <c r="J122" s="61"/>
      <c r="K122" s="61"/>
      <c r="L122" s="61">
        <f t="shared" si="162"/>
        <v>2.1999999999999886</v>
      </c>
      <c r="M122" s="62">
        <f t="shared" si="163"/>
        <v>3519.9999999999818</v>
      </c>
    </row>
    <row r="123" spans="1:13" s="32" customFormat="1">
      <c r="A123" s="70">
        <v>43248</v>
      </c>
      <c r="B123" s="71" t="s">
        <v>451</v>
      </c>
      <c r="C123" s="72">
        <v>1250</v>
      </c>
      <c r="D123" s="71" t="s">
        <v>14</v>
      </c>
      <c r="E123" s="71">
        <v>493</v>
      </c>
      <c r="F123" s="71">
        <v>495.95</v>
      </c>
      <c r="G123" s="66">
        <v>499.7</v>
      </c>
      <c r="H123" s="66">
        <v>503.45</v>
      </c>
      <c r="I123" s="68">
        <f t="shared" si="161"/>
        <v>3687.4999999999859</v>
      </c>
      <c r="J123" s="67">
        <f t="shared" ref="J123" si="164">(IF(D123="SHORT",IF(G123="",0,F123-G123),IF(D123="LONG",IF(G123="",0,G123-F123))))*C123</f>
        <v>4687.5</v>
      </c>
      <c r="K123" s="67">
        <f t="shared" ref="K123" si="165">(IF(D123="SHORT",IF(H123="",0,G123-H123),IF(D123="LONG",IF(H123="",0,(H123-G123)))))*C123</f>
        <v>4687.5</v>
      </c>
      <c r="L123" s="67">
        <f t="shared" si="162"/>
        <v>10.449999999999989</v>
      </c>
      <c r="M123" s="69">
        <f t="shared" si="163"/>
        <v>13062.499999999985</v>
      </c>
    </row>
    <row r="124" spans="1:13" s="32" customFormat="1">
      <c r="A124" s="70">
        <v>43245</v>
      </c>
      <c r="B124" s="71" t="s">
        <v>353</v>
      </c>
      <c r="C124" s="72">
        <v>1000</v>
      </c>
      <c r="D124" s="71" t="s">
        <v>14</v>
      </c>
      <c r="E124" s="71">
        <v>463.95</v>
      </c>
      <c r="F124" s="71">
        <v>466.75</v>
      </c>
      <c r="G124" s="66">
        <v>470.25</v>
      </c>
      <c r="H124" s="66">
        <v>473.8</v>
      </c>
      <c r="I124" s="68">
        <f t="shared" ref="I124:I126" si="166">(IF(D124="SHORT",E124-F124,IF(D124="LONG",F124-E124)))*C124</f>
        <v>2800.0000000000114</v>
      </c>
      <c r="J124" s="67">
        <f t="shared" ref="J124:J126" si="167">(IF(D124="SHORT",IF(G124="",0,F124-G124),IF(D124="LONG",IF(G124="",0,G124-F124))))*C124</f>
        <v>3500</v>
      </c>
      <c r="K124" s="67">
        <f t="shared" ref="K124:K125" si="168">(IF(D124="SHORT",IF(H124="",0,G124-H124),IF(D124="LONG",IF(H124="",0,(H124-G124)))))*C124</f>
        <v>3550.0000000000114</v>
      </c>
      <c r="L124" s="67">
        <f t="shared" ref="L124:L126" si="169">(J124+I124+K124)/C124</f>
        <v>9.850000000000021</v>
      </c>
      <c r="M124" s="69">
        <f t="shared" ref="M124:M126" si="170">L124*C124</f>
        <v>9850.0000000000218</v>
      </c>
    </row>
    <row r="125" spans="1:13" s="32" customFormat="1">
      <c r="A125" s="70">
        <v>43245</v>
      </c>
      <c r="B125" s="71" t="s">
        <v>450</v>
      </c>
      <c r="C125" s="72">
        <v>1575</v>
      </c>
      <c r="D125" s="71" t="s">
        <v>14</v>
      </c>
      <c r="E125" s="71">
        <v>284</v>
      </c>
      <c r="F125" s="71">
        <v>286.14999999999998</v>
      </c>
      <c r="G125" s="66">
        <v>288.85000000000002</v>
      </c>
      <c r="H125" s="66">
        <v>291.60000000000002</v>
      </c>
      <c r="I125" s="68">
        <f t="shared" si="166"/>
        <v>3386.2499999999641</v>
      </c>
      <c r="J125" s="67">
        <f t="shared" si="167"/>
        <v>4252.5000000000719</v>
      </c>
      <c r="K125" s="67">
        <f t="shared" si="168"/>
        <v>4331.25</v>
      </c>
      <c r="L125" s="67">
        <f t="shared" si="169"/>
        <v>7.6000000000000227</v>
      </c>
      <c r="M125" s="69">
        <f t="shared" si="170"/>
        <v>11970.000000000036</v>
      </c>
    </row>
    <row r="126" spans="1:13" s="63" customFormat="1">
      <c r="A126" s="57">
        <v>43245</v>
      </c>
      <c r="B126" s="58" t="s">
        <v>449</v>
      </c>
      <c r="C126" s="59">
        <v>2250</v>
      </c>
      <c r="D126" s="58" t="s">
        <v>14</v>
      </c>
      <c r="E126" s="58">
        <v>254.8</v>
      </c>
      <c r="F126" s="58">
        <v>256.3</v>
      </c>
      <c r="G126" s="73">
        <v>258.25</v>
      </c>
      <c r="H126" s="73"/>
      <c r="I126" s="60">
        <f t="shared" si="166"/>
        <v>3375</v>
      </c>
      <c r="J126" s="61">
        <f t="shared" si="167"/>
        <v>4387.4999999999745</v>
      </c>
      <c r="K126" s="61"/>
      <c r="L126" s="61">
        <f t="shared" si="169"/>
        <v>3.4499999999999886</v>
      </c>
      <c r="M126" s="62">
        <f t="shared" si="170"/>
        <v>7762.4999999999745</v>
      </c>
    </row>
    <row r="127" spans="1:13" s="63" customFormat="1">
      <c r="A127" s="57">
        <v>43244</v>
      </c>
      <c r="B127" s="58" t="s">
        <v>375</v>
      </c>
      <c r="C127" s="59">
        <v>3000</v>
      </c>
      <c r="D127" s="58" t="s">
        <v>14</v>
      </c>
      <c r="E127" s="58">
        <v>312.64999999999998</v>
      </c>
      <c r="F127" s="58">
        <v>314.55</v>
      </c>
      <c r="G127" s="73"/>
      <c r="H127" s="73"/>
      <c r="I127" s="60">
        <f t="shared" ref="I127:I132" si="171">(IF(D127="SHORT",E127-F127,IF(D127="LONG",F127-E127)))*C127</f>
        <v>5700.0000000001019</v>
      </c>
      <c r="J127" s="61"/>
      <c r="K127" s="61"/>
      <c r="L127" s="61">
        <f t="shared" ref="L127:L132" si="172">(J127+I127+K127)/C127</f>
        <v>1.9000000000000339</v>
      </c>
      <c r="M127" s="62">
        <f t="shared" ref="M127:M132" si="173">L127*C127</f>
        <v>5700.0000000001019</v>
      </c>
    </row>
    <row r="128" spans="1:13" s="63" customFormat="1">
      <c r="A128" s="57">
        <v>43244</v>
      </c>
      <c r="B128" s="58" t="s">
        <v>411</v>
      </c>
      <c r="C128" s="59">
        <v>2500</v>
      </c>
      <c r="D128" s="58" t="s">
        <v>14</v>
      </c>
      <c r="E128" s="58">
        <v>228.5</v>
      </c>
      <c r="F128" s="58">
        <v>229.9</v>
      </c>
      <c r="G128" s="73">
        <v>231.6</v>
      </c>
      <c r="H128" s="73"/>
      <c r="I128" s="60">
        <f t="shared" si="171"/>
        <v>3500.0000000000141</v>
      </c>
      <c r="J128" s="61">
        <f t="shared" ref="J128:J132" si="174">(IF(D128="SHORT",IF(G128="",0,F128-G128),IF(D128="LONG",IF(G128="",0,G128-F128))))*C128</f>
        <v>4249.9999999999718</v>
      </c>
      <c r="K128" s="61"/>
      <c r="L128" s="61">
        <f t="shared" si="172"/>
        <v>3.0999999999999943</v>
      </c>
      <c r="M128" s="62">
        <f t="shared" si="173"/>
        <v>7749.9999999999854</v>
      </c>
    </row>
    <row r="129" spans="1:13" s="63" customFormat="1">
      <c r="A129" s="57">
        <v>43244</v>
      </c>
      <c r="B129" s="58" t="s">
        <v>365</v>
      </c>
      <c r="C129" s="59">
        <v>3000</v>
      </c>
      <c r="D129" s="58" t="s">
        <v>14</v>
      </c>
      <c r="E129" s="58">
        <v>155.9</v>
      </c>
      <c r="F129" s="58">
        <v>156.5</v>
      </c>
      <c r="G129" s="73"/>
      <c r="H129" s="73"/>
      <c r="I129" s="60">
        <f>(IF(D129="SHORT",E129-F129,IF(D129="LONG",F129-E129)))*C129</f>
        <v>1799.9999999999829</v>
      </c>
      <c r="J129" s="61"/>
      <c r="K129" s="61"/>
      <c r="L129" s="61">
        <f t="shared" si="172"/>
        <v>0.59999999999999432</v>
      </c>
      <c r="M129" s="62">
        <f t="shared" si="173"/>
        <v>1799.9999999999829</v>
      </c>
    </row>
    <row r="130" spans="1:13" s="63" customFormat="1">
      <c r="A130" s="57">
        <v>43244</v>
      </c>
      <c r="B130" s="58" t="s">
        <v>448</v>
      </c>
      <c r="C130" s="59">
        <v>250</v>
      </c>
      <c r="D130" s="58" t="s">
        <v>15</v>
      </c>
      <c r="E130" s="58">
        <v>1956</v>
      </c>
      <c r="F130" s="58">
        <v>1975.2</v>
      </c>
      <c r="G130" s="73"/>
      <c r="H130" s="73"/>
      <c r="I130" s="60">
        <f t="shared" si="171"/>
        <v>-4800.0000000000109</v>
      </c>
      <c r="J130" s="61"/>
      <c r="K130" s="61"/>
      <c r="L130" s="61">
        <f t="shared" si="172"/>
        <v>-19.200000000000042</v>
      </c>
      <c r="M130" s="62">
        <f t="shared" si="173"/>
        <v>-4800.0000000000109</v>
      </c>
    </row>
    <row r="131" spans="1:13" s="63" customFormat="1">
      <c r="A131" s="57">
        <v>43244</v>
      </c>
      <c r="B131" s="58" t="s">
        <v>447</v>
      </c>
      <c r="C131" s="59">
        <v>1100</v>
      </c>
      <c r="D131" s="58" t="s">
        <v>15</v>
      </c>
      <c r="E131" s="58">
        <v>881.7</v>
      </c>
      <c r="F131" s="58">
        <v>879.2</v>
      </c>
      <c r="G131" s="73"/>
      <c r="H131" s="73"/>
      <c r="I131" s="60">
        <f t="shared" si="171"/>
        <v>2750</v>
      </c>
      <c r="J131" s="61"/>
      <c r="K131" s="61"/>
      <c r="L131" s="61">
        <f t="shared" si="172"/>
        <v>2.5</v>
      </c>
      <c r="M131" s="62">
        <f t="shared" si="173"/>
        <v>2750</v>
      </c>
    </row>
    <row r="132" spans="1:13" s="32" customFormat="1">
      <c r="A132" s="70">
        <v>43243</v>
      </c>
      <c r="B132" s="71" t="s">
        <v>429</v>
      </c>
      <c r="C132" s="72">
        <v>2500</v>
      </c>
      <c r="D132" s="71" t="s">
        <v>15</v>
      </c>
      <c r="E132" s="71">
        <v>177</v>
      </c>
      <c r="F132" s="71">
        <v>175.75</v>
      </c>
      <c r="G132" s="66">
        <v>174.05</v>
      </c>
      <c r="H132" s="66">
        <v>172.4</v>
      </c>
      <c r="I132" s="68">
        <f t="shared" si="171"/>
        <v>3125</v>
      </c>
      <c r="J132" s="67">
        <f t="shared" si="174"/>
        <v>4249.9999999999718</v>
      </c>
      <c r="K132" s="67">
        <f t="shared" ref="K132" si="175">(IF(D132="SHORT",IF(H132="",0,G132-H132),IF(D132="LONG",IF(H132="",0,(H132-G132)))))*C132</f>
        <v>4125.0000000000146</v>
      </c>
      <c r="L132" s="67">
        <f t="shared" si="172"/>
        <v>4.5999999999999943</v>
      </c>
      <c r="M132" s="69">
        <f t="shared" si="173"/>
        <v>11499.999999999985</v>
      </c>
    </row>
    <row r="133" spans="1:13" s="63" customFormat="1">
      <c r="A133" s="57">
        <v>43243</v>
      </c>
      <c r="B133" s="58" t="s">
        <v>446</v>
      </c>
      <c r="C133" s="59">
        <v>3800</v>
      </c>
      <c r="D133" s="58" t="s">
        <v>14</v>
      </c>
      <c r="E133" s="58">
        <v>119.5</v>
      </c>
      <c r="F133" s="58">
        <v>120.2</v>
      </c>
      <c r="G133" s="73"/>
      <c r="H133" s="73"/>
      <c r="I133" s="60">
        <f t="shared" ref="I133:I136" si="176">(IF(D133="SHORT",E133-F133,IF(D133="LONG",F133-E133)))*C133</f>
        <v>2660.0000000000109</v>
      </c>
      <c r="J133" s="61"/>
      <c r="K133" s="61"/>
      <c r="L133" s="61">
        <f t="shared" ref="L133:L136" si="177">(J133+I133+K133)/C133</f>
        <v>0.70000000000000284</v>
      </c>
      <c r="M133" s="62">
        <f t="shared" ref="M133:M136" si="178">L133*C133</f>
        <v>2660.0000000000109</v>
      </c>
    </row>
    <row r="134" spans="1:13" s="63" customFormat="1">
      <c r="A134" s="57">
        <v>43243</v>
      </c>
      <c r="B134" s="58" t="s">
        <v>378</v>
      </c>
      <c r="C134" s="59">
        <v>700</v>
      </c>
      <c r="D134" s="58" t="s">
        <v>14</v>
      </c>
      <c r="E134" s="58">
        <v>905.6</v>
      </c>
      <c r="F134" s="58">
        <v>896.95</v>
      </c>
      <c r="G134" s="73"/>
      <c r="H134" s="73"/>
      <c r="I134" s="60">
        <f t="shared" si="176"/>
        <v>-6054.9999999999836</v>
      </c>
      <c r="J134" s="61"/>
      <c r="K134" s="61"/>
      <c r="L134" s="61">
        <f t="shared" si="177"/>
        <v>-8.6499999999999773</v>
      </c>
      <c r="M134" s="62">
        <f t="shared" si="178"/>
        <v>-6054.9999999999836</v>
      </c>
    </row>
    <row r="135" spans="1:13" s="63" customFormat="1">
      <c r="A135" s="57">
        <v>43243</v>
      </c>
      <c r="B135" s="58" t="s">
        <v>445</v>
      </c>
      <c r="C135" s="59">
        <v>2200</v>
      </c>
      <c r="D135" s="58" t="s">
        <v>14</v>
      </c>
      <c r="E135" s="58">
        <v>279.7</v>
      </c>
      <c r="F135" s="58">
        <v>277</v>
      </c>
      <c r="G135" s="73"/>
      <c r="H135" s="73"/>
      <c r="I135" s="60">
        <f t="shared" si="176"/>
        <v>-5939.9999999999745</v>
      </c>
      <c r="J135" s="61"/>
      <c r="K135" s="61"/>
      <c r="L135" s="61">
        <f t="shared" si="177"/>
        <v>-2.6999999999999886</v>
      </c>
      <c r="M135" s="62">
        <f t="shared" si="178"/>
        <v>-5939.9999999999745</v>
      </c>
    </row>
    <row r="136" spans="1:13" s="63" customFormat="1">
      <c r="A136" s="57">
        <v>43242</v>
      </c>
      <c r="B136" s="58" t="s">
        <v>34</v>
      </c>
      <c r="C136" s="59">
        <v>1200</v>
      </c>
      <c r="D136" s="58" t="s">
        <v>14</v>
      </c>
      <c r="E136" s="58">
        <v>687</v>
      </c>
      <c r="F136" s="58">
        <v>691.1</v>
      </c>
      <c r="G136" s="73">
        <v>696.3</v>
      </c>
      <c r="H136" s="73"/>
      <c r="I136" s="60">
        <f t="shared" si="176"/>
        <v>4920.0000000000273</v>
      </c>
      <c r="J136" s="61">
        <f t="shared" ref="J136" si="179">(IF(D136="SHORT",IF(G136="",0,F136-G136),IF(D136="LONG",IF(G136="",0,G136-F136))))*C136</f>
        <v>6239.9999999999181</v>
      </c>
      <c r="K136" s="61"/>
      <c r="L136" s="61">
        <f t="shared" si="177"/>
        <v>9.2999999999999545</v>
      </c>
      <c r="M136" s="62">
        <f t="shared" si="178"/>
        <v>11159.999999999945</v>
      </c>
    </row>
    <row r="137" spans="1:13" s="63" customFormat="1">
      <c r="A137" s="57">
        <v>43242</v>
      </c>
      <c r="B137" s="58" t="s">
        <v>187</v>
      </c>
      <c r="C137" s="59">
        <v>4950</v>
      </c>
      <c r="D137" s="58" t="s">
        <v>14</v>
      </c>
      <c r="E137" s="58">
        <v>118.45</v>
      </c>
      <c r="F137" s="58">
        <v>119.15</v>
      </c>
      <c r="G137" s="73"/>
      <c r="H137" s="73"/>
      <c r="I137" s="60">
        <f t="shared" ref="I137:I138" si="180">(IF(D137="SHORT",E137-F137,IF(D137="LONG",F137-E137)))*C137</f>
        <v>3465.0000000000141</v>
      </c>
      <c r="J137" s="61"/>
      <c r="K137" s="61"/>
      <c r="L137" s="61">
        <f t="shared" ref="L137:L138" si="181">(J137+I137+K137)/C137</f>
        <v>0.70000000000000284</v>
      </c>
      <c r="M137" s="62">
        <f t="shared" ref="M137:M138" si="182">L137*C137</f>
        <v>3465.0000000000141</v>
      </c>
    </row>
    <row r="138" spans="1:13" s="63" customFormat="1">
      <c r="A138" s="57">
        <v>43242</v>
      </c>
      <c r="B138" s="58" t="s">
        <v>240</v>
      </c>
      <c r="C138" s="59">
        <v>1000</v>
      </c>
      <c r="D138" s="58" t="s">
        <v>14</v>
      </c>
      <c r="E138" s="58">
        <v>1327.15</v>
      </c>
      <c r="F138" s="58">
        <v>1335.15</v>
      </c>
      <c r="G138" s="73"/>
      <c r="H138" s="73"/>
      <c r="I138" s="60">
        <f t="shared" si="180"/>
        <v>8000</v>
      </c>
      <c r="J138" s="61"/>
      <c r="K138" s="61"/>
      <c r="L138" s="61">
        <f t="shared" si="181"/>
        <v>8</v>
      </c>
      <c r="M138" s="62">
        <f t="shared" si="182"/>
        <v>8000</v>
      </c>
    </row>
    <row r="139" spans="1:13" s="32" customFormat="1">
      <c r="A139" s="70">
        <v>43241</v>
      </c>
      <c r="B139" s="71" t="s">
        <v>410</v>
      </c>
      <c r="C139" s="72">
        <v>1700</v>
      </c>
      <c r="D139" s="71" t="s">
        <v>15</v>
      </c>
      <c r="E139" s="71">
        <v>365.35</v>
      </c>
      <c r="F139" s="71">
        <v>363.15</v>
      </c>
      <c r="G139" s="66">
        <v>360.4</v>
      </c>
      <c r="H139" s="66">
        <v>357.7</v>
      </c>
      <c r="I139" s="68">
        <f>(IF(D139="SHORT",E139-F139,IF(D139="LONG",F139-E139)))*C139</f>
        <v>3740.0000000000773</v>
      </c>
      <c r="J139" s="67">
        <f t="shared" ref="J139" si="183">(IF(D139="SHORT",IF(G139="",0,F139-G139),IF(D139="LONG",IF(G139="",0,G139-F139))))*C139</f>
        <v>4675</v>
      </c>
      <c r="K139" s="67">
        <f t="shared" ref="K139" si="184">(IF(D139="SHORT",IF(H139="",0,G139-H139),IF(D139="LONG",IF(H139="",0,(H139-G139)))))*C139</f>
        <v>4589.9999999999809</v>
      </c>
      <c r="L139" s="67">
        <f t="shared" ref="L139:L141" si="185">(J139+I139+K139)/C139</f>
        <v>7.6500000000000341</v>
      </c>
      <c r="M139" s="69">
        <f t="shared" ref="M139:M141" si="186">L139*C139</f>
        <v>13005.000000000058</v>
      </c>
    </row>
    <row r="140" spans="1:13" s="63" customFormat="1">
      <c r="A140" s="57">
        <v>43241</v>
      </c>
      <c r="B140" s="58" t="s">
        <v>432</v>
      </c>
      <c r="C140" s="59">
        <v>750</v>
      </c>
      <c r="D140" s="58" t="s">
        <v>15</v>
      </c>
      <c r="E140" s="58">
        <v>1051</v>
      </c>
      <c r="F140" s="58">
        <v>1047.7</v>
      </c>
      <c r="G140" s="73"/>
      <c r="H140" s="73"/>
      <c r="I140" s="60">
        <f t="shared" ref="I140:I141" si="187">(IF(D140="SHORT",E140-F140,IF(D140="LONG",F140-E140)))*C140</f>
        <v>2474.9999999999659</v>
      </c>
      <c r="J140" s="61"/>
      <c r="K140" s="61"/>
      <c r="L140" s="61">
        <f t="shared" si="185"/>
        <v>3.2999999999999545</v>
      </c>
      <c r="M140" s="62">
        <f t="shared" si="186"/>
        <v>2474.9999999999659</v>
      </c>
    </row>
    <row r="141" spans="1:13" s="63" customFormat="1">
      <c r="A141" s="57">
        <v>43241</v>
      </c>
      <c r="B141" s="58" t="s">
        <v>382</v>
      </c>
      <c r="C141" s="59">
        <v>800</v>
      </c>
      <c r="D141" s="58" t="s">
        <v>14</v>
      </c>
      <c r="E141" s="58">
        <v>560.95000000000005</v>
      </c>
      <c r="F141" s="58">
        <v>564.29999999999995</v>
      </c>
      <c r="G141" s="73"/>
      <c r="H141" s="73"/>
      <c r="I141" s="60">
        <f t="shared" si="187"/>
        <v>2679.9999999999272</v>
      </c>
      <c r="J141" s="61"/>
      <c r="K141" s="61"/>
      <c r="L141" s="61">
        <f t="shared" si="185"/>
        <v>3.3499999999999091</v>
      </c>
      <c r="M141" s="62">
        <f t="shared" si="186"/>
        <v>2679.9999999999272</v>
      </c>
    </row>
    <row r="142" spans="1:13" s="63" customFormat="1">
      <c r="A142" s="57">
        <v>43238</v>
      </c>
      <c r="B142" s="58" t="s">
        <v>415</v>
      </c>
      <c r="C142" s="59">
        <v>7000</v>
      </c>
      <c r="D142" s="58" t="s">
        <v>15</v>
      </c>
      <c r="E142" s="58">
        <v>70.25</v>
      </c>
      <c r="F142" s="58">
        <v>69.95</v>
      </c>
      <c r="G142" s="73"/>
      <c r="H142" s="73"/>
      <c r="I142" s="60">
        <f t="shared" ref="I142:I145" si="188">(IF(D142="SHORT",E142-F142,IF(D142="LONG",F142-E142)))*C142</f>
        <v>2099.99999999998</v>
      </c>
      <c r="J142" s="61"/>
      <c r="K142" s="61"/>
      <c r="L142" s="61">
        <f t="shared" ref="L142:L145" si="189">(J142+I142+K142)/C142</f>
        <v>0.29999999999999716</v>
      </c>
      <c r="M142" s="62">
        <f t="shared" ref="M142:M145" si="190">L142*C142</f>
        <v>2099.99999999998</v>
      </c>
    </row>
    <row r="143" spans="1:13" s="63" customFormat="1">
      <c r="A143" s="57">
        <v>43238</v>
      </c>
      <c r="B143" s="58" t="s">
        <v>219</v>
      </c>
      <c r="C143" s="59">
        <v>1500</v>
      </c>
      <c r="D143" s="58" t="s">
        <v>14</v>
      </c>
      <c r="E143" s="58">
        <v>425.75</v>
      </c>
      <c r="F143" s="58">
        <v>428.3</v>
      </c>
      <c r="G143" s="73"/>
      <c r="H143" s="73"/>
      <c r="I143" s="60">
        <f t="shared" si="188"/>
        <v>3825.0000000000173</v>
      </c>
      <c r="J143" s="61"/>
      <c r="K143" s="61"/>
      <c r="L143" s="61">
        <f t="shared" si="189"/>
        <v>2.5500000000000114</v>
      </c>
      <c r="M143" s="62">
        <f t="shared" si="190"/>
        <v>3825.0000000000173</v>
      </c>
    </row>
    <row r="144" spans="1:13" s="63" customFormat="1">
      <c r="A144" s="57">
        <v>43238</v>
      </c>
      <c r="B144" s="58" t="s">
        <v>444</v>
      </c>
      <c r="C144" s="59">
        <v>800</v>
      </c>
      <c r="D144" s="58" t="s">
        <v>15</v>
      </c>
      <c r="E144" s="58">
        <v>1162.95</v>
      </c>
      <c r="F144" s="58">
        <v>1168.75</v>
      </c>
      <c r="G144" s="73"/>
      <c r="H144" s="73"/>
      <c r="I144" s="60">
        <f t="shared" si="188"/>
        <v>-4639.9999999999636</v>
      </c>
      <c r="J144" s="61"/>
      <c r="K144" s="61"/>
      <c r="L144" s="61">
        <f t="shared" si="189"/>
        <v>-5.7999999999999545</v>
      </c>
      <c r="M144" s="62">
        <f t="shared" si="190"/>
        <v>-4639.9999999999636</v>
      </c>
    </row>
    <row r="145" spans="1:13" s="63" customFormat="1">
      <c r="A145" s="57">
        <v>43238</v>
      </c>
      <c r="B145" s="58" t="s">
        <v>146</v>
      </c>
      <c r="C145" s="59">
        <v>4500</v>
      </c>
      <c r="D145" s="58" t="s">
        <v>15</v>
      </c>
      <c r="E145" s="58">
        <v>175.6</v>
      </c>
      <c r="F145" s="58">
        <v>174.5</v>
      </c>
      <c r="G145" s="73"/>
      <c r="H145" s="73"/>
      <c r="I145" s="60">
        <f t="shared" si="188"/>
        <v>4949.9999999999745</v>
      </c>
      <c r="J145" s="61"/>
      <c r="K145" s="61"/>
      <c r="L145" s="61">
        <f t="shared" si="189"/>
        <v>1.0999999999999943</v>
      </c>
      <c r="M145" s="62">
        <f t="shared" si="190"/>
        <v>4949.9999999999745</v>
      </c>
    </row>
    <row r="146" spans="1:13" s="63" customFormat="1">
      <c r="A146" s="57">
        <v>43237</v>
      </c>
      <c r="B146" s="58" t="s">
        <v>443</v>
      </c>
      <c r="C146" s="59">
        <v>500</v>
      </c>
      <c r="D146" s="58" t="s">
        <v>15</v>
      </c>
      <c r="E146" s="58">
        <v>1026.4000000000001</v>
      </c>
      <c r="F146" s="58">
        <v>1020.25</v>
      </c>
      <c r="G146" s="73"/>
      <c r="H146" s="73"/>
      <c r="I146" s="60">
        <f t="shared" ref="I146:I148" si="191">(IF(D146="SHORT",E146-F146,IF(D146="LONG",F146-E146)))*C146</f>
        <v>3075.0000000000455</v>
      </c>
      <c r="J146" s="61"/>
      <c r="K146" s="61"/>
      <c r="L146" s="61">
        <f t="shared" ref="L146:L148" si="192">(J146+I146+K146)/C146</f>
        <v>6.1500000000000909</v>
      </c>
      <c r="M146" s="62">
        <f t="shared" ref="M146:M148" si="193">L146*C146</f>
        <v>3075.0000000000455</v>
      </c>
    </row>
    <row r="147" spans="1:13" s="63" customFormat="1">
      <c r="A147" s="57">
        <v>43237</v>
      </c>
      <c r="B147" s="58" t="s">
        <v>442</v>
      </c>
      <c r="C147" s="59">
        <v>2600</v>
      </c>
      <c r="D147" s="58" t="s">
        <v>15</v>
      </c>
      <c r="E147" s="58">
        <v>319.8</v>
      </c>
      <c r="F147" s="58">
        <v>317.85000000000002</v>
      </c>
      <c r="G147" s="73"/>
      <c r="H147" s="73"/>
      <c r="I147" s="60">
        <f t="shared" si="191"/>
        <v>5069.9999999999709</v>
      </c>
      <c r="J147" s="61"/>
      <c r="K147" s="61"/>
      <c r="L147" s="61">
        <f t="shared" si="192"/>
        <v>1.9499999999999889</v>
      </c>
      <c r="M147" s="62">
        <f t="shared" si="193"/>
        <v>5069.9999999999709</v>
      </c>
    </row>
    <row r="148" spans="1:13" s="32" customFormat="1">
      <c r="A148" s="70">
        <v>43237</v>
      </c>
      <c r="B148" s="71" t="s">
        <v>387</v>
      </c>
      <c r="C148" s="72">
        <v>3000</v>
      </c>
      <c r="D148" s="71" t="s">
        <v>15</v>
      </c>
      <c r="E148" s="71">
        <v>242.7</v>
      </c>
      <c r="F148" s="71">
        <v>241.25</v>
      </c>
      <c r="G148" s="66">
        <v>239.4</v>
      </c>
      <c r="H148" s="66">
        <v>237.6</v>
      </c>
      <c r="I148" s="68">
        <f t="shared" si="191"/>
        <v>4349.9999999999654</v>
      </c>
      <c r="J148" s="67">
        <f t="shared" ref="J148" si="194">(IF(D148="SHORT",IF(G148="",0,F148-G148),IF(D148="LONG",IF(G148="",0,G148-F148))))*C148</f>
        <v>5549.9999999999827</v>
      </c>
      <c r="K148" s="67">
        <f t="shared" ref="K148" si="195">(IF(D148="SHORT",IF(H148="",0,G148-H148),IF(D148="LONG",IF(H148="",0,(H148-G148)))))*C148</f>
        <v>5400.0000000000346</v>
      </c>
      <c r="L148" s="67">
        <f t="shared" si="192"/>
        <v>5.0999999999999943</v>
      </c>
      <c r="M148" s="69">
        <f t="shared" si="193"/>
        <v>15299.999999999984</v>
      </c>
    </row>
    <row r="149" spans="1:13" s="32" customFormat="1">
      <c r="A149" s="70">
        <v>43236</v>
      </c>
      <c r="B149" s="71" t="s">
        <v>388</v>
      </c>
      <c r="C149" s="72">
        <v>4500</v>
      </c>
      <c r="D149" s="71" t="s">
        <v>14</v>
      </c>
      <c r="E149" s="71">
        <v>104.9</v>
      </c>
      <c r="F149" s="71">
        <v>105.55</v>
      </c>
      <c r="G149" s="66">
        <v>106.35</v>
      </c>
      <c r="H149" s="66">
        <v>107.15</v>
      </c>
      <c r="I149" s="68">
        <f t="shared" ref="I149:I151" si="196">(IF(D149="SHORT",E149-F149,IF(D149="LONG",F149-E149)))*C149</f>
        <v>2924.9999999999618</v>
      </c>
      <c r="J149" s="67">
        <f t="shared" ref="J149" si="197">(IF(D149="SHORT",IF(G149="",0,F149-G149),IF(D149="LONG",IF(G149="",0,G149-F149))))*C149</f>
        <v>3599.9999999999873</v>
      </c>
      <c r="K149" s="67">
        <f t="shared" ref="K149" si="198">(IF(D149="SHORT",IF(H149="",0,G149-H149),IF(D149="LONG",IF(H149="",0,(H149-G149)))))*C149</f>
        <v>3600.0000000000509</v>
      </c>
      <c r="L149" s="67">
        <f t="shared" ref="L149:L151" si="199">(J149+I149+K149)/C149</f>
        <v>2.25</v>
      </c>
      <c r="M149" s="69">
        <f t="shared" ref="M149:M151" si="200">L149*C149</f>
        <v>10125</v>
      </c>
    </row>
    <row r="150" spans="1:13" s="63" customFormat="1">
      <c r="A150" s="57">
        <v>43236</v>
      </c>
      <c r="B150" s="58" t="s">
        <v>187</v>
      </c>
      <c r="C150" s="59">
        <v>4950</v>
      </c>
      <c r="D150" s="58" t="s">
        <v>14</v>
      </c>
      <c r="E150" s="58">
        <v>121.85</v>
      </c>
      <c r="F150" s="58">
        <v>122.6</v>
      </c>
      <c r="G150" s="73"/>
      <c r="H150" s="73"/>
      <c r="I150" s="60">
        <f t="shared" si="196"/>
        <v>3712.5</v>
      </c>
      <c r="J150" s="61"/>
      <c r="K150" s="61"/>
      <c r="L150" s="61">
        <f t="shared" si="199"/>
        <v>0.75</v>
      </c>
      <c r="M150" s="62">
        <f t="shared" si="200"/>
        <v>3712.5</v>
      </c>
    </row>
    <row r="151" spans="1:13" s="63" customFormat="1">
      <c r="A151" s="57">
        <v>43236</v>
      </c>
      <c r="B151" s="58" t="s">
        <v>441</v>
      </c>
      <c r="C151" s="59">
        <v>4000</v>
      </c>
      <c r="D151" s="58" t="s">
        <v>15</v>
      </c>
      <c r="E151" s="58">
        <v>213.25</v>
      </c>
      <c r="F151" s="58">
        <v>212</v>
      </c>
      <c r="G151" s="73"/>
      <c r="H151" s="73"/>
      <c r="I151" s="60">
        <f t="shared" si="196"/>
        <v>5000</v>
      </c>
      <c r="J151" s="61"/>
      <c r="K151" s="61"/>
      <c r="L151" s="61">
        <f t="shared" si="199"/>
        <v>1.25</v>
      </c>
      <c r="M151" s="62">
        <f t="shared" si="200"/>
        <v>5000</v>
      </c>
    </row>
    <row r="152" spans="1:13" s="63" customFormat="1">
      <c r="A152" s="57">
        <v>43235</v>
      </c>
      <c r="B152" s="58" t="s">
        <v>437</v>
      </c>
      <c r="C152" s="59">
        <v>600</v>
      </c>
      <c r="D152" s="58" t="s">
        <v>14</v>
      </c>
      <c r="E152" s="58">
        <v>1485.85</v>
      </c>
      <c r="F152" s="58">
        <v>1494.75</v>
      </c>
      <c r="G152" s="73"/>
      <c r="H152" s="73"/>
      <c r="I152" s="60">
        <f t="shared" ref="I152:I154" si="201">(IF(D152="SHORT",E152-F152,IF(D152="LONG",F152-E152)))*C152</f>
        <v>5340.0000000000546</v>
      </c>
      <c r="J152" s="61"/>
      <c r="K152" s="61"/>
      <c r="L152" s="61">
        <f t="shared" ref="L152:L154" si="202">(J152+I152+K152)/C152</f>
        <v>8.9000000000000909</v>
      </c>
      <c r="M152" s="62">
        <f t="shared" ref="M152:M154" si="203">L152*C152</f>
        <v>5340.0000000000546</v>
      </c>
    </row>
    <row r="153" spans="1:13" s="63" customFormat="1">
      <c r="A153" s="57">
        <v>43235</v>
      </c>
      <c r="B153" s="58" t="s">
        <v>433</v>
      </c>
      <c r="C153" s="59">
        <v>1800</v>
      </c>
      <c r="D153" s="58" t="s">
        <v>14</v>
      </c>
      <c r="E153" s="58">
        <v>410.5</v>
      </c>
      <c r="F153" s="58">
        <v>412.95</v>
      </c>
      <c r="G153" s="73"/>
      <c r="H153" s="73"/>
      <c r="I153" s="60">
        <f t="shared" si="201"/>
        <v>4409.99999999998</v>
      </c>
      <c r="J153" s="61"/>
      <c r="K153" s="61"/>
      <c r="L153" s="61">
        <f t="shared" si="202"/>
        <v>2.4499999999999891</v>
      </c>
      <c r="M153" s="62">
        <f t="shared" si="203"/>
        <v>4409.99999999998</v>
      </c>
    </row>
    <row r="154" spans="1:13" s="63" customFormat="1">
      <c r="A154" s="57">
        <v>43235</v>
      </c>
      <c r="B154" s="58" t="s">
        <v>348</v>
      </c>
      <c r="C154" s="59">
        <v>1000</v>
      </c>
      <c r="D154" s="58" t="s">
        <v>14</v>
      </c>
      <c r="E154" s="58">
        <v>577.65</v>
      </c>
      <c r="F154" s="58">
        <v>581.1</v>
      </c>
      <c r="G154" s="73"/>
      <c r="H154" s="73"/>
      <c r="I154" s="60">
        <f t="shared" si="201"/>
        <v>3450.0000000000455</v>
      </c>
      <c r="J154" s="61"/>
      <c r="K154" s="61"/>
      <c r="L154" s="61">
        <f t="shared" si="202"/>
        <v>3.4500000000000455</v>
      </c>
      <c r="M154" s="62">
        <f t="shared" si="203"/>
        <v>3450.0000000000455</v>
      </c>
    </row>
    <row r="155" spans="1:13" s="63" customFormat="1">
      <c r="A155" s="57">
        <v>43234</v>
      </c>
      <c r="B155" s="58" t="s">
        <v>440</v>
      </c>
      <c r="C155" s="59">
        <v>1200</v>
      </c>
      <c r="D155" s="58" t="s">
        <v>15</v>
      </c>
      <c r="E155" s="58">
        <v>551.65</v>
      </c>
      <c r="F155" s="58">
        <v>548.35</v>
      </c>
      <c r="G155" s="73"/>
      <c r="H155" s="73"/>
      <c r="I155" s="60">
        <f t="shared" ref="I155" si="204">(IF(D155="SHORT",E155-F155,IF(D155="LONG",F155-E155)))*C155</f>
        <v>3959.9999999999454</v>
      </c>
      <c r="J155" s="61"/>
      <c r="K155" s="61"/>
      <c r="L155" s="61">
        <f t="shared" ref="L155" si="205">(J155+I155+K155)/C155</f>
        <v>3.2999999999999545</v>
      </c>
      <c r="M155" s="62">
        <f t="shared" ref="M155" si="206">L155*C155</f>
        <v>3959.9999999999454</v>
      </c>
    </row>
    <row r="156" spans="1:13" s="63" customFormat="1">
      <c r="A156" s="57">
        <v>43234</v>
      </c>
      <c r="B156" s="58" t="s">
        <v>386</v>
      </c>
      <c r="C156" s="59">
        <v>1100</v>
      </c>
      <c r="D156" s="58" t="s">
        <v>14</v>
      </c>
      <c r="E156" s="58">
        <v>484.15</v>
      </c>
      <c r="F156" s="58">
        <v>487.05</v>
      </c>
      <c r="G156" s="73"/>
      <c r="H156" s="73"/>
      <c r="I156" s="60">
        <f t="shared" ref="I156:I158" si="207">(IF(D156="SHORT",E156-F156,IF(D156="LONG",F156-E156)))*C156</f>
        <v>3190.0000000000373</v>
      </c>
      <c r="J156" s="61"/>
      <c r="K156" s="61"/>
      <c r="L156" s="61">
        <f t="shared" ref="L156:L158" si="208">(J156+I156+K156)/C156</f>
        <v>2.9000000000000341</v>
      </c>
      <c r="M156" s="62">
        <f t="shared" ref="M156:M158" si="209">L156*C156</f>
        <v>3190.0000000000373</v>
      </c>
    </row>
    <row r="157" spans="1:13" s="63" customFormat="1">
      <c r="A157" s="57">
        <v>43234</v>
      </c>
      <c r="B157" s="58" t="s">
        <v>425</v>
      </c>
      <c r="C157" s="59">
        <v>500</v>
      </c>
      <c r="D157" s="58" t="s">
        <v>14</v>
      </c>
      <c r="E157" s="58">
        <v>836.8</v>
      </c>
      <c r="F157" s="58">
        <v>829.25</v>
      </c>
      <c r="G157" s="73"/>
      <c r="H157" s="73"/>
      <c r="I157" s="60">
        <f t="shared" si="207"/>
        <v>-3774.9999999999773</v>
      </c>
      <c r="J157" s="61"/>
      <c r="K157" s="61"/>
      <c r="L157" s="61">
        <f t="shared" si="208"/>
        <v>-7.5499999999999545</v>
      </c>
      <c r="M157" s="62">
        <f t="shared" si="209"/>
        <v>-3774.9999999999773</v>
      </c>
    </row>
    <row r="158" spans="1:13" s="63" customFormat="1">
      <c r="A158" s="57">
        <v>43234</v>
      </c>
      <c r="B158" s="58" t="s">
        <v>385</v>
      </c>
      <c r="C158" s="59">
        <v>400</v>
      </c>
      <c r="D158" s="58" t="s">
        <v>15</v>
      </c>
      <c r="E158" s="58">
        <v>1219.0999999999999</v>
      </c>
      <c r="F158" s="58">
        <v>1230.7</v>
      </c>
      <c r="G158" s="73"/>
      <c r="H158" s="73"/>
      <c r="I158" s="60">
        <f t="shared" si="207"/>
        <v>-4640.0000000000546</v>
      </c>
      <c r="J158" s="61"/>
      <c r="K158" s="61"/>
      <c r="L158" s="61">
        <f t="shared" si="208"/>
        <v>-11.600000000000136</v>
      </c>
      <c r="M158" s="62">
        <f t="shared" si="209"/>
        <v>-4640.0000000000546</v>
      </c>
    </row>
    <row r="159" spans="1:13" s="63" customFormat="1">
      <c r="A159" s="57">
        <v>43231</v>
      </c>
      <c r="B159" s="58" t="s">
        <v>439</v>
      </c>
      <c r="C159" s="59">
        <v>2400</v>
      </c>
      <c r="D159" s="58" t="s">
        <v>14</v>
      </c>
      <c r="E159" s="58">
        <v>278.2</v>
      </c>
      <c r="F159" s="58">
        <v>279.89999999999998</v>
      </c>
      <c r="G159" s="73"/>
      <c r="H159" s="73"/>
      <c r="I159" s="60">
        <f t="shared" ref="I159:I161" si="210">(IF(D159="SHORT",E159-F159,IF(D159="LONG",F159-E159)))*C159</f>
        <v>4079.9999999999727</v>
      </c>
      <c r="J159" s="61"/>
      <c r="K159" s="61"/>
      <c r="L159" s="61">
        <f t="shared" ref="L159:L161" si="211">(J159+I159+K159)/C159</f>
        <v>1.6999999999999886</v>
      </c>
      <c r="M159" s="62">
        <f t="shared" ref="M159:M161" si="212">L159*C159</f>
        <v>4079.9999999999727</v>
      </c>
    </row>
    <row r="160" spans="1:13" s="63" customFormat="1">
      <c r="A160" s="57">
        <v>43231</v>
      </c>
      <c r="B160" s="58" t="s">
        <v>438</v>
      </c>
      <c r="C160" s="59">
        <v>1000</v>
      </c>
      <c r="D160" s="58" t="s">
        <v>14</v>
      </c>
      <c r="E160" s="58">
        <v>862.5</v>
      </c>
      <c r="F160" s="58">
        <v>867.65</v>
      </c>
      <c r="G160" s="73">
        <v>874.2</v>
      </c>
      <c r="H160" s="73"/>
      <c r="I160" s="60">
        <f t="shared" si="210"/>
        <v>5149.9999999999773</v>
      </c>
      <c r="J160" s="61">
        <f t="shared" ref="J160" si="213">(IF(D160="SHORT",IF(G160="",0,F160-G160),IF(D160="LONG",IF(G160="",0,G160-F160))))*C160</f>
        <v>6550.0000000000682</v>
      </c>
      <c r="K160" s="61"/>
      <c r="L160" s="61">
        <f t="shared" si="211"/>
        <v>11.700000000000045</v>
      </c>
      <c r="M160" s="62">
        <f t="shared" si="212"/>
        <v>11700.000000000045</v>
      </c>
    </row>
    <row r="161" spans="1:13" s="63" customFormat="1">
      <c r="A161" s="57">
        <v>43231</v>
      </c>
      <c r="B161" s="58" t="s">
        <v>334</v>
      </c>
      <c r="C161" s="59">
        <v>3200</v>
      </c>
      <c r="D161" s="58" t="s">
        <v>14</v>
      </c>
      <c r="E161" s="58">
        <v>298.85000000000002</v>
      </c>
      <c r="F161" s="58">
        <v>300.60000000000002</v>
      </c>
      <c r="G161" s="73"/>
      <c r="H161" s="73"/>
      <c r="I161" s="60">
        <f t="shared" si="210"/>
        <v>5600</v>
      </c>
      <c r="J161" s="61"/>
      <c r="K161" s="61"/>
      <c r="L161" s="61">
        <f t="shared" si="211"/>
        <v>1.75</v>
      </c>
      <c r="M161" s="62">
        <f t="shared" si="212"/>
        <v>5600</v>
      </c>
    </row>
    <row r="162" spans="1:13" s="63" customFormat="1">
      <c r="A162" s="57">
        <v>43230</v>
      </c>
      <c r="B162" s="58" t="s">
        <v>378</v>
      </c>
      <c r="C162" s="59">
        <v>700</v>
      </c>
      <c r="D162" s="58" t="s">
        <v>15</v>
      </c>
      <c r="E162" s="58">
        <v>930.35</v>
      </c>
      <c r="F162" s="58">
        <v>932.8</v>
      </c>
      <c r="G162" s="73"/>
      <c r="H162" s="73"/>
      <c r="I162" s="60">
        <f t="shared" ref="I162:I164" si="214">(IF(D162="SHORT",E162-F162,IF(D162="LONG",F162-E162)))*C162</f>
        <v>-1714.9999999999523</v>
      </c>
      <c r="J162" s="61"/>
      <c r="K162" s="61"/>
      <c r="L162" s="61">
        <f t="shared" ref="L162:L164" si="215">(J162+I162+K162)/C162</f>
        <v>-2.4499999999999318</v>
      </c>
      <c r="M162" s="62">
        <f t="shared" ref="M162:M164" si="216">L162*C162</f>
        <v>-1714.9999999999523</v>
      </c>
    </row>
    <row r="163" spans="1:13" s="32" customFormat="1">
      <c r="A163" s="70">
        <v>43230</v>
      </c>
      <c r="B163" s="71" t="s">
        <v>437</v>
      </c>
      <c r="C163" s="72">
        <v>600</v>
      </c>
      <c r="D163" s="71" t="s">
        <v>15</v>
      </c>
      <c r="E163" s="71">
        <v>1545</v>
      </c>
      <c r="F163" s="71">
        <v>1535.75</v>
      </c>
      <c r="G163" s="66">
        <v>1524.2</v>
      </c>
      <c r="H163" s="66">
        <v>1512.8</v>
      </c>
      <c r="I163" s="68">
        <f t="shared" si="214"/>
        <v>5550</v>
      </c>
      <c r="J163" s="67">
        <f t="shared" ref="J163:J164" si="217">(IF(D163="SHORT",IF(G163="",0,F163-G163),IF(D163="LONG",IF(G163="",0,G163-F163))))*C163</f>
        <v>6929.9999999999727</v>
      </c>
      <c r="K163" s="67">
        <f t="shared" ref="K163:K164" si="218">(IF(D163="SHORT",IF(H163="",0,G163-H163),IF(D163="LONG",IF(H163="",0,(H163-G163)))))*C163</f>
        <v>6840.0000000000546</v>
      </c>
      <c r="L163" s="67">
        <f t="shared" si="215"/>
        <v>32.200000000000045</v>
      </c>
      <c r="M163" s="69">
        <f t="shared" si="216"/>
        <v>19320.000000000029</v>
      </c>
    </row>
    <row r="164" spans="1:13" s="32" customFormat="1">
      <c r="A164" s="70">
        <v>43230</v>
      </c>
      <c r="B164" s="71" t="s">
        <v>436</v>
      </c>
      <c r="C164" s="72">
        <v>500</v>
      </c>
      <c r="D164" s="71" t="s">
        <v>14</v>
      </c>
      <c r="E164" s="71">
        <v>1147.9000000000001</v>
      </c>
      <c r="F164" s="71">
        <v>1154.75</v>
      </c>
      <c r="G164" s="66">
        <v>1165.75</v>
      </c>
      <c r="H164" s="66">
        <v>1175.0999999999999</v>
      </c>
      <c r="I164" s="68">
        <f t="shared" si="214"/>
        <v>3424.9999999999545</v>
      </c>
      <c r="J164" s="67">
        <f t="shared" si="217"/>
        <v>5500</v>
      </c>
      <c r="K164" s="67">
        <f t="shared" si="218"/>
        <v>4674.9999999999545</v>
      </c>
      <c r="L164" s="67">
        <f t="shared" si="215"/>
        <v>27.199999999999818</v>
      </c>
      <c r="M164" s="69">
        <f t="shared" si="216"/>
        <v>13599.999999999909</v>
      </c>
    </row>
    <row r="165" spans="1:13" s="63" customFormat="1">
      <c r="A165" s="57">
        <v>43229</v>
      </c>
      <c r="B165" s="58" t="s">
        <v>418</v>
      </c>
      <c r="C165" s="59">
        <v>1000</v>
      </c>
      <c r="D165" s="58" t="s">
        <v>14</v>
      </c>
      <c r="E165" s="58">
        <v>970.25</v>
      </c>
      <c r="F165" s="58">
        <v>976.05</v>
      </c>
      <c r="G165" s="73">
        <v>983.4</v>
      </c>
      <c r="H165" s="73"/>
      <c r="I165" s="60">
        <f t="shared" ref="I165:I166" si="219">(IF(D165="SHORT",E165-F165,IF(D165="LONG",F165-E165)))*C165</f>
        <v>5799.9999999999545</v>
      </c>
      <c r="J165" s="61">
        <f t="shared" ref="J165" si="220">(IF(D165="SHORT",IF(G165="",0,F165-G165),IF(D165="LONG",IF(G165="",0,G165-F165))))*C165</f>
        <v>7350.0000000000227</v>
      </c>
      <c r="K165" s="61"/>
      <c r="L165" s="61">
        <f t="shared" ref="L165:L166" si="221">(J165+I165+K165)/C165</f>
        <v>13.149999999999979</v>
      </c>
      <c r="M165" s="62">
        <f t="shared" ref="M165:M166" si="222">L165*C165</f>
        <v>13149.999999999978</v>
      </c>
    </row>
    <row r="166" spans="1:13" s="63" customFormat="1">
      <c r="A166" s="57">
        <v>43229</v>
      </c>
      <c r="B166" s="58" t="s">
        <v>435</v>
      </c>
      <c r="C166" s="59">
        <v>500</v>
      </c>
      <c r="D166" s="58" t="s">
        <v>14</v>
      </c>
      <c r="E166" s="58">
        <v>1147</v>
      </c>
      <c r="F166" s="58">
        <v>1153.9000000000001</v>
      </c>
      <c r="G166" s="73"/>
      <c r="H166" s="73"/>
      <c r="I166" s="60">
        <f t="shared" si="219"/>
        <v>3450.0000000000455</v>
      </c>
      <c r="J166" s="61"/>
      <c r="K166" s="61"/>
      <c r="L166" s="61">
        <f t="shared" si="221"/>
        <v>6.9000000000000909</v>
      </c>
      <c r="M166" s="62">
        <f t="shared" si="222"/>
        <v>3450.0000000000455</v>
      </c>
    </row>
    <row r="167" spans="1:13" s="63" customFormat="1">
      <c r="A167" s="57">
        <v>43228</v>
      </c>
      <c r="B167" s="58" t="s">
        <v>377</v>
      </c>
      <c r="C167" s="59">
        <v>1500</v>
      </c>
      <c r="D167" s="58" t="s">
        <v>14</v>
      </c>
      <c r="E167" s="58">
        <v>422.85</v>
      </c>
      <c r="F167" s="58">
        <v>425.53500000000003</v>
      </c>
      <c r="G167" s="73">
        <v>428.6</v>
      </c>
      <c r="H167" s="73"/>
      <c r="I167" s="60">
        <f t="shared" ref="I167:I169" si="223">(IF(D167="SHORT",E167-F167,IF(D167="LONG",F167-E167)))*C167</f>
        <v>4027.5000000000036</v>
      </c>
      <c r="J167" s="61">
        <f t="shared" ref="J167:J169" si="224">(IF(D167="SHORT",IF(G167="",0,F167-G167),IF(D167="LONG",IF(G167="",0,G167-F167))))*C167</f>
        <v>4597.4999999999964</v>
      </c>
      <c r="K167" s="61"/>
      <c r="L167" s="61">
        <f t="shared" ref="L167:L169" si="225">(J167+I167+K167)/C167</f>
        <v>5.75</v>
      </c>
      <c r="M167" s="62">
        <f t="shared" ref="M167:M169" si="226">L167*C167</f>
        <v>8625</v>
      </c>
    </row>
    <row r="168" spans="1:13" s="63" customFormat="1">
      <c r="A168" s="57">
        <v>43228</v>
      </c>
      <c r="B168" s="58" t="s">
        <v>434</v>
      </c>
      <c r="C168" s="59">
        <v>1750</v>
      </c>
      <c r="D168" s="58" t="s">
        <v>14</v>
      </c>
      <c r="E168" s="58">
        <v>287.35000000000002</v>
      </c>
      <c r="F168" s="58">
        <v>284.60000000000002</v>
      </c>
      <c r="G168" s="73"/>
      <c r="H168" s="73"/>
      <c r="I168" s="60">
        <f t="shared" si="223"/>
        <v>-4812.5</v>
      </c>
      <c r="J168" s="61"/>
      <c r="K168" s="61"/>
      <c r="L168" s="61">
        <f t="shared" si="225"/>
        <v>-2.75</v>
      </c>
      <c r="M168" s="62">
        <f t="shared" si="226"/>
        <v>-4812.5</v>
      </c>
    </row>
    <row r="169" spans="1:13" s="32" customFormat="1">
      <c r="A169" s="70">
        <v>43228</v>
      </c>
      <c r="B169" s="71" t="s">
        <v>433</v>
      </c>
      <c r="C169" s="72">
        <v>1800</v>
      </c>
      <c r="D169" s="71" t="s">
        <v>14</v>
      </c>
      <c r="E169" s="71">
        <v>385.1</v>
      </c>
      <c r="F169" s="71">
        <v>387.4</v>
      </c>
      <c r="G169" s="66">
        <v>390.35</v>
      </c>
      <c r="H169" s="66">
        <v>393.25</v>
      </c>
      <c r="I169" s="68">
        <f t="shared" si="223"/>
        <v>4139.9999999999181</v>
      </c>
      <c r="J169" s="67">
        <f t="shared" si="224"/>
        <v>5310.0000000000819</v>
      </c>
      <c r="K169" s="67">
        <f t="shared" ref="K169" si="227">(IF(D169="SHORT",IF(H169="",0,G169-H169),IF(D169="LONG",IF(H169="",0,(H169-G169)))))*C169</f>
        <v>5219.9999999999591</v>
      </c>
      <c r="L169" s="67">
        <f t="shared" si="225"/>
        <v>8.1499999999999773</v>
      </c>
      <c r="M169" s="69">
        <f t="shared" si="226"/>
        <v>14669.99999999996</v>
      </c>
    </row>
    <row r="170" spans="1:13" s="32" customFormat="1">
      <c r="A170" s="70">
        <v>43227</v>
      </c>
      <c r="B170" s="71" t="s">
        <v>430</v>
      </c>
      <c r="C170" s="72">
        <v>900</v>
      </c>
      <c r="D170" s="71" t="s">
        <v>14</v>
      </c>
      <c r="E170" s="71">
        <v>738.8</v>
      </c>
      <c r="F170" s="71">
        <v>743.25</v>
      </c>
      <c r="G170" s="66">
        <v>748.8</v>
      </c>
      <c r="H170" s="66">
        <v>754.45</v>
      </c>
      <c r="I170" s="68">
        <f t="shared" ref="I170:I173" si="228">(IF(D170="SHORT",E170-F170,IF(D170="LONG",F170-E170)))*C170</f>
        <v>4005.0000000000409</v>
      </c>
      <c r="J170" s="67">
        <f t="shared" ref="J170" si="229">(IF(D170="SHORT",IF(G170="",0,F170-G170),IF(D170="LONG",IF(G170="",0,G170-F170))))*C170</f>
        <v>4994.9999999999591</v>
      </c>
      <c r="K170" s="67">
        <f t="shared" ref="K170" si="230">(IF(D170="SHORT",IF(H170="",0,G170-H170),IF(D170="LONG",IF(H170="",0,(H170-G170)))))*C170</f>
        <v>5085.0000000000819</v>
      </c>
      <c r="L170" s="67">
        <f t="shared" ref="L170:L173" si="231">(J170+I170+K170)/C170</f>
        <v>15.650000000000091</v>
      </c>
      <c r="M170" s="69">
        <f t="shared" ref="M170:M173" si="232">L170*C170</f>
        <v>14085.000000000082</v>
      </c>
    </row>
    <row r="171" spans="1:13" s="63" customFormat="1">
      <c r="A171" s="57">
        <v>43227</v>
      </c>
      <c r="B171" s="58" t="s">
        <v>432</v>
      </c>
      <c r="C171" s="59">
        <v>750</v>
      </c>
      <c r="D171" s="58" t="s">
        <v>14</v>
      </c>
      <c r="E171" s="58">
        <v>1042.5</v>
      </c>
      <c r="F171" s="58">
        <v>1048.75</v>
      </c>
      <c r="G171" s="73"/>
      <c r="H171" s="73"/>
      <c r="I171" s="60">
        <f t="shared" si="228"/>
        <v>4687.5</v>
      </c>
      <c r="J171" s="61"/>
      <c r="K171" s="61"/>
      <c r="L171" s="61">
        <f t="shared" si="231"/>
        <v>6.25</v>
      </c>
      <c r="M171" s="62">
        <f t="shared" si="232"/>
        <v>4687.5</v>
      </c>
    </row>
    <row r="172" spans="1:13" s="63" customFormat="1">
      <c r="A172" s="57">
        <v>43227</v>
      </c>
      <c r="B172" s="58" t="s">
        <v>420</v>
      </c>
      <c r="C172" s="59">
        <v>500</v>
      </c>
      <c r="D172" s="58" t="s">
        <v>14</v>
      </c>
      <c r="E172" s="58">
        <v>1984.6</v>
      </c>
      <c r="F172" s="58">
        <v>1979.75</v>
      </c>
      <c r="G172" s="73"/>
      <c r="H172" s="73"/>
      <c r="I172" s="60">
        <f t="shared" si="228"/>
        <v>-2424.9999999999545</v>
      </c>
      <c r="J172" s="61"/>
      <c r="K172" s="61"/>
      <c r="L172" s="61">
        <f t="shared" si="231"/>
        <v>-4.8499999999999091</v>
      </c>
      <c r="M172" s="62">
        <f t="shared" si="232"/>
        <v>-2424.9999999999545</v>
      </c>
    </row>
    <row r="173" spans="1:13" s="32" customFormat="1">
      <c r="A173" s="70">
        <v>43224</v>
      </c>
      <c r="B173" s="71" t="s">
        <v>431</v>
      </c>
      <c r="C173" s="72">
        <v>550</v>
      </c>
      <c r="D173" s="71" t="s">
        <v>14</v>
      </c>
      <c r="E173" s="71">
        <v>1041.25</v>
      </c>
      <c r="F173" s="71">
        <v>1047.5</v>
      </c>
      <c r="G173" s="66">
        <v>1055.3499999999999</v>
      </c>
      <c r="H173" s="66">
        <v>1063.3</v>
      </c>
      <c r="I173" s="68">
        <f t="shared" si="228"/>
        <v>3437.5</v>
      </c>
      <c r="J173" s="67">
        <f t="shared" ref="J173" si="233">(IF(D173="SHORT",IF(G173="",0,F173-G173),IF(D173="LONG",IF(G173="",0,G173-F173))))*C173</f>
        <v>4317.49999999995</v>
      </c>
      <c r="K173" s="67">
        <f t="shared" ref="K173" si="234">(IF(D173="SHORT",IF(H173="",0,G173-H173),IF(D173="LONG",IF(H173="",0,(H173-G173)))))*C173</f>
        <v>4372.5000000000255</v>
      </c>
      <c r="L173" s="67">
        <f t="shared" si="231"/>
        <v>22.049999999999955</v>
      </c>
      <c r="M173" s="69">
        <f t="shared" si="232"/>
        <v>12127.499999999975</v>
      </c>
    </row>
    <row r="174" spans="1:13" s="63" customFormat="1">
      <c r="A174" s="57">
        <v>43224</v>
      </c>
      <c r="B174" s="58" t="s">
        <v>421</v>
      </c>
      <c r="C174" s="59">
        <v>500</v>
      </c>
      <c r="D174" s="58" t="s">
        <v>15</v>
      </c>
      <c r="E174" s="58">
        <v>1039.5</v>
      </c>
      <c r="F174" s="58">
        <v>1033.25</v>
      </c>
      <c r="G174" s="73">
        <v>1025.5</v>
      </c>
      <c r="H174" s="73"/>
      <c r="I174" s="60">
        <f t="shared" ref="I174:I175" si="235">(IF(D174="SHORT",E174-F174,IF(D174="LONG",F174-E174)))*C174</f>
        <v>3125</v>
      </c>
      <c r="J174" s="61">
        <f t="shared" ref="J174" si="236">(IF(D174="SHORT",IF(G174="",0,F174-G174),IF(D174="LONG",IF(G174="",0,G174-F174))))*C174</f>
        <v>3875</v>
      </c>
      <c r="K174" s="61"/>
      <c r="L174" s="61">
        <f t="shared" ref="L174:L175" si="237">(J174+I174+K174)/C174</f>
        <v>14</v>
      </c>
      <c r="M174" s="62">
        <f t="shared" ref="M174:M175" si="238">L174*C174</f>
        <v>7000</v>
      </c>
    </row>
    <row r="175" spans="1:13" s="63" customFormat="1">
      <c r="A175" s="57">
        <v>43224</v>
      </c>
      <c r="B175" s="58" t="s">
        <v>430</v>
      </c>
      <c r="C175" s="59">
        <v>900</v>
      </c>
      <c r="D175" s="58" t="s">
        <v>15</v>
      </c>
      <c r="E175" s="58">
        <v>807</v>
      </c>
      <c r="F175" s="58">
        <v>802.15</v>
      </c>
      <c r="G175" s="73"/>
      <c r="H175" s="73"/>
      <c r="I175" s="60">
        <f t="shared" si="235"/>
        <v>4365.00000000002</v>
      </c>
      <c r="J175" s="61"/>
      <c r="K175" s="61"/>
      <c r="L175" s="61">
        <f t="shared" si="237"/>
        <v>4.8500000000000218</v>
      </c>
      <c r="M175" s="62">
        <f t="shared" si="238"/>
        <v>4365.00000000002</v>
      </c>
    </row>
    <row r="176" spans="1:13" s="63" customFormat="1">
      <c r="A176" s="57">
        <v>43223</v>
      </c>
      <c r="B176" s="58" t="s">
        <v>408</v>
      </c>
      <c r="C176" s="59">
        <v>1300</v>
      </c>
      <c r="D176" s="58" t="s">
        <v>15</v>
      </c>
      <c r="E176" s="58">
        <v>602</v>
      </c>
      <c r="F176" s="58">
        <v>598.4</v>
      </c>
      <c r="G176" s="73">
        <v>593.9</v>
      </c>
      <c r="H176" s="73"/>
      <c r="I176" s="60">
        <f t="shared" ref="I176:I178" si="239">(IF(D176="SHORT",E176-F176,IF(D176="LONG",F176-E176)))*C176</f>
        <v>4680.0000000000291</v>
      </c>
      <c r="J176" s="61">
        <f t="shared" ref="J176" si="240">(IF(D176="SHORT",IF(G176="",0,F176-G176),IF(D176="LONG",IF(G176="",0,G176-F176))))*C176</f>
        <v>5850</v>
      </c>
      <c r="K176" s="61"/>
      <c r="L176" s="61">
        <f t="shared" ref="L176:L178" si="241">(J176+I176+K176)/C176</f>
        <v>8.1000000000000227</v>
      </c>
      <c r="M176" s="62">
        <f t="shared" ref="M176:M178" si="242">L176*C176</f>
        <v>10530.000000000029</v>
      </c>
    </row>
    <row r="177" spans="1:13" s="63" customFormat="1">
      <c r="A177" s="57">
        <v>43223</v>
      </c>
      <c r="B177" s="58" t="s">
        <v>409</v>
      </c>
      <c r="C177" s="59">
        <v>1000</v>
      </c>
      <c r="D177" s="58" t="s">
        <v>14</v>
      </c>
      <c r="E177" s="58">
        <v>534.35</v>
      </c>
      <c r="F177" s="58">
        <v>537.54999999999995</v>
      </c>
      <c r="G177" s="73"/>
      <c r="H177" s="73"/>
      <c r="I177" s="60">
        <f t="shared" si="239"/>
        <v>3199.9999999999318</v>
      </c>
      <c r="J177" s="61"/>
      <c r="K177" s="61"/>
      <c r="L177" s="61">
        <f t="shared" si="241"/>
        <v>3.1999999999999318</v>
      </c>
      <c r="M177" s="62">
        <f t="shared" si="242"/>
        <v>3199.9999999999318</v>
      </c>
    </row>
    <row r="178" spans="1:13" s="63" customFormat="1">
      <c r="A178" s="57">
        <v>43223</v>
      </c>
      <c r="B178" s="58" t="s">
        <v>429</v>
      </c>
      <c r="C178" s="59">
        <v>2500</v>
      </c>
      <c r="D178" s="58" t="s">
        <v>15</v>
      </c>
      <c r="E178" s="58">
        <v>186.55</v>
      </c>
      <c r="F178" s="58">
        <v>187.9</v>
      </c>
      <c r="G178" s="73"/>
      <c r="H178" s="73"/>
      <c r="I178" s="60">
        <f t="shared" si="239"/>
        <v>-3374.9999999999859</v>
      </c>
      <c r="J178" s="61"/>
      <c r="K178" s="61"/>
      <c r="L178" s="61">
        <f t="shared" si="241"/>
        <v>-1.3499999999999943</v>
      </c>
      <c r="M178" s="62">
        <f t="shared" si="242"/>
        <v>-3374.9999999999859</v>
      </c>
    </row>
    <row r="179" spans="1:13" s="32" customFormat="1">
      <c r="A179" s="70">
        <v>43222</v>
      </c>
      <c r="B179" s="71" t="s">
        <v>423</v>
      </c>
      <c r="C179" s="72">
        <v>3200</v>
      </c>
      <c r="D179" s="71" t="s">
        <v>14</v>
      </c>
      <c r="E179" s="71">
        <v>162</v>
      </c>
      <c r="F179" s="71">
        <v>162.94999999999999</v>
      </c>
      <c r="G179" s="66">
        <v>164.2</v>
      </c>
      <c r="H179" s="66">
        <v>165.45</v>
      </c>
      <c r="I179" s="68">
        <f t="shared" ref="I179:I180" si="243">(IF(D179="SHORT",E179-F179,IF(D179="LONG",F179-E179)))*C179</f>
        <v>3039.9999999999636</v>
      </c>
      <c r="J179" s="67">
        <f t="shared" ref="J179:J180" si="244">(IF(D179="SHORT",IF(G179="",0,F179-G179),IF(D179="LONG",IF(G179="",0,G179-F179))))*C179</f>
        <v>4000</v>
      </c>
      <c r="K179" s="67">
        <f t="shared" ref="K179:K180" si="245">(IF(D179="SHORT",IF(H179="",0,G179-H179),IF(D179="LONG",IF(H179="",0,(H179-G179)))))*C179</f>
        <v>4000</v>
      </c>
      <c r="L179" s="67">
        <f t="shared" ref="L179:L180" si="246">(J179+I179+K179)/C179</f>
        <v>3.4499999999999886</v>
      </c>
      <c r="M179" s="69">
        <f t="shared" ref="M179:M180" si="247">L179*C179</f>
        <v>11039.999999999964</v>
      </c>
    </row>
    <row r="180" spans="1:13" s="32" customFormat="1">
      <c r="A180" s="70">
        <v>43222</v>
      </c>
      <c r="B180" s="71" t="s">
        <v>428</v>
      </c>
      <c r="C180" s="72">
        <v>3000</v>
      </c>
      <c r="D180" s="71" t="s">
        <v>15</v>
      </c>
      <c r="E180" s="71">
        <v>119</v>
      </c>
      <c r="F180" s="71">
        <v>118.1</v>
      </c>
      <c r="G180" s="66">
        <v>116.95</v>
      </c>
      <c r="H180" s="66">
        <v>115.85</v>
      </c>
      <c r="I180" s="68">
        <f t="shared" si="243"/>
        <v>2700.0000000000173</v>
      </c>
      <c r="J180" s="67">
        <f t="shared" si="244"/>
        <v>3449.9999999999745</v>
      </c>
      <c r="K180" s="67">
        <f t="shared" si="245"/>
        <v>3300.0000000000255</v>
      </c>
      <c r="L180" s="67">
        <f t="shared" si="246"/>
        <v>3.1500000000000061</v>
      </c>
      <c r="M180" s="69">
        <f t="shared" si="247"/>
        <v>9450.0000000000182</v>
      </c>
    </row>
    <row r="181" spans="1:13" ht="15.75">
      <c r="A181" s="74"/>
      <c r="B181" s="75"/>
      <c r="C181" s="75"/>
      <c r="D181" s="75"/>
      <c r="E181" s="75"/>
      <c r="F181" s="75"/>
      <c r="G181" s="75"/>
      <c r="H181" s="75"/>
      <c r="I181" s="76"/>
      <c r="J181" s="77"/>
      <c r="K181" s="78"/>
      <c r="L181" s="79"/>
      <c r="M181" s="75"/>
    </row>
    <row r="182" spans="1:13" s="63" customFormat="1">
      <c r="A182" s="57">
        <v>43220</v>
      </c>
      <c r="B182" s="58" t="s">
        <v>427</v>
      </c>
      <c r="C182" s="59">
        <v>3399</v>
      </c>
      <c r="D182" s="58" t="s">
        <v>14</v>
      </c>
      <c r="E182" s="58">
        <v>231.85</v>
      </c>
      <c r="F182" s="58">
        <v>233.25</v>
      </c>
      <c r="G182" s="73"/>
      <c r="H182" s="73"/>
      <c r="I182" s="60">
        <f t="shared" ref="I182:I184" si="248">(IF(D182="SHORT",E182-F182,IF(D182="LONG",F182-E182)))*C182</f>
        <v>4758.6000000000195</v>
      </c>
      <c r="J182" s="61"/>
      <c r="K182" s="61"/>
      <c r="L182" s="61">
        <f t="shared" ref="L182:L184" si="249">(J182+I182+K182)/C182</f>
        <v>1.4000000000000057</v>
      </c>
      <c r="M182" s="62">
        <f t="shared" ref="M182:M184" si="250">L182*C182</f>
        <v>4758.6000000000195</v>
      </c>
    </row>
    <row r="183" spans="1:13" s="63" customFormat="1">
      <c r="A183" s="57">
        <v>43220</v>
      </c>
      <c r="B183" s="58" t="s">
        <v>388</v>
      </c>
      <c r="C183" s="59">
        <v>4500</v>
      </c>
      <c r="D183" s="58" t="s">
        <v>14</v>
      </c>
      <c r="E183" s="58">
        <v>107.9</v>
      </c>
      <c r="F183" s="58">
        <v>108.4</v>
      </c>
      <c r="G183" s="73"/>
      <c r="H183" s="73"/>
      <c r="I183" s="60">
        <f t="shared" si="248"/>
        <v>2250</v>
      </c>
      <c r="J183" s="61"/>
      <c r="K183" s="61"/>
      <c r="L183" s="61">
        <f t="shared" si="249"/>
        <v>0.5</v>
      </c>
      <c r="M183" s="62">
        <f t="shared" si="250"/>
        <v>2250</v>
      </c>
    </row>
    <row r="184" spans="1:13" s="32" customFormat="1">
      <c r="A184" s="70">
        <v>43220</v>
      </c>
      <c r="B184" s="71" t="s">
        <v>426</v>
      </c>
      <c r="C184" s="72">
        <v>1750</v>
      </c>
      <c r="D184" s="71" t="s">
        <v>14</v>
      </c>
      <c r="E184" s="71">
        <v>356.25</v>
      </c>
      <c r="F184" s="71">
        <v>358.35</v>
      </c>
      <c r="G184" s="66">
        <v>361.1</v>
      </c>
      <c r="H184" s="66">
        <v>363.8</v>
      </c>
      <c r="I184" s="68">
        <f t="shared" si="248"/>
        <v>3675.00000000004</v>
      </c>
      <c r="J184" s="67">
        <f t="shared" ref="J184" si="251">(IF(D184="SHORT",IF(G184="",0,F184-G184),IF(D184="LONG",IF(G184="",0,G184-F184))))*C184</f>
        <v>4812.5</v>
      </c>
      <c r="K184" s="67">
        <f t="shared" ref="K184" si="252">(IF(D184="SHORT",IF(H184="",0,G184-H184),IF(D184="LONG",IF(H184="",0,(H184-G184)))))*C184</f>
        <v>4724.99999999998</v>
      </c>
      <c r="L184" s="67">
        <f t="shared" si="249"/>
        <v>7.5500000000000114</v>
      </c>
      <c r="M184" s="69">
        <f t="shared" si="250"/>
        <v>13212.50000000002</v>
      </c>
    </row>
    <row r="185" spans="1:13" s="63" customFormat="1">
      <c r="A185" s="57">
        <v>43217</v>
      </c>
      <c r="B185" s="58" t="s">
        <v>425</v>
      </c>
      <c r="C185" s="59">
        <v>500</v>
      </c>
      <c r="D185" s="58" t="s">
        <v>14</v>
      </c>
      <c r="E185" s="58">
        <v>878.6</v>
      </c>
      <c r="F185" s="58">
        <v>883.85</v>
      </c>
      <c r="G185" s="73"/>
      <c r="H185" s="73"/>
      <c r="I185" s="60">
        <f t="shared" ref="I185" si="253">(IF(D185="SHORT",E185-F185,IF(D185="LONG",F185-E185)))*C185</f>
        <v>2625</v>
      </c>
      <c r="J185" s="61"/>
      <c r="K185" s="61"/>
      <c r="L185" s="61">
        <f t="shared" ref="L185" si="254">(J185+I185+K185)/C185</f>
        <v>5.25</v>
      </c>
      <c r="M185" s="62">
        <f t="shared" ref="M185" si="255">L185*C185</f>
        <v>2625</v>
      </c>
    </row>
    <row r="186" spans="1:13" s="32" customFormat="1">
      <c r="A186" s="70">
        <v>43217</v>
      </c>
      <c r="B186" s="71" t="s">
        <v>334</v>
      </c>
      <c r="C186" s="72">
        <v>3200</v>
      </c>
      <c r="D186" s="71" t="s">
        <v>14</v>
      </c>
      <c r="E186" s="71">
        <v>323.3</v>
      </c>
      <c r="F186" s="71">
        <v>325.25</v>
      </c>
      <c r="G186" s="66">
        <v>327.7</v>
      </c>
      <c r="H186" s="66">
        <v>330.15</v>
      </c>
      <c r="I186" s="68">
        <f t="shared" ref="I186" si="256">(IF(D186="SHORT",E186-F186,IF(D186="LONG",F186-E186)))*C186</f>
        <v>6239.9999999999636</v>
      </c>
      <c r="J186" s="67">
        <f t="shared" ref="J186" si="257">(IF(D186="SHORT",IF(G186="",0,F186-G186),IF(D186="LONG",IF(G186="",0,G186-F186))))*C186</f>
        <v>7839.9999999999636</v>
      </c>
      <c r="K186" s="67">
        <f t="shared" ref="K186" si="258">(IF(D186="SHORT",IF(H186="",0,G186-H186),IF(D186="LONG",IF(H186="",0,(H186-G186)))))*C186</f>
        <v>7839.9999999999636</v>
      </c>
      <c r="L186" s="67">
        <f t="shared" ref="L186" si="259">(J186+I186+K186)/C186</f>
        <v>6.8499999999999659</v>
      </c>
      <c r="M186" s="69">
        <f t="shared" ref="M186" si="260">L186*C186</f>
        <v>21919.999999999891</v>
      </c>
    </row>
    <row r="187" spans="1:13" s="63" customFormat="1">
      <c r="A187" s="57">
        <v>43216</v>
      </c>
      <c r="B187" s="58" t="s">
        <v>422</v>
      </c>
      <c r="C187" s="59">
        <v>8000</v>
      </c>
      <c r="D187" s="58" t="s">
        <v>14</v>
      </c>
      <c r="E187" s="58">
        <v>87.5</v>
      </c>
      <c r="F187" s="58">
        <v>88</v>
      </c>
      <c r="G187" s="73"/>
      <c r="H187" s="73"/>
      <c r="I187" s="60">
        <f t="shared" ref="I187:I189" si="261">(IF(D187="SHORT",E187-F187,IF(D187="LONG",F187-E187)))*C187</f>
        <v>4000</v>
      </c>
      <c r="J187" s="61"/>
      <c r="K187" s="61"/>
      <c r="L187" s="61">
        <f t="shared" ref="L187:L189" si="262">(J187+I187+K187)/C187</f>
        <v>0.5</v>
      </c>
      <c r="M187" s="62">
        <f t="shared" ref="M187:M189" si="263">L187*C187</f>
        <v>4000</v>
      </c>
    </row>
    <row r="188" spans="1:13" s="63" customFormat="1">
      <c r="A188" s="57">
        <v>43216</v>
      </c>
      <c r="B188" s="58" t="s">
        <v>424</v>
      </c>
      <c r="C188" s="59">
        <v>800</v>
      </c>
      <c r="D188" s="58" t="s">
        <v>15</v>
      </c>
      <c r="E188" s="58">
        <v>1095.5</v>
      </c>
      <c r="F188" s="58">
        <v>1105.9000000000001</v>
      </c>
      <c r="G188" s="73"/>
      <c r="H188" s="73"/>
      <c r="I188" s="60">
        <f t="shared" si="261"/>
        <v>-8320.0000000000728</v>
      </c>
      <c r="J188" s="61"/>
      <c r="K188" s="61"/>
      <c r="L188" s="61">
        <f t="shared" si="262"/>
        <v>-10.400000000000091</v>
      </c>
      <c r="M188" s="62">
        <f t="shared" si="263"/>
        <v>-8320.0000000000728</v>
      </c>
    </row>
    <row r="189" spans="1:13" s="32" customFormat="1">
      <c r="A189" s="70">
        <v>43216</v>
      </c>
      <c r="B189" s="71" t="s">
        <v>423</v>
      </c>
      <c r="C189" s="72">
        <v>3200</v>
      </c>
      <c r="D189" s="71" t="s">
        <v>14</v>
      </c>
      <c r="E189" s="71">
        <v>147.30000000000001</v>
      </c>
      <c r="F189" s="71">
        <v>148.19999999999999</v>
      </c>
      <c r="G189" s="66">
        <v>149.30000000000001</v>
      </c>
      <c r="H189" s="66">
        <v>150.44999999999999</v>
      </c>
      <c r="I189" s="68">
        <f t="shared" si="261"/>
        <v>2879.9999999999272</v>
      </c>
      <c r="J189" s="67">
        <f t="shared" ref="J189" si="264">(IF(D189="SHORT",IF(G189="",0,F189-G189),IF(D189="LONG",IF(G189="",0,G189-F189))))*C189</f>
        <v>3520.0000000000728</v>
      </c>
      <c r="K189" s="67">
        <f t="shared" ref="K189" si="265">(IF(D189="SHORT",IF(H189="",0,G189-H189),IF(D189="LONG",IF(H189="",0,(H189-G189)))))*C189</f>
        <v>3679.9999999999272</v>
      </c>
      <c r="L189" s="67">
        <f t="shared" si="262"/>
        <v>3.1499999999999773</v>
      </c>
      <c r="M189" s="69">
        <f t="shared" si="263"/>
        <v>10079.999999999927</v>
      </c>
    </row>
    <row r="190" spans="1:13" s="63" customFormat="1">
      <c r="A190" s="57">
        <v>43215</v>
      </c>
      <c r="B190" s="58" t="s">
        <v>422</v>
      </c>
      <c r="C190" s="59">
        <v>8000</v>
      </c>
      <c r="D190" s="58" t="s">
        <v>14</v>
      </c>
      <c r="E190" s="58">
        <v>89.6</v>
      </c>
      <c r="F190" s="58">
        <v>90.15</v>
      </c>
      <c r="G190" s="73"/>
      <c r="H190" s="73"/>
      <c r="I190" s="60">
        <f t="shared" ref="I190:I193" si="266">(IF(D190="SHORT",E190-F190,IF(D190="LONG",F190-E190)))*C190</f>
        <v>4400.0000000000909</v>
      </c>
      <c r="J190" s="61"/>
      <c r="K190" s="61"/>
      <c r="L190" s="61">
        <f t="shared" ref="L190:L193" si="267">(J190+I190+K190)/C190</f>
        <v>0.55000000000001137</v>
      </c>
      <c r="M190" s="62">
        <f t="shared" ref="M190:M193" si="268">L190*C190</f>
        <v>4400.0000000000909</v>
      </c>
    </row>
    <row r="191" spans="1:13" s="63" customFormat="1">
      <c r="A191" s="57">
        <v>43215</v>
      </c>
      <c r="B191" s="58" t="s">
        <v>421</v>
      </c>
      <c r="C191" s="59">
        <v>500</v>
      </c>
      <c r="D191" s="58" t="s">
        <v>15</v>
      </c>
      <c r="E191" s="58">
        <v>1091.75</v>
      </c>
      <c r="F191" s="58">
        <v>1085.95</v>
      </c>
      <c r="G191" s="73"/>
      <c r="H191" s="73"/>
      <c r="I191" s="60">
        <f t="shared" si="266"/>
        <v>2899.9999999999773</v>
      </c>
      <c r="J191" s="61"/>
      <c r="K191" s="61"/>
      <c r="L191" s="61">
        <f t="shared" si="267"/>
        <v>5.7999999999999545</v>
      </c>
      <c r="M191" s="62">
        <f t="shared" si="268"/>
        <v>2899.9999999999773</v>
      </c>
    </row>
    <row r="192" spans="1:13" s="63" customFormat="1">
      <c r="A192" s="57">
        <v>43215</v>
      </c>
      <c r="B192" s="58" t="s">
        <v>395</v>
      </c>
      <c r="C192" s="59">
        <v>3500</v>
      </c>
      <c r="D192" s="58" t="s">
        <v>15</v>
      </c>
      <c r="E192" s="58">
        <v>154.5</v>
      </c>
      <c r="F192" s="58">
        <v>153.44999999999999</v>
      </c>
      <c r="G192" s="73"/>
      <c r="H192" s="73"/>
      <c r="I192" s="60">
        <f t="shared" si="266"/>
        <v>3675.00000000004</v>
      </c>
      <c r="J192" s="61"/>
      <c r="K192" s="61"/>
      <c r="L192" s="61">
        <f t="shared" si="267"/>
        <v>1.0500000000000114</v>
      </c>
      <c r="M192" s="62">
        <f t="shared" si="268"/>
        <v>3675.00000000004</v>
      </c>
    </row>
    <row r="193" spans="1:13" s="63" customFormat="1">
      <c r="A193" s="57">
        <v>43215</v>
      </c>
      <c r="B193" s="58" t="s">
        <v>372</v>
      </c>
      <c r="C193" s="59">
        <v>1500</v>
      </c>
      <c r="D193" s="58" t="s">
        <v>14</v>
      </c>
      <c r="E193" s="58">
        <v>967.2</v>
      </c>
      <c r="F193" s="58">
        <v>958</v>
      </c>
      <c r="G193" s="73"/>
      <c r="H193" s="73"/>
      <c r="I193" s="60">
        <f t="shared" si="266"/>
        <v>-13800.000000000069</v>
      </c>
      <c r="J193" s="61"/>
      <c r="K193" s="61"/>
      <c r="L193" s="61">
        <f t="shared" si="267"/>
        <v>-9.2000000000000455</v>
      </c>
      <c r="M193" s="62">
        <f t="shared" si="268"/>
        <v>-13800.000000000069</v>
      </c>
    </row>
    <row r="194" spans="1:13" s="63" customFormat="1">
      <c r="A194" s="57">
        <v>43214</v>
      </c>
      <c r="B194" s="58" t="s">
        <v>177</v>
      </c>
      <c r="C194" s="59">
        <v>625</v>
      </c>
      <c r="D194" s="58" t="s">
        <v>15</v>
      </c>
      <c r="E194" s="58">
        <v>1331.6</v>
      </c>
      <c r="F194" s="58">
        <v>1323.6</v>
      </c>
      <c r="G194" s="73">
        <v>1313.65</v>
      </c>
      <c r="H194" s="73"/>
      <c r="I194" s="60">
        <f t="shared" ref="I194" si="269">(IF(D194="SHORT",E194-F194,IF(D194="LONG",F194-E194)))*C194</f>
        <v>5000</v>
      </c>
      <c r="J194" s="61">
        <f t="shared" ref="J194" si="270">(IF(D194="SHORT",IF(G194="",0,F194-G194),IF(D194="LONG",IF(G194="",0,G194-F194))))*C194</f>
        <v>6218.7499999998863</v>
      </c>
      <c r="K194" s="61"/>
      <c r="L194" s="61">
        <f t="shared" ref="L194" si="271">(J194+I194+K194)/C194</f>
        <v>17.949999999999818</v>
      </c>
      <c r="M194" s="62">
        <f t="shared" ref="M194" si="272">L194*C194</f>
        <v>11218.749999999887</v>
      </c>
    </row>
    <row r="195" spans="1:13" s="63" customFormat="1">
      <c r="A195" s="57">
        <v>43214</v>
      </c>
      <c r="B195" s="58" t="s">
        <v>420</v>
      </c>
      <c r="C195" s="59">
        <v>500</v>
      </c>
      <c r="D195" s="58" t="s">
        <v>14</v>
      </c>
      <c r="E195" s="58">
        <v>1930.6</v>
      </c>
      <c r="F195" s="58">
        <v>1931.25</v>
      </c>
      <c r="G195" s="73"/>
      <c r="H195" s="73"/>
      <c r="I195" s="60">
        <f t="shared" ref="I195:I198" si="273">(IF(D195="SHORT",E195-F195,IF(D195="LONG",F195-E195)))*C195</f>
        <v>325.00000000004547</v>
      </c>
      <c r="J195" s="61"/>
      <c r="K195" s="61"/>
      <c r="L195" s="61">
        <f t="shared" ref="L195:L198" si="274">(J195+I195+K195)/C195</f>
        <v>0.65000000000009095</v>
      </c>
      <c r="M195" s="62">
        <f t="shared" ref="M195:M198" si="275">L195*C195</f>
        <v>325.00000000004547</v>
      </c>
    </row>
    <row r="196" spans="1:13" s="63" customFormat="1">
      <c r="A196" s="57">
        <v>43214</v>
      </c>
      <c r="B196" s="58" t="s">
        <v>416</v>
      </c>
      <c r="C196" s="59">
        <v>800</v>
      </c>
      <c r="D196" s="58" t="s">
        <v>14</v>
      </c>
      <c r="E196" s="58">
        <v>1216</v>
      </c>
      <c r="F196" s="58">
        <v>1204.4000000000001</v>
      </c>
      <c r="G196" s="73"/>
      <c r="H196" s="73"/>
      <c r="I196" s="60">
        <f>(IF(D196="SHORT",E196-F196,IF(D196="LONG",F196-E196)))*C196</f>
        <v>-9279.9999999999272</v>
      </c>
      <c r="J196" s="61"/>
      <c r="K196" s="61"/>
      <c r="L196" s="61">
        <f t="shared" si="274"/>
        <v>-11.599999999999909</v>
      </c>
      <c r="M196" s="62">
        <f t="shared" si="275"/>
        <v>-9279.9999999999272</v>
      </c>
    </row>
    <row r="197" spans="1:13" s="63" customFormat="1">
      <c r="A197" s="57">
        <v>43214</v>
      </c>
      <c r="B197" s="58" t="s">
        <v>419</v>
      </c>
      <c r="C197" s="59">
        <v>1600</v>
      </c>
      <c r="D197" s="58" t="s">
        <v>14</v>
      </c>
      <c r="E197" s="58">
        <v>397.3</v>
      </c>
      <c r="F197" s="58">
        <v>400.45</v>
      </c>
      <c r="G197" s="73">
        <v>403.9</v>
      </c>
      <c r="H197" s="73"/>
      <c r="I197" s="60">
        <f t="shared" si="273"/>
        <v>5039.9999999999636</v>
      </c>
      <c r="J197" s="61">
        <f t="shared" ref="J197:J198" si="276">(IF(D197="SHORT",IF(G197="",0,F197-G197),IF(D197="LONG",IF(G197="",0,G197-F197))))*C197</f>
        <v>5519.9999999999818</v>
      </c>
      <c r="K197" s="61"/>
      <c r="L197" s="61">
        <f t="shared" si="274"/>
        <v>6.5999999999999659</v>
      </c>
      <c r="M197" s="62">
        <f t="shared" si="275"/>
        <v>10559.999999999945</v>
      </c>
    </row>
    <row r="198" spans="1:13" s="32" customFormat="1">
      <c r="A198" s="70">
        <v>43214</v>
      </c>
      <c r="B198" s="71" t="s">
        <v>418</v>
      </c>
      <c r="C198" s="72">
        <v>1000</v>
      </c>
      <c r="D198" s="71" t="s">
        <v>14</v>
      </c>
      <c r="E198" s="71">
        <v>943</v>
      </c>
      <c r="F198" s="71">
        <v>949.1</v>
      </c>
      <c r="G198" s="66">
        <v>956.75</v>
      </c>
      <c r="H198" s="66">
        <v>964.4</v>
      </c>
      <c r="I198" s="68">
        <f t="shared" si="273"/>
        <v>6100.0000000000227</v>
      </c>
      <c r="J198" s="67">
        <f t="shared" si="276"/>
        <v>7649.9999999999773</v>
      </c>
      <c r="K198" s="67">
        <f t="shared" ref="K198" si="277">(IF(D198="SHORT",IF(H198="",0,G198-H198),IF(D198="LONG",IF(H198="",0,(H198-G198)))))*C198</f>
        <v>7649.9999999999773</v>
      </c>
      <c r="L198" s="67">
        <f t="shared" si="274"/>
        <v>21.399999999999977</v>
      </c>
      <c r="M198" s="69">
        <f t="shared" si="275"/>
        <v>21399.999999999978</v>
      </c>
    </row>
    <row r="199" spans="1:13" s="32" customFormat="1">
      <c r="A199" s="70">
        <v>43213</v>
      </c>
      <c r="B199" s="71" t="s">
        <v>391</v>
      </c>
      <c r="C199" s="72">
        <v>300</v>
      </c>
      <c r="D199" s="71" t="s">
        <v>14</v>
      </c>
      <c r="E199" s="71">
        <v>1841.6</v>
      </c>
      <c r="F199" s="71">
        <v>1852.65</v>
      </c>
      <c r="G199" s="66">
        <v>1868.4</v>
      </c>
      <c r="H199" s="66">
        <v>1882.4</v>
      </c>
      <c r="I199" s="68">
        <f t="shared" ref="I199" si="278">(IF(D199="SHORT",E199-F199,IF(D199="LONG",F199-E199)))*C199</f>
        <v>3315.0000000000546</v>
      </c>
      <c r="J199" s="67">
        <f t="shared" ref="J199" si="279">(IF(D199="SHORT",IF(G199="",0,F199-G199),IF(D199="LONG",IF(G199="",0,G199-F199))))*C199</f>
        <v>4725</v>
      </c>
      <c r="K199" s="67">
        <f t="shared" ref="K199" si="280">(IF(D199="SHORT",IF(H199="",0,G199-H199),IF(D199="LONG",IF(H199="",0,(H199-G199)))))*C199</f>
        <v>4200</v>
      </c>
      <c r="L199" s="67">
        <f t="shared" ref="L199" si="281">(J199+I199+K199)/C199</f>
        <v>40.800000000000182</v>
      </c>
      <c r="M199" s="69">
        <f t="shared" ref="M199" si="282">L199*C199</f>
        <v>12240.000000000055</v>
      </c>
    </row>
    <row r="200" spans="1:13" s="63" customFormat="1" ht="15.75" customHeight="1">
      <c r="A200" s="57">
        <v>43213</v>
      </c>
      <c r="B200" s="58" t="s">
        <v>417</v>
      </c>
      <c r="C200" s="59">
        <v>1400</v>
      </c>
      <c r="D200" s="58" t="s">
        <v>14</v>
      </c>
      <c r="E200" s="58">
        <v>461.5</v>
      </c>
      <c r="F200" s="58">
        <v>464.3</v>
      </c>
      <c r="G200" s="73"/>
      <c r="H200" s="73"/>
      <c r="I200" s="60">
        <f t="shared" ref="I200" si="283">(IF(D200="SHORT",E200-F200,IF(D200="LONG",F200-E200)))*C200</f>
        <v>3920.0000000000159</v>
      </c>
      <c r="J200" s="61"/>
      <c r="K200" s="61"/>
      <c r="L200" s="61">
        <f t="shared" ref="L200" si="284">(J200+I200+K200)/C200</f>
        <v>2.8000000000000114</v>
      </c>
      <c r="M200" s="62">
        <f t="shared" ref="M200" si="285">L200*C200</f>
        <v>3920.0000000000159</v>
      </c>
    </row>
    <row r="201" spans="1:13" s="63" customFormat="1" ht="15.75" customHeight="1">
      <c r="A201" s="57">
        <v>43210</v>
      </c>
      <c r="B201" s="58" t="s">
        <v>416</v>
      </c>
      <c r="C201" s="59">
        <v>800</v>
      </c>
      <c r="D201" s="58" t="s">
        <v>15</v>
      </c>
      <c r="E201" s="58">
        <v>1122.8499999999999</v>
      </c>
      <c r="F201" s="58">
        <v>1131.55</v>
      </c>
      <c r="G201" s="73"/>
      <c r="H201" s="73"/>
      <c r="I201" s="60">
        <f t="shared" ref="I201:I203" si="286">(IF(D201="SHORT",E201-F201,IF(D201="LONG",F201-E201)))*C201</f>
        <v>-6960.0000000000364</v>
      </c>
      <c r="J201" s="61"/>
      <c r="K201" s="61"/>
      <c r="L201" s="61">
        <f t="shared" ref="L201:L203" si="287">(J201+I201+K201)/C201</f>
        <v>-8.7000000000000455</v>
      </c>
      <c r="M201" s="62">
        <f t="shared" ref="M201:M203" si="288">L201*C201</f>
        <v>-6960.0000000000364</v>
      </c>
    </row>
    <row r="202" spans="1:13" s="63" customFormat="1" ht="15.75" customHeight="1">
      <c r="A202" s="57">
        <v>43210</v>
      </c>
      <c r="B202" s="58" t="s">
        <v>415</v>
      </c>
      <c r="C202" s="59">
        <v>7000</v>
      </c>
      <c r="D202" s="58" t="s">
        <v>15</v>
      </c>
      <c r="E202" s="58">
        <v>77.599999999999994</v>
      </c>
      <c r="F202" s="58">
        <v>77.099999999999994</v>
      </c>
      <c r="G202" s="73"/>
      <c r="H202" s="73"/>
      <c r="I202" s="60">
        <f t="shared" si="286"/>
        <v>3500</v>
      </c>
      <c r="J202" s="61"/>
      <c r="K202" s="61"/>
      <c r="L202" s="61">
        <f t="shared" si="287"/>
        <v>0.5</v>
      </c>
      <c r="M202" s="62">
        <f t="shared" si="288"/>
        <v>3500</v>
      </c>
    </row>
    <row r="203" spans="1:13" s="63" customFormat="1" ht="15.75" customHeight="1">
      <c r="A203" s="57">
        <v>43210</v>
      </c>
      <c r="B203" s="58" t="s">
        <v>414</v>
      </c>
      <c r="C203" s="59">
        <v>3500</v>
      </c>
      <c r="D203" s="58" t="s">
        <v>14</v>
      </c>
      <c r="E203" s="58">
        <v>68.099999999999994</v>
      </c>
      <c r="F203" s="58">
        <v>68.55</v>
      </c>
      <c r="G203" s="73"/>
      <c r="H203" s="73"/>
      <c r="I203" s="60">
        <f t="shared" si="286"/>
        <v>1575.00000000001</v>
      </c>
      <c r="J203" s="61"/>
      <c r="K203" s="61"/>
      <c r="L203" s="61">
        <f t="shared" si="287"/>
        <v>0.45000000000000284</v>
      </c>
      <c r="M203" s="62">
        <f t="shared" si="288"/>
        <v>1575.00000000001</v>
      </c>
    </row>
    <row r="204" spans="1:13" s="63" customFormat="1" ht="15.75" customHeight="1">
      <c r="A204" s="57">
        <v>43209</v>
      </c>
      <c r="B204" s="58" t="s">
        <v>411</v>
      </c>
      <c r="C204" s="59">
        <v>2500</v>
      </c>
      <c r="D204" s="58" t="s">
        <v>15</v>
      </c>
      <c r="E204" s="58">
        <v>269.89999999999998</v>
      </c>
      <c r="F204" s="58">
        <v>265.60000000000002</v>
      </c>
      <c r="G204" s="73"/>
      <c r="H204" s="73"/>
      <c r="I204" s="60">
        <f t="shared" ref="I204" si="289">(IF(D204="SHORT",E204-F204,IF(D204="LONG",F204-E204)))*C204</f>
        <v>10749.999999999887</v>
      </c>
      <c r="J204" s="61"/>
      <c r="K204" s="61"/>
      <c r="L204" s="61">
        <f t="shared" ref="L204" si="290">(J204+I204+K204)/C204</f>
        <v>4.2999999999999545</v>
      </c>
      <c r="M204" s="62">
        <f t="shared" ref="M204" si="291">L204*C204</f>
        <v>10749.999999999887</v>
      </c>
    </row>
    <row r="205" spans="1:13" s="32" customFormat="1">
      <c r="A205" s="70">
        <v>43209</v>
      </c>
      <c r="B205" s="71" t="s">
        <v>396</v>
      </c>
      <c r="C205" s="72">
        <v>4500</v>
      </c>
      <c r="D205" s="71" t="s">
        <v>14</v>
      </c>
      <c r="E205" s="71">
        <v>127.5</v>
      </c>
      <c r="F205" s="71">
        <v>128.25</v>
      </c>
      <c r="G205" s="66">
        <v>129.25</v>
      </c>
      <c r="H205" s="66">
        <v>130.19999999999999</v>
      </c>
      <c r="I205" s="68">
        <f t="shared" ref="I205:I207" si="292">(IF(D205="SHORT",E205-F205,IF(D205="LONG",F205-E205)))*C205</f>
        <v>3375</v>
      </c>
      <c r="J205" s="67">
        <f t="shared" ref="J205" si="293">(IF(D205="SHORT",IF(G205="",0,F205-G205),IF(D205="LONG",IF(G205="",0,G205-F205))))*C205</f>
        <v>4500</v>
      </c>
      <c r="K205" s="67">
        <f t="shared" ref="K205" si="294">(IF(D205="SHORT",IF(H205="",0,G205-H205),IF(D205="LONG",IF(H205="",0,(H205-G205)))))*C205</f>
        <v>4274.9999999999491</v>
      </c>
      <c r="L205" s="67">
        <f t="shared" ref="L205:L207" si="295">(J205+I205+K205)/C205</f>
        <v>2.6999999999999886</v>
      </c>
      <c r="M205" s="69">
        <f t="shared" ref="M205:M207" si="296">L205*C205</f>
        <v>12149.999999999949</v>
      </c>
    </row>
    <row r="206" spans="1:13" s="63" customFormat="1" ht="15.75" customHeight="1">
      <c r="A206" s="57">
        <v>43208</v>
      </c>
      <c r="B206" s="58" t="s">
        <v>412</v>
      </c>
      <c r="C206" s="59">
        <v>600</v>
      </c>
      <c r="D206" s="58" t="s">
        <v>14</v>
      </c>
      <c r="E206" s="58">
        <v>901.8</v>
      </c>
      <c r="F206" s="58">
        <v>907.25</v>
      </c>
      <c r="G206" s="73"/>
      <c r="H206" s="73"/>
      <c r="I206" s="60">
        <f t="shared" si="292"/>
        <v>3270.0000000000273</v>
      </c>
      <c r="J206" s="61"/>
      <c r="K206" s="61"/>
      <c r="L206" s="61">
        <f t="shared" si="295"/>
        <v>5.4500000000000455</v>
      </c>
      <c r="M206" s="62">
        <f t="shared" si="296"/>
        <v>3270.0000000000273</v>
      </c>
    </row>
    <row r="207" spans="1:13" s="63" customFormat="1" ht="15.75" customHeight="1">
      <c r="A207" s="57">
        <v>43208</v>
      </c>
      <c r="B207" s="58" t="s">
        <v>413</v>
      </c>
      <c r="C207" s="59">
        <v>250</v>
      </c>
      <c r="D207" s="58" t="s">
        <v>15</v>
      </c>
      <c r="E207" s="58">
        <v>2160.6</v>
      </c>
      <c r="F207" s="58">
        <v>2181.15</v>
      </c>
      <c r="G207" s="73"/>
      <c r="H207" s="73"/>
      <c r="I207" s="60">
        <f t="shared" si="292"/>
        <v>-5137.5000000000455</v>
      </c>
      <c r="J207" s="61"/>
      <c r="K207" s="61"/>
      <c r="L207" s="61">
        <f t="shared" si="295"/>
        <v>-20.550000000000182</v>
      </c>
      <c r="M207" s="62">
        <f t="shared" si="296"/>
        <v>-5137.5000000000455</v>
      </c>
    </row>
    <row r="208" spans="1:13" s="63" customFormat="1" ht="15.75" customHeight="1">
      <c r="A208" s="57">
        <v>43208</v>
      </c>
      <c r="B208" s="58" t="s">
        <v>410</v>
      </c>
      <c r="C208" s="59">
        <v>1700</v>
      </c>
      <c r="D208" s="58" t="s">
        <v>14</v>
      </c>
      <c r="E208" s="58">
        <v>385.95</v>
      </c>
      <c r="F208" s="58">
        <v>388.3</v>
      </c>
      <c r="G208" s="73">
        <v>391.2</v>
      </c>
      <c r="H208" s="73"/>
      <c r="I208" s="60">
        <f t="shared" ref="I208" si="297">(IF(D208="SHORT",E208-F208,IF(D208="LONG",F208-E208)))*C208</f>
        <v>3995.0000000000387</v>
      </c>
      <c r="J208" s="61">
        <f t="shared" ref="J208" si="298">(IF(D208="SHORT",IF(G208="",0,F208-G208),IF(D208="LONG",IF(G208="",0,G208-F208))))*C208</f>
        <v>4929.9999999999618</v>
      </c>
      <c r="K208" s="61"/>
      <c r="L208" s="61">
        <f t="shared" ref="L208" si="299">(J208+I208+K208)/C208</f>
        <v>5.25</v>
      </c>
      <c r="M208" s="62">
        <f t="shared" ref="M208" si="300">L208*C208</f>
        <v>8925</v>
      </c>
    </row>
    <row r="209" spans="1:13" s="63" customFormat="1" ht="15.75" customHeight="1">
      <c r="A209" s="57">
        <v>43207</v>
      </c>
      <c r="B209" s="58" t="s">
        <v>396</v>
      </c>
      <c r="C209" s="59">
        <v>4500</v>
      </c>
      <c r="D209" s="58" t="s">
        <v>15</v>
      </c>
      <c r="E209" s="58">
        <v>128.80000000000001</v>
      </c>
      <c r="F209" s="58">
        <v>128.1</v>
      </c>
      <c r="G209" s="73"/>
      <c r="H209" s="73"/>
      <c r="I209" s="60">
        <f t="shared" ref="I209:I210" si="301">(IF(D209="SHORT",E209-F209,IF(D209="LONG",F209-E209)))*C209</f>
        <v>3150.0000000000769</v>
      </c>
      <c r="J209" s="61"/>
      <c r="K209" s="61"/>
      <c r="L209" s="61">
        <f t="shared" ref="L209:L210" si="302">(J209+I209+K209)/C209</f>
        <v>0.70000000000001705</v>
      </c>
      <c r="M209" s="62">
        <f t="shared" ref="M209:M210" si="303">L209*C209</f>
        <v>3150.0000000000769</v>
      </c>
    </row>
    <row r="210" spans="1:13" s="63" customFormat="1" ht="15.75" customHeight="1">
      <c r="A210" s="57">
        <v>43207</v>
      </c>
      <c r="B210" s="58" t="s">
        <v>409</v>
      </c>
      <c r="C210" s="59">
        <v>2000</v>
      </c>
      <c r="D210" s="58" t="s">
        <v>15</v>
      </c>
      <c r="E210" s="58">
        <v>547.70000000000005</v>
      </c>
      <c r="F210" s="58">
        <v>552.9</v>
      </c>
      <c r="G210" s="73"/>
      <c r="H210" s="73"/>
      <c r="I210" s="60">
        <f t="shared" si="301"/>
        <v>-10399.999999999864</v>
      </c>
      <c r="J210" s="61"/>
      <c r="K210" s="61"/>
      <c r="L210" s="61">
        <f t="shared" si="302"/>
        <v>-5.1999999999999318</v>
      </c>
      <c r="M210" s="62">
        <f t="shared" si="303"/>
        <v>-10399.999999999864</v>
      </c>
    </row>
    <row r="211" spans="1:13" s="63" customFormat="1" ht="15.75" customHeight="1">
      <c r="A211" s="57">
        <v>43206</v>
      </c>
      <c r="B211" s="58" t="s">
        <v>407</v>
      </c>
      <c r="C211" s="59">
        <v>3000</v>
      </c>
      <c r="D211" s="58" t="s">
        <v>14</v>
      </c>
      <c r="E211" s="58">
        <v>296.89999999999998</v>
      </c>
      <c r="F211" s="58">
        <v>298.75</v>
      </c>
      <c r="G211" s="73"/>
      <c r="H211" s="73"/>
      <c r="I211" s="60">
        <f t="shared" ref="I211:I212" si="304">(IF(D211="SHORT",E211-F211,IF(D211="LONG",F211-E211)))*C211</f>
        <v>5550.0000000000682</v>
      </c>
      <c r="J211" s="61"/>
      <c r="K211" s="61"/>
      <c r="L211" s="61">
        <f t="shared" ref="L211:L212" si="305">(J211+I211+K211)/C211</f>
        <v>1.8500000000000227</v>
      </c>
      <c r="M211" s="62">
        <f t="shared" ref="M211:M212" si="306">L211*C211</f>
        <v>5550.0000000000682</v>
      </c>
    </row>
    <row r="212" spans="1:13" s="63" customFormat="1" ht="15.75" customHeight="1">
      <c r="A212" s="57">
        <v>43206</v>
      </c>
      <c r="B212" s="58" t="s">
        <v>396</v>
      </c>
      <c r="C212" s="59">
        <v>4500</v>
      </c>
      <c r="D212" s="58" t="s">
        <v>14</v>
      </c>
      <c r="E212" s="58">
        <v>129</v>
      </c>
      <c r="F212" s="58">
        <v>129.25</v>
      </c>
      <c r="G212" s="73"/>
      <c r="H212" s="73"/>
      <c r="I212" s="60">
        <f t="shared" si="304"/>
        <v>1125</v>
      </c>
      <c r="J212" s="61"/>
      <c r="K212" s="61"/>
      <c r="L212" s="61">
        <f t="shared" si="305"/>
        <v>0.25</v>
      </c>
      <c r="M212" s="62">
        <f t="shared" si="306"/>
        <v>1125</v>
      </c>
    </row>
    <row r="213" spans="1:13" s="32" customFormat="1">
      <c r="A213" s="70">
        <v>43206</v>
      </c>
      <c r="B213" s="71" t="s">
        <v>406</v>
      </c>
      <c r="C213" s="72">
        <v>1000</v>
      </c>
      <c r="D213" s="71" t="s">
        <v>14</v>
      </c>
      <c r="E213" s="71">
        <v>662</v>
      </c>
      <c r="F213" s="71">
        <v>665.9</v>
      </c>
      <c r="G213" s="66">
        <v>671</v>
      </c>
      <c r="H213" s="66">
        <v>676</v>
      </c>
      <c r="I213" s="68">
        <f t="shared" ref="I213:I214" si="307">(IF(D213="SHORT",E213-F213,IF(D213="LONG",F213-E213)))*C213</f>
        <v>3899.9999999999773</v>
      </c>
      <c r="J213" s="67">
        <f t="shared" ref="J213" si="308">(IF(D213="SHORT",IF(G213="",0,F213-G213),IF(D213="LONG",IF(G213="",0,G213-F213))))*C213</f>
        <v>5100.0000000000227</v>
      </c>
      <c r="K213" s="67">
        <f t="shared" ref="K213" si="309">(IF(D213="SHORT",IF(H213="",0,G213-H213),IF(D213="LONG",IF(H213="",0,(H213-G213)))))*C213</f>
        <v>5000</v>
      </c>
      <c r="L213" s="67">
        <f t="shared" ref="L213:L214" si="310">(J213+I213+K213)/C213</f>
        <v>14</v>
      </c>
      <c r="M213" s="69">
        <f t="shared" ref="M213:M214" si="311">L213*C213</f>
        <v>14000</v>
      </c>
    </row>
    <row r="214" spans="1:13" s="63" customFormat="1" ht="15.75" customHeight="1">
      <c r="A214" s="57">
        <v>43203</v>
      </c>
      <c r="B214" s="58" t="s">
        <v>408</v>
      </c>
      <c r="C214" s="59">
        <v>1300</v>
      </c>
      <c r="D214" s="58" t="s">
        <v>14</v>
      </c>
      <c r="E214" s="58">
        <v>576.5</v>
      </c>
      <c r="F214" s="58">
        <v>579.95000000000005</v>
      </c>
      <c r="G214" s="73"/>
      <c r="H214" s="73"/>
      <c r="I214" s="60">
        <f t="shared" si="307"/>
        <v>4485.0000000000591</v>
      </c>
      <c r="J214" s="61"/>
      <c r="K214" s="61"/>
      <c r="L214" s="61">
        <f t="shared" si="310"/>
        <v>3.4500000000000455</v>
      </c>
      <c r="M214" s="62">
        <f t="shared" si="311"/>
        <v>4485.0000000000591</v>
      </c>
    </row>
    <row r="215" spans="1:13" s="63" customFormat="1" ht="15.75" customHeight="1">
      <c r="A215" s="57">
        <v>43203</v>
      </c>
      <c r="B215" s="58" t="s">
        <v>370</v>
      </c>
      <c r="C215" s="59">
        <v>600</v>
      </c>
      <c r="D215" s="58" t="s">
        <v>15</v>
      </c>
      <c r="E215" s="58">
        <v>1140</v>
      </c>
      <c r="F215" s="58">
        <v>1137</v>
      </c>
      <c r="G215" s="73"/>
      <c r="H215" s="73"/>
      <c r="I215" s="60">
        <f t="shared" ref="I215:I217" si="312">(IF(D215="SHORT",E215-F215,IF(D215="LONG",F215-E215)))*C215</f>
        <v>1800</v>
      </c>
      <c r="J215" s="61"/>
      <c r="K215" s="61"/>
      <c r="L215" s="61">
        <f t="shared" ref="L215:L217" si="313">(J215+I215+K215)/C215</f>
        <v>3</v>
      </c>
      <c r="M215" s="62">
        <f t="shared" ref="M215:M217" si="314">L215*C215</f>
        <v>1800</v>
      </c>
    </row>
    <row r="216" spans="1:13" s="63" customFormat="1" ht="15.75" customHeight="1">
      <c r="A216" s="57">
        <v>43203</v>
      </c>
      <c r="B216" s="58" t="s">
        <v>115</v>
      </c>
      <c r="C216" s="59">
        <v>5000</v>
      </c>
      <c r="D216" s="58" t="s">
        <v>14</v>
      </c>
      <c r="E216" s="58">
        <v>211.3</v>
      </c>
      <c r="F216" s="58">
        <v>209.25</v>
      </c>
      <c r="G216" s="73"/>
      <c r="H216" s="73"/>
      <c r="I216" s="60">
        <f t="shared" si="312"/>
        <v>-10250.000000000056</v>
      </c>
      <c r="J216" s="61"/>
      <c r="K216" s="61"/>
      <c r="L216" s="61">
        <f t="shared" si="313"/>
        <v>-2.0500000000000114</v>
      </c>
      <c r="M216" s="62">
        <f t="shared" si="314"/>
        <v>-10250.000000000056</v>
      </c>
    </row>
    <row r="217" spans="1:13" s="63" customFormat="1" ht="15.75" customHeight="1">
      <c r="A217" s="57">
        <v>43203</v>
      </c>
      <c r="B217" s="58" t="s">
        <v>405</v>
      </c>
      <c r="C217" s="59">
        <v>4000</v>
      </c>
      <c r="D217" s="58" t="s">
        <v>14</v>
      </c>
      <c r="E217" s="58">
        <v>100.05</v>
      </c>
      <c r="F217" s="58">
        <v>100.7</v>
      </c>
      <c r="G217" s="73"/>
      <c r="H217" s="73"/>
      <c r="I217" s="60">
        <f t="shared" si="312"/>
        <v>2600.0000000000227</v>
      </c>
      <c r="J217" s="61"/>
      <c r="K217" s="61"/>
      <c r="L217" s="61">
        <f t="shared" si="313"/>
        <v>0.65000000000000568</v>
      </c>
      <c r="M217" s="62">
        <f t="shared" si="314"/>
        <v>2600.0000000000227</v>
      </c>
    </row>
    <row r="218" spans="1:13" s="63" customFormat="1" ht="15.75" customHeight="1">
      <c r="A218" s="57">
        <v>43202</v>
      </c>
      <c r="B218" s="58" t="s">
        <v>390</v>
      </c>
      <c r="C218" s="59">
        <v>3750</v>
      </c>
      <c r="D218" s="58" t="s">
        <v>15</v>
      </c>
      <c r="E218" s="58">
        <v>181.85</v>
      </c>
      <c r="F218" s="58">
        <v>182.9</v>
      </c>
      <c r="G218" s="73"/>
      <c r="H218" s="73"/>
      <c r="I218" s="60">
        <f t="shared" ref="I218:I220" si="315">(IF(D218="SHORT",E218-F218,IF(D218="LONG",F218-E218)))*C218</f>
        <v>-3937.5000000000427</v>
      </c>
      <c r="J218" s="61"/>
      <c r="K218" s="61"/>
      <c r="L218" s="61">
        <f t="shared" ref="L218:L220" si="316">(J218+I218+K218)/C218</f>
        <v>-1.0500000000000114</v>
      </c>
      <c r="M218" s="62">
        <f t="shared" ref="M218:M220" si="317">L218*C218</f>
        <v>-3937.5000000000427</v>
      </c>
    </row>
    <row r="219" spans="1:13" s="63" customFormat="1" ht="15.75" customHeight="1">
      <c r="A219" s="57">
        <v>43202</v>
      </c>
      <c r="B219" s="58" t="s">
        <v>373</v>
      </c>
      <c r="C219" s="59">
        <v>1200</v>
      </c>
      <c r="D219" s="58" t="s">
        <v>14</v>
      </c>
      <c r="E219" s="58">
        <v>623.79999999999995</v>
      </c>
      <c r="F219" s="58">
        <v>627.5</v>
      </c>
      <c r="G219" s="73">
        <v>632.25</v>
      </c>
      <c r="H219" s="73"/>
      <c r="I219" s="60">
        <f t="shared" si="315"/>
        <v>4440.0000000000546</v>
      </c>
      <c r="J219" s="61">
        <f t="shared" ref="J219" si="318">(IF(D219="SHORT",IF(G219="",0,F219-G219),IF(D219="LONG",IF(G219="",0,G219-F219))))*C219</f>
        <v>5700</v>
      </c>
      <c r="K219" s="61"/>
      <c r="L219" s="61">
        <f t="shared" si="316"/>
        <v>8.4500000000000455</v>
      </c>
      <c r="M219" s="62">
        <f t="shared" si="317"/>
        <v>10140.000000000055</v>
      </c>
    </row>
    <row r="220" spans="1:13" s="63" customFormat="1" ht="15.75" customHeight="1">
      <c r="A220" s="57">
        <v>43202</v>
      </c>
      <c r="B220" s="58" t="s">
        <v>404</v>
      </c>
      <c r="C220" s="59">
        <v>6000</v>
      </c>
      <c r="D220" s="58" t="s">
        <v>14</v>
      </c>
      <c r="E220" s="58">
        <v>121.7</v>
      </c>
      <c r="F220" s="58">
        <v>122.45</v>
      </c>
      <c r="G220" s="73"/>
      <c r="H220" s="73"/>
      <c r="I220" s="60">
        <f t="shared" si="315"/>
        <v>4500</v>
      </c>
      <c r="J220" s="61"/>
      <c r="K220" s="61"/>
      <c r="L220" s="61">
        <f t="shared" si="316"/>
        <v>0.75</v>
      </c>
      <c r="M220" s="62">
        <f t="shared" si="317"/>
        <v>4500</v>
      </c>
    </row>
    <row r="221" spans="1:13" s="63" customFormat="1">
      <c r="A221" s="57">
        <v>43201</v>
      </c>
      <c r="B221" s="58" t="s">
        <v>403</v>
      </c>
      <c r="C221" s="59">
        <v>500</v>
      </c>
      <c r="D221" s="58" t="s">
        <v>15</v>
      </c>
      <c r="E221" s="58">
        <v>1385.5</v>
      </c>
      <c r="F221" s="58">
        <v>1379</v>
      </c>
      <c r="G221" s="73"/>
      <c r="H221" s="73"/>
      <c r="I221" s="60">
        <f t="shared" ref="I221:I223" si="319">(IF(D221="SHORT",E221-F221,IF(D221="LONG",F221-E221)))*C221</f>
        <v>3250</v>
      </c>
      <c r="J221" s="61"/>
      <c r="K221" s="61"/>
      <c r="L221" s="61">
        <f t="shared" ref="L221:L223" si="320">(J221+I221+K221)/C221</f>
        <v>6.5</v>
      </c>
      <c r="M221" s="62">
        <f t="shared" ref="M221:M223" si="321">L221*C221</f>
        <v>3250</v>
      </c>
    </row>
    <row r="222" spans="1:13" s="63" customFormat="1" ht="15.75" customHeight="1">
      <c r="A222" s="57">
        <v>43201</v>
      </c>
      <c r="B222" s="58" t="s">
        <v>402</v>
      </c>
      <c r="C222" s="59">
        <v>2500</v>
      </c>
      <c r="D222" s="58" t="s">
        <v>14</v>
      </c>
      <c r="E222" s="58">
        <v>340.45</v>
      </c>
      <c r="F222" s="58">
        <v>342.5</v>
      </c>
      <c r="G222" s="73">
        <v>345.1</v>
      </c>
      <c r="H222" s="73"/>
      <c r="I222" s="60">
        <f t="shared" si="319"/>
        <v>5125.0000000000282</v>
      </c>
      <c r="J222" s="61">
        <f t="shared" ref="J222:J223" si="322">(IF(D222="SHORT",IF(G222="",0,F222-G222),IF(D222="LONG",IF(G222="",0,G222-F222))))*C222</f>
        <v>6500.0000000000564</v>
      </c>
      <c r="K222" s="61"/>
      <c r="L222" s="61">
        <f t="shared" si="320"/>
        <v>4.6500000000000332</v>
      </c>
      <c r="M222" s="62">
        <f t="shared" si="321"/>
        <v>11625.000000000084</v>
      </c>
    </row>
    <row r="223" spans="1:13" s="63" customFormat="1">
      <c r="A223" s="57">
        <v>43200</v>
      </c>
      <c r="B223" s="58" t="s">
        <v>372</v>
      </c>
      <c r="C223" s="59">
        <v>1500</v>
      </c>
      <c r="D223" s="58" t="s">
        <v>14</v>
      </c>
      <c r="E223" s="58">
        <v>964.6</v>
      </c>
      <c r="F223" s="58">
        <v>971.35</v>
      </c>
      <c r="G223" s="73">
        <v>980.6</v>
      </c>
      <c r="H223" s="73"/>
      <c r="I223" s="60">
        <f t="shared" si="319"/>
        <v>10125</v>
      </c>
      <c r="J223" s="61">
        <f t="shared" si="322"/>
        <v>13875</v>
      </c>
      <c r="K223" s="61"/>
      <c r="L223" s="61">
        <f t="shared" si="320"/>
        <v>16</v>
      </c>
      <c r="M223" s="62">
        <f t="shared" si="321"/>
        <v>24000</v>
      </c>
    </row>
    <row r="224" spans="1:13" s="63" customFormat="1">
      <c r="A224" s="57">
        <v>43200</v>
      </c>
      <c r="B224" s="58" t="s">
        <v>401</v>
      </c>
      <c r="C224" s="59">
        <v>12000</v>
      </c>
      <c r="D224" s="58" t="s">
        <v>15</v>
      </c>
      <c r="E224" s="58">
        <v>81</v>
      </c>
      <c r="F224" s="58">
        <v>81.8</v>
      </c>
      <c r="G224" s="73"/>
      <c r="H224" s="73"/>
      <c r="I224" s="60">
        <f t="shared" ref="I224:I225" si="323">(IF(D224="SHORT",E224-F224,IF(D224="LONG",F224-E224)))*C224</f>
        <v>-9599.9999999999654</v>
      </c>
      <c r="J224" s="61"/>
      <c r="K224" s="61"/>
      <c r="L224" s="61">
        <f t="shared" ref="L224:L225" si="324">(J224+I224+K224)/C224</f>
        <v>-0.79999999999999716</v>
      </c>
      <c r="M224" s="62">
        <f t="shared" ref="M224:M225" si="325">L224*C224</f>
        <v>-9599.9999999999654</v>
      </c>
    </row>
    <row r="225" spans="1:13" s="63" customFormat="1">
      <c r="A225" s="57">
        <v>43200</v>
      </c>
      <c r="B225" s="58" t="s">
        <v>372</v>
      </c>
      <c r="C225" s="59">
        <v>1500</v>
      </c>
      <c r="D225" s="58" t="s">
        <v>14</v>
      </c>
      <c r="E225" s="58">
        <v>966</v>
      </c>
      <c r="F225" s="58">
        <v>958.6</v>
      </c>
      <c r="G225" s="73"/>
      <c r="H225" s="73"/>
      <c r="I225" s="60">
        <f t="shared" si="323"/>
        <v>-11099.999999999965</v>
      </c>
      <c r="J225" s="61"/>
      <c r="K225" s="61"/>
      <c r="L225" s="61">
        <f t="shared" si="324"/>
        <v>-7.3999999999999773</v>
      </c>
      <c r="M225" s="62">
        <f t="shared" si="325"/>
        <v>-11099.999999999965</v>
      </c>
    </row>
    <row r="226" spans="1:13" s="63" customFormat="1">
      <c r="A226" s="57">
        <v>43199</v>
      </c>
      <c r="B226" s="58" t="s">
        <v>378</v>
      </c>
      <c r="C226" s="59">
        <v>700</v>
      </c>
      <c r="D226" s="58" t="s">
        <v>14</v>
      </c>
      <c r="E226" s="58">
        <v>958.2</v>
      </c>
      <c r="F226" s="58">
        <v>957</v>
      </c>
      <c r="G226" s="73"/>
      <c r="H226" s="73"/>
      <c r="I226" s="60">
        <f t="shared" ref="I226:I229" si="326">(IF(D226="SHORT",E226-F226,IF(D226="LONG",F226-E226)))*C226</f>
        <v>-840.00000000003183</v>
      </c>
      <c r="J226" s="61"/>
      <c r="K226" s="61"/>
      <c r="L226" s="61">
        <f t="shared" ref="L226:L229" si="327">(J226+I226+K226)/C226</f>
        <v>-1.2000000000000455</v>
      </c>
      <c r="M226" s="62">
        <f t="shared" ref="M226:M229" si="328">L226*C226</f>
        <v>-840.00000000003183</v>
      </c>
    </row>
    <row r="227" spans="1:13" s="63" customFormat="1">
      <c r="A227" s="57">
        <v>43199</v>
      </c>
      <c r="B227" s="58" t="s">
        <v>400</v>
      </c>
      <c r="C227" s="59">
        <v>7000</v>
      </c>
      <c r="D227" s="58" t="s">
        <v>15</v>
      </c>
      <c r="E227" s="58">
        <v>146.80000000000001</v>
      </c>
      <c r="F227" s="58">
        <v>146.69999999999999</v>
      </c>
      <c r="G227" s="73"/>
      <c r="H227" s="73"/>
      <c r="I227" s="60">
        <f t="shared" si="326"/>
        <v>700.00000000015916</v>
      </c>
      <c r="J227" s="61"/>
      <c r="K227" s="61"/>
      <c r="L227" s="61">
        <f t="shared" si="327"/>
        <v>0.10000000000002274</v>
      </c>
      <c r="M227" s="62">
        <f t="shared" si="328"/>
        <v>700.00000000015916</v>
      </c>
    </row>
    <row r="228" spans="1:13" s="63" customFormat="1">
      <c r="A228" s="57">
        <v>43199</v>
      </c>
      <c r="B228" s="58" t="s">
        <v>399</v>
      </c>
      <c r="C228" s="59">
        <v>1250</v>
      </c>
      <c r="D228" s="58" t="s">
        <v>15</v>
      </c>
      <c r="E228" s="58">
        <v>455</v>
      </c>
      <c r="F228" s="58">
        <v>452.3</v>
      </c>
      <c r="G228" s="73">
        <v>448.85</v>
      </c>
      <c r="H228" s="73"/>
      <c r="I228" s="60">
        <f t="shared" si="326"/>
        <v>3374.9999999999859</v>
      </c>
      <c r="J228" s="61">
        <f t="shared" ref="J228" si="329">(IF(D228="SHORT",IF(G228="",0,F228-G228),IF(D228="LONG",IF(G228="",0,G228-F228))))*C228</f>
        <v>4312.4999999999854</v>
      </c>
      <c r="K228" s="61"/>
      <c r="L228" s="61">
        <f t="shared" si="327"/>
        <v>6.1499999999999764</v>
      </c>
      <c r="M228" s="62">
        <f t="shared" si="328"/>
        <v>7687.4999999999709</v>
      </c>
    </row>
    <row r="229" spans="1:13" s="63" customFormat="1">
      <c r="A229" s="57">
        <v>43199</v>
      </c>
      <c r="B229" s="58" t="s">
        <v>392</v>
      </c>
      <c r="C229" s="59">
        <v>250</v>
      </c>
      <c r="D229" s="58" t="s">
        <v>14</v>
      </c>
      <c r="E229" s="58">
        <v>2810.25</v>
      </c>
      <c r="F229" s="58">
        <v>2783.55</v>
      </c>
      <c r="G229" s="73"/>
      <c r="H229" s="73"/>
      <c r="I229" s="60">
        <f t="shared" si="326"/>
        <v>-6674.9999999999545</v>
      </c>
      <c r="J229" s="61"/>
      <c r="K229" s="61"/>
      <c r="L229" s="61">
        <f t="shared" si="327"/>
        <v>-26.699999999999818</v>
      </c>
      <c r="M229" s="62">
        <f t="shared" si="328"/>
        <v>-6674.9999999999545</v>
      </c>
    </row>
    <row r="230" spans="1:13" s="63" customFormat="1">
      <c r="A230" s="57">
        <v>43195</v>
      </c>
      <c r="B230" s="58" t="s">
        <v>375</v>
      </c>
      <c r="C230" s="59">
        <v>3000</v>
      </c>
      <c r="D230" s="58" t="s">
        <v>14</v>
      </c>
      <c r="E230" s="58">
        <v>306.39999999999998</v>
      </c>
      <c r="F230" s="58">
        <v>308.2</v>
      </c>
      <c r="G230" s="73">
        <v>310.55</v>
      </c>
      <c r="H230" s="73"/>
      <c r="I230" s="60">
        <f t="shared" ref="I230" si="330">(IF(D230="SHORT",E230-F230,IF(D230="LONG",F230-E230)))*C230</f>
        <v>5400.0000000000346</v>
      </c>
      <c r="J230" s="61">
        <f t="shared" ref="J230" si="331">(IF(D230="SHORT",IF(G230="",0,F230-G230),IF(D230="LONG",IF(G230="",0,G230-F230))))*C230</f>
        <v>7050.0000000000682</v>
      </c>
      <c r="K230" s="61"/>
      <c r="L230" s="61">
        <f t="shared" ref="L230" si="332">(J230+I230+K230)/C230</f>
        <v>4.1500000000000341</v>
      </c>
      <c r="M230" s="62">
        <f t="shared" ref="M230" si="333">L230*C230</f>
        <v>12450.000000000102</v>
      </c>
    </row>
    <row r="231" spans="1:13" s="32" customFormat="1">
      <c r="A231" s="70">
        <v>43195</v>
      </c>
      <c r="B231" s="71" t="s">
        <v>398</v>
      </c>
      <c r="C231" s="72">
        <v>1250</v>
      </c>
      <c r="D231" s="71" t="s">
        <v>14</v>
      </c>
      <c r="E231" s="71">
        <v>480.5</v>
      </c>
      <c r="F231" s="71">
        <v>483.35</v>
      </c>
      <c r="G231" s="66">
        <v>487</v>
      </c>
      <c r="H231" s="66">
        <v>490.7</v>
      </c>
      <c r="I231" s="68">
        <f t="shared" ref="I231" si="334">(IF(D231="SHORT",E231-F231,IF(D231="LONG",F231-E231)))*C231</f>
        <v>3562.5000000000282</v>
      </c>
      <c r="J231" s="67">
        <f t="shared" ref="J231" si="335">(IF(D231="SHORT",IF(G231="",0,F231-G231),IF(D231="LONG",IF(G231="",0,G231-F231))))*C231</f>
        <v>4562.4999999999718</v>
      </c>
      <c r="K231" s="67">
        <f t="shared" ref="K231" si="336">(IF(D231="SHORT",IF(H231="",0,G231-H231),IF(D231="LONG",IF(H231="",0,(H231-G231)))))*C231</f>
        <v>4624.9999999999854</v>
      </c>
      <c r="L231" s="67">
        <f t="shared" ref="L231" si="337">(J231+I231+K231)/C231</f>
        <v>10.199999999999989</v>
      </c>
      <c r="M231" s="69">
        <f t="shared" ref="M231" si="338">L231*C231</f>
        <v>12749.999999999985</v>
      </c>
    </row>
    <row r="232" spans="1:13" s="63" customFormat="1">
      <c r="A232" s="57">
        <v>43194</v>
      </c>
      <c r="B232" s="58" t="s">
        <v>397</v>
      </c>
      <c r="C232" s="59">
        <v>2000</v>
      </c>
      <c r="D232" s="58" t="s">
        <v>14</v>
      </c>
      <c r="E232" s="58">
        <v>313.55</v>
      </c>
      <c r="F232" s="58">
        <v>310.60000000000002</v>
      </c>
      <c r="G232" s="73"/>
      <c r="H232" s="73"/>
      <c r="I232" s="60">
        <f t="shared" ref="I232" si="339">(IF(D232="SHORT",E232-F232,IF(D232="LONG",F232-E232)))*C232</f>
        <v>-5899.9999999999773</v>
      </c>
      <c r="J232" s="61"/>
      <c r="K232" s="61"/>
      <c r="L232" s="61">
        <f t="shared" ref="L232" si="340">(J232+I232+K232)/C232</f>
        <v>-2.9499999999999886</v>
      </c>
      <c r="M232" s="62">
        <f t="shared" ref="M232" si="341">L232*C232</f>
        <v>-5899.9999999999773</v>
      </c>
    </row>
    <row r="233" spans="1:13" s="32" customFormat="1">
      <c r="A233" s="70">
        <v>43194</v>
      </c>
      <c r="B233" s="71" t="s">
        <v>370</v>
      </c>
      <c r="C233" s="72">
        <v>600</v>
      </c>
      <c r="D233" s="71" t="s">
        <v>15</v>
      </c>
      <c r="E233" s="71">
        <v>1129.0999999999999</v>
      </c>
      <c r="F233" s="71">
        <v>1122.9000000000001</v>
      </c>
      <c r="G233" s="66">
        <v>1114.45</v>
      </c>
      <c r="H233" s="66">
        <v>1106.0999999999999</v>
      </c>
      <c r="I233" s="68">
        <f t="shared" ref="I233" si="342">(IF(D233="SHORT",E233-F233,IF(D233="LONG",F233-E233)))*C233</f>
        <v>3719.9999999998909</v>
      </c>
      <c r="J233" s="67">
        <f t="shared" ref="J233" si="343">(IF(D233="SHORT",IF(G233="",0,F233-G233),IF(D233="LONG",IF(G233="",0,G233-F233))))*C233</f>
        <v>5070.0000000000273</v>
      </c>
      <c r="K233" s="67">
        <f t="shared" ref="K233" si="344">(IF(D233="SHORT",IF(H233="",0,G233-H233),IF(D233="LONG",IF(H233="",0,(H233-G233)))))*C233</f>
        <v>5010.0000000000819</v>
      </c>
      <c r="L233" s="67">
        <f t="shared" ref="L233" si="345">(J233+I233+K233)/C233</f>
        <v>23</v>
      </c>
      <c r="M233" s="69">
        <f t="shared" ref="M233" si="346">L233*C233</f>
        <v>13800</v>
      </c>
    </row>
    <row r="234" spans="1:13" s="32" customFormat="1">
      <c r="A234" s="70">
        <v>43194</v>
      </c>
      <c r="B234" s="71" t="s">
        <v>396</v>
      </c>
      <c r="C234" s="72">
        <v>4500</v>
      </c>
      <c r="D234" s="71" t="s">
        <v>15</v>
      </c>
      <c r="E234" s="71">
        <v>124.6</v>
      </c>
      <c r="F234" s="71">
        <v>123.85</v>
      </c>
      <c r="G234" s="66">
        <v>122.9</v>
      </c>
      <c r="H234" s="66">
        <v>121.95</v>
      </c>
      <c r="I234" s="68">
        <f t="shared" ref="I234" si="347">(IF(D234="SHORT",E234-F234,IF(D234="LONG",F234-E234)))*C234</f>
        <v>3375</v>
      </c>
      <c r="J234" s="67">
        <f t="shared" ref="J234" si="348">(IF(D234="SHORT",IF(G234="",0,F234-G234),IF(D234="LONG",IF(G234="",0,G234-F234))))*C234</f>
        <v>4274.9999999999491</v>
      </c>
      <c r="K234" s="67">
        <f t="shared" ref="K234" si="349">(IF(D234="SHORT",IF(H234="",0,G234-H234),IF(D234="LONG",IF(H234="",0,(H234-G234)))))*C234</f>
        <v>4275.0000000000127</v>
      </c>
      <c r="L234" s="67">
        <f t="shared" ref="L234" si="350">(J234+I234+K234)/C234</f>
        <v>2.6499999999999915</v>
      </c>
      <c r="M234" s="69">
        <f t="shared" ref="M234" si="351">L234*C234</f>
        <v>11924.999999999962</v>
      </c>
    </row>
    <row r="235" spans="1:13" s="63" customFormat="1">
      <c r="A235" s="57">
        <v>43193</v>
      </c>
      <c r="B235" s="58" t="s">
        <v>395</v>
      </c>
      <c r="C235" s="59">
        <v>3500</v>
      </c>
      <c r="D235" s="58" t="s">
        <v>14</v>
      </c>
      <c r="E235" s="58">
        <v>162.65</v>
      </c>
      <c r="F235" s="58">
        <v>163.6</v>
      </c>
      <c r="G235" s="73">
        <v>164.85</v>
      </c>
      <c r="H235" s="73"/>
      <c r="I235" s="60">
        <f t="shared" ref="I235" si="352">(IF(D235="SHORT",E235-F235,IF(D235="LONG",F235-E235)))*C235</f>
        <v>3324.99999999996</v>
      </c>
      <c r="J235" s="61">
        <f t="shared" ref="J235" si="353">(IF(D235="SHORT",IF(G235="",0,F235-G235),IF(D235="LONG",IF(G235="",0,G235-F235))))*C235</f>
        <v>4375</v>
      </c>
      <c r="K235" s="61"/>
      <c r="L235" s="61">
        <f t="shared" ref="L235" si="354">(J235+I235+K235)/C235</f>
        <v>2.1999999999999886</v>
      </c>
      <c r="M235" s="62">
        <f t="shared" ref="M235" si="355">L235*C235</f>
        <v>7699.99999999996</v>
      </c>
    </row>
    <row r="236" spans="1:13" s="32" customFormat="1">
      <c r="A236" s="70">
        <v>43193</v>
      </c>
      <c r="B236" s="71" t="s">
        <v>394</v>
      </c>
      <c r="C236" s="72">
        <v>5000</v>
      </c>
      <c r="D236" s="71" t="s">
        <v>14</v>
      </c>
      <c r="E236" s="71">
        <v>76.900000000000006</v>
      </c>
      <c r="F236" s="71">
        <v>77.349999999999994</v>
      </c>
      <c r="G236" s="66">
        <v>77.95</v>
      </c>
      <c r="H236" s="66">
        <v>78.55</v>
      </c>
      <c r="I236" s="68">
        <f t="shared" ref="I236" si="356">(IF(D236="SHORT",E236-F236,IF(D236="LONG",F236-E236)))*C236</f>
        <v>2249.9999999999432</v>
      </c>
      <c r="J236" s="67">
        <f t="shared" ref="J236" si="357">(IF(D236="SHORT",IF(G236="",0,F236-G236),IF(D236="LONG",IF(G236="",0,G236-F236))))*C236</f>
        <v>3000.0000000000427</v>
      </c>
      <c r="K236" s="67">
        <f t="shared" ref="K236" si="358">(IF(D236="SHORT",IF(H236="",0,G236-H236),IF(D236="LONG",IF(H236="",0,(H236-G236)))))*C236</f>
        <v>2999.9999999999718</v>
      </c>
      <c r="L236" s="67">
        <f t="shared" ref="L236" si="359">(J236+I236+K236)/C236</f>
        <v>1.6499999999999913</v>
      </c>
      <c r="M236" s="69">
        <f t="shared" ref="M236" si="360">L236*C236</f>
        <v>8249.9999999999563</v>
      </c>
    </row>
    <row r="237" spans="1:13" ht="15.75">
      <c r="A237" s="74"/>
      <c r="B237" s="75"/>
      <c r="C237" s="75"/>
      <c r="D237" s="75"/>
      <c r="E237" s="75"/>
      <c r="F237" s="75"/>
      <c r="G237" s="75"/>
      <c r="H237" s="75"/>
      <c r="I237" s="76"/>
      <c r="J237" s="77"/>
      <c r="K237" s="78"/>
      <c r="L237" s="79"/>
      <c r="M237" s="75"/>
    </row>
    <row r="238" spans="1:13" s="32" customFormat="1">
      <c r="A238" s="70">
        <v>43187</v>
      </c>
      <c r="B238" s="71" t="s">
        <v>385</v>
      </c>
      <c r="C238" s="72">
        <v>400</v>
      </c>
      <c r="D238" s="71" t="s">
        <v>15</v>
      </c>
      <c r="E238" s="71">
        <v>1251</v>
      </c>
      <c r="F238" s="71">
        <v>1244.75</v>
      </c>
      <c r="G238" s="66">
        <v>1235.4000000000001</v>
      </c>
      <c r="H238" s="66">
        <v>1226.0999999999999</v>
      </c>
      <c r="I238" s="68">
        <f t="shared" ref="I238:I240" si="361">(IF(D238="SHORT",E238-F238,IF(D238="LONG",F238-E238)))*C238</f>
        <v>2500</v>
      </c>
      <c r="J238" s="67">
        <f t="shared" ref="J238" si="362">(IF(D238="SHORT",IF(G238="",0,F238-G238),IF(D238="LONG",IF(G238="",0,G238-F238))))*C238</f>
        <v>3739.9999999999636</v>
      </c>
      <c r="K238" s="67">
        <f t="shared" ref="K238" si="363">(IF(D238="SHORT",IF(H238="",0,G238-H238),IF(D238="LONG",IF(H238="",0,(H238-G238)))))*C238</f>
        <v>3720.0000000000728</v>
      </c>
      <c r="L238" s="67">
        <f t="shared" ref="L238:L240" si="364">(J238+I238+K238)/C238</f>
        <v>24.900000000000091</v>
      </c>
      <c r="M238" s="69">
        <f t="shared" ref="M238:M240" si="365">L238*C238</f>
        <v>9960.0000000000364</v>
      </c>
    </row>
    <row r="239" spans="1:13" s="63" customFormat="1">
      <c r="A239" s="57">
        <v>43187</v>
      </c>
      <c r="B239" s="58" t="s">
        <v>393</v>
      </c>
      <c r="C239" s="59">
        <v>1600</v>
      </c>
      <c r="D239" s="58" t="s">
        <v>15</v>
      </c>
      <c r="E239" s="58">
        <v>266.5</v>
      </c>
      <c r="F239" s="58">
        <v>269.05</v>
      </c>
      <c r="G239" s="58"/>
      <c r="H239" s="58"/>
      <c r="I239" s="60">
        <f t="shared" si="361"/>
        <v>-4080.0000000000182</v>
      </c>
      <c r="J239" s="61"/>
      <c r="K239" s="61"/>
      <c r="L239" s="61">
        <f t="shared" si="364"/>
        <v>-2.5500000000000114</v>
      </c>
      <c r="M239" s="62">
        <f t="shared" si="365"/>
        <v>-4080.0000000000182</v>
      </c>
    </row>
    <row r="240" spans="1:13" s="63" customFormat="1">
      <c r="A240" s="57">
        <v>43187</v>
      </c>
      <c r="B240" s="58" t="s">
        <v>392</v>
      </c>
      <c r="C240" s="59">
        <v>250</v>
      </c>
      <c r="D240" s="58" t="s">
        <v>14</v>
      </c>
      <c r="E240" s="58">
        <v>2787.05</v>
      </c>
      <c r="F240" s="58">
        <v>2760.55</v>
      </c>
      <c r="G240" s="58"/>
      <c r="H240" s="58"/>
      <c r="I240" s="60">
        <f t="shared" si="361"/>
        <v>-6625</v>
      </c>
      <c r="J240" s="61"/>
      <c r="K240" s="61"/>
      <c r="L240" s="61">
        <f t="shared" si="364"/>
        <v>-26.5</v>
      </c>
      <c r="M240" s="62">
        <f t="shared" si="365"/>
        <v>-6625</v>
      </c>
    </row>
    <row r="241" spans="1:13" s="63" customFormat="1">
      <c r="A241" s="57">
        <v>43186</v>
      </c>
      <c r="B241" s="58" t="s">
        <v>391</v>
      </c>
      <c r="C241" s="59">
        <v>300</v>
      </c>
      <c r="D241" s="58" t="s">
        <v>14</v>
      </c>
      <c r="E241" s="58">
        <v>1773.5</v>
      </c>
      <c r="F241" s="58">
        <v>1783.25</v>
      </c>
      <c r="G241" s="58"/>
      <c r="H241" s="58"/>
      <c r="I241" s="60">
        <f t="shared" ref="I241:I243" si="366">(IF(D241="SHORT",E241-F241,IF(D241="LONG",F241-E241)))*C241</f>
        <v>2925</v>
      </c>
      <c r="J241" s="61"/>
      <c r="K241" s="61"/>
      <c r="L241" s="61">
        <f t="shared" ref="L241:L243" si="367">(J241+I241+K241)/C241</f>
        <v>9.75</v>
      </c>
      <c r="M241" s="62">
        <f t="shared" ref="M241:M243" si="368">L241*C241</f>
        <v>2925</v>
      </c>
    </row>
    <row r="242" spans="1:13" s="63" customFormat="1">
      <c r="A242" s="57">
        <v>43186</v>
      </c>
      <c r="B242" s="58" t="s">
        <v>390</v>
      </c>
      <c r="C242" s="59">
        <v>3750</v>
      </c>
      <c r="D242" s="58" t="s">
        <v>15</v>
      </c>
      <c r="E242" s="58">
        <v>178.5</v>
      </c>
      <c r="F242" s="58">
        <v>177.4</v>
      </c>
      <c r="G242" s="58"/>
      <c r="H242" s="58"/>
      <c r="I242" s="60">
        <f t="shared" si="366"/>
        <v>4124.9999999999791</v>
      </c>
      <c r="J242" s="61"/>
      <c r="K242" s="61"/>
      <c r="L242" s="61">
        <f t="shared" si="367"/>
        <v>1.0999999999999943</v>
      </c>
      <c r="M242" s="62">
        <f t="shared" si="368"/>
        <v>4124.9999999999791</v>
      </c>
    </row>
    <row r="243" spans="1:13" s="63" customFormat="1">
      <c r="A243" s="57">
        <v>43186</v>
      </c>
      <c r="B243" s="58" t="s">
        <v>187</v>
      </c>
      <c r="C243" s="59">
        <v>4950</v>
      </c>
      <c r="D243" s="58" t="s">
        <v>14</v>
      </c>
      <c r="E243" s="58">
        <v>143.44999999999999</v>
      </c>
      <c r="F243" s="58">
        <v>143.80000000000001</v>
      </c>
      <c r="G243" s="58"/>
      <c r="H243" s="58"/>
      <c r="I243" s="60">
        <f t="shared" si="366"/>
        <v>1732.5000000001125</v>
      </c>
      <c r="J243" s="61"/>
      <c r="K243" s="61"/>
      <c r="L243" s="61">
        <f t="shared" si="367"/>
        <v>0.35000000000002274</v>
      </c>
      <c r="M243" s="62">
        <f t="shared" si="368"/>
        <v>1732.5000000001125</v>
      </c>
    </row>
    <row r="244" spans="1:13" s="63" customFormat="1">
      <c r="A244" s="57">
        <v>43185</v>
      </c>
      <c r="B244" s="58" t="s">
        <v>389</v>
      </c>
      <c r="C244" s="59">
        <v>400</v>
      </c>
      <c r="D244" s="58" t="s">
        <v>15</v>
      </c>
      <c r="E244" s="58">
        <v>1204.3</v>
      </c>
      <c r="F244" s="58">
        <v>1219</v>
      </c>
      <c r="G244" s="58"/>
      <c r="H244" s="58"/>
      <c r="I244" s="60">
        <f t="shared" ref="I244" si="369">(IF(D244="SHORT",E244-F244,IF(D244="LONG",F244-E244)))*C244</f>
        <v>-5880.0000000000182</v>
      </c>
      <c r="J244" s="61"/>
      <c r="K244" s="61"/>
      <c r="L244" s="61">
        <f t="shared" ref="L244" si="370">(J244+I244+K244)/C244</f>
        <v>-14.700000000000045</v>
      </c>
      <c r="M244" s="62">
        <f t="shared" ref="M244" si="371">L244*C244</f>
        <v>-5880.0000000000182</v>
      </c>
    </row>
    <row r="245" spans="1:13" s="63" customFormat="1">
      <c r="A245" s="57">
        <v>43185</v>
      </c>
      <c r="B245" s="58" t="s">
        <v>379</v>
      </c>
      <c r="C245" s="59">
        <v>1200</v>
      </c>
      <c r="D245" s="58" t="s">
        <v>14</v>
      </c>
      <c r="E245" s="58">
        <v>624.4</v>
      </c>
      <c r="F245" s="58">
        <v>628.1</v>
      </c>
      <c r="G245" s="58"/>
      <c r="H245" s="58"/>
      <c r="I245" s="60">
        <f t="shared" ref="I245" si="372">(IF(D245="SHORT",E245-F245,IF(D245="LONG",F245-E245)))*C245</f>
        <v>4440.0000000000546</v>
      </c>
      <c r="J245" s="61"/>
      <c r="K245" s="61"/>
      <c r="L245" s="61">
        <f t="shared" ref="L245" si="373">(J245+I245+K245)/C245</f>
        <v>3.7000000000000455</v>
      </c>
      <c r="M245" s="62">
        <f t="shared" ref="M245" si="374">L245*C245</f>
        <v>4440.0000000000546</v>
      </c>
    </row>
    <row r="246" spans="1:13" s="32" customFormat="1">
      <c r="A246" s="70">
        <v>43185</v>
      </c>
      <c r="B246" s="71" t="s">
        <v>372</v>
      </c>
      <c r="C246" s="72">
        <v>1500</v>
      </c>
      <c r="D246" s="71" t="s">
        <v>14</v>
      </c>
      <c r="E246" s="71">
        <v>913.45</v>
      </c>
      <c r="F246" s="71">
        <v>918.45</v>
      </c>
      <c r="G246" s="66">
        <v>925.4</v>
      </c>
      <c r="H246" s="66">
        <v>932.3</v>
      </c>
      <c r="I246" s="68">
        <f t="shared" ref="I246" si="375">(IF(D246="SHORT",E246-F246,IF(D246="LONG",F246-E246)))*C246</f>
        <v>7500</v>
      </c>
      <c r="J246" s="67">
        <f t="shared" ref="J246" si="376">(IF(D246="SHORT",IF(G246="",0,F246-G246),IF(D246="LONG",IF(G246="",0,G246-F246))))*C246</f>
        <v>10424.999999999898</v>
      </c>
      <c r="K246" s="67">
        <f t="shared" ref="K246" si="377">(IF(D246="SHORT",IF(H246="",0,G246-H246),IF(D246="LONG",IF(H246="",0,(H246-G246)))))*C246</f>
        <v>10349.999999999965</v>
      </c>
      <c r="L246" s="67">
        <f t="shared" ref="L246" si="378">(J246+I246+K246)/C246</f>
        <v>18.849999999999909</v>
      </c>
      <c r="M246" s="69">
        <f t="shared" ref="M246" si="379">L246*C246</f>
        <v>28274.999999999862</v>
      </c>
    </row>
    <row r="247" spans="1:13" s="63" customFormat="1">
      <c r="A247" s="57">
        <v>43182</v>
      </c>
      <c r="B247" s="58" t="s">
        <v>379</v>
      </c>
      <c r="C247" s="59">
        <v>1200</v>
      </c>
      <c r="D247" s="58" t="s">
        <v>15</v>
      </c>
      <c r="E247" s="58">
        <v>619.15</v>
      </c>
      <c r="F247" s="58">
        <v>615.75</v>
      </c>
      <c r="G247" s="58"/>
      <c r="H247" s="58"/>
      <c r="I247" s="60">
        <f t="shared" ref="I247" si="380">(IF(D247="SHORT",E247-F247,IF(D247="LONG",F247-E247)))*C247</f>
        <v>4079.9999999999727</v>
      </c>
      <c r="J247" s="61"/>
      <c r="K247" s="61"/>
      <c r="L247" s="61">
        <f t="shared" ref="L247" si="381">(J247+I247+K247)/C247</f>
        <v>3.3999999999999773</v>
      </c>
      <c r="M247" s="62">
        <f t="shared" ref="M247" si="382">L247*C247</f>
        <v>4079.9999999999727</v>
      </c>
    </row>
    <row r="248" spans="1:13" s="32" customFormat="1">
      <c r="A248" s="70">
        <v>43182</v>
      </c>
      <c r="B248" s="71" t="s">
        <v>378</v>
      </c>
      <c r="C248" s="72">
        <v>700</v>
      </c>
      <c r="D248" s="71" t="s">
        <v>14</v>
      </c>
      <c r="E248" s="71">
        <v>937.1</v>
      </c>
      <c r="F248" s="71">
        <v>942.2</v>
      </c>
      <c r="G248" s="66">
        <v>948.8</v>
      </c>
      <c r="H248" s="66">
        <v>955.45</v>
      </c>
      <c r="I248" s="68">
        <f t="shared" ref="I248" si="383">(IF(D248="SHORT",E248-F248,IF(D248="LONG",F248-E248)))*C248</f>
        <v>3570.0000000000159</v>
      </c>
      <c r="J248" s="67">
        <f t="shared" ref="J248" si="384">(IF(D248="SHORT",IF(G248="",0,F248-G248),IF(D248="LONG",IF(G248="",0,G248-F248))))*C248</f>
        <v>4619.9999999999363</v>
      </c>
      <c r="K248" s="67">
        <f t="shared" ref="K248" si="385">(IF(D248="SHORT",IF(H248="",0,G248-H248),IF(D248="LONG",IF(H248="",0,(H248-G248)))))*C248</f>
        <v>4655.0000000000637</v>
      </c>
      <c r="L248" s="67">
        <f t="shared" ref="L248" si="386">(J248+I248+K248)/C248</f>
        <v>18.350000000000023</v>
      </c>
      <c r="M248" s="69">
        <f t="shared" ref="M248" si="387">L248*C248</f>
        <v>12845.000000000016</v>
      </c>
    </row>
    <row r="249" spans="1:13" s="32" customFormat="1">
      <c r="A249" s="70">
        <v>43181</v>
      </c>
      <c r="B249" s="71" t="s">
        <v>377</v>
      </c>
      <c r="C249" s="72">
        <v>750</v>
      </c>
      <c r="D249" s="71" t="s">
        <v>15</v>
      </c>
      <c r="E249" s="71">
        <v>428.35</v>
      </c>
      <c r="F249" s="71">
        <v>426</v>
      </c>
      <c r="G249" s="66">
        <v>423.05</v>
      </c>
      <c r="H249" s="66">
        <v>420.05</v>
      </c>
      <c r="I249" s="68">
        <f t="shared" ref="I249" si="388">(IF(D249="SHORT",E249-F249,IF(D249="LONG",F249-E249)))*C249</f>
        <v>1762.5000000000171</v>
      </c>
      <c r="J249" s="67">
        <f t="shared" ref="J249" si="389">(IF(D249="SHORT",IF(G249="",0,F249-G249),IF(D249="LONG",IF(G249="",0,G249-F249))))*C249</f>
        <v>2212.4999999999914</v>
      </c>
      <c r="K249" s="67">
        <f t="shared" ref="K249" si="390">(IF(D249="SHORT",IF(H249="",0,G249-H249),IF(D249="LONG",IF(H249="",0,(H249-G249)))))*C249</f>
        <v>2250</v>
      </c>
      <c r="L249" s="67">
        <f t="shared" ref="L249" si="391">(J249+I249+K249)/C249</f>
        <v>8.3000000000000114</v>
      </c>
      <c r="M249" s="69">
        <f t="shared" ref="M249" si="392">L249*C249</f>
        <v>6225.0000000000082</v>
      </c>
    </row>
    <row r="250" spans="1:13" s="63" customFormat="1">
      <c r="A250" s="57">
        <v>43181</v>
      </c>
      <c r="B250" s="58" t="s">
        <v>376</v>
      </c>
      <c r="C250" s="59">
        <v>800</v>
      </c>
      <c r="D250" s="58" t="s">
        <v>14</v>
      </c>
      <c r="E250" s="58">
        <v>1055.5999999999999</v>
      </c>
      <c r="F250" s="58">
        <v>1061.4000000000001</v>
      </c>
      <c r="G250" s="58"/>
      <c r="H250" s="58"/>
      <c r="I250" s="60">
        <f t="shared" ref="I250" si="393">(IF(D250="SHORT",E250-F250,IF(D250="LONG",F250-E250)))*C250</f>
        <v>4640.0000000001455</v>
      </c>
      <c r="J250" s="61"/>
      <c r="K250" s="61"/>
      <c r="L250" s="61">
        <f t="shared" ref="L250" si="394">(J250+I250+K250)/C250</f>
        <v>5.8000000000001819</v>
      </c>
      <c r="M250" s="62">
        <f t="shared" ref="M250" si="395">L250*C250</f>
        <v>4640.0000000001455</v>
      </c>
    </row>
    <row r="251" spans="1:13" s="63" customFormat="1">
      <c r="A251" s="57">
        <v>43180</v>
      </c>
      <c r="B251" s="58" t="s">
        <v>388</v>
      </c>
      <c r="C251" s="59">
        <v>4500</v>
      </c>
      <c r="D251" s="58" t="s">
        <v>14</v>
      </c>
      <c r="E251" s="58">
        <v>113.4</v>
      </c>
      <c r="F251" s="58">
        <v>114.05</v>
      </c>
      <c r="G251" s="73">
        <v>114.9</v>
      </c>
      <c r="H251" s="73"/>
      <c r="I251" s="60">
        <f t="shared" ref="I251:I252" si="396">(IF(D251="SHORT",E251-F251,IF(D251="LONG",F251-E251)))*C251</f>
        <v>2924.9999999999618</v>
      </c>
      <c r="J251" s="61">
        <f t="shared" ref="J251" si="397">(IF(D251="SHORT",IF(G251="",0,F251-G251),IF(D251="LONG",IF(G251="",0,G251-F251))))*C251</f>
        <v>3825.0000000000382</v>
      </c>
      <c r="K251" s="61"/>
      <c r="L251" s="61">
        <f t="shared" ref="L251:L252" si="398">(J251+I251+K251)/C251</f>
        <v>1.5</v>
      </c>
      <c r="M251" s="62">
        <f t="shared" ref="M251:M252" si="399">L251*C251</f>
        <v>6750</v>
      </c>
    </row>
    <row r="252" spans="1:13" s="63" customFormat="1">
      <c r="A252" s="57">
        <v>43180</v>
      </c>
      <c r="B252" s="58" t="s">
        <v>387</v>
      </c>
      <c r="C252" s="59">
        <v>3000</v>
      </c>
      <c r="D252" s="58" t="s">
        <v>14</v>
      </c>
      <c r="E252" s="58">
        <v>250.6</v>
      </c>
      <c r="F252" s="58">
        <v>251.95</v>
      </c>
      <c r="G252" s="73"/>
      <c r="H252" s="73"/>
      <c r="I252" s="60">
        <f t="shared" si="396"/>
        <v>4049.9999999999827</v>
      </c>
      <c r="J252" s="61"/>
      <c r="K252" s="61"/>
      <c r="L252" s="61">
        <f t="shared" si="398"/>
        <v>1.3499999999999943</v>
      </c>
      <c r="M252" s="62">
        <f t="shared" si="399"/>
        <v>4049.9999999999827</v>
      </c>
    </row>
    <row r="253" spans="1:13" s="63" customFormat="1">
      <c r="A253" s="57">
        <v>43178</v>
      </c>
      <c r="B253" s="58" t="s">
        <v>386</v>
      </c>
      <c r="C253" s="59">
        <v>1100</v>
      </c>
      <c r="D253" s="58" t="s">
        <v>15</v>
      </c>
      <c r="E253" s="58">
        <v>499.5</v>
      </c>
      <c r="F253" s="58">
        <v>497.25</v>
      </c>
      <c r="G253" s="73"/>
      <c r="H253" s="73"/>
      <c r="I253" s="60">
        <f t="shared" ref="I253" si="400">(IF(D253="SHORT",E253-F253,IF(D253="LONG",F253-E253)))*C253</f>
        <v>2475</v>
      </c>
      <c r="J253" s="61"/>
      <c r="K253" s="61"/>
      <c r="L253" s="61">
        <f t="shared" ref="L253" si="401">(J253+I253+K253)/C253</f>
        <v>2.25</v>
      </c>
      <c r="M253" s="62">
        <f t="shared" ref="M253" si="402">L253*C253</f>
        <v>2475</v>
      </c>
    </row>
    <row r="254" spans="1:13" s="63" customFormat="1">
      <c r="A254" s="57">
        <v>43175</v>
      </c>
      <c r="B254" s="58" t="s">
        <v>385</v>
      </c>
      <c r="C254" s="59">
        <v>400</v>
      </c>
      <c r="D254" s="58" t="s">
        <v>15</v>
      </c>
      <c r="E254" s="58">
        <v>1228.4000000000001</v>
      </c>
      <c r="F254" s="58">
        <v>1222.25</v>
      </c>
      <c r="G254" s="73">
        <v>1213.7</v>
      </c>
      <c r="H254" s="73"/>
      <c r="I254" s="60">
        <f t="shared" ref="I254" si="403">(IF(D254="SHORT",E254-F254,IF(D254="LONG",F254-E254)))*C254</f>
        <v>2460.0000000000364</v>
      </c>
      <c r="J254" s="61">
        <f t="shared" ref="J254" si="404">(IF(D254="SHORT",IF(G254="",0,F254-G254),IF(D254="LONG",IF(G254="",0,G254-F254))))*C254</f>
        <v>3419.9999999999818</v>
      </c>
      <c r="K254" s="61"/>
      <c r="L254" s="61">
        <f t="shared" ref="L254" si="405">(J254+I254+K254)/C254</f>
        <v>14.700000000000045</v>
      </c>
      <c r="M254" s="62">
        <f t="shared" ref="M254" si="406">L254*C254</f>
        <v>5880.0000000000182</v>
      </c>
    </row>
    <row r="255" spans="1:13" s="63" customFormat="1">
      <c r="A255" s="57">
        <v>43174</v>
      </c>
      <c r="B255" s="58" t="s">
        <v>383</v>
      </c>
      <c r="C255" s="59">
        <v>700</v>
      </c>
      <c r="D255" s="58" t="s">
        <v>14</v>
      </c>
      <c r="E255" s="58">
        <v>1025</v>
      </c>
      <c r="F255" s="58">
        <v>1031</v>
      </c>
      <c r="G255" s="73">
        <v>1037.3499999999999</v>
      </c>
      <c r="H255" s="73"/>
      <c r="I255" s="60">
        <f t="shared" ref="I255" si="407">(IF(D255="SHORT",E255-F255,IF(D255="LONG",F255-E255)))*C255</f>
        <v>4200</v>
      </c>
      <c r="J255" s="61">
        <f t="shared" ref="J255" si="408">(IF(D255="SHORT",IF(G255="",0,F255-G255),IF(D255="LONG",IF(G255="",0,G255-F255))))*C255</f>
        <v>4444.9999999999363</v>
      </c>
      <c r="K255" s="61"/>
      <c r="L255" s="61">
        <f t="shared" ref="L255" si="409">(J255+I255+K255)/C255</f>
        <v>12.349999999999909</v>
      </c>
      <c r="M255" s="62">
        <f t="shared" ref="M255" si="410">L255*C255</f>
        <v>8644.9999999999363</v>
      </c>
    </row>
    <row r="256" spans="1:13" s="63" customFormat="1">
      <c r="A256" s="57">
        <v>43174</v>
      </c>
      <c r="B256" s="58" t="s">
        <v>384</v>
      </c>
      <c r="C256" s="59">
        <v>1500</v>
      </c>
      <c r="D256" s="58" t="s">
        <v>15</v>
      </c>
      <c r="E256" s="58">
        <v>355.1</v>
      </c>
      <c r="F256" s="58">
        <v>353.85</v>
      </c>
      <c r="G256" s="58"/>
      <c r="H256" s="58"/>
      <c r="I256" s="60">
        <f t="shared" ref="I256" si="411">(IF(D256="SHORT",E256-F256,IF(D256="LONG",F256-E256)))*C256</f>
        <v>1875</v>
      </c>
      <c r="J256" s="61"/>
      <c r="K256" s="61"/>
      <c r="L256" s="61">
        <f t="shared" ref="L256" si="412">(J256+I256+K256)/C256</f>
        <v>1.25</v>
      </c>
      <c r="M256" s="62">
        <f t="shared" ref="M256" si="413">L256*C256</f>
        <v>1875</v>
      </c>
    </row>
    <row r="257" spans="1:13" s="63" customFormat="1">
      <c r="A257" s="57">
        <v>43173</v>
      </c>
      <c r="B257" s="58" t="s">
        <v>382</v>
      </c>
      <c r="C257" s="59">
        <v>800</v>
      </c>
      <c r="D257" s="58" t="s">
        <v>15</v>
      </c>
      <c r="E257" s="58">
        <v>651.79999999999995</v>
      </c>
      <c r="F257" s="58">
        <v>648.54999999999995</v>
      </c>
      <c r="G257" s="58"/>
      <c r="H257" s="58"/>
      <c r="I257" s="60">
        <f t="shared" ref="I257" si="414">(IF(D257="SHORT",E257-F257,IF(D257="LONG",F257-E257)))*C257</f>
        <v>2600</v>
      </c>
      <c r="J257" s="61"/>
      <c r="K257" s="61"/>
      <c r="L257" s="61">
        <f t="shared" ref="L257" si="415">(J257+I257+K257)/C257</f>
        <v>3.25</v>
      </c>
      <c r="M257" s="62">
        <f t="shared" ref="M257" si="416">L257*C257</f>
        <v>2600</v>
      </c>
    </row>
    <row r="258" spans="1:13" s="32" customFormat="1">
      <c r="A258" s="70">
        <v>43172</v>
      </c>
      <c r="B258" s="71" t="s">
        <v>381</v>
      </c>
      <c r="C258" s="72">
        <v>1800</v>
      </c>
      <c r="D258" s="71" t="s">
        <v>14</v>
      </c>
      <c r="E258" s="71">
        <v>599.15</v>
      </c>
      <c r="F258" s="71">
        <v>602.25</v>
      </c>
      <c r="G258" s="66">
        <v>606</v>
      </c>
      <c r="H258" s="66">
        <v>609.95000000000005</v>
      </c>
      <c r="I258" s="68">
        <f t="shared" ref="I258" si="417">(IF(D258="SHORT",E258-F258,IF(D258="LONG",F258-E258)))*C258</f>
        <v>5580.0000000000409</v>
      </c>
      <c r="J258" s="67">
        <f t="shared" ref="J258" si="418">(IF(D258="SHORT",IF(G258="",0,F258-G258),IF(D258="LONG",IF(G258="",0,G258-F258))))*C258</f>
        <v>6750</v>
      </c>
      <c r="K258" s="67">
        <f t="shared" ref="K258" si="419">(IF(D258="SHORT",IF(H258="",0,G258-H258),IF(D258="LONG",IF(H258="",0,(H258-G258)))))*C258</f>
        <v>7110.0000000000819</v>
      </c>
      <c r="L258" s="67">
        <f t="shared" ref="L258" si="420">(J258+I258+K258)/C258</f>
        <v>10.800000000000068</v>
      </c>
      <c r="M258" s="69">
        <f t="shared" ref="M258" si="421">L258*C258</f>
        <v>19440.000000000124</v>
      </c>
    </row>
    <row r="259" spans="1:13" s="63" customFormat="1">
      <c r="A259" s="57">
        <v>43172</v>
      </c>
      <c r="B259" s="58" t="s">
        <v>380</v>
      </c>
      <c r="C259" s="59">
        <v>8000</v>
      </c>
      <c r="D259" s="58" t="s">
        <v>14</v>
      </c>
      <c r="E259" s="58">
        <v>64</v>
      </c>
      <c r="F259" s="58">
        <v>64.400000000000006</v>
      </c>
      <c r="G259" s="58"/>
      <c r="H259" s="58"/>
      <c r="I259" s="60">
        <f t="shared" ref="I259" si="422">(IF(D259="SHORT",E259-F259,IF(D259="LONG",F259-E259)))*C259</f>
        <v>3200.0000000000455</v>
      </c>
      <c r="J259" s="61"/>
      <c r="K259" s="61"/>
      <c r="L259" s="61">
        <f t="shared" ref="L259" si="423">(J259+I259+K259)/C259</f>
        <v>0.40000000000000568</v>
      </c>
      <c r="M259" s="62">
        <f t="shared" ref="M259" si="424">L259*C259</f>
        <v>3200.0000000000455</v>
      </c>
    </row>
    <row r="260" spans="1:13" s="63" customFormat="1">
      <c r="A260" s="57">
        <v>43168</v>
      </c>
      <c r="B260" s="58" t="s">
        <v>375</v>
      </c>
      <c r="C260" s="59">
        <v>3000</v>
      </c>
      <c r="D260" s="58" t="s">
        <v>14</v>
      </c>
      <c r="E260" s="58">
        <v>292.8</v>
      </c>
      <c r="F260" s="58">
        <v>290.2</v>
      </c>
      <c r="G260" s="58"/>
      <c r="H260" s="58"/>
      <c r="I260" s="60">
        <f t="shared" ref="I260:I262" si="425">(IF(D260="SHORT",E260-F260,IF(D260="LONG",F260-E260)))*C260</f>
        <v>-7800.0000000000682</v>
      </c>
      <c r="J260" s="61"/>
      <c r="K260" s="61"/>
      <c r="L260" s="61">
        <f t="shared" ref="L260:L262" si="426">(J260+I260+K260)/C260</f>
        <v>-2.6000000000000227</v>
      </c>
      <c r="M260" s="62">
        <f t="shared" ref="M260:M262" si="427">L260*C260</f>
        <v>-7800.0000000000682</v>
      </c>
    </row>
    <row r="261" spans="1:13" s="63" customFormat="1">
      <c r="A261" s="57">
        <v>43168</v>
      </c>
      <c r="B261" s="58" t="s">
        <v>374</v>
      </c>
      <c r="C261" s="59">
        <v>600</v>
      </c>
      <c r="D261" s="58" t="s">
        <v>15</v>
      </c>
      <c r="E261" s="58">
        <v>1293.9000000000001</v>
      </c>
      <c r="F261" s="58">
        <v>1297.2</v>
      </c>
      <c r="G261" s="58"/>
      <c r="H261" s="58"/>
      <c r="I261" s="60">
        <f t="shared" si="425"/>
        <v>-1979.9999999999727</v>
      </c>
      <c r="J261" s="61"/>
      <c r="K261" s="61"/>
      <c r="L261" s="61">
        <f t="shared" si="426"/>
        <v>-3.2999999999999545</v>
      </c>
      <c r="M261" s="62">
        <f t="shared" si="427"/>
        <v>-1979.9999999999727</v>
      </c>
    </row>
    <row r="262" spans="1:13" s="63" customFormat="1">
      <c r="A262" s="57">
        <v>43168</v>
      </c>
      <c r="B262" s="58" t="s">
        <v>373</v>
      </c>
      <c r="C262" s="59">
        <v>1200</v>
      </c>
      <c r="D262" s="58" t="s">
        <v>14</v>
      </c>
      <c r="E262" s="58">
        <v>707.3</v>
      </c>
      <c r="F262" s="58">
        <v>700.9</v>
      </c>
      <c r="G262" s="58"/>
      <c r="H262" s="58"/>
      <c r="I262" s="60">
        <f t="shared" si="425"/>
        <v>-7679.9999999999727</v>
      </c>
      <c r="J262" s="61"/>
      <c r="K262" s="61"/>
      <c r="L262" s="61">
        <f t="shared" si="426"/>
        <v>-6.3999999999999773</v>
      </c>
      <c r="M262" s="62">
        <f t="shared" si="427"/>
        <v>-7679.9999999999727</v>
      </c>
    </row>
    <row r="263" spans="1:13" s="63" customFormat="1">
      <c r="A263" s="57">
        <v>43167</v>
      </c>
      <c r="B263" s="58" t="s">
        <v>372</v>
      </c>
      <c r="C263" s="59">
        <v>1500</v>
      </c>
      <c r="D263" s="58" t="s">
        <v>14</v>
      </c>
      <c r="E263" s="58">
        <v>819.25</v>
      </c>
      <c r="F263" s="58">
        <v>829.25</v>
      </c>
      <c r="G263" s="58"/>
      <c r="H263" s="58"/>
      <c r="I263" s="60">
        <f t="shared" ref="I263:I265" si="428">(IF(D263="SHORT",E263-F263,IF(D263="LONG",F263-E263)))*C263</f>
        <v>15000</v>
      </c>
      <c r="J263" s="61"/>
      <c r="K263" s="61"/>
      <c r="L263" s="61">
        <f t="shared" ref="L263:L265" si="429">(J263+I263+K263)/C263</f>
        <v>10</v>
      </c>
      <c r="M263" s="62">
        <f t="shared" ref="M263:M265" si="430">L263*C263</f>
        <v>15000</v>
      </c>
    </row>
    <row r="264" spans="1:13" s="63" customFormat="1">
      <c r="A264" s="57">
        <v>43167</v>
      </c>
      <c r="B264" s="58" t="s">
        <v>371</v>
      </c>
      <c r="C264" s="59">
        <v>800</v>
      </c>
      <c r="D264" s="58" t="s">
        <v>15</v>
      </c>
      <c r="E264" s="58">
        <v>614.35</v>
      </c>
      <c r="F264" s="58">
        <v>619.85</v>
      </c>
      <c r="G264" s="58"/>
      <c r="H264" s="58"/>
      <c r="I264" s="60">
        <f t="shared" si="428"/>
        <v>-4400</v>
      </c>
      <c r="J264" s="61"/>
      <c r="K264" s="61"/>
      <c r="L264" s="61">
        <f t="shared" si="429"/>
        <v>-5.5</v>
      </c>
      <c r="M264" s="62">
        <f t="shared" si="430"/>
        <v>-4400</v>
      </c>
    </row>
    <row r="265" spans="1:13" s="63" customFormat="1">
      <c r="A265" s="57">
        <v>43167</v>
      </c>
      <c r="B265" s="58" t="s">
        <v>369</v>
      </c>
      <c r="C265" s="59">
        <v>3500</v>
      </c>
      <c r="D265" s="58" t="s">
        <v>14</v>
      </c>
      <c r="E265" s="58">
        <v>151.4</v>
      </c>
      <c r="F265" s="58">
        <v>150.15</v>
      </c>
      <c r="G265" s="58"/>
      <c r="H265" s="58"/>
      <c r="I265" s="60">
        <f t="shared" si="428"/>
        <v>-4375</v>
      </c>
      <c r="J265" s="61"/>
      <c r="K265" s="61"/>
      <c r="L265" s="61">
        <f t="shared" si="429"/>
        <v>-1.25</v>
      </c>
      <c r="M265" s="62">
        <f t="shared" si="430"/>
        <v>-4375</v>
      </c>
    </row>
    <row r="266" spans="1:13" s="32" customFormat="1">
      <c r="A266" s="64">
        <v>43139</v>
      </c>
      <c r="B266" s="65" t="s">
        <v>370</v>
      </c>
      <c r="C266" s="65">
        <v>300</v>
      </c>
      <c r="D266" s="65" t="s">
        <v>15</v>
      </c>
      <c r="E266" s="66">
        <v>1203.75</v>
      </c>
      <c r="F266" s="66">
        <v>1193.8</v>
      </c>
      <c r="G266" s="66">
        <v>1183.05</v>
      </c>
      <c r="H266" s="66">
        <v>1172</v>
      </c>
      <c r="I266" s="68">
        <f t="shared" ref="I266" si="431">(IF(D266="SHORT",E266-F266,IF(D266="LONG",F266-E266)))*C266</f>
        <v>2985.0000000000136</v>
      </c>
      <c r="J266" s="67">
        <f t="shared" ref="J266" si="432">(IF(D266="SHORT",IF(G266="",0,F266-G266),IF(D266="LONG",IF(G266="",0,G266-F266))))*C266</f>
        <v>3225</v>
      </c>
      <c r="K266" s="67">
        <f t="shared" ref="K266" si="433">(IF(D266="SHORT",IF(H266="",0,G266-H266),IF(D266="LONG",IF(H266="",0,(H266-G266)))))*C266</f>
        <v>3314.9999999999864</v>
      </c>
      <c r="L266" s="67">
        <f t="shared" ref="L266" si="434">(J266+I266+K266)/C266</f>
        <v>31.75</v>
      </c>
      <c r="M266" s="69">
        <f t="shared" ref="M266" si="435">L266*C266</f>
        <v>9525</v>
      </c>
    </row>
    <row r="267" spans="1:13" s="32" customFormat="1">
      <c r="A267" s="64">
        <v>43138</v>
      </c>
      <c r="B267" s="65" t="s">
        <v>369</v>
      </c>
      <c r="C267" s="65">
        <v>3500</v>
      </c>
      <c r="D267" s="65" t="s">
        <v>15</v>
      </c>
      <c r="E267" s="66">
        <v>158.35</v>
      </c>
      <c r="F267" s="66">
        <v>156.94999999999999</v>
      </c>
      <c r="G267" s="66">
        <v>155.25</v>
      </c>
      <c r="H267" s="66">
        <v>153.55000000000001</v>
      </c>
      <c r="I267" s="68">
        <f t="shared" ref="I267" si="436">(IF(D267="SHORT",E267-F267,IF(D267="LONG",F267-E267)))*C267</f>
        <v>4900.00000000002</v>
      </c>
      <c r="J267" s="67">
        <f t="shared" ref="J267" si="437">(IF(D267="SHORT",IF(G267="",0,F267-G267),IF(D267="LONG",IF(G267="",0,G267-F267))))*C267</f>
        <v>5949.99999999996</v>
      </c>
      <c r="K267" s="67">
        <f t="shared" ref="K267" si="438">(IF(D267="SHORT",IF(H267="",0,G267-H267),IF(D267="LONG",IF(H267="",0,(H267-G267)))))*C267</f>
        <v>5949.99999999996</v>
      </c>
      <c r="L267" s="67">
        <f t="shared" ref="L267" si="439">(J267+I267+K267)/C267</f>
        <v>4.7999999999999829</v>
      </c>
      <c r="M267" s="69">
        <f t="shared" ref="M267" si="440">L267*C267</f>
        <v>16799.999999999942</v>
      </c>
    </row>
    <row r="268" spans="1:13" s="63" customFormat="1">
      <c r="A268" s="57">
        <v>43165</v>
      </c>
      <c r="B268" s="58" t="s">
        <v>367</v>
      </c>
      <c r="C268" s="59">
        <v>1200</v>
      </c>
      <c r="D268" s="58" t="s">
        <v>15</v>
      </c>
      <c r="E268" s="58">
        <v>840.15</v>
      </c>
      <c r="F268" s="58">
        <v>833.3</v>
      </c>
      <c r="G268" s="58">
        <v>825.5</v>
      </c>
      <c r="H268" s="58"/>
      <c r="I268" s="60">
        <f t="shared" ref="I268:I269" si="441">(IF(D268="SHORT",E268-F268,IF(D268="LONG",F268-E268)))*C268</f>
        <v>8220.0000000000273</v>
      </c>
      <c r="J268" s="61">
        <f t="shared" ref="J268" si="442">(IF(D268="SHORT",IF(G268="",0,F268-G268),IF(D268="LONG",IF(G268="",0,G268-F268))))*C268</f>
        <v>9359.9999999999454</v>
      </c>
      <c r="K268" s="61"/>
      <c r="L268" s="61">
        <f t="shared" ref="L268:L269" si="443">(J268+I268+K268)/C268</f>
        <v>14.649999999999975</v>
      </c>
      <c r="M268" s="62">
        <f t="shared" ref="M268:M269" si="444">L268*C268</f>
        <v>17579.999999999971</v>
      </c>
    </row>
    <row r="269" spans="1:13" s="63" customFormat="1">
      <c r="A269" s="57">
        <v>43164</v>
      </c>
      <c r="B269" s="58" t="s">
        <v>368</v>
      </c>
      <c r="C269" s="59">
        <v>500</v>
      </c>
      <c r="D269" s="58" t="s">
        <v>14</v>
      </c>
      <c r="E269" s="58">
        <v>2004.4</v>
      </c>
      <c r="F269" s="58">
        <v>2022.5</v>
      </c>
      <c r="G269" s="58"/>
      <c r="H269" s="58"/>
      <c r="I269" s="60">
        <f t="shared" si="441"/>
        <v>9049.9999999999545</v>
      </c>
      <c r="J269" s="61"/>
      <c r="K269" s="61"/>
      <c r="L269" s="61">
        <f t="shared" si="443"/>
        <v>18.099999999999909</v>
      </c>
      <c r="M269" s="62">
        <f t="shared" si="444"/>
        <v>9049.9999999999545</v>
      </c>
    </row>
    <row r="270" spans="1:13" s="63" customFormat="1">
      <c r="A270" s="57">
        <v>43164</v>
      </c>
      <c r="B270" s="58" t="s">
        <v>366</v>
      </c>
      <c r="C270" s="59">
        <v>4000</v>
      </c>
      <c r="D270" s="58" t="s">
        <v>15</v>
      </c>
      <c r="E270" s="58">
        <v>200.75</v>
      </c>
      <c r="F270" s="58">
        <v>198.75</v>
      </c>
      <c r="G270" s="58"/>
      <c r="H270" s="58"/>
      <c r="I270" s="60">
        <f t="shared" ref="I270:I271" si="445">(IF(D270="SHORT",E270-F270,IF(D270="LONG",F270-E270)))*C270</f>
        <v>8000</v>
      </c>
      <c r="J270" s="61"/>
      <c r="K270" s="61"/>
      <c r="L270" s="61">
        <f t="shared" ref="L270:L271" si="446">(J270+I270+K270)/C270</f>
        <v>2</v>
      </c>
      <c r="M270" s="62">
        <f t="shared" ref="M270:M271" si="447">L270*C270</f>
        <v>8000</v>
      </c>
    </row>
    <row r="271" spans="1:13" s="63" customFormat="1">
      <c r="A271" s="57">
        <v>43164</v>
      </c>
      <c r="B271" s="58" t="s">
        <v>365</v>
      </c>
      <c r="C271" s="59">
        <v>1800</v>
      </c>
      <c r="D271" s="58" t="s">
        <v>15</v>
      </c>
      <c r="E271" s="58">
        <v>374.8</v>
      </c>
      <c r="F271" s="58">
        <v>378.05</v>
      </c>
      <c r="G271" s="58"/>
      <c r="H271" s="58"/>
      <c r="I271" s="60">
        <f t="shared" si="445"/>
        <v>-5850</v>
      </c>
      <c r="J271" s="61"/>
      <c r="K271" s="61"/>
      <c r="L271" s="61">
        <f t="shared" si="446"/>
        <v>-3.25</v>
      </c>
      <c r="M271" s="62">
        <f t="shared" si="447"/>
        <v>-5850</v>
      </c>
    </row>
    <row r="272" spans="1:13" s="63" customFormat="1">
      <c r="A272" s="57">
        <v>43164</v>
      </c>
      <c r="B272" s="58" t="s">
        <v>364</v>
      </c>
      <c r="C272" s="59">
        <v>500</v>
      </c>
      <c r="D272" s="58" t="s">
        <v>14</v>
      </c>
      <c r="E272" s="58">
        <v>1458</v>
      </c>
      <c r="F272" s="58">
        <v>1445.5</v>
      </c>
      <c r="G272" s="58"/>
      <c r="H272" s="58"/>
      <c r="I272" s="60">
        <f t="shared" ref="I272:I273" si="448">(IF(D272="SHORT",E272-F272,IF(D272="LONG",F272-E272)))*C272</f>
        <v>-6250</v>
      </c>
      <c r="J272" s="61"/>
      <c r="K272" s="61"/>
      <c r="L272" s="61">
        <f t="shared" ref="L272:L273" si="449">(J272+I272+K272)/C272</f>
        <v>-12.5</v>
      </c>
      <c r="M272" s="62">
        <f t="shared" ref="M272:M273" si="450">L272*C272</f>
        <v>-6250</v>
      </c>
    </row>
    <row r="273" spans="1:13" s="63" customFormat="1">
      <c r="A273" s="57">
        <v>43160</v>
      </c>
      <c r="B273" s="58" t="s">
        <v>354</v>
      </c>
      <c r="C273" s="59">
        <v>200</v>
      </c>
      <c r="D273" s="58" t="s">
        <v>15</v>
      </c>
      <c r="E273" s="58">
        <v>4164</v>
      </c>
      <c r="F273" s="58">
        <v>4127</v>
      </c>
      <c r="G273" s="58">
        <v>4082</v>
      </c>
      <c r="H273" s="58"/>
      <c r="I273" s="60">
        <f t="shared" si="448"/>
        <v>7400</v>
      </c>
      <c r="J273" s="61">
        <f t="shared" ref="J273" si="451">(IF(D273="SHORT",IF(G273="",0,F273-G273),IF(D273="LONG",IF(G273="",0,G273-F273))))*C273</f>
        <v>9000</v>
      </c>
      <c r="K273" s="61"/>
      <c r="L273" s="61">
        <f t="shared" si="449"/>
        <v>82</v>
      </c>
      <c r="M273" s="62">
        <f t="shared" si="450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77"/>
  <sheetViews>
    <sheetView workbookViewId="0">
      <selection activeCell="A6" sqref="A6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65.2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s="1" customFormat="1">
      <c r="A3" s="100" t="s">
        <v>1</v>
      </c>
      <c r="B3" s="102" t="s">
        <v>2</v>
      </c>
      <c r="C3" s="102" t="s">
        <v>336</v>
      </c>
      <c r="D3" s="104" t="s">
        <v>3</v>
      </c>
      <c r="E3" s="104" t="s">
        <v>335</v>
      </c>
      <c r="F3" s="106" t="s">
        <v>4</v>
      </c>
      <c r="G3" s="106"/>
      <c r="H3" s="106"/>
      <c r="I3" s="106" t="s">
        <v>5</v>
      </c>
      <c r="J3" s="106"/>
      <c r="K3" s="106"/>
      <c r="L3" s="33" t="s">
        <v>6</v>
      </c>
    </row>
    <row r="4" spans="1:12" s="1" customFormat="1" ht="15.75" thickBot="1">
      <c r="A4" s="101"/>
      <c r="B4" s="103"/>
      <c r="C4" s="103"/>
      <c r="D4" s="105"/>
      <c r="E4" s="105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352</v>
      </c>
      <c r="B6" s="3" t="s">
        <v>354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349</v>
      </c>
      <c r="B7" s="3" t="s">
        <v>353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349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349</v>
      </c>
      <c r="B9" s="3" t="s">
        <v>351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349</v>
      </c>
      <c r="B10" s="3" t="s">
        <v>350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347</v>
      </c>
      <c r="B11" s="3" t="s">
        <v>74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347</v>
      </c>
      <c r="B12" s="3" t="s">
        <v>348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344</v>
      </c>
      <c r="B13" s="3" t="s">
        <v>346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344</v>
      </c>
      <c r="B14" s="3" t="s">
        <v>345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343</v>
      </c>
      <c r="B15" s="3" t="s">
        <v>80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342</v>
      </c>
      <c r="B16" s="3" t="s">
        <v>289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342</v>
      </c>
      <c r="B17" s="3" t="s">
        <v>162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342</v>
      </c>
      <c r="B18" s="3" t="s">
        <v>173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341</v>
      </c>
      <c r="B19" s="3" t="s">
        <v>340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341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339</v>
      </c>
      <c r="B21" s="3" t="s">
        <v>197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339</v>
      </c>
      <c r="B22" s="3" t="s">
        <v>340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333</v>
      </c>
      <c r="B23" s="3" t="s">
        <v>108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333</v>
      </c>
      <c r="B24" s="3" t="s">
        <v>137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333</v>
      </c>
      <c r="B25" s="3" t="s">
        <v>173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333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333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333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332</v>
      </c>
      <c r="B29" s="3" t="s">
        <v>338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332</v>
      </c>
      <c r="B30" s="3" t="s">
        <v>150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332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332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331</v>
      </c>
      <c r="B33" s="3" t="s">
        <v>337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331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331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329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329</v>
      </c>
      <c r="B37" s="3" t="s">
        <v>330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329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329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329</v>
      </c>
      <c r="B40" s="3" t="s">
        <v>82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329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327</v>
      </c>
      <c r="B42" s="3" t="s">
        <v>284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327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327</v>
      </c>
      <c r="B44" s="3" t="s">
        <v>328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327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326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326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326</v>
      </c>
      <c r="B48" s="3" t="s">
        <v>322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326</v>
      </c>
      <c r="B49" s="3" t="s">
        <v>334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326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325</v>
      </c>
      <c r="B51" s="3" t="s">
        <v>322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325</v>
      </c>
      <c r="B52" s="3" t="s">
        <v>107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325</v>
      </c>
      <c r="B53" s="3" t="s">
        <v>322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325</v>
      </c>
      <c r="B54" s="3" t="s">
        <v>92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324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324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324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324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324</v>
      </c>
      <c r="B59" s="3" t="s">
        <v>84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324</v>
      </c>
      <c r="B60" s="3" t="s">
        <v>322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324</v>
      </c>
      <c r="B61" s="3" t="s">
        <v>84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323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323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323</v>
      </c>
      <c r="B64" s="3" t="s">
        <v>107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323</v>
      </c>
      <c r="B65" s="3" t="s">
        <v>84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323</v>
      </c>
      <c r="B66" s="3" t="s">
        <v>322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320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320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320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320</v>
      </c>
      <c r="B70" s="3" t="s">
        <v>321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319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319</v>
      </c>
      <c r="B72" s="3" t="s">
        <v>121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319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319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299</v>
      </c>
      <c r="B77" s="3" t="s">
        <v>94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299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299</v>
      </c>
      <c r="B79" s="3" t="s">
        <v>270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299</v>
      </c>
      <c r="B80" s="3" t="s">
        <v>142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300</v>
      </c>
      <c r="B81" s="3" t="s">
        <v>107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300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300</v>
      </c>
      <c r="B83" s="3" t="s">
        <v>130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300</v>
      </c>
      <c r="B84" s="3" t="s">
        <v>107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301</v>
      </c>
      <c r="B85" s="3" t="s">
        <v>99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301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301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302</v>
      </c>
      <c r="B88" s="3" t="s">
        <v>94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302</v>
      </c>
      <c r="B89" s="3" t="s">
        <v>297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302</v>
      </c>
      <c r="B90" s="3" t="s">
        <v>298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302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303</v>
      </c>
      <c r="B92" s="3" t="s">
        <v>107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303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303</v>
      </c>
      <c r="B94" s="3" t="s">
        <v>296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303</v>
      </c>
      <c r="B95" s="3" t="s">
        <v>140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303</v>
      </c>
      <c r="B96" s="3" t="s">
        <v>297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304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304</v>
      </c>
      <c r="B98" s="3" t="s">
        <v>121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304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304</v>
      </c>
      <c r="B100" s="3" t="s">
        <v>290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304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304</v>
      </c>
      <c r="B102" s="3" t="s">
        <v>295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305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305</v>
      </c>
      <c r="B104" s="3" t="s">
        <v>294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306</v>
      </c>
      <c r="B105" s="3" t="s">
        <v>284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306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306</v>
      </c>
      <c r="B107" s="3" t="s">
        <v>293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306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307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307</v>
      </c>
      <c r="B110" s="3" t="s">
        <v>292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307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307</v>
      </c>
      <c r="B112" s="3" t="s">
        <v>150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307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307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308</v>
      </c>
      <c r="B115" s="3" t="s">
        <v>107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308</v>
      </c>
      <c r="B116" s="3" t="s">
        <v>291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308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308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308</v>
      </c>
      <c r="B119" s="3" t="s">
        <v>84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309</v>
      </c>
      <c r="B120" s="3" t="s">
        <v>289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309</v>
      </c>
      <c r="B121" s="3" t="s">
        <v>290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309</v>
      </c>
      <c r="B122" s="3" t="s">
        <v>150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310</v>
      </c>
      <c r="B123" s="3" t="s">
        <v>84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310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310</v>
      </c>
      <c r="B125" s="3" t="s">
        <v>162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310</v>
      </c>
      <c r="B126" s="3" t="s">
        <v>150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311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311</v>
      </c>
      <c r="B128" s="3" t="s">
        <v>281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311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312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313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313</v>
      </c>
      <c r="B132" s="3" t="s">
        <v>249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314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314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315</v>
      </c>
      <c r="B135" s="3" t="s">
        <v>284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315</v>
      </c>
      <c r="B136" s="3" t="s">
        <v>123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315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315</v>
      </c>
      <c r="B138" s="3" t="s">
        <v>77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315</v>
      </c>
      <c r="B139" s="3" t="s">
        <v>73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315</v>
      </c>
      <c r="B140" s="3" t="s">
        <v>259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316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316</v>
      </c>
      <c r="B142" s="3" t="s">
        <v>284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316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316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316</v>
      </c>
      <c r="B145" s="3" t="s">
        <v>80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316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317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317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318</v>
      </c>
      <c r="B149" s="3" t="s">
        <v>288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318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318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287</v>
      </c>
      <c r="B152" s="3" t="s">
        <v>73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287</v>
      </c>
      <c r="B153" s="3" t="s">
        <v>107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286</v>
      </c>
      <c r="B154" s="3" t="s">
        <v>259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286</v>
      </c>
      <c r="B155" s="3" t="s">
        <v>284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286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286</v>
      </c>
      <c r="B157" s="3" t="s">
        <v>150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285</v>
      </c>
      <c r="B158" s="3" t="s">
        <v>108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285</v>
      </c>
      <c r="B159" s="3" t="s">
        <v>137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285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285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285</v>
      </c>
      <c r="B162" s="3" t="s">
        <v>249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285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283</v>
      </c>
      <c r="B164" s="3" t="s">
        <v>150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283</v>
      </c>
      <c r="B165" s="3" t="s">
        <v>142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283</v>
      </c>
      <c r="B166" s="3" t="s">
        <v>284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283</v>
      </c>
      <c r="B167" s="3" t="s">
        <v>134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280</v>
      </c>
      <c r="B168" s="3" t="s">
        <v>281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280</v>
      </c>
      <c r="B169" s="3" t="s">
        <v>282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279</v>
      </c>
      <c r="B170" s="3" t="s">
        <v>150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279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277</v>
      </c>
      <c r="B172" s="3" t="s">
        <v>278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277</v>
      </c>
      <c r="B173" s="3" t="s">
        <v>85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277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276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276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276</v>
      </c>
      <c r="B177" s="3" t="s">
        <v>84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276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275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275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275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275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275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275</v>
      </c>
      <c r="B184" s="3" t="s">
        <v>89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275</v>
      </c>
      <c r="B185" s="3" t="s">
        <v>75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275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274</v>
      </c>
      <c r="B187" s="3" t="s">
        <v>173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274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274</v>
      </c>
      <c r="B189" s="3" t="s">
        <v>89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274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274</v>
      </c>
      <c r="B191" s="3" t="s">
        <v>78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273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273</v>
      </c>
      <c r="B193" s="3" t="s">
        <v>260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273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272</v>
      </c>
      <c r="B195" s="3" t="s">
        <v>162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272</v>
      </c>
      <c r="B196" s="3" t="s">
        <v>80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272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272</v>
      </c>
      <c r="B198" s="3" t="s">
        <v>142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271</v>
      </c>
      <c r="B199" s="3" t="s">
        <v>270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271</v>
      </c>
      <c r="B200" s="3" t="s">
        <v>78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271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269</v>
      </c>
      <c r="B202" s="3" t="s">
        <v>270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269</v>
      </c>
      <c r="B203" s="3" t="s">
        <v>107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269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269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269</v>
      </c>
      <c r="B206" s="3" t="s">
        <v>262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267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267</v>
      </c>
      <c r="B208" s="3" t="s">
        <v>260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267</v>
      </c>
      <c r="B209" s="3" t="s">
        <v>78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267</v>
      </c>
      <c r="B210" s="3" t="s">
        <v>268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267</v>
      </c>
      <c r="B211" s="3" t="s">
        <v>82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267</v>
      </c>
      <c r="B212" s="3" t="s">
        <v>89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266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266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266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266</v>
      </c>
      <c r="B216" s="3" t="s">
        <v>89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266</v>
      </c>
      <c r="B217" s="3" t="s">
        <v>92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266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265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265</v>
      </c>
      <c r="B220" s="3" t="s">
        <v>259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264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264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263</v>
      </c>
      <c r="B223" s="3" t="s">
        <v>259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263</v>
      </c>
      <c r="B224" s="3" t="s">
        <v>123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261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261</v>
      </c>
      <c r="B226" s="3" t="s">
        <v>262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258</v>
      </c>
      <c r="B227" s="3" t="s">
        <v>260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258</v>
      </c>
      <c r="B228" s="3" t="s">
        <v>259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258</v>
      </c>
      <c r="B229" s="3" t="s">
        <v>78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256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256</v>
      </c>
      <c r="B231" s="3" t="s">
        <v>257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256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254</v>
      </c>
      <c r="B233" s="3" t="s">
        <v>255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254</v>
      </c>
      <c r="B234" s="3" t="s">
        <v>89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253</v>
      </c>
      <c r="B235" s="3" t="s">
        <v>173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253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253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253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250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250</v>
      </c>
      <c r="B240" s="3" t="s">
        <v>251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250</v>
      </c>
      <c r="B241" s="3" t="s">
        <v>150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250</v>
      </c>
      <c r="B242" s="3" t="s">
        <v>252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248</v>
      </c>
      <c r="B243" s="3" t="s">
        <v>249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248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247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247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247</v>
      </c>
      <c r="B247" s="3" t="s">
        <v>142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246</v>
      </c>
      <c r="B248" s="3" t="s">
        <v>87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246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245</v>
      </c>
      <c r="B250" s="3" t="s">
        <v>136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245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244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244</v>
      </c>
      <c r="B253" s="3" t="s">
        <v>137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243</v>
      </c>
      <c r="B254" s="3" t="s">
        <v>84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243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243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243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242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242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241</v>
      </c>
      <c r="B260" s="3" t="s">
        <v>84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241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241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239</v>
      </c>
      <c r="B263" s="3" t="s">
        <v>240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239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239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237</v>
      </c>
      <c r="B266" s="3" t="s">
        <v>80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237</v>
      </c>
      <c r="B267" s="3" t="s">
        <v>238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237</v>
      </c>
      <c r="B268" s="3" t="s">
        <v>90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237</v>
      </c>
      <c r="B269" s="3" t="s">
        <v>80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235</v>
      </c>
      <c r="B270" s="3" t="s">
        <v>236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235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235</v>
      </c>
      <c r="B272" s="3" t="s">
        <v>107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234</v>
      </c>
      <c r="B273" s="3" t="s">
        <v>107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234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234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234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233</v>
      </c>
      <c r="B277" s="3" t="s">
        <v>150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233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233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232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232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231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231</v>
      </c>
      <c r="B283" s="3" t="s">
        <v>140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231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231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231</v>
      </c>
      <c r="B286" s="3" t="s">
        <v>142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231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229</v>
      </c>
      <c r="B288" s="3" t="s">
        <v>140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229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229</v>
      </c>
      <c r="B290" s="3" t="s">
        <v>230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228</v>
      </c>
      <c r="B291" s="3" t="s">
        <v>108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228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228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228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228</v>
      </c>
      <c r="B295" s="3" t="s">
        <v>150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228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227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227</v>
      </c>
      <c r="B298" s="3" t="s">
        <v>162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227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226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226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226</v>
      </c>
      <c r="B302" s="3" t="s">
        <v>85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226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225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225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225</v>
      </c>
      <c r="B306" s="3" t="s">
        <v>80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225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224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224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224</v>
      </c>
      <c r="B310" s="3" t="s">
        <v>93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224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221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221</v>
      </c>
      <c r="B313" s="3" t="s">
        <v>92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221</v>
      </c>
      <c r="B314" s="3" t="s">
        <v>99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221</v>
      </c>
      <c r="B315" s="3" t="s">
        <v>222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221</v>
      </c>
      <c r="B316" s="3" t="s">
        <v>223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220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220</v>
      </c>
      <c r="B318" s="3" t="s">
        <v>146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220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220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218</v>
      </c>
      <c r="B321" s="3" t="s">
        <v>185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218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218</v>
      </c>
      <c r="B323" s="3" t="s">
        <v>219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218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217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217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216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216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216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216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215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215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215</v>
      </c>
      <c r="B333" s="3" t="s">
        <v>142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215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214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214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214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214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213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213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212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212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212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212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211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211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211</v>
      </c>
      <c r="B347" s="3" t="s">
        <v>121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210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210</v>
      </c>
      <c r="B349" s="3" t="s">
        <v>197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210</v>
      </c>
      <c r="B350" s="3" t="s">
        <v>80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209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209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209</v>
      </c>
      <c r="B353" s="3" t="s">
        <v>150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209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208</v>
      </c>
      <c r="B355" s="3" t="s">
        <v>85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208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208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207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207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207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206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206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206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206</v>
      </c>
      <c r="B364" s="3" t="s">
        <v>85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206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205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205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205</v>
      </c>
      <c r="B368" s="3" t="s">
        <v>80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204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204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204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203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203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203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203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202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202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201</v>
      </c>
      <c r="B378" s="3" t="s">
        <v>136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201</v>
      </c>
      <c r="B379" s="3" t="s">
        <v>108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201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201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200</v>
      </c>
      <c r="B382" s="3" t="s">
        <v>87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200</v>
      </c>
      <c r="B383" s="3" t="s">
        <v>80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200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199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199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199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199</v>
      </c>
      <c r="B388" s="3" t="s">
        <v>197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198</v>
      </c>
      <c r="B389" s="3" t="s">
        <v>81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198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198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196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196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196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196</v>
      </c>
      <c r="B395" s="3" t="s">
        <v>121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196</v>
      </c>
      <c r="B396" s="3" t="s">
        <v>197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195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195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195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194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194</v>
      </c>
      <c r="B401" s="3" t="s">
        <v>85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194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193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193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192</v>
      </c>
      <c r="B405" s="3" t="s">
        <v>150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192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191</v>
      </c>
      <c r="B407" s="3" t="s">
        <v>80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191</v>
      </c>
      <c r="B408" s="3" t="s">
        <v>82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191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191</v>
      </c>
      <c r="B410" s="3" t="s">
        <v>139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190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190</v>
      </c>
      <c r="B412" s="3" t="s">
        <v>150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190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189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189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189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189</v>
      </c>
      <c r="B417" s="3" t="s">
        <v>89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189</v>
      </c>
      <c r="B418" s="3" t="s">
        <v>80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189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188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188</v>
      </c>
      <c r="B421" s="3" t="s">
        <v>187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188</v>
      </c>
      <c r="B422" s="3" t="s">
        <v>80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188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188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186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186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186</v>
      </c>
      <c r="B427" s="3" t="s">
        <v>89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184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184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184</v>
      </c>
      <c r="B430" s="3" t="s">
        <v>185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184</v>
      </c>
      <c r="B431" s="3" t="s">
        <v>139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183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183</v>
      </c>
      <c r="B433" s="3" t="s">
        <v>89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183</v>
      </c>
      <c r="B434" s="3" t="s">
        <v>150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183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182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182</v>
      </c>
      <c r="B437" s="3" t="s">
        <v>134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182</v>
      </c>
      <c r="B438" s="3" t="s">
        <v>137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181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181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181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181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181</v>
      </c>
      <c r="B443" s="3" t="s">
        <v>123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181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180</v>
      </c>
      <c r="B445" s="3" t="s">
        <v>139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180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179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179</v>
      </c>
      <c r="B448" s="3" t="s">
        <v>89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179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179</v>
      </c>
      <c r="B450" s="3" t="s">
        <v>83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178</v>
      </c>
      <c r="B451" s="3" t="s">
        <v>162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178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178</v>
      </c>
      <c r="B453" s="3" t="s">
        <v>83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178</v>
      </c>
      <c r="B454" s="3" t="s">
        <v>91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178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176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176</v>
      </c>
      <c r="B457" s="3" t="s">
        <v>177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176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175</v>
      </c>
      <c r="B459" s="3" t="s">
        <v>80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175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175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175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174</v>
      </c>
      <c r="B463" s="3" t="s">
        <v>173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174</v>
      </c>
      <c r="B464" s="3" t="s">
        <v>92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174</v>
      </c>
      <c r="B465" s="3" t="s">
        <v>139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174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172</v>
      </c>
      <c r="B467" s="3" t="s">
        <v>139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172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171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171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170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170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170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169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169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169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169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169</v>
      </c>
      <c r="B478" s="3" t="s">
        <v>84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168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168</v>
      </c>
      <c r="B480" s="3" t="s">
        <v>92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168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167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167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167</v>
      </c>
      <c r="B484" s="3" t="s">
        <v>77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167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167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165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165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165</v>
      </c>
      <c r="B489" s="3" t="s">
        <v>166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165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165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164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164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164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164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164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163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163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163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163</v>
      </c>
      <c r="B500" s="3" t="s">
        <v>162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161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161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161</v>
      </c>
      <c r="B503" s="3" t="s">
        <v>77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161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160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160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160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160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160</v>
      </c>
      <c r="B509" s="3" t="s">
        <v>85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160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159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159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158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158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158</v>
      </c>
      <c r="B515" s="3" t="s">
        <v>139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157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157</v>
      </c>
      <c r="B517" s="3" t="s">
        <v>92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157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156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156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156</v>
      </c>
      <c r="B521" s="3" t="s">
        <v>85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156</v>
      </c>
      <c r="B522" s="3" t="s">
        <v>95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156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155</v>
      </c>
      <c r="B524" s="3" t="s">
        <v>79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153</v>
      </c>
      <c r="B525" s="3" t="s">
        <v>121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153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153</v>
      </c>
      <c r="B527" s="3" t="s">
        <v>123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153</v>
      </c>
      <c r="B528" s="3" t="s">
        <v>154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153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151</v>
      </c>
      <c r="B530" s="3" t="s">
        <v>152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151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149</v>
      </c>
      <c r="B532" s="3" t="s">
        <v>150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149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149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148</v>
      </c>
      <c r="B535" s="3" t="s">
        <v>140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148</v>
      </c>
      <c r="B536" s="3" t="s">
        <v>95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145</v>
      </c>
      <c r="B537" s="3" t="s">
        <v>85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145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145</v>
      </c>
      <c r="B539" s="3" t="s">
        <v>146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145</v>
      </c>
      <c r="B540" s="3" t="s">
        <v>142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145</v>
      </c>
      <c r="B541" s="3" t="s">
        <v>147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143</v>
      </c>
      <c r="B542" s="3" t="s">
        <v>144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143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143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143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143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141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141</v>
      </c>
      <c r="B548" s="3" t="s">
        <v>79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141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141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141</v>
      </c>
      <c r="B551" s="3" t="s">
        <v>142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138</v>
      </c>
      <c r="B552" s="3" t="s">
        <v>140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138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138</v>
      </c>
      <c r="B554" s="3" t="s">
        <v>139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138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135</v>
      </c>
      <c r="B556" s="3" t="s">
        <v>136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135</v>
      </c>
      <c r="B557" s="3" t="s">
        <v>137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135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135</v>
      </c>
      <c r="B559" s="3" t="s">
        <v>73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135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132</v>
      </c>
      <c r="B561" s="3" t="s">
        <v>134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132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132</v>
      </c>
      <c r="B563" s="3" t="s">
        <v>85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132</v>
      </c>
      <c r="B564" s="3" t="s">
        <v>95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132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132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133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133</v>
      </c>
      <c r="B568" s="3" t="s">
        <v>134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133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131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131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131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129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129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129</v>
      </c>
      <c r="B575" s="3" t="s">
        <v>130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129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128</v>
      </c>
      <c r="B577" s="3" t="s">
        <v>78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128</v>
      </c>
      <c r="B578" s="3" t="s">
        <v>123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128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128</v>
      </c>
      <c r="B580" s="3" t="s">
        <v>85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128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128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128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127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127</v>
      </c>
      <c r="B585" s="3" t="s">
        <v>81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127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126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126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126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125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125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125</v>
      </c>
      <c r="B592" s="3" t="s">
        <v>88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125</v>
      </c>
      <c r="B593" s="3" t="s">
        <v>75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125</v>
      </c>
      <c r="B594" s="3" t="s">
        <v>123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124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124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124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124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122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122</v>
      </c>
      <c r="B600" s="3" t="s">
        <v>123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120</v>
      </c>
      <c r="B601" s="3" t="s">
        <v>121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120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120</v>
      </c>
      <c r="B603" s="3" t="s">
        <v>94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120</v>
      </c>
      <c r="B604" s="3" t="s">
        <v>76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119</v>
      </c>
      <c r="B605" s="3" t="s">
        <v>89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119</v>
      </c>
      <c r="B606" s="3" t="s">
        <v>80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119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119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118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118</v>
      </c>
      <c r="B610" s="3" t="s">
        <v>82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118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117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117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117</v>
      </c>
      <c r="B614" s="3" t="s">
        <v>86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117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117</v>
      </c>
      <c r="B616" s="3" t="s">
        <v>74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116</v>
      </c>
      <c r="B617" s="3" t="s">
        <v>72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116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116</v>
      </c>
      <c r="B619" s="3" t="s">
        <v>111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116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114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114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114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113</v>
      </c>
      <c r="B624" s="3" t="s">
        <v>115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113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113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113</v>
      </c>
      <c r="B627" s="3" t="s">
        <v>89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113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113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112</v>
      </c>
      <c r="B630" s="3" t="s">
        <v>108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112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112</v>
      </c>
      <c r="B632" s="3" t="s">
        <v>81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112</v>
      </c>
      <c r="B633" s="3" t="s">
        <v>111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110</v>
      </c>
      <c r="B634" s="3" t="s">
        <v>111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110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109</v>
      </c>
      <c r="B636" s="3" t="s">
        <v>84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109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106</v>
      </c>
      <c r="B638" s="3" t="s">
        <v>107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106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106</v>
      </c>
      <c r="B640" s="3" t="s">
        <v>94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106</v>
      </c>
      <c r="B641" s="3" t="s">
        <v>108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105</v>
      </c>
      <c r="B642" s="3" t="s">
        <v>89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105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105</v>
      </c>
      <c r="B644" s="3" t="s">
        <v>95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105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105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105</v>
      </c>
      <c r="B647" s="3" t="s">
        <v>95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103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103</v>
      </c>
      <c r="B649" s="3" t="s">
        <v>104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103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102</v>
      </c>
      <c r="B651" s="3" t="s">
        <v>90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102</v>
      </c>
      <c r="B652" s="3" t="s">
        <v>81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102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102</v>
      </c>
      <c r="B654" s="3" t="s">
        <v>89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102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101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101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101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100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100</v>
      </c>
      <c r="B660" s="3" t="s">
        <v>75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98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98</v>
      </c>
      <c r="B662" s="3" t="s">
        <v>85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98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98</v>
      </c>
      <c r="B664" s="3" t="s">
        <v>87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98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98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98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98</v>
      </c>
      <c r="B668" s="3" t="s">
        <v>99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97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97</v>
      </c>
      <c r="B670" s="3" t="s">
        <v>96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97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93"/>
      <c r="B4277" s="93"/>
      <c r="C4277" s="93"/>
      <c r="D4277" s="93"/>
      <c r="E4277" s="93"/>
      <c r="F4277" s="93"/>
      <c r="G4277" s="93"/>
      <c r="H4277" s="93"/>
      <c r="I4277" s="93"/>
      <c r="J4277" s="93"/>
      <c r="K4277" s="29"/>
      <c r="L4277" s="30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4277:B4277"/>
    <mergeCell ref="C4277:D4277"/>
    <mergeCell ref="E4277:F4277"/>
    <mergeCell ref="G4277:H4277"/>
    <mergeCell ref="I4277:J4277"/>
  </mergeCells>
  <conditionalFormatting sqref="L4278:L67854 L2402:L4276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topLeftCell="A4" workbookViewId="0">
      <selection activeCell="C3" sqref="C3"/>
    </sheetView>
  </sheetViews>
  <sheetFormatPr defaultRowHeight="15"/>
  <cols>
    <col min="9" max="9" width="11" bestFit="1" customWidth="1"/>
  </cols>
  <sheetData>
    <row r="1" spans="1:1">
      <c r="A1" s="32" t="s">
        <v>53</v>
      </c>
    </row>
    <row r="3" spans="1:1">
      <c r="A3" t="s">
        <v>65</v>
      </c>
    </row>
    <row r="5" spans="1:1">
      <c r="A5" t="s">
        <v>61</v>
      </c>
    </row>
    <row r="7" spans="1:1">
      <c r="A7" t="s">
        <v>60</v>
      </c>
    </row>
    <row r="9" spans="1:1">
      <c r="A9" t="s">
        <v>62</v>
      </c>
    </row>
    <row r="11" spans="1:1">
      <c r="A11" t="s">
        <v>63</v>
      </c>
    </row>
    <row r="13" spans="1:1">
      <c r="A13" t="s">
        <v>64</v>
      </c>
    </row>
    <row r="16" spans="1:1">
      <c r="A16" t="s">
        <v>59</v>
      </c>
    </row>
    <row r="18" spans="1:1">
      <c r="A18" t="s">
        <v>58</v>
      </c>
    </row>
    <row r="20" spans="1:1">
      <c r="A20" t="s">
        <v>54</v>
      </c>
    </row>
    <row r="22" spans="1:1">
      <c r="A22" t="s">
        <v>55</v>
      </c>
    </row>
    <row r="24" spans="1:1">
      <c r="A24" t="s">
        <v>56</v>
      </c>
    </row>
    <row r="26" spans="1:1">
      <c r="A26" t="s">
        <v>57</v>
      </c>
    </row>
    <row r="29" spans="1:1">
      <c r="A29" s="32" t="s">
        <v>66</v>
      </c>
    </row>
    <row r="31" spans="1:1">
      <c r="A31" t="s">
        <v>67</v>
      </c>
    </row>
    <row r="33" spans="1:1">
      <c r="A33" t="s">
        <v>68</v>
      </c>
    </row>
    <row r="35" spans="1:1">
      <c r="A35" t="s">
        <v>69</v>
      </c>
    </row>
    <row r="37" spans="1:1">
      <c r="A37" t="s">
        <v>70</v>
      </c>
    </row>
    <row r="39" spans="1:1">
      <c r="A39" t="s">
        <v>71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Future</vt:lpstr>
      <vt:lpstr>Till Feb-18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2015-07-11T09:11:26Z</dcterms:created>
  <dcterms:modified xsi:type="dcterms:W3CDTF">2018-07-20T11:01:48Z</dcterms:modified>
</cp:coreProperties>
</file>