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5600" windowHeight="9120"/>
  </bookViews>
  <sheets>
    <sheet name="PREMIUM FUTURE" sheetId="3" r:id="rId1"/>
    <sheet name="TILL FEB-18" sheetId="1" r:id="rId2"/>
  </sheets>
  <calcPr calcId="124519"/>
</workbook>
</file>

<file path=xl/calcChain.xml><?xml version="1.0" encoding="utf-8"?>
<calcChain xmlns="http://schemas.openxmlformats.org/spreadsheetml/2006/main">
  <c r="H7" i="3"/>
  <c r="K7" s="1"/>
  <c r="I6"/>
  <c r="H6"/>
  <c r="J8"/>
  <c r="I8"/>
  <c r="K8" s="1"/>
  <c r="H8"/>
  <c r="H10"/>
  <c r="I9"/>
  <c r="H9"/>
  <c r="H12"/>
  <c r="J12" s="1"/>
  <c r="H11"/>
  <c r="K11" s="1"/>
  <c r="H13"/>
  <c r="K13" s="1"/>
  <c r="H14"/>
  <c r="J14" s="1"/>
  <c r="K16"/>
  <c r="J16"/>
  <c r="H16"/>
  <c r="H15"/>
  <c r="K15" s="1"/>
  <c r="J17"/>
  <c r="H17"/>
  <c r="K17" s="1"/>
  <c r="H18"/>
  <c r="K18" s="1"/>
  <c r="I20"/>
  <c r="J20" s="1"/>
  <c r="H20"/>
  <c r="H19"/>
  <c r="K22"/>
  <c r="J22"/>
  <c r="H22"/>
  <c r="H21"/>
  <c r="K21" s="1"/>
  <c r="H24"/>
  <c r="K24" s="1"/>
  <c r="H23"/>
  <c r="J23" s="1"/>
  <c r="H26"/>
  <c r="J26" s="1"/>
  <c r="H25"/>
  <c r="K25" s="1"/>
  <c r="H28"/>
  <c r="J28" s="1"/>
  <c r="H27"/>
  <c r="J27" s="1"/>
  <c r="H31"/>
  <c r="J30"/>
  <c r="I30"/>
  <c r="H30"/>
  <c r="H32"/>
  <c r="K32" s="1"/>
  <c r="I33"/>
  <c r="H33"/>
  <c r="I35"/>
  <c r="H35"/>
  <c r="H34"/>
  <c r="H36"/>
  <c r="K36" s="1"/>
  <c r="H37"/>
  <c r="K37" s="1"/>
  <c r="I38"/>
  <c r="H38"/>
  <c r="H39"/>
  <c r="J39" s="1"/>
  <c r="H41"/>
  <c r="K41" s="1"/>
  <c r="H40"/>
  <c r="K40" s="1"/>
  <c r="H43"/>
  <c r="J43" s="1"/>
  <c r="H42"/>
  <c r="J42" s="1"/>
  <c r="I44"/>
  <c r="H44"/>
  <c r="H45"/>
  <c r="K45" s="1"/>
  <c r="H47"/>
  <c r="K47" s="1"/>
  <c r="H46"/>
  <c r="K46" s="1"/>
  <c r="J49"/>
  <c r="H49"/>
  <c r="K49" s="1"/>
  <c r="H48"/>
  <c r="K48" s="1"/>
  <c r="H50"/>
  <c r="K50" s="1"/>
  <c r="H51"/>
  <c r="J51" s="1"/>
  <c r="H52"/>
  <c r="K52" s="1"/>
  <c r="H54"/>
  <c r="K54" s="1"/>
  <c r="H53"/>
  <c r="J53" s="1"/>
  <c r="H55"/>
  <c r="J55" s="1"/>
  <c r="H57"/>
  <c r="J57" s="1"/>
  <c r="H56"/>
  <c r="K56" s="1"/>
  <c r="H59"/>
  <c r="J59" s="1"/>
  <c r="H58"/>
  <c r="J58" s="1"/>
  <c r="H61"/>
  <c r="J61" s="1"/>
  <c r="H60"/>
  <c r="J60" s="1"/>
  <c r="H63"/>
  <c r="K63" s="1"/>
  <c r="H62"/>
  <c r="K62" s="1"/>
  <c r="H65"/>
  <c r="I64"/>
  <c r="H64"/>
  <c r="H68"/>
  <c r="K68" s="1"/>
  <c r="H67"/>
  <c r="K67" s="1"/>
  <c r="H70"/>
  <c r="K70" s="1"/>
  <c r="H69"/>
  <c r="K69" s="1"/>
  <c r="H71"/>
  <c r="K71" s="1"/>
  <c r="H73"/>
  <c r="K73" s="1"/>
  <c r="H72"/>
  <c r="K72" s="1"/>
  <c r="I75"/>
  <c r="H75"/>
  <c r="H74"/>
  <c r="I76"/>
  <c r="H76"/>
  <c r="H78"/>
  <c r="I77"/>
  <c r="H77"/>
  <c r="I79"/>
  <c r="H79"/>
  <c r="H81"/>
  <c r="J81" s="1"/>
  <c r="H80"/>
  <c r="J80" s="1"/>
  <c r="I82"/>
  <c r="H82"/>
  <c r="I83"/>
  <c r="H83"/>
  <c r="H84"/>
  <c r="K84" s="1"/>
  <c r="I85"/>
  <c r="H85"/>
  <c r="H87"/>
  <c r="K87" s="1"/>
  <c r="H86"/>
  <c r="K86" s="1"/>
  <c r="H88"/>
  <c r="K88" s="1"/>
  <c r="H89"/>
  <c r="J89" s="1"/>
  <c r="H91"/>
  <c r="K91" s="1"/>
  <c r="H90"/>
  <c r="K90" s="1"/>
  <c r="H93"/>
  <c r="K93" s="1"/>
  <c r="H92"/>
  <c r="K92" s="1"/>
  <c r="H94"/>
  <c r="J94" s="1"/>
  <c r="I96"/>
  <c r="H96"/>
  <c r="H95"/>
  <c r="K95" s="1"/>
  <c r="H97"/>
  <c r="J97" s="1"/>
  <c r="H98"/>
  <c r="K98" s="1"/>
  <c r="H99"/>
  <c r="K99" s="1"/>
  <c r="H100"/>
  <c r="K100" s="1"/>
  <c r="H101"/>
  <c r="K101" s="1"/>
  <c r="H103"/>
  <c r="K103" s="1"/>
  <c r="H104"/>
  <c r="K104" s="1"/>
  <c r="H106"/>
  <c r="K106" s="1"/>
  <c r="H105"/>
  <c r="K105" s="1"/>
  <c r="H107"/>
  <c r="K107" s="1"/>
  <c r="H109"/>
  <c r="K109" s="1"/>
  <c r="H108"/>
  <c r="J108" s="1"/>
  <c r="H110"/>
  <c r="K110" s="1"/>
  <c r="I111"/>
  <c r="H111"/>
  <c r="I112"/>
  <c r="H112"/>
  <c r="I113"/>
  <c r="H113"/>
  <c r="H114"/>
  <c r="K114" s="1"/>
  <c r="H115"/>
  <c r="K115" s="1"/>
  <c r="H116"/>
  <c r="K116" s="1"/>
  <c r="H117"/>
  <c r="J117" s="1"/>
  <c r="H118"/>
  <c r="K118" s="1"/>
  <c r="I120"/>
  <c r="H120"/>
  <c r="H122"/>
  <c r="J122" s="1"/>
  <c r="H119"/>
  <c r="K119" s="1"/>
  <c r="H121"/>
  <c r="K121" s="1"/>
  <c r="I123"/>
  <c r="H123"/>
  <c r="H124"/>
  <c r="K124" s="1"/>
  <c r="H125"/>
  <c r="J125" s="1"/>
  <c r="I127"/>
  <c r="H127"/>
  <c r="H128"/>
  <c r="J128" s="1"/>
  <c r="H129"/>
  <c r="J129" s="1"/>
  <c r="H131"/>
  <c r="J131" s="1"/>
  <c r="I132"/>
  <c r="H132"/>
  <c r="H133"/>
  <c r="K133" s="1"/>
  <c r="H134"/>
  <c r="K134" s="1"/>
  <c r="H135"/>
  <c r="J135" s="1"/>
  <c r="H130"/>
  <c r="J130" s="1"/>
  <c r="H137"/>
  <c r="K137" s="1"/>
  <c r="H136"/>
  <c r="K136" s="1"/>
  <c r="H138"/>
  <c r="J138" s="1"/>
  <c r="H139"/>
  <c r="I139"/>
  <c r="H141"/>
  <c r="K141" s="1"/>
  <c r="H140"/>
  <c r="J140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7" i="3" l="1"/>
  <c r="K6"/>
  <c r="J6"/>
  <c r="K9"/>
  <c r="J9"/>
  <c r="K10"/>
  <c r="J10"/>
  <c r="J11"/>
  <c r="K12"/>
  <c r="J13"/>
  <c r="K14"/>
  <c r="J15"/>
  <c r="J18"/>
  <c r="K19"/>
  <c r="J19"/>
  <c r="K20"/>
  <c r="J21"/>
  <c r="J24"/>
  <c r="K23"/>
  <c r="J25"/>
  <c r="K26"/>
  <c r="K27"/>
  <c r="K28"/>
  <c r="K30"/>
  <c r="J31"/>
  <c r="K31"/>
  <c r="J32"/>
  <c r="J33"/>
  <c r="K33"/>
  <c r="K34"/>
  <c r="J34"/>
  <c r="J35"/>
  <c r="K35"/>
  <c r="J36"/>
  <c r="J41"/>
  <c r="J37"/>
  <c r="J38"/>
  <c r="K38"/>
  <c r="K39"/>
  <c r="J40"/>
  <c r="J46"/>
  <c r="K60"/>
  <c r="K53"/>
  <c r="K42"/>
  <c r="K43"/>
  <c r="K44"/>
  <c r="J44"/>
  <c r="J45"/>
  <c r="J47"/>
  <c r="J48"/>
  <c r="K80"/>
  <c r="K51"/>
  <c r="J50"/>
  <c r="J82"/>
  <c r="K57"/>
  <c r="J119"/>
  <c r="J115"/>
  <c r="J93"/>
  <c r="J91"/>
  <c r="J70"/>
  <c r="J63"/>
  <c r="K94"/>
  <c r="K58"/>
  <c r="J52"/>
  <c r="J54"/>
  <c r="K55"/>
  <c r="J56"/>
  <c r="K59"/>
  <c r="K61"/>
  <c r="J62"/>
  <c r="J64"/>
  <c r="K64"/>
  <c r="K65"/>
  <c r="J65"/>
  <c r="J67"/>
  <c r="J68"/>
  <c r="J69"/>
  <c r="J71"/>
  <c r="J73"/>
  <c r="J72"/>
  <c r="K74"/>
  <c r="J74"/>
  <c r="K75"/>
  <c r="J75"/>
  <c r="J76"/>
  <c r="K76"/>
  <c r="J77"/>
  <c r="J78"/>
  <c r="K77"/>
  <c r="K78"/>
  <c r="J79"/>
  <c r="K79"/>
  <c r="K81"/>
  <c r="K82"/>
  <c r="J83"/>
  <c r="K83"/>
  <c r="J84"/>
  <c r="J85"/>
  <c r="K85"/>
  <c r="J87"/>
  <c r="J86"/>
  <c r="J88"/>
  <c r="K89"/>
  <c r="J90"/>
  <c r="J92"/>
  <c r="K96"/>
  <c r="J96"/>
  <c r="J95"/>
  <c r="K97"/>
  <c r="J98"/>
  <c r="J139"/>
  <c r="J137"/>
  <c r="K129"/>
  <c r="K112"/>
  <c r="J107"/>
  <c r="K111"/>
  <c r="J109"/>
  <c r="J99"/>
  <c r="J100"/>
  <c r="J101"/>
  <c r="J103"/>
  <c r="J104"/>
  <c r="J106"/>
  <c r="J105"/>
  <c r="K108"/>
  <c r="J110"/>
  <c r="J111"/>
  <c r="J141"/>
  <c r="K130"/>
  <c r="J127"/>
  <c r="K125"/>
  <c r="K122"/>
  <c r="K131"/>
  <c r="J112"/>
  <c r="J113"/>
  <c r="K113"/>
  <c r="J114"/>
  <c r="J116"/>
  <c r="K117"/>
  <c r="J118"/>
  <c r="K120"/>
  <c r="J120"/>
  <c r="J121"/>
  <c r="J123"/>
  <c r="K123"/>
  <c r="J124"/>
  <c r="K127"/>
  <c r="K128"/>
  <c r="K140"/>
  <c r="K139"/>
  <c r="J134"/>
  <c r="K138"/>
  <c r="J132"/>
  <c r="K132"/>
  <c r="J133"/>
  <c r="K135"/>
  <c r="J136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<sst xmlns="http://schemas.openxmlformats.org/spreadsheetml/2006/main" count="782" uniqueCount="200">
  <si>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</si>
  <si>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</si>
  <si>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</si>
  <si>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</si>
  <si>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</si>
  <si>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</si>
  <si>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</si>
  <si>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</si>
  <si>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</si>
  <si>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</si>
  <si>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</si>
  <si>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</si>
  <si>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</si>
  <si>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</si>
  <si>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</si>
  <si>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</si>
  <si>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</si>
  <si>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</si>
  <si>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</si>
  <si>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</si>
  <si>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</si>
  <si>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</si>
  <si>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</si>
  <si>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</si>
  <si>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</si>
  <si>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</si>
  <si>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</si>
  <si>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</si>
  <si>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</si>
  <si>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</si>
  <si>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</si>
  <si>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</si>
  <si>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</si>
  <si>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</si>
  <si>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</si>
  <si>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</si>
  <si>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</si>
  <si>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</si>
  <si>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</si>
  <si>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</si>
  <si>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</si>
  <si>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</si>
  <si>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</si>
  <si>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</si>
  <si>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</si>
  <si>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</si>
  <si>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</si>
  <si>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</si>
  <si>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</si>
  <si>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</si>
  <si>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</si>
  <si>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</si>
  <si>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</si>
  <si>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</si>
  <si>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</si>
  <si>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</si>
  <si>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</si>
  <si>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</si>
  <si>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</si>
  <si>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</si>
  <si>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</si>
  <si>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</si>
  <si>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</si>
  <si>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</si>
  <si>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</si>
  <si>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</si>
  <si>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</si>
  <si>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</si>
  <si>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</si>
  <si>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</si>
  <si>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</si>
  <si>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</si>
  <si>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</si>
  <si>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</si>
  <si>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</si>
  <si>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</si>
  <si>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</si>
  <si>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</si>
  <si>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</si>
  <si>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</si>
  <si>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</si>
  <si>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</si>
  <si>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</si>
  <si>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</si>
  <si>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</si>
  <si>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</si>
  <si>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</si>
  <si>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</si>
  <si>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</si>
  <si>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</si>
  <si>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</si>
  <si>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</si>
  <si>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</si>
  <si>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</si>
  <si>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</si>
  <si>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</si>
  <si>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</si>
  <si>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</si>
  <si>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</si>
  <si>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</si>
  <si>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</si>
  <si>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</si>
  <si>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</si>
  <si>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</si>
  <si>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</si>
  <si>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</si>
  <si>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</si>
  <si>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</si>
  <si>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</si>
  <si>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</si>
  <si>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</si>
  <si>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</si>
  <si>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</si>
  <si>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</si>
  <si>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</si>
  <si>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</si>
  <si>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1,00,000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</si>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</sst>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1"/>
  </cellStyleXfs>
  <cellXfs count="335"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0" xfId="0"/>
    <xf numFmtId="0" fontId="12" fillId="0" borderId="1" xfId="0" applyFont="1" applyBorder="1"/>
    <xf numFmtId="0" fontId="0" fillId="0" borderId="0" xfId="0"/>
    <xf numFmtId="0" fontId="0" fillId="0" borderId="0" xfId="0"/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1" xfId="1" applyNumberFormat="1" applyFont="1" applyFill="1" applyBorder="1" applyAlignment="1">
      <alignment horizontal="center"/>
    </xf>
    <xf numFmtId="2" fontId="15" fillId="0" borderId="1" xfId="1" applyNumberFormat="1" applyFont="1" applyFill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3" borderId="2" xfId="0" applyFont="1" applyFill="1" applyBorder="1"/>
    <xf numFmtId="0" fontId="20" fillId="3" borderId="2" xfId="0" applyFont="1" applyFill="1" applyBorder="1" applyAlignment="1">
      <alignment horizontal="center"/>
    </xf>
    <xf numFmtId="0" fontId="21" fillId="3" borderId="2" xfId="0" applyFont="1" applyFill="1" applyBorder="1"/>
    <xf numFmtId="2" fontId="22" fillId="3" borderId="2" xfId="0" applyNumberFormat="1" applyFont="1" applyFill="1" applyBorder="1" applyAlignment="1">
      <alignment horizontal="center" vertical="center"/>
    </xf>
    <xf numFmtId="2" fontId="23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24" fillId="0" borderId="1" xfId="0" applyNumberFormat="1" applyFont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14" fillId="5" borderId="1" xfId="0" applyNumberFormat="1" applyFont="1" applyFill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1" fillId="6" borderId="1" xfId="0" applyNumberFormat="1" applyFont="1" applyFill="1" applyBorder="1" applyAlignment="1">
      <alignment horizontal="center" vertical="center"/>
    </xf>
    <xf numFmtId="0" fontId="33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36" fillId="0" borderId="13" xfId="0" applyNumberFormat="1" applyFont="1" applyFill="1" applyBorder="1" applyAlignment="1">
      <alignment horizontal="center"/>
    </xf>
    <xf numFmtId="168" fontId="37" fillId="0" borderId="13" xfId="0" applyNumberFormat="1" applyFont="1" applyFill="1" applyBorder="1" applyAlignment="1">
      <alignment horizontal="center"/>
    </xf>
    <xf numFmtId="168" fontId="36" fillId="0" borderId="13" xfId="0" applyNumberFormat="1" applyFont="1" applyFill="1" applyBorder="1" applyAlignment="1">
      <alignment horizontal="center"/>
    </xf>
    <xf numFmtId="169" fontId="38" fillId="0" borderId="13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167" fontId="39" fillId="0" borderId="13" xfId="0" applyNumberFormat="1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2" fontId="39" fillId="0" borderId="13" xfId="0" applyNumberFormat="1" applyFont="1" applyBorder="1" applyAlignment="1">
      <alignment horizontal="center"/>
    </xf>
    <xf numFmtId="2" fontId="40" fillId="0" borderId="13" xfId="0" applyNumberFormat="1" applyFont="1" applyFill="1" applyBorder="1" applyAlignment="1">
      <alignment horizontal="center"/>
    </xf>
    <xf numFmtId="168" fontId="41" fillId="0" borderId="13" xfId="0" applyNumberFormat="1" applyFont="1" applyFill="1" applyBorder="1" applyAlignment="1">
      <alignment horizontal="center"/>
    </xf>
    <xf numFmtId="168" fontId="40" fillId="0" borderId="13" xfId="0" applyNumberFormat="1" applyFont="1" applyFill="1" applyBorder="1" applyAlignment="1">
      <alignment horizontal="center"/>
    </xf>
    <xf numFmtId="169" fontId="42" fillId="0" borderId="13" xfId="0" applyNumberFormat="1" applyFont="1" applyFill="1" applyBorder="1" applyAlignment="1">
      <alignment horizontal="center"/>
    </xf>
    <xf numFmtId="0" fontId="39" fillId="0" borderId="1" xfId="0" applyFont="1" applyBorder="1"/>
    <xf numFmtId="0" fontId="34" fillId="7" borderId="10" xfId="0" applyNumberFormat="1" applyFont="1" applyFill="1" applyBorder="1" applyAlignment="1">
      <alignment horizontal="center" vertical="center"/>
    </xf>
    <xf numFmtId="0" fontId="31" fillId="7" borderId="11" xfId="0" applyNumberFormat="1" applyFont="1" applyFill="1" applyBorder="1" applyAlignment="1">
      <alignment horizontal="center" vertical="center"/>
    </xf>
    <xf numFmtId="0" fontId="31" fillId="7" borderId="12" xfId="0" applyNumberFormat="1" applyFont="1" applyFill="1" applyBorder="1" applyAlignment="1">
      <alignment horizontal="center" vertical="center"/>
    </xf>
    <xf numFmtId="166" fontId="34" fillId="7" borderId="10" xfId="0" applyNumberFormat="1" applyFont="1" applyFill="1" applyBorder="1" applyAlignment="1">
      <alignment horizontal="center" vertical="center"/>
    </xf>
    <xf numFmtId="0" fontId="34" fillId="7" borderId="10" xfId="0" applyNumberFormat="1" applyFont="1" applyFill="1" applyBorder="1" applyAlignment="1">
      <alignment horizontal="center" vertical="center"/>
    </xf>
    <xf numFmtId="0" fontId="31" fillId="7" borderId="11" xfId="0" applyNumberFormat="1" applyFont="1" applyFill="1" applyBorder="1" applyAlignment="1">
      <alignment horizontal="center" vertical="center"/>
    </xf>
    <xf numFmtId="0" fontId="31" fillId="7" borderId="12" xfId="0" applyNumberFormat="1" applyFont="1" applyFill="1" applyBorder="1" applyAlignment="1">
      <alignment horizontal="center" vertical="center"/>
    </xf>
    <xf numFmtId="166" fontId="34" fillId="7" borderId="10" xfId="0" applyNumberFormat="1" applyFont="1" applyFill="1" applyBorder="1" applyAlignment="1">
      <alignment horizontal="center" vertical="center"/>
    </xf>
    <xf numFmtId="167" fontId="43" fillId="0" borderId="13" xfId="0" applyNumberFormat="1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2" fontId="43" fillId="0" borderId="13" xfId="0" applyNumberFormat="1" applyFont="1" applyBorder="1" applyAlignment="1">
      <alignment horizontal="center"/>
    </xf>
    <xf numFmtId="0" fontId="43" fillId="0" borderId="1" xfId="0" applyFont="1" applyBorder="1"/>
    <xf numFmtId="167" fontId="26" fillId="0" borderId="13" xfId="0" applyNumberFormat="1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26" fillId="0" borderId="1" xfId="0" applyFont="1" applyBorder="1"/>
    <xf numFmtId="2" fontId="7" fillId="0" borderId="13" xfId="0" applyNumberFormat="1" applyFont="1" applyBorder="1" applyAlignment="1">
      <alignment horizontal="center"/>
    </xf>
    <xf numFmtId="0" fontId="34" fillId="7" borderId="10" xfId="0" applyNumberFormat="1" applyFont="1" applyFill="1" applyBorder="1" applyAlignment="1">
      <alignment horizontal="center" vertical="center"/>
    </xf>
    <xf numFmtId="0" fontId="31" fillId="7" borderId="11" xfId="0" applyNumberFormat="1" applyFont="1" applyFill="1" applyBorder="1" applyAlignment="1">
      <alignment horizontal="center" vertical="center"/>
    </xf>
    <xf numFmtId="0" fontId="31" fillId="7" borderId="12" xfId="0" applyNumberFormat="1" applyFont="1" applyFill="1" applyBorder="1" applyAlignment="1">
      <alignment horizontal="center" vertical="center"/>
    </xf>
    <xf numFmtId="166" fontId="34" fillId="7" borderId="10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34" fillId="7" borderId="10" xfId="0" applyNumberFormat="1" applyFont="1" applyFill="1" applyBorder="1" applyAlignment="1">
      <alignment horizontal="center" vertical="center"/>
    </xf>
    <xf numFmtId="0" fontId="31" fillId="7" borderId="11" xfId="0" applyNumberFormat="1" applyFont="1" applyFill="1" applyBorder="1" applyAlignment="1">
      <alignment horizontal="center" vertical="center"/>
    </xf>
    <xf numFmtId="0" fontId="31" fillId="7" borderId="12" xfId="0" applyNumberFormat="1" applyFont="1" applyFill="1" applyBorder="1" applyAlignment="1">
      <alignment horizontal="center" vertical="center"/>
    </xf>
    <xf numFmtId="166" fontId="34" fillId="7" borderId="10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27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5" fillId="6" borderId="1" xfId="0" applyNumberFormat="1" applyFont="1" applyFill="1" applyBorder="1" applyAlignment="1">
      <alignment horizontal="center"/>
    </xf>
    <xf numFmtId="0" fontId="28" fillId="6" borderId="1" xfId="0" applyNumberFormat="1" applyFont="1" applyFill="1" applyBorder="1" applyAlignment="1">
      <alignment horizontal="center" vertical="center"/>
    </xf>
    <xf numFmtId="3" fontId="29" fillId="6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2" fillId="6" borderId="1" xfId="0" applyNumberFormat="1" applyFont="1" applyFill="1" applyBorder="1" applyAlignment="1">
      <alignment horizontal="center" vertical="center"/>
    </xf>
    <xf numFmtId="0" fontId="34" fillId="7" borderId="7" xfId="0" applyNumberFormat="1" applyFont="1" applyFill="1" applyBorder="1" applyAlignment="1">
      <alignment horizontal="center" vertical="center"/>
    </xf>
    <xf numFmtId="0" fontId="34" fillId="7" borderId="10" xfId="0" applyNumberFormat="1" applyFont="1" applyFill="1" applyBorder="1" applyAlignment="1">
      <alignment horizontal="center" vertical="center"/>
    </xf>
    <xf numFmtId="0" fontId="31" fillId="7" borderId="8" xfId="0" applyNumberFormat="1" applyFont="1" applyFill="1" applyBorder="1" applyAlignment="1">
      <alignment horizontal="center" vertical="center"/>
    </xf>
    <xf numFmtId="0" fontId="31" fillId="7" borderId="9" xfId="0" applyNumberFormat="1" applyFont="1" applyFill="1" applyBorder="1" applyAlignment="1">
      <alignment horizontal="center" vertical="center"/>
    </xf>
    <xf numFmtId="0" fontId="31" fillId="7" borderId="11" xfId="0" applyNumberFormat="1" applyFont="1" applyFill="1" applyBorder="1" applyAlignment="1">
      <alignment horizontal="center" vertical="center"/>
    </xf>
    <xf numFmtId="0" fontId="31" fillId="7" borderId="12" xfId="0" applyNumberFormat="1" applyFont="1" applyFill="1" applyBorder="1" applyAlignment="1">
      <alignment horizontal="center" vertical="center"/>
    </xf>
    <xf numFmtId="166" fontId="34" fillId="7" borderId="7" xfId="0" applyNumberFormat="1" applyFont="1" applyFill="1" applyBorder="1" applyAlignment="1">
      <alignment horizontal="center" vertical="center"/>
    </xf>
    <xf numFmtId="166" fontId="34" fillId="7" borderId="10" xfId="0" applyNumberFormat="1" applyFont="1" applyFill="1" applyBorder="1" applyAlignment="1">
      <alignment horizontal="center" vertical="center"/>
    </xf>
    <xf numFmtId="2" fontId="25" fillId="4" borderId="4" xfId="0" applyNumberFormat="1" applyFont="1" applyFill="1" applyBorder="1" applyAlignment="1">
      <alignment horizontal="left" vertical="center"/>
    </xf>
    <xf numFmtId="2" fontId="25" fillId="4" borderId="5" xfId="0" applyNumberFormat="1" applyFont="1" applyFill="1" applyBorder="1" applyAlignment="1">
      <alignment horizontal="left" vertical="center"/>
    </xf>
    <xf numFmtId="2" fontId="25" fillId="4" borderId="6" xfId="0" applyNumberFormat="1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workbookViewId="0">
      <selection activeCell="C3" sqref="C3:D3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ht="23.25" customHeight="1">
      <c r="A2" s="319" t="s">
        <v>114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26.25">
      <c r="A3" s="320" t="s">
        <v>115</v>
      </c>
      <c r="B3" s="320"/>
      <c r="C3" s="321" t="s">
        <v>116</v>
      </c>
      <c r="D3" s="322"/>
      <c r="E3" s="268"/>
      <c r="F3" s="268"/>
      <c r="G3" s="268"/>
      <c r="H3" s="323"/>
      <c r="I3" s="323"/>
      <c r="J3" s="269"/>
      <c r="K3" s="269"/>
    </row>
    <row r="4" spans="1:11">
      <c r="A4" s="330" t="s">
        <v>1</v>
      </c>
      <c r="B4" s="324" t="s">
        <v>117</v>
      </c>
      <c r="C4" s="324" t="s">
        <v>118</v>
      </c>
      <c r="D4" s="324" t="s">
        <v>119</v>
      </c>
      <c r="E4" s="324" t="s">
        <v>120</v>
      </c>
      <c r="F4" s="324" t="s">
        <v>121</v>
      </c>
      <c r="G4" s="324" t="s">
        <v>122</v>
      </c>
      <c r="H4" s="326" t="s">
        <v>123</v>
      </c>
      <c r="I4" s="327"/>
      <c r="J4" s="324" t="s">
        <v>124</v>
      </c>
      <c r="K4" s="324" t="s">
        <v>125</v>
      </c>
    </row>
    <row r="5" spans="1:11">
      <c r="A5" s="331"/>
      <c r="B5" s="325"/>
      <c r="C5" s="325"/>
      <c r="D5" s="325"/>
      <c r="E5" s="325"/>
      <c r="F5" s="325"/>
      <c r="G5" s="325"/>
      <c r="H5" s="328"/>
      <c r="I5" s="329"/>
      <c r="J5" s="325"/>
      <c r="K5" s="325"/>
    </row>
    <row r="6" spans="1:11" s="297" customFormat="1" ht="15">
      <c r="A6" s="294">
        <v>43301</v>
      </c>
      <c r="B6" s="295" t="s">
        <v>143</v>
      </c>
      <c r="C6" s="295">
        <v>3000</v>
      </c>
      <c r="D6" s="295" t="s">
        <v>15</v>
      </c>
      <c r="E6" s="296">
        <v>487.25</v>
      </c>
      <c r="F6" s="296">
        <v>492.1</v>
      </c>
      <c r="G6" s="280">
        <v>498.3</v>
      </c>
      <c r="H6" s="281">
        <f t="shared" ref="H6:H7" si="0">(IF(D6="SHORT",E6-F6,IF(D6="LONG",F6-E6)))*C6</f>
        <v>14550.000000000069</v>
      </c>
      <c r="I6" s="282">
        <f t="shared" ref="I6" si="1">(IF(D6="SHORT",IF(G6="",0,E6-G6),IF(D6="LONG",IF(G6="",0,G6-F6))))*C6</f>
        <v>18599.999999999967</v>
      </c>
      <c r="J6" s="283">
        <f t="shared" ref="J6:J7" si="2">(H6+I6)/C6</f>
        <v>11.050000000000011</v>
      </c>
      <c r="K6" s="284">
        <f t="shared" ref="K6:K7" si="3">SUM(H6:I6)</f>
        <v>33150.000000000036</v>
      </c>
    </row>
    <row r="7" spans="1:11" s="301" customFormat="1" ht="15">
      <c r="A7" s="298">
        <v>43300</v>
      </c>
      <c r="B7" s="277" t="s">
        <v>159</v>
      </c>
      <c r="C7" s="277">
        <v>5334</v>
      </c>
      <c r="D7" s="277" t="s">
        <v>15</v>
      </c>
      <c r="E7" s="299">
        <v>360.6</v>
      </c>
      <c r="F7" s="299">
        <v>362.5</v>
      </c>
      <c r="G7" s="316"/>
      <c r="H7" s="273">
        <f t="shared" si="0"/>
        <v>10134.599999999878</v>
      </c>
      <c r="I7" s="274"/>
      <c r="J7" s="275">
        <f t="shared" si="2"/>
        <v>1.8999999999999773</v>
      </c>
      <c r="K7" s="276">
        <f t="shared" si="3"/>
        <v>10134.599999999878</v>
      </c>
    </row>
    <row r="8" spans="1:11" s="297" customFormat="1" ht="15">
      <c r="A8" s="294">
        <v>43300</v>
      </c>
      <c r="B8" s="295" t="s">
        <v>192</v>
      </c>
      <c r="C8" s="295">
        <v>2400</v>
      </c>
      <c r="D8" s="295" t="s">
        <v>13</v>
      </c>
      <c r="E8" s="296">
        <v>976.8</v>
      </c>
      <c r="F8" s="296">
        <v>967.05</v>
      </c>
      <c r="G8" s="280">
        <v>950</v>
      </c>
      <c r="H8" s="281">
        <f t="shared" ref="H8" si="4">(IF(D8="SHORT",E8-F8,IF(D8="LONG",F8-E8)))*C8</f>
        <v>23400</v>
      </c>
      <c r="I8" s="282">
        <f t="shared" ref="I8" si="5">(IF(D8="SHORT",IF(G8="",0,E8-G8),IF(D8="LONG",IF(G8="",0,G8-F8))))*C8</f>
        <v>64319.999999999891</v>
      </c>
      <c r="J8" s="283">
        <f t="shared" ref="J8" si="6">(H8+I8)/C8</f>
        <v>36.549999999999955</v>
      </c>
      <c r="K8" s="284">
        <f t="shared" ref="K8" si="7">SUM(H8:I8)</f>
        <v>87719.999999999884</v>
      </c>
    </row>
    <row r="9" spans="1:11" s="297" customFormat="1" ht="15">
      <c r="A9" s="294">
        <v>43299</v>
      </c>
      <c r="B9" s="295" t="s">
        <v>199</v>
      </c>
      <c r="C9" s="295">
        <v>6000</v>
      </c>
      <c r="D9" s="295" t="s">
        <v>13</v>
      </c>
      <c r="E9" s="296">
        <v>190.5</v>
      </c>
      <c r="F9" s="296">
        <v>188.55</v>
      </c>
      <c r="G9" s="280">
        <v>186.2</v>
      </c>
      <c r="H9" s="281">
        <f t="shared" ref="H9:H10" si="8">(IF(D9="SHORT",E9-F9,IF(D9="LONG",F9-E9)))*C9</f>
        <v>11699.999999999931</v>
      </c>
      <c r="I9" s="282">
        <f t="shared" ref="I9" si="9">(IF(D9="SHORT",IF(G9="",0,E9-G9),IF(D9="LONG",IF(G9="",0,G9-F9))))*C9</f>
        <v>25800.000000000069</v>
      </c>
      <c r="J9" s="283">
        <f t="shared" ref="J9:J10" si="10">(H9+I9)/C9</f>
        <v>6.25</v>
      </c>
      <c r="K9" s="284">
        <f t="shared" ref="K9:K10" si="11">SUM(H9:I9)</f>
        <v>37500</v>
      </c>
    </row>
    <row r="10" spans="1:11" s="301" customFormat="1" ht="15">
      <c r="A10" s="298">
        <v>43299</v>
      </c>
      <c r="B10" s="277" t="s">
        <v>143</v>
      </c>
      <c r="C10" s="277">
        <v>3000</v>
      </c>
      <c r="D10" s="277" t="s">
        <v>13</v>
      </c>
      <c r="E10" s="299">
        <v>500.25</v>
      </c>
      <c r="F10" s="299">
        <v>495.25</v>
      </c>
      <c r="G10" s="316"/>
      <c r="H10" s="273">
        <f t="shared" si="8"/>
        <v>15000</v>
      </c>
      <c r="I10" s="274"/>
      <c r="J10" s="275">
        <f t="shared" si="10"/>
        <v>5</v>
      </c>
      <c r="K10" s="276">
        <f t="shared" si="11"/>
        <v>15000</v>
      </c>
    </row>
    <row r="11" spans="1:11" s="301" customFormat="1" ht="15">
      <c r="A11" s="298">
        <v>43298</v>
      </c>
      <c r="B11" s="277" t="s">
        <v>165</v>
      </c>
      <c r="C11" s="277">
        <v>1000</v>
      </c>
      <c r="D11" s="277" t="s">
        <v>15</v>
      </c>
      <c r="E11" s="299">
        <v>2475</v>
      </c>
      <c r="F11" s="299">
        <v>2499.75</v>
      </c>
      <c r="G11" s="315"/>
      <c r="H11" s="273">
        <f t="shared" ref="H11:H12" si="12">(IF(D11="SHORT",E11-F11,IF(D11="LONG",F11-E11)))*C11</f>
        <v>24750</v>
      </c>
      <c r="I11" s="274"/>
      <c r="J11" s="275">
        <f t="shared" ref="J11:J12" si="13">(H11+I11)/C11</f>
        <v>24.75</v>
      </c>
      <c r="K11" s="276">
        <f t="shared" ref="K11:K12" si="14">SUM(H11:I11)</f>
        <v>24750</v>
      </c>
    </row>
    <row r="12" spans="1:11" s="301" customFormat="1" ht="15">
      <c r="A12" s="298">
        <v>43298</v>
      </c>
      <c r="B12" s="277" t="s">
        <v>40</v>
      </c>
      <c r="C12" s="277">
        <v>1000</v>
      </c>
      <c r="D12" s="277" t="s">
        <v>15</v>
      </c>
      <c r="E12" s="299">
        <v>797.6</v>
      </c>
      <c r="F12" s="299">
        <v>789.45</v>
      </c>
      <c r="G12" s="315"/>
      <c r="H12" s="273">
        <f t="shared" si="12"/>
        <v>-8149.9999999999773</v>
      </c>
      <c r="I12" s="274"/>
      <c r="J12" s="275">
        <f t="shared" si="13"/>
        <v>-8.1499999999999773</v>
      </c>
      <c r="K12" s="276">
        <f t="shared" si="14"/>
        <v>-8149.9999999999773</v>
      </c>
    </row>
    <row r="13" spans="1:11" s="301" customFormat="1" ht="15">
      <c r="A13" s="298">
        <v>43297</v>
      </c>
      <c r="B13" s="277" t="s">
        <v>186</v>
      </c>
      <c r="C13" s="277">
        <v>2000</v>
      </c>
      <c r="D13" s="277" t="s">
        <v>13</v>
      </c>
      <c r="E13" s="299">
        <v>564</v>
      </c>
      <c r="F13" s="299">
        <v>558.4</v>
      </c>
      <c r="G13" s="315"/>
      <c r="H13" s="273">
        <f t="shared" ref="H13" si="15">(IF(D13="SHORT",E13-F13,IF(D13="LONG",F13-E13)))*C13</f>
        <v>11200.000000000045</v>
      </c>
      <c r="I13" s="274"/>
      <c r="J13" s="275">
        <f t="shared" ref="J13" si="16">(H13+I13)/C13</f>
        <v>5.6000000000000227</v>
      </c>
      <c r="K13" s="276">
        <f t="shared" ref="K13" si="17">SUM(H13:I13)</f>
        <v>11200.000000000045</v>
      </c>
    </row>
    <row r="14" spans="1:11" s="301" customFormat="1" ht="15">
      <c r="A14" s="298">
        <v>43292</v>
      </c>
      <c r="B14" s="277" t="s">
        <v>172</v>
      </c>
      <c r="C14" s="277">
        <v>7500</v>
      </c>
      <c r="D14" s="277" t="s">
        <v>13</v>
      </c>
      <c r="E14" s="299">
        <v>158</v>
      </c>
      <c r="F14" s="299">
        <v>156.4</v>
      </c>
      <c r="G14" s="315"/>
      <c r="H14" s="273">
        <f t="shared" ref="H14" si="18">(IF(D14="SHORT",E14-F14,IF(D14="LONG",F14-E14)))*C14</f>
        <v>11999.999999999958</v>
      </c>
      <c r="I14" s="274"/>
      <c r="J14" s="275">
        <f t="shared" ref="J14" si="19">(H14+I14)/C14</f>
        <v>1.5999999999999943</v>
      </c>
      <c r="K14" s="276">
        <f t="shared" ref="K14" si="20">SUM(H14:I14)</f>
        <v>11999.999999999958</v>
      </c>
    </row>
    <row r="15" spans="1:11" s="301" customFormat="1" ht="15">
      <c r="A15" s="298">
        <v>43291</v>
      </c>
      <c r="B15" s="277" t="s">
        <v>143</v>
      </c>
      <c r="C15" s="277">
        <v>3000</v>
      </c>
      <c r="D15" s="277" t="s">
        <v>15</v>
      </c>
      <c r="E15" s="299">
        <v>486.15</v>
      </c>
      <c r="F15" s="299">
        <v>491</v>
      </c>
      <c r="G15" s="315"/>
      <c r="H15" s="273">
        <f t="shared" ref="H15:H16" si="21">(IF(D15="SHORT",E15-F15,IF(D15="LONG",F15-E15)))*C15</f>
        <v>14550.000000000069</v>
      </c>
      <c r="I15" s="274"/>
      <c r="J15" s="275">
        <f t="shared" ref="J15:J16" si="22">(H15+I15)/C15</f>
        <v>4.8500000000000227</v>
      </c>
      <c r="K15" s="276">
        <f t="shared" ref="K15:K16" si="23">SUM(H15:I15)</f>
        <v>14550.000000000069</v>
      </c>
    </row>
    <row r="16" spans="1:11" s="301" customFormat="1" ht="15">
      <c r="A16" s="298">
        <v>43291</v>
      </c>
      <c r="B16" s="277" t="s">
        <v>198</v>
      </c>
      <c r="C16" s="277">
        <v>2500</v>
      </c>
      <c r="D16" s="277" t="s">
        <v>15</v>
      </c>
      <c r="E16" s="299">
        <v>671.2</v>
      </c>
      <c r="F16" s="299">
        <v>677.9</v>
      </c>
      <c r="G16" s="315"/>
      <c r="H16" s="273">
        <f t="shared" si="21"/>
        <v>16749.999999999829</v>
      </c>
      <c r="I16" s="274"/>
      <c r="J16" s="275">
        <f t="shared" si="22"/>
        <v>6.6999999999999318</v>
      </c>
      <c r="K16" s="276">
        <f t="shared" si="23"/>
        <v>16749.999999999829</v>
      </c>
    </row>
    <row r="17" spans="1:11" s="301" customFormat="1" ht="15">
      <c r="A17" s="298">
        <v>43290</v>
      </c>
      <c r="B17" s="277" t="s">
        <v>197</v>
      </c>
      <c r="C17" s="277">
        <v>3200</v>
      </c>
      <c r="D17" s="277" t="s">
        <v>15</v>
      </c>
      <c r="E17" s="299">
        <v>303</v>
      </c>
      <c r="F17" s="299">
        <v>306</v>
      </c>
      <c r="G17" s="315"/>
      <c r="H17" s="273">
        <f t="shared" ref="H17" si="24">(IF(D17="SHORT",E17-F17,IF(D17="LONG",F17-E17)))*C17</f>
        <v>9600</v>
      </c>
      <c r="I17" s="274"/>
      <c r="J17" s="275">
        <f t="shared" ref="J17" si="25">(H17+I17)/C17</f>
        <v>3</v>
      </c>
      <c r="K17" s="276">
        <f t="shared" ref="K17" si="26">SUM(H17:I17)</f>
        <v>9600</v>
      </c>
    </row>
    <row r="18" spans="1:11" s="301" customFormat="1" ht="15">
      <c r="A18" s="298">
        <v>43290</v>
      </c>
      <c r="B18" s="277" t="s">
        <v>140</v>
      </c>
      <c r="C18" s="277">
        <v>8000</v>
      </c>
      <c r="D18" s="277" t="s">
        <v>15</v>
      </c>
      <c r="E18" s="299">
        <v>111.75</v>
      </c>
      <c r="F18" s="299">
        <v>112.85</v>
      </c>
      <c r="G18" s="315"/>
      <c r="H18" s="273">
        <f t="shared" ref="H18" si="27">(IF(D18="SHORT",E18-F18,IF(D18="LONG",F18-E18)))*C18</f>
        <v>8799.9999999999545</v>
      </c>
      <c r="I18" s="274"/>
      <c r="J18" s="275">
        <f t="shared" ref="J18" si="28">(H18+I18)/C18</f>
        <v>1.0999999999999943</v>
      </c>
      <c r="K18" s="276">
        <f t="shared" ref="K18" si="29">SUM(H18:I18)</f>
        <v>8799.9999999999545</v>
      </c>
    </row>
    <row r="19" spans="1:11" s="301" customFormat="1" ht="15">
      <c r="A19" s="298">
        <v>43287</v>
      </c>
      <c r="B19" s="277" t="s">
        <v>129</v>
      </c>
      <c r="C19" s="277">
        <v>4000</v>
      </c>
      <c r="D19" s="277" t="s">
        <v>15</v>
      </c>
      <c r="E19" s="299">
        <v>395.25</v>
      </c>
      <c r="F19" s="299">
        <v>399.2</v>
      </c>
      <c r="G19" s="315"/>
      <c r="H19" s="273">
        <f t="shared" ref="H19:H20" si="30">(IF(D19="SHORT",E19-F19,IF(D19="LONG",F19-E19)))*C19</f>
        <v>15799.999999999955</v>
      </c>
      <c r="I19" s="274"/>
      <c r="J19" s="275">
        <f t="shared" ref="J19:J20" si="31">(H19+I19)/C19</f>
        <v>3.9499999999999886</v>
      </c>
      <c r="K19" s="276">
        <f t="shared" ref="K19:K20" si="32">SUM(H19:I19)</f>
        <v>15799.999999999955</v>
      </c>
    </row>
    <row r="20" spans="1:11" s="297" customFormat="1" ht="15">
      <c r="A20" s="294">
        <v>43287</v>
      </c>
      <c r="B20" s="295" t="s">
        <v>196</v>
      </c>
      <c r="C20" s="295">
        <v>12000</v>
      </c>
      <c r="D20" s="295" t="s">
        <v>15</v>
      </c>
      <c r="E20" s="296">
        <v>74</v>
      </c>
      <c r="F20" s="296">
        <v>74.75</v>
      </c>
      <c r="G20" s="280">
        <v>75.7</v>
      </c>
      <c r="H20" s="281">
        <f t="shared" si="30"/>
        <v>9000</v>
      </c>
      <c r="I20" s="282">
        <f t="shared" ref="I20" si="33">(IF(D20="SHORT",IF(G20="",0,E20-G20),IF(D20="LONG",IF(G20="",0,G20-F20))))*C20</f>
        <v>11400.000000000035</v>
      </c>
      <c r="J20" s="283">
        <f t="shared" si="31"/>
        <v>1.7000000000000031</v>
      </c>
      <c r="K20" s="284">
        <f t="shared" si="32"/>
        <v>20400.000000000036</v>
      </c>
    </row>
    <row r="21" spans="1:11" s="301" customFormat="1" ht="15">
      <c r="A21" s="298">
        <v>43286</v>
      </c>
      <c r="B21" s="277" t="s">
        <v>153</v>
      </c>
      <c r="C21" s="277">
        <v>1200</v>
      </c>
      <c r="D21" s="277" t="s">
        <v>15</v>
      </c>
      <c r="E21" s="299">
        <v>1683</v>
      </c>
      <c r="F21" s="299">
        <v>1691.8</v>
      </c>
      <c r="G21" s="314"/>
      <c r="H21" s="273">
        <f t="shared" ref="H21:H22" si="34">(IF(D21="SHORT",E21-F21,IF(D21="LONG",F21-E21)))*C21</f>
        <v>10559.999999999945</v>
      </c>
      <c r="I21" s="274"/>
      <c r="J21" s="275">
        <f t="shared" ref="J21:J22" si="35">(H21+I21)/C21</f>
        <v>8.7999999999999545</v>
      </c>
      <c r="K21" s="276">
        <f t="shared" ref="K21:K22" si="36">SUM(H21:I21)</f>
        <v>10559.999999999945</v>
      </c>
    </row>
    <row r="22" spans="1:11" s="301" customFormat="1" ht="15">
      <c r="A22" s="298">
        <v>43286</v>
      </c>
      <c r="B22" s="277" t="s">
        <v>195</v>
      </c>
      <c r="C22" s="277">
        <v>1600</v>
      </c>
      <c r="D22" s="277" t="s">
        <v>15</v>
      </c>
      <c r="E22" s="299">
        <v>1152</v>
      </c>
      <c r="F22" s="299">
        <v>1160</v>
      </c>
      <c r="G22" s="314"/>
      <c r="H22" s="273">
        <f t="shared" si="34"/>
        <v>12800</v>
      </c>
      <c r="I22" s="274"/>
      <c r="J22" s="275">
        <f t="shared" si="35"/>
        <v>8</v>
      </c>
      <c r="K22" s="276">
        <f t="shared" si="36"/>
        <v>12800</v>
      </c>
    </row>
    <row r="23" spans="1:11" s="301" customFormat="1" ht="15">
      <c r="A23" s="298">
        <v>43285</v>
      </c>
      <c r="B23" s="277" t="s">
        <v>158</v>
      </c>
      <c r="C23" s="277">
        <v>5200</v>
      </c>
      <c r="D23" s="277" t="s">
        <v>15</v>
      </c>
      <c r="E23" s="299">
        <v>341.15</v>
      </c>
      <c r="F23" s="299">
        <v>344.5</v>
      </c>
      <c r="G23" s="314"/>
      <c r="H23" s="273">
        <f t="shared" ref="H23:H24" si="37">(IF(D23="SHORT",E23-F23,IF(D23="LONG",F23-E23)))*C23</f>
        <v>17420.000000000116</v>
      </c>
      <c r="I23" s="274"/>
      <c r="J23" s="275">
        <f t="shared" ref="J23:J24" si="38">(H23+I23)/C23</f>
        <v>3.3500000000000223</v>
      </c>
      <c r="K23" s="276">
        <f t="shared" ref="K23:K24" si="39">SUM(H23:I23)</f>
        <v>17420.000000000116</v>
      </c>
    </row>
    <row r="24" spans="1:11" s="301" customFormat="1" ht="15">
      <c r="A24" s="298">
        <v>43285</v>
      </c>
      <c r="B24" s="277" t="s">
        <v>172</v>
      </c>
      <c r="C24" s="277">
        <v>7500</v>
      </c>
      <c r="D24" s="277" t="s">
        <v>15</v>
      </c>
      <c r="E24" s="299">
        <v>156.75</v>
      </c>
      <c r="F24" s="299">
        <v>157</v>
      </c>
      <c r="G24" s="314"/>
      <c r="H24" s="273">
        <f t="shared" si="37"/>
        <v>1875</v>
      </c>
      <c r="I24" s="274"/>
      <c r="J24" s="275">
        <f t="shared" si="38"/>
        <v>0.25</v>
      </c>
      <c r="K24" s="276">
        <f t="shared" si="39"/>
        <v>1875</v>
      </c>
    </row>
    <row r="25" spans="1:11" s="301" customFormat="1" ht="15">
      <c r="A25" s="298">
        <v>43284</v>
      </c>
      <c r="B25" s="277" t="s">
        <v>194</v>
      </c>
      <c r="C25" s="277">
        <v>1600</v>
      </c>
      <c r="D25" s="277" t="s">
        <v>15</v>
      </c>
      <c r="E25" s="299">
        <v>517.20000000000005</v>
      </c>
      <c r="F25" s="299">
        <v>522.35</v>
      </c>
      <c r="G25" s="314"/>
      <c r="H25" s="273">
        <f t="shared" ref="H25:H26" si="40">(IF(D25="SHORT",E25-F25,IF(D25="LONG",F25-E25)))*C25</f>
        <v>8239.9999999999636</v>
      </c>
      <c r="I25" s="274"/>
      <c r="J25" s="275">
        <f t="shared" ref="J25:J26" si="41">(H25+I25)/C25</f>
        <v>5.1499999999999773</v>
      </c>
      <c r="K25" s="276">
        <f t="shared" ref="K25:K26" si="42">SUM(H25:I25)</f>
        <v>8239.9999999999636</v>
      </c>
    </row>
    <row r="26" spans="1:11" s="301" customFormat="1" ht="15">
      <c r="A26" s="298">
        <v>43284</v>
      </c>
      <c r="B26" s="277" t="s">
        <v>184</v>
      </c>
      <c r="C26" s="277">
        <v>2200</v>
      </c>
      <c r="D26" s="277" t="s">
        <v>15</v>
      </c>
      <c r="E26" s="299">
        <v>863.15</v>
      </c>
      <c r="F26" s="299">
        <v>871.75</v>
      </c>
      <c r="G26" s="314"/>
      <c r="H26" s="273">
        <f t="shared" si="40"/>
        <v>18920.000000000051</v>
      </c>
      <c r="I26" s="274"/>
      <c r="J26" s="275">
        <f t="shared" si="41"/>
        <v>8.6000000000000227</v>
      </c>
      <c r="K26" s="276">
        <f t="shared" si="42"/>
        <v>18920.000000000051</v>
      </c>
    </row>
    <row r="27" spans="1:11" s="301" customFormat="1" ht="15">
      <c r="A27" s="298">
        <v>43283</v>
      </c>
      <c r="B27" s="277" t="s">
        <v>63</v>
      </c>
      <c r="C27" s="277">
        <v>14000</v>
      </c>
      <c r="D27" s="277" t="s">
        <v>13</v>
      </c>
      <c r="E27" s="299">
        <v>56.15</v>
      </c>
      <c r="F27" s="299">
        <v>56.75</v>
      </c>
      <c r="G27" s="314"/>
      <c r="H27" s="273">
        <f t="shared" ref="H27:H28" si="43">(IF(D27="SHORT",E27-F27,IF(D27="LONG",F27-E27)))*C27</f>
        <v>-8400.00000000002</v>
      </c>
      <c r="I27" s="274"/>
      <c r="J27" s="275">
        <f t="shared" ref="J27:J28" si="44">(H27+I27)/C27</f>
        <v>-0.60000000000000142</v>
      </c>
      <c r="K27" s="276">
        <f t="shared" ref="K27:K28" si="45">SUM(H27:I27)</f>
        <v>-8400.00000000002</v>
      </c>
    </row>
    <row r="28" spans="1:11" s="301" customFormat="1" ht="15">
      <c r="A28" s="298">
        <v>43283</v>
      </c>
      <c r="B28" s="277" t="s">
        <v>193</v>
      </c>
      <c r="C28" s="277">
        <v>2000</v>
      </c>
      <c r="D28" s="277" t="s">
        <v>13</v>
      </c>
      <c r="E28" s="299">
        <v>890.5</v>
      </c>
      <c r="F28" s="299">
        <v>881.6</v>
      </c>
      <c r="G28" s="314"/>
      <c r="H28" s="273">
        <f t="shared" si="43"/>
        <v>17799.999999999956</v>
      </c>
      <c r="I28" s="274"/>
      <c r="J28" s="275">
        <f t="shared" si="44"/>
        <v>8.899999999999979</v>
      </c>
      <c r="K28" s="276">
        <f t="shared" si="45"/>
        <v>17799.999999999956</v>
      </c>
    </row>
    <row r="29" spans="1:11" s="261" customFormat="1" ht="15.75">
      <c r="A29" s="313"/>
      <c r="B29" s="310"/>
      <c r="C29" s="310"/>
      <c r="D29" s="310"/>
      <c r="E29" s="310"/>
      <c r="F29" s="310"/>
      <c r="G29" s="310"/>
      <c r="H29" s="311"/>
      <c r="I29" s="312"/>
      <c r="J29" s="310"/>
      <c r="K29" s="310"/>
    </row>
    <row r="30" spans="1:11" s="297" customFormat="1" ht="15">
      <c r="A30" s="294">
        <v>43280</v>
      </c>
      <c r="B30" s="295" t="s">
        <v>54</v>
      </c>
      <c r="C30" s="295">
        <v>16000</v>
      </c>
      <c r="D30" s="295" t="s">
        <v>15</v>
      </c>
      <c r="E30" s="296">
        <v>74.849999999999994</v>
      </c>
      <c r="F30" s="296">
        <v>75.599999999999994</v>
      </c>
      <c r="G30" s="280">
        <v>76.55</v>
      </c>
      <c r="H30" s="281">
        <f t="shared" ref="H30:H31" si="46">(IF(D30="SHORT",E30-F30,IF(D30="LONG",F30-E30)))*C30</f>
        <v>12000</v>
      </c>
      <c r="I30" s="282">
        <f t="shared" ref="I30" si="47">(IF(D30="SHORT",IF(G30="",0,E30-G30),IF(D30="LONG",IF(G30="",0,G30-F30))))*C30</f>
        <v>15200.000000000045</v>
      </c>
      <c r="J30" s="283">
        <f t="shared" ref="J30:J31" si="48">(H30+I30)/C30</f>
        <v>1.7000000000000026</v>
      </c>
      <c r="K30" s="284">
        <f t="shared" ref="K30:K31" si="49">SUM(H30:I30)</f>
        <v>27200.000000000044</v>
      </c>
    </row>
    <row r="31" spans="1:11" s="301" customFormat="1" ht="15">
      <c r="A31" s="298">
        <v>43280</v>
      </c>
      <c r="B31" s="277" t="s">
        <v>49</v>
      </c>
      <c r="C31" s="277">
        <v>8000</v>
      </c>
      <c r="D31" s="277" t="s">
        <v>15</v>
      </c>
      <c r="E31" s="299">
        <v>75.900000000000006</v>
      </c>
      <c r="F31" s="299">
        <v>76.650000000000006</v>
      </c>
      <c r="G31" s="314"/>
      <c r="H31" s="273">
        <f t="shared" si="46"/>
        <v>6000</v>
      </c>
      <c r="I31" s="274"/>
      <c r="J31" s="275">
        <f t="shared" si="48"/>
        <v>0.75</v>
      </c>
      <c r="K31" s="276">
        <f t="shared" si="49"/>
        <v>6000</v>
      </c>
    </row>
    <row r="32" spans="1:11" s="301" customFormat="1" ht="15">
      <c r="A32" s="298">
        <v>43279</v>
      </c>
      <c r="B32" s="277" t="s">
        <v>167</v>
      </c>
      <c r="C32" s="277">
        <v>3000</v>
      </c>
      <c r="D32" s="277" t="s">
        <v>13</v>
      </c>
      <c r="E32" s="299">
        <v>134.55000000000001</v>
      </c>
      <c r="F32" s="299">
        <v>135.9</v>
      </c>
      <c r="G32" s="309"/>
      <c r="H32" s="273">
        <f t="shared" ref="H32:H33" si="50">(IF(D32="SHORT",E32-F32,IF(D32="LONG",F32-E32)))*C32</f>
        <v>-4049.9999999999827</v>
      </c>
      <c r="I32" s="274"/>
      <c r="J32" s="275">
        <f t="shared" ref="J32:J33" si="51">(H32+I32)/C32</f>
        <v>-1.3499999999999943</v>
      </c>
      <c r="K32" s="276">
        <f t="shared" ref="K32:K33" si="52">SUM(H32:I32)</f>
        <v>-4049.9999999999827</v>
      </c>
    </row>
    <row r="33" spans="1:11" s="297" customFormat="1" ht="15">
      <c r="A33" s="294">
        <v>43279</v>
      </c>
      <c r="B33" s="295" t="s">
        <v>191</v>
      </c>
      <c r="C33" s="295">
        <v>2400</v>
      </c>
      <c r="D33" s="295" t="s">
        <v>13</v>
      </c>
      <c r="E33" s="296">
        <v>691.1</v>
      </c>
      <c r="F33" s="296">
        <v>684.2</v>
      </c>
      <c r="G33" s="280">
        <v>675.6</v>
      </c>
      <c r="H33" s="281">
        <f t="shared" si="50"/>
        <v>16559.999999999945</v>
      </c>
      <c r="I33" s="282">
        <f t="shared" ref="I33" si="53">(IF(D33="SHORT",IF(G33="",0,E33-G33),IF(D33="LONG",IF(G33="",0,G33-F33))))*C33</f>
        <v>37200</v>
      </c>
      <c r="J33" s="283">
        <f t="shared" si="51"/>
        <v>22.399999999999977</v>
      </c>
      <c r="K33" s="284">
        <f t="shared" si="52"/>
        <v>53759.999999999942</v>
      </c>
    </row>
    <row r="34" spans="1:11" s="301" customFormat="1" ht="15">
      <c r="A34" s="298">
        <v>43278</v>
      </c>
      <c r="B34" s="277" t="s">
        <v>192</v>
      </c>
      <c r="C34" s="277">
        <v>2400</v>
      </c>
      <c r="D34" s="277" t="s">
        <v>13</v>
      </c>
      <c r="E34" s="299">
        <v>964.3</v>
      </c>
      <c r="F34" s="299">
        <v>954.65</v>
      </c>
      <c r="G34" s="308"/>
      <c r="H34" s="273">
        <f t="shared" ref="H34:H35" si="54">(IF(D34="SHORT",E34-F34,IF(D34="LONG",F34-E34)))*C34</f>
        <v>23159.999999999945</v>
      </c>
      <c r="I34" s="274"/>
      <c r="J34" s="275">
        <f t="shared" ref="J34:J35" si="55">(H34+I34)/C34</f>
        <v>9.6499999999999773</v>
      </c>
      <c r="K34" s="276">
        <f t="shared" ref="K34:K35" si="56">SUM(H34:I34)</f>
        <v>23159.999999999945</v>
      </c>
    </row>
    <row r="35" spans="1:11" s="297" customFormat="1" ht="15">
      <c r="A35" s="294">
        <v>43278</v>
      </c>
      <c r="B35" s="295" t="s">
        <v>82</v>
      </c>
      <c r="C35" s="295">
        <v>24000</v>
      </c>
      <c r="D35" s="295" t="s">
        <v>13</v>
      </c>
      <c r="E35" s="296">
        <v>81.55</v>
      </c>
      <c r="F35" s="296">
        <v>80.7</v>
      </c>
      <c r="G35" s="280">
        <v>79.7</v>
      </c>
      <c r="H35" s="281">
        <f t="shared" si="54"/>
        <v>20399.999999999862</v>
      </c>
      <c r="I35" s="282">
        <f t="shared" ref="I35" si="57">(IF(D35="SHORT",IF(G35="",0,E35-G35),IF(D35="LONG",IF(G35="",0,G35-F35))))*C35</f>
        <v>44399.999999999862</v>
      </c>
      <c r="J35" s="283">
        <f t="shared" si="55"/>
        <v>2.6999999999999886</v>
      </c>
      <c r="K35" s="284">
        <f t="shared" si="56"/>
        <v>64799.999999999724</v>
      </c>
    </row>
    <row r="36" spans="1:11" s="301" customFormat="1" ht="15">
      <c r="A36" s="298">
        <v>43277</v>
      </c>
      <c r="B36" s="277" t="s">
        <v>187</v>
      </c>
      <c r="C36" s="277">
        <v>9000</v>
      </c>
      <c r="D36" s="277" t="s">
        <v>15</v>
      </c>
      <c r="E36" s="299">
        <v>112.2</v>
      </c>
      <c r="F36" s="299">
        <v>111.15</v>
      </c>
      <c r="G36" s="307"/>
      <c r="H36" s="273">
        <f t="shared" ref="H36" si="58">(IF(D36="SHORT",E36-F36,IF(D36="LONG",F36-E36)))*C36</f>
        <v>-9449.9999999999745</v>
      </c>
      <c r="I36" s="274"/>
      <c r="J36" s="275">
        <f t="shared" ref="J36" si="59">(H36+I36)/C36</f>
        <v>-1.0499999999999972</v>
      </c>
      <c r="K36" s="276">
        <f t="shared" ref="K36" si="60">SUM(H36:I36)</f>
        <v>-9449.9999999999745</v>
      </c>
    </row>
    <row r="37" spans="1:11" s="301" customFormat="1" ht="15">
      <c r="A37" s="298">
        <v>43276</v>
      </c>
      <c r="B37" s="277" t="s">
        <v>191</v>
      </c>
      <c r="C37" s="277">
        <v>2400</v>
      </c>
      <c r="D37" s="277" t="s">
        <v>13</v>
      </c>
      <c r="E37" s="299">
        <v>693.55</v>
      </c>
      <c r="F37" s="299">
        <v>686.6</v>
      </c>
      <c r="G37" s="307"/>
      <c r="H37" s="273">
        <f t="shared" ref="H37" si="61">(IF(D37="SHORT",E37-F37,IF(D37="LONG",F37-E37)))*C37</f>
        <v>16679.999999999836</v>
      </c>
      <c r="I37" s="274"/>
      <c r="J37" s="275">
        <f t="shared" ref="J37" si="62">(H37+I37)/C37</f>
        <v>6.9499999999999318</v>
      </c>
      <c r="K37" s="276">
        <f t="shared" ref="K37" si="63">SUM(H37:I37)</f>
        <v>16679.999999999836</v>
      </c>
    </row>
    <row r="38" spans="1:11" s="297" customFormat="1" ht="15">
      <c r="A38" s="294">
        <v>43273</v>
      </c>
      <c r="B38" s="295" t="s">
        <v>160</v>
      </c>
      <c r="C38" s="295">
        <v>1200</v>
      </c>
      <c r="D38" s="295" t="s">
        <v>13</v>
      </c>
      <c r="E38" s="296">
        <v>392.5</v>
      </c>
      <c r="F38" s="296">
        <v>388.6</v>
      </c>
      <c r="G38" s="280">
        <v>383.7</v>
      </c>
      <c r="H38" s="281">
        <f t="shared" ref="H38" si="64">(IF(D38="SHORT",E38-F38,IF(D38="LONG",F38-E38)))*C38</f>
        <v>4679.9999999999727</v>
      </c>
      <c r="I38" s="282">
        <f t="shared" ref="I38" si="65">(IF(D38="SHORT",IF(G38="",0,E38-G38),IF(D38="LONG",IF(G38="",0,G38-F38))))*C38</f>
        <v>10560.000000000015</v>
      </c>
      <c r="J38" s="283">
        <f t="shared" ref="J38" si="66">(H38+I38)/C38</f>
        <v>12.699999999999989</v>
      </c>
      <c r="K38" s="284">
        <f t="shared" ref="K38" si="67">SUM(H38:I38)</f>
        <v>15239.999999999987</v>
      </c>
    </row>
    <row r="39" spans="1:11" s="301" customFormat="1" ht="15">
      <c r="A39" s="298">
        <v>43273</v>
      </c>
      <c r="B39" s="277" t="s">
        <v>130</v>
      </c>
      <c r="C39" s="277">
        <v>3150</v>
      </c>
      <c r="D39" s="277" t="s">
        <v>13</v>
      </c>
      <c r="E39" s="299">
        <v>308.7</v>
      </c>
      <c r="F39" s="299">
        <v>305.8</v>
      </c>
      <c r="G39" s="307"/>
      <c r="H39" s="273">
        <f t="shared" ref="H39" si="68">(IF(D39="SHORT",E39-F39,IF(D39="LONG",F39-E39)))*C39</f>
        <v>9134.9999999999291</v>
      </c>
      <c r="I39" s="274"/>
      <c r="J39" s="275">
        <f t="shared" ref="J39" si="69">(H39+I39)/C39</f>
        <v>2.8999999999999773</v>
      </c>
      <c r="K39" s="276">
        <f t="shared" ref="K39" si="70">SUM(H39:I39)</f>
        <v>9134.9999999999291</v>
      </c>
    </row>
    <row r="40" spans="1:11" s="301" customFormat="1" ht="15">
      <c r="A40" s="298">
        <v>43272</v>
      </c>
      <c r="B40" s="277" t="s">
        <v>186</v>
      </c>
      <c r="C40" s="277">
        <v>2000</v>
      </c>
      <c r="D40" s="277" t="s">
        <v>13</v>
      </c>
      <c r="E40" s="299">
        <v>541.29999999999995</v>
      </c>
      <c r="F40" s="299">
        <v>535.9</v>
      </c>
      <c r="G40" s="307"/>
      <c r="H40" s="273">
        <f t="shared" ref="H40:H41" si="71">(IF(D40="SHORT",E40-F40,IF(D40="LONG",F40-E40)))*C40</f>
        <v>10799.999999999955</v>
      </c>
      <c r="I40" s="274"/>
      <c r="J40" s="275">
        <f t="shared" ref="J40:J41" si="72">(H40+I40)/C40</f>
        <v>5.3999999999999773</v>
      </c>
      <c r="K40" s="276">
        <f t="shared" ref="K40:K41" si="73">SUM(H40:I40)</f>
        <v>10799.999999999955</v>
      </c>
    </row>
    <row r="41" spans="1:11" s="301" customFormat="1" ht="15">
      <c r="A41" s="298">
        <v>43272</v>
      </c>
      <c r="B41" s="277" t="s">
        <v>190</v>
      </c>
      <c r="C41" s="277">
        <v>500</v>
      </c>
      <c r="D41" s="277" t="s">
        <v>13</v>
      </c>
      <c r="E41" s="299">
        <v>992.15</v>
      </c>
      <c r="F41" s="299">
        <v>987.5</v>
      </c>
      <c r="G41" s="307"/>
      <c r="H41" s="273">
        <f t="shared" si="71"/>
        <v>2324.9999999999886</v>
      </c>
      <c r="I41" s="274"/>
      <c r="J41" s="275">
        <f t="shared" si="72"/>
        <v>4.6499999999999773</v>
      </c>
      <c r="K41" s="276">
        <f t="shared" si="73"/>
        <v>2324.9999999999886</v>
      </c>
    </row>
    <row r="42" spans="1:11" s="301" customFormat="1" ht="15">
      <c r="A42" s="298">
        <v>43271</v>
      </c>
      <c r="B42" s="277" t="s">
        <v>141</v>
      </c>
      <c r="C42" s="277">
        <v>1400</v>
      </c>
      <c r="D42" s="277" t="s">
        <v>13</v>
      </c>
      <c r="E42" s="299">
        <v>920.25</v>
      </c>
      <c r="F42" s="299">
        <v>911</v>
      </c>
      <c r="G42" s="307"/>
      <c r="H42" s="273">
        <f t="shared" ref="H42:H43" si="74">(IF(D42="SHORT",E42-F42,IF(D42="LONG",F42-E42)))*C42</f>
        <v>12950</v>
      </c>
      <c r="I42" s="274"/>
      <c r="J42" s="275">
        <f t="shared" ref="J42:J43" si="75">(H42+I42)/C42</f>
        <v>9.25</v>
      </c>
      <c r="K42" s="276">
        <f t="shared" ref="K42:K43" si="76">SUM(H42:I42)</f>
        <v>12950</v>
      </c>
    </row>
    <row r="43" spans="1:11" s="301" customFormat="1" ht="15">
      <c r="A43" s="298">
        <v>43271</v>
      </c>
      <c r="B43" s="277" t="s">
        <v>189</v>
      </c>
      <c r="C43" s="277">
        <v>2000</v>
      </c>
      <c r="D43" s="277" t="s">
        <v>13</v>
      </c>
      <c r="E43" s="299">
        <v>580.75</v>
      </c>
      <c r="F43" s="299">
        <v>585</v>
      </c>
      <c r="G43" s="307"/>
      <c r="H43" s="273">
        <f t="shared" si="74"/>
        <v>-8500</v>
      </c>
      <c r="I43" s="274"/>
      <c r="J43" s="275">
        <f t="shared" si="75"/>
        <v>-4.25</v>
      </c>
      <c r="K43" s="276">
        <f t="shared" si="76"/>
        <v>-8500</v>
      </c>
    </row>
    <row r="44" spans="1:11" s="297" customFormat="1" ht="15">
      <c r="A44" s="294">
        <v>43270</v>
      </c>
      <c r="B44" s="295" t="s">
        <v>188</v>
      </c>
      <c r="C44" s="295">
        <v>12000</v>
      </c>
      <c r="D44" s="295" t="s">
        <v>13</v>
      </c>
      <c r="E44" s="296">
        <v>111.6</v>
      </c>
      <c r="F44" s="296">
        <v>110.45</v>
      </c>
      <c r="G44" s="280">
        <v>109.1</v>
      </c>
      <c r="H44" s="281">
        <f t="shared" ref="H44" si="77">(IF(D44="SHORT",E44-F44,IF(D44="LONG",F44-E44)))*C44</f>
        <v>13799.999999999898</v>
      </c>
      <c r="I44" s="282">
        <f t="shared" ref="I44" si="78">(IF(D44="SHORT",IF(G44="",0,E44-G44),IF(D44="LONG",IF(G44="",0,G44-F44))))*C44</f>
        <v>30000</v>
      </c>
      <c r="J44" s="283">
        <f t="shared" ref="J44" si="79">(H44+I44)/C44</f>
        <v>3.6499999999999915</v>
      </c>
      <c r="K44" s="284">
        <f t="shared" ref="K44" si="80">SUM(H44:I44)</f>
        <v>43799.999999999898</v>
      </c>
    </row>
    <row r="45" spans="1:11" s="301" customFormat="1" ht="15">
      <c r="A45" s="298">
        <v>43270</v>
      </c>
      <c r="B45" s="277" t="s">
        <v>162</v>
      </c>
      <c r="C45" s="277">
        <v>2122</v>
      </c>
      <c r="D45" s="277" t="s">
        <v>15</v>
      </c>
      <c r="E45" s="299">
        <v>564.5</v>
      </c>
      <c r="F45" s="299">
        <v>558.85</v>
      </c>
      <c r="G45" s="307"/>
      <c r="H45" s="273">
        <f t="shared" ref="H45" si="81">(IF(D45="SHORT",E45-F45,IF(D45="LONG",F45-E45)))*C45</f>
        <v>-11989.299999999952</v>
      </c>
      <c r="I45" s="274"/>
      <c r="J45" s="275">
        <f t="shared" ref="J45" si="82">(H45+I45)/C45</f>
        <v>-5.6499999999999773</v>
      </c>
      <c r="K45" s="276">
        <f t="shared" ref="K45" si="83">SUM(H45:I45)</f>
        <v>-11989.299999999952</v>
      </c>
    </row>
    <row r="46" spans="1:11" s="301" customFormat="1" ht="15">
      <c r="A46" s="298">
        <v>43269</v>
      </c>
      <c r="B46" s="277" t="s">
        <v>187</v>
      </c>
      <c r="C46" s="277">
        <v>9000</v>
      </c>
      <c r="D46" s="277" t="s">
        <v>15</v>
      </c>
      <c r="E46" s="299">
        <v>114.9</v>
      </c>
      <c r="F46" s="299">
        <v>115.95</v>
      </c>
      <c r="G46" s="307"/>
      <c r="H46" s="273">
        <f t="shared" ref="H46:H47" si="84">(IF(D46="SHORT",E46-F46,IF(D46="LONG",F46-E46)))*C46</f>
        <v>9449.9999999999745</v>
      </c>
      <c r="I46" s="274"/>
      <c r="J46" s="275">
        <f t="shared" ref="J46:J47" si="85">(H46+I46)/C46</f>
        <v>1.0499999999999972</v>
      </c>
      <c r="K46" s="276">
        <f t="shared" ref="K46:K47" si="86">SUM(H46:I46)</f>
        <v>9449.9999999999745</v>
      </c>
    </row>
    <row r="47" spans="1:11" s="301" customFormat="1" ht="15">
      <c r="A47" s="298">
        <v>43269</v>
      </c>
      <c r="B47" s="277" t="s">
        <v>171</v>
      </c>
      <c r="C47" s="277">
        <v>8000</v>
      </c>
      <c r="D47" s="277" t="s">
        <v>15</v>
      </c>
      <c r="E47" s="299">
        <v>157.1</v>
      </c>
      <c r="F47" s="299">
        <v>157.75</v>
      </c>
      <c r="G47" s="307"/>
      <c r="H47" s="273">
        <f t="shared" si="84"/>
        <v>5200.0000000000455</v>
      </c>
      <c r="I47" s="274"/>
      <c r="J47" s="275">
        <f t="shared" si="85"/>
        <v>0.65000000000000568</v>
      </c>
      <c r="K47" s="276">
        <f t="shared" si="86"/>
        <v>5200.0000000000455</v>
      </c>
    </row>
    <row r="48" spans="1:11" s="301" customFormat="1" ht="15">
      <c r="A48" s="298">
        <v>43266</v>
      </c>
      <c r="B48" s="277" t="s">
        <v>186</v>
      </c>
      <c r="C48" s="277">
        <v>2000</v>
      </c>
      <c r="D48" s="277" t="s">
        <v>13</v>
      </c>
      <c r="E48" s="299">
        <v>549.5</v>
      </c>
      <c r="F48" s="299">
        <v>544</v>
      </c>
      <c r="G48" s="307"/>
      <c r="H48" s="273">
        <f t="shared" ref="H48:H49" si="87">(IF(D48="SHORT",E48-F48,IF(D48="LONG",F48-E48)))*C48</f>
        <v>11000</v>
      </c>
      <c r="I48" s="274"/>
      <c r="J48" s="275">
        <f t="shared" ref="J48:J49" si="88">(H48+I48)/C48</f>
        <v>5.5</v>
      </c>
      <c r="K48" s="276">
        <f t="shared" ref="K48:K49" si="89">SUM(H48:I48)</f>
        <v>11000</v>
      </c>
    </row>
    <row r="49" spans="1:11" s="301" customFormat="1" ht="15">
      <c r="A49" s="298">
        <v>43266</v>
      </c>
      <c r="B49" s="277" t="s">
        <v>185</v>
      </c>
      <c r="C49" s="277">
        <v>6000</v>
      </c>
      <c r="D49" s="277" t="s">
        <v>13</v>
      </c>
      <c r="E49" s="299">
        <v>170</v>
      </c>
      <c r="F49" s="299">
        <v>168.3</v>
      </c>
      <c r="G49" s="307"/>
      <c r="H49" s="273">
        <f t="shared" si="87"/>
        <v>10199.999999999931</v>
      </c>
      <c r="I49" s="274"/>
      <c r="J49" s="275">
        <f t="shared" si="88"/>
        <v>1.6999999999999884</v>
      </c>
      <c r="K49" s="276">
        <f t="shared" si="89"/>
        <v>10199.999999999931</v>
      </c>
    </row>
    <row r="50" spans="1:11" s="301" customFormat="1" ht="15">
      <c r="A50" s="298">
        <v>43264</v>
      </c>
      <c r="B50" s="277" t="s">
        <v>99</v>
      </c>
      <c r="C50" s="277">
        <v>2600</v>
      </c>
      <c r="D50" s="277" t="s">
        <v>13</v>
      </c>
      <c r="E50" s="299">
        <v>560.45000000000005</v>
      </c>
      <c r="F50" s="299">
        <v>558</v>
      </c>
      <c r="G50" s="307"/>
      <c r="H50" s="273">
        <f t="shared" ref="H50" si="90">(IF(D50="SHORT",E50-F50,IF(D50="LONG",F50-E50)))*C50</f>
        <v>6370.0000000001182</v>
      </c>
      <c r="I50" s="274"/>
      <c r="J50" s="275">
        <f t="shared" ref="J50" si="91">(H50+I50)/C50</f>
        <v>2.4500000000000455</v>
      </c>
      <c r="K50" s="276">
        <f t="shared" ref="K50" si="92">SUM(H50:I50)</f>
        <v>6370.0000000001182</v>
      </c>
    </row>
    <row r="51" spans="1:11" s="301" customFormat="1" ht="15">
      <c r="A51" s="298">
        <v>43263</v>
      </c>
      <c r="B51" s="277" t="s">
        <v>184</v>
      </c>
      <c r="C51" s="277">
        <v>2200</v>
      </c>
      <c r="D51" s="277" t="s">
        <v>15</v>
      </c>
      <c r="E51" s="299">
        <v>926.4</v>
      </c>
      <c r="F51" s="299">
        <v>928.5</v>
      </c>
      <c r="G51" s="307"/>
      <c r="H51" s="273">
        <f t="shared" ref="H51:H52" si="93">(IF(D51="SHORT",E51-F51,IF(D51="LONG",F51-E51)))*C51</f>
        <v>4620.00000000005</v>
      </c>
      <c r="I51" s="274"/>
      <c r="J51" s="275">
        <f t="shared" ref="J51:J52" si="94">(H51+I51)/C51</f>
        <v>2.1000000000000227</v>
      </c>
      <c r="K51" s="276">
        <f t="shared" ref="K51:K52" si="95">SUM(H51:I51)</f>
        <v>4620.00000000005</v>
      </c>
    </row>
    <row r="52" spans="1:11" s="301" customFormat="1" ht="15">
      <c r="A52" s="298">
        <v>43262</v>
      </c>
      <c r="B52" s="277" t="s">
        <v>159</v>
      </c>
      <c r="C52" s="277">
        <v>5334</v>
      </c>
      <c r="D52" s="277" t="s">
        <v>15</v>
      </c>
      <c r="E52" s="299">
        <v>342</v>
      </c>
      <c r="F52" s="299">
        <v>345.4</v>
      </c>
      <c r="G52" s="307"/>
      <c r="H52" s="273">
        <f t="shared" si="93"/>
        <v>18135.599999999878</v>
      </c>
      <c r="I52" s="274"/>
      <c r="J52" s="275">
        <f t="shared" si="94"/>
        <v>3.3999999999999773</v>
      </c>
      <c r="K52" s="276">
        <f t="shared" si="95"/>
        <v>18135.599999999878</v>
      </c>
    </row>
    <row r="53" spans="1:11" s="301" customFormat="1" ht="15">
      <c r="A53" s="298">
        <v>43262</v>
      </c>
      <c r="B53" s="277" t="s">
        <v>182</v>
      </c>
      <c r="C53" s="277">
        <v>4800</v>
      </c>
      <c r="D53" s="277" t="s">
        <v>15</v>
      </c>
      <c r="E53" s="299">
        <v>269.8</v>
      </c>
      <c r="F53" s="299">
        <v>271.3</v>
      </c>
      <c r="G53" s="307"/>
      <c r="H53" s="273">
        <f t="shared" ref="H53:H54" si="96">(IF(D53="SHORT",E53-F53,IF(D53="LONG",F53-E53)))*C53</f>
        <v>7200</v>
      </c>
      <c r="I53" s="274"/>
      <c r="J53" s="275">
        <f t="shared" ref="J53:J54" si="97">(H53+I53)/C53</f>
        <v>1.5</v>
      </c>
      <c r="K53" s="276">
        <f t="shared" ref="K53:K54" si="98">SUM(H53:I53)</f>
        <v>7200</v>
      </c>
    </row>
    <row r="54" spans="1:11" s="301" customFormat="1" ht="15">
      <c r="A54" s="298">
        <v>43259</v>
      </c>
      <c r="B54" s="277" t="s">
        <v>183</v>
      </c>
      <c r="C54" s="277">
        <v>2400</v>
      </c>
      <c r="D54" s="277" t="s">
        <v>15</v>
      </c>
      <c r="E54" s="299">
        <v>401.4</v>
      </c>
      <c r="F54" s="299">
        <v>405.4</v>
      </c>
      <c r="G54" s="307"/>
      <c r="H54" s="273">
        <f t="shared" si="96"/>
        <v>9600</v>
      </c>
      <c r="I54" s="274"/>
      <c r="J54" s="275">
        <f t="shared" si="97"/>
        <v>4</v>
      </c>
      <c r="K54" s="276">
        <f t="shared" si="98"/>
        <v>9600</v>
      </c>
    </row>
    <row r="55" spans="1:11" s="301" customFormat="1" ht="15">
      <c r="A55" s="298">
        <v>43259</v>
      </c>
      <c r="B55" s="277" t="s">
        <v>17</v>
      </c>
      <c r="C55" s="277">
        <v>2000</v>
      </c>
      <c r="D55" s="277" t="s">
        <v>13</v>
      </c>
      <c r="E55" s="299">
        <v>523.4</v>
      </c>
      <c r="F55" s="299">
        <v>528.65</v>
      </c>
      <c r="G55" s="307"/>
      <c r="H55" s="273">
        <f t="shared" ref="H55" si="99">(IF(D55="SHORT",E55-F55,IF(D55="LONG",F55-E55)))*C55</f>
        <v>-10500</v>
      </c>
      <c r="I55" s="274"/>
      <c r="J55" s="275">
        <f t="shared" ref="J55" si="100">(H55+I55)/C55</f>
        <v>-5.25</v>
      </c>
      <c r="K55" s="276">
        <f t="shared" ref="K55" si="101">SUM(H55:I55)</f>
        <v>-10500</v>
      </c>
    </row>
    <row r="56" spans="1:11" s="301" customFormat="1" ht="15">
      <c r="A56" s="298">
        <v>43258</v>
      </c>
      <c r="B56" s="277" t="s">
        <v>181</v>
      </c>
      <c r="C56" s="277">
        <v>4500</v>
      </c>
      <c r="D56" s="277" t="s">
        <v>15</v>
      </c>
      <c r="E56" s="299">
        <v>264.3</v>
      </c>
      <c r="F56" s="299">
        <v>266.89999999999998</v>
      </c>
      <c r="G56" s="307"/>
      <c r="H56" s="273">
        <f t="shared" ref="H56:H57" si="102">(IF(D56="SHORT",E56-F56,IF(D56="LONG",F56-E56)))*C56</f>
        <v>11699.999999999847</v>
      </c>
      <c r="I56" s="274"/>
      <c r="J56" s="275">
        <f t="shared" ref="J56:J57" si="103">(H56+I56)/C56</f>
        <v>2.5999999999999659</v>
      </c>
      <c r="K56" s="276">
        <f t="shared" ref="K56:K57" si="104">SUM(H56:I56)</f>
        <v>11699.999999999847</v>
      </c>
    </row>
    <row r="57" spans="1:11" s="301" customFormat="1" ht="15">
      <c r="A57" s="298">
        <v>43258</v>
      </c>
      <c r="B57" s="277" t="s">
        <v>169</v>
      </c>
      <c r="C57" s="277">
        <v>600</v>
      </c>
      <c r="D57" s="277" t="s">
        <v>15</v>
      </c>
      <c r="E57" s="299">
        <v>2630</v>
      </c>
      <c r="F57" s="299">
        <v>2656.3</v>
      </c>
      <c r="G57" s="307"/>
      <c r="H57" s="273">
        <f t="shared" si="102"/>
        <v>15780.000000000109</v>
      </c>
      <c r="I57" s="274"/>
      <c r="J57" s="275">
        <f t="shared" si="103"/>
        <v>26.300000000000182</v>
      </c>
      <c r="K57" s="276">
        <f t="shared" si="104"/>
        <v>15780.000000000109</v>
      </c>
    </row>
    <row r="58" spans="1:11" s="301" customFormat="1" ht="15">
      <c r="A58" s="298">
        <v>43257</v>
      </c>
      <c r="B58" s="277" t="s">
        <v>180</v>
      </c>
      <c r="C58" s="277">
        <v>3400</v>
      </c>
      <c r="D58" s="277" t="s">
        <v>15</v>
      </c>
      <c r="E58" s="299">
        <v>293</v>
      </c>
      <c r="F58" s="299">
        <v>294.64999999999998</v>
      </c>
      <c r="G58" s="307"/>
      <c r="H58" s="273">
        <f t="shared" ref="H58:H59" si="105">(IF(D58="SHORT",E58-F58,IF(D58="LONG",F58-E58)))*C58</f>
        <v>5609.9999999999227</v>
      </c>
      <c r="I58" s="274"/>
      <c r="J58" s="275">
        <f t="shared" ref="J58:J59" si="106">(H58+I58)/C58</f>
        <v>1.6499999999999773</v>
      </c>
      <c r="K58" s="276">
        <f t="shared" ref="K58:K59" si="107">SUM(H58:I58)</f>
        <v>5609.9999999999227</v>
      </c>
    </row>
    <row r="59" spans="1:11" s="301" customFormat="1" ht="15">
      <c r="A59" s="298">
        <v>43257</v>
      </c>
      <c r="B59" s="277" t="s">
        <v>179</v>
      </c>
      <c r="C59" s="277">
        <v>3500</v>
      </c>
      <c r="D59" s="277" t="s">
        <v>15</v>
      </c>
      <c r="E59" s="299">
        <v>247</v>
      </c>
      <c r="F59" s="299">
        <v>248.35</v>
      </c>
      <c r="G59" s="307"/>
      <c r="H59" s="273">
        <f t="shared" si="105"/>
        <v>4724.99999999998</v>
      </c>
      <c r="I59" s="274"/>
      <c r="J59" s="275">
        <f t="shared" si="106"/>
        <v>1.3499999999999943</v>
      </c>
      <c r="K59" s="276">
        <f t="shared" si="107"/>
        <v>4724.99999999998</v>
      </c>
    </row>
    <row r="60" spans="1:11" s="301" customFormat="1" ht="15">
      <c r="A60" s="298">
        <v>43256</v>
      </c>
      <c r="B60" s="277" t="s">
        <v>178</v>
      </c>
      <c r="C60" s="277">
        <v>1600</v>
      </c>
      <c r="D60" s="277" t="s">
        <v>15</v>
      </c>
      <c r="E60" s="299">
        <v>1311</v>
      </c>
      <c r="F60" s="299">
        <v>1315</v>
      </c>
      <c r="G60" s="307"/>
      <c r="H60" s="273">
        <f t="shared" ref="H60:H61" si="108">(IF(D60="SHORT",E60-F60,IF(D60="LONG",F60-E60)))*C60</f>
        <v>6400</v>
      </c>
      <c r="I60" s="274"/>
      <c r="J60" s="275">
        <f t="shared" ref="J60:J61" si="109">(H60+I60)/C60</f>
        <v>4</v>
      </c>
      <c r="K60" s="276">
        <f t="shared" ref="K60:K61" si="110">SUM(H60:I60)</f>
        <v>6400</v>
      </c>
    </row>
    <row r="61" spans="1:11" s="301" customFormat="1" ht="15">
      <c r="A61" s="298">
        <v>43256</v>
      </c>
      <c r="B61" s="277" t="s">
        <v>177</v>
      </c>
      <c r="C61" s="277">
        <v>2000</v>
      </c>
      <c r="D61" s="277" t="s">
        <v>13</v>
      </c>
      <c r="E61" s="299">
        <v>913.75</v>
      </c>
      <c r="F61" s="299">
        <v>904.6</v>
      </c>
      <c r="G61" s="307"/>
      <c r="H61" s="273">
        <f t="shared" si="108"/>
        <v>18299.999999999956</v>
      </c>
      <c r="I61" s="274"/>
      <c r="J61" s="275">
        <f t="shared" si="109"/>
        <v>9.149999999999979</v>
      </c>
      <c r="K61" s="276">
        <f t="shared" si="110"/>
        <v>18299.999999999956</v>
      </c>
    </row>
    <row r="62" spans="1:11" s="301" customFormat="1" ht="15">
      <c r="A62" s="298">
        <v>43255</v>
      </c>
      <c r="B62" s="277" t="s">
        <v>176</v>
      </c>
      <c r="C62" s="277">
        <v>14000</v>
      </c>
      <c r="D62" s="277" t="s">
        <v>13</v>
      </c>
      <c r="E62" s="299">
        <v>74.25</v>
      </c>
      <c r="F62" s="299">
        <v>73.5</v>
      </c>
      <c r="G62" s="307"/>
      <c r="H62" s="273">
        <f t="shared" ref="H62:H63" si="111">(IF(D62="SHORT",E62-F62,IF(D62="LONG",F62-E62)))*C62</f>
        <v>10500</v>
      </c>
      <c r="I62" s="274"/>
      <c r="J62" s="275">
        <f t="shared" ref="J62:J63" si="112">(H62+I62)/C62</f>
        <v>0.75</v>
      </c>
      <c r="K62" s="276">
        <f t="shared" ref="K62:K63" si="113">SUM(H62:I62)</f>
        <v>10500</v>
      </c>
    </row>
    <row r="63" spans="1:11" s="301" customFormat="1" ht="15">
      <c r="A63" s="298">
        <v>43255</v>
      </c>
      <c r="B63" s="277" t="s">
        <v>170</v>
      </c>
      <c r="C63" s="277">
        <v>3200</v>
      </c>
      <c r="D63" s="277" t="s">
        <v>13</v>
      </c>
      <c r="E63" s="299">
        <v>390.15</v>
      </c>
      <c r="F63" s="299">
        <v>386.25</v>
      </c>
      <c r="G63" s="307"/>
      <c r="H63" s="273">
        <f t="shared" si="111"/>
        <v>12479.999999999927</v>
      </c>
      <c r="I63" s="274"/>
      <c r="J63" s="275">
        <f t="shared" si="112"/>
        <v>3.8999999999999773</v>
      </c>
      <c r="K63" s="276">
        <f t="shared" si="113"/>
        <v>12479.999999999927</v>
      </c>
    </row>
    <row r="64" spans="1:11" s="297" customFormat="1" ht="15">
      <c r="A64" s="294">
        <v>43252</v>
      </c>
      <c r="B64" s="295" t="s">
        <v>166</v>
      </c>
      <c r="C64" s="295">
        <v>12000</v>
      </c>
      <c r="D64" s="295" t="s">
        <v>13</v>
      </c>
      <c r="E64" s="296">
        <v>81.7</v>
      </c>
      <c r="F64" s="296">
        <v>80.849999999999994</v>
      </c>
      <c r="G64" s="280">
        <v>79.849999999999994</v>
      </c>
      <c r="H64" s="281">
        <f t="shared" ref="H64:H65" si="114">(IF(D64="SHORT",E64-F64,IF(D64="LONG",F64-E64)))*C64</f>
        <v>10200.000000000102</v>
      </c>
      <c r="I64" s="282">
        <f t="shared" ref="I64" si="115">(IF(D64="SHORT",IF(G64="",0,E64-G64),IF(D64="LONG",IF(G64="",0,G64-F64))))*C64</f>
        <v>22200.000000000102</v>
      </c>
      <c r="J64" s="283">
        <f t="shared" ref="J64:J65" si="116">(H64+I64)/C64</f>
        <v>2.7000000000000171</v>
      </c>
      <c r="K64" s="284">
        <f t="shared" ref="K64:K65" si="117">SUM(H64:I64)</f>
        <v>32400.000000000204</v>
      </c>
    </row>
    <row r="65" spans="1:11" s="301" customFormat="1" ht="15">
      <c r="A65" s="298">
        <v>43252</v>
      </c>
      <c r="B65" s="277" t="s">
        <v>175</v>
      </c>
      <c r="C65" s="277">
        <v>800</v>
      </c>
      <c r="D65" s="277" t="s">
        <v>15</v>
      </c>
      <c r="E65" s="299">
        <v>1370</v>
      </c>
      <c r="F65" s="299">
        <v>1356.95</v>
      </c>
      <c r="G65" s="307"/>
      <c r="H65" s="273">
        <f t="shared" si="114"/>
        <v>-10439.999999999964</v>
      </c>
      <c r="I65" s="274"/>
      <c r="J65" s="275">
        <f t="shared" si="116"/>
        <v>-13.049999999999955</v>
      </c>
      <c r="K65" s="276">
        <f t="shared" si="117"/>
        <v>-10439.999999999964</v>
      </c>
    </row>
    <row r="66" spans="1:11" s="261" customFormat="1" ht="15.75">
      <c r="A66" s="306"/>
      <c r="B66" s="303"/>
      <c r="C66" s="303"/>
      <c r="D66" s="303"/>
      <c r="E66" s="303"/>
      <c r="F66" s="303"/>
      <c r="G66" s="303"/>
      <c r="H66" s="304"/>
      <c r="I66" s="305"/>
      <c r="J66" s="303"/>
      <c r="K66" s="303"/>
    </row>
    <row r="67" spans="1:11" s="301" customFormat="1" ht="15">
      <c r="A67" s="298">
        <v>43251</v>
      </c>
      <c r="B67" s="277" t="s">
        <v>130</v>
      </c>
      <c r="C67" s="277">
        <v>3150</v>
      </c>
      <c r="D67" s="277" t="s">
        <v>15</v>
      </c>
      <c r="E67" s="299">
        <v>306.75</v>
      </c>
      <c r="F67" s="299">
        <v>309.8</v>
      </c>
      <c r="G67" s="302"/>
      <c r="H67" s="273">
        <f t="shared" ref="H67:H68" si="118">(IF(D67="SHORT",E67-F67,IF(D67="LONG",F67-E67)))*C67</f>
        <v>9607.5000000000364</v>
      </c>
      <c r="I67" s="274"/>
      <c r="J67" s="275">
        <f t="shared" ref="J67:J68" si="119">(H67+I67)/C67</f>
        <v>3.0500000000000114</v>
      </c>
      <c r="K67" s="276">
        <f t="shared" ref="K67:K68" si="120">SUM(H67:I67)</f>
        <v>9607.5000000000364</v>
      </c>
    </row>
    <row r="68" spans="1:11" s="301" customFormat="1" ht="15">
      <c r="A68" s="298">
        <v>43251</v>
      </c>
      <c r="B68" s="277" t="s">
        <v>174</v>
      </c>
      <c r="C68" s="277">
        <v>1800</v>
      </c>
      <c r="D68" s="277" t="s">
        <v>15</v>
      </c>
      <c r="E68" s="299">
        <v>589.4</v>
      </c>
      <c r="F68" s="299">
        <v>592</v>
      </c>
      <c r="G68" s="302"/>
      <c r="H68" s="273">
        <f t="shared" si="118"/>
        <v>4680.0000000000409</v>
      </c>
      <c r="I68" s="274"/>
      <c r="J68" s="275">
        <f t="shared" si="119"/>
        <v>2.6000000000000227</v>
      </c>
      <c r="K68" s="276">
        <f t="shared" si="120"/>
        <v>4680.0000000000409</v>
      </c>
    </row>
    <row r="69" spans="1:11" s="301" customFormat="1" ht="15">
      <c r="A69" s="298">
        <v>43250</v>
      </c>
      <c r="B69" s="277" t="s">
        <v>111</v>
      </c>
      <c r="C69" s="277">
        <v>1200</v>
      </c>
      <c r="D69" s="277" t="s">
        <v>13</v>
      </c>
      <c r="E69" s="299">
        <v>781</v>
      </c>
      <c r="F69" s="299">
        <v>775</v>
      </c>
      <c r="G69" s="302"/>
      <c r="H69" s="273">
        <f t="shared" ref="H69:H70" si="121">(IF(D69="SHORT",E69-F69,IF(D69="LONG",F69-E69)))*C69</f>
        <v>7200</v>
      </c>
      <c r="I69" s="274"/>
      <c r="J69" s="275">
        <f t="shared" ref="J69:J70" si="122">(H69+I69)/C69</f>
        <v>6</v>
      </c>
      <c r="K69" s="276">
        <f t="shared" ref="K69:K70" si="123">SUM(H69:I69)</f>
        <v>7200</v>
      </c>
    </row>
    <row r="70" spans="1:11" s="301" customFormat="1" ht="15">
      <c r="A70" s="298">
        <v>43250</v>
      </c>
      <c r="B70" s="277" t="s">
        <v>164</v>
      </c>
      <c r="C70" s="277">
        <v>3000</v>
      </c>
      <c r="D70" s="277" t="s">
        <v>15</v>
      </c>
      <c r="E70" s="299">
        <v>627</v>
      </c>
      <c r="F70" s="299">
        <v>630.75</v>
      </c>
      <c r="G70" s="302"/>
      <c r="H70" s="273">
        <f t="shared" si="121"/>
        <v>11250</v>
      </c>
      <c r="I70" s="274"/>
      <c r="J70" s="275">
        <f t="shared" si="122"/>
        <v>3.75</v>
      </c>
      <c r="K70" s="276">
        <f t="shared" si="123"/>
        <v>11250</v>
      </c>
    </row>
    <row r="71" spans="1:11" s="301" customFormat="1" ht="15">
      <c r="A71" s="298">
        <v>43249</v>
      </c>
      <c r="B71" s="277" t="s">
        <v>173</v>
      </c>
      <c r="C71" s="277">
        <v>3600</v>
      </c>
      <c r="D71" s="277" t="s">
        <v>13</v>
      </c>
      <c r="E71" s="299">
        <v>403.6</v>
      </c>
      <c r="F71" s="299">
        <v>399.55</v>
      </c>
      <c r="G71" s="302"/>
      <c r="H71" s="273">
        <f t="shared" ref="H71" si="124">(IF(D71="SHORT",E71-F71,IF(D71="LONG",F71-E71)))*C71</f>
        <v>14580.00000000004</v>
      </c>
      <c r="I71" s="274"/>
      <c r="J71" s="275">
        <f t="shared" ref="J71" si="125">(H71+I71)/C71</f>
        <v>4.0500000000000114</v>
      </c>
      <c r="K71" s="276">
        <f t="shared" ref="K71" si="126">SUM(H71:I71)</f>
        <v>14580.00000000004</v>
      </c>
    </row>
    <row r="72" spans="1:11" s="301" customFormat="1" ht="15">
      <c r="A72" s="298">
        <v>43248</v>
      </c>
      <c r="B72" s="277" t="s">
        <v>172</v>
      </c>
      <c r="C72" s="277">
        <v>3750</v>
      </c>
      <c r="D72" s="277" t="s">
        <v>15</v>
      </c>
      <c r="E72" s="299">
        <v>175.7</v>
      </c>
      <c r="F72" s="299">
        <v>177.3</v>
      </c>
      <c r="G72" s="302"/>
      <c r="H72" s="273">
        <f t="shared" ref="H72:H73" si="127">(IF(D72="SHORT",E72-F72,IF(D72="LONG",F72-E72)))*C72</f>
        <v>6000.0000000000855</v>
      </c>
      <c r="I72" s="274"/>
      <c r="J72" s="275">
        <f t="shared" ref="J72:J73" si="128">(H72+I72)/C72</f>
        <v>1.6000000000000227</v>
      </c>
      <c r="K72" s="276">
        <f t="shared" ref="K72:K73" si="129">SUM(H72:I72)</f>
        <v>6000.0000000000855</v>
      </c>
    </row>
    <row r="73" spans="1:11" s="301" customFormat="1" ht="15">
      <c r="A73" s="298">
        <v>43248</v>
      </c>
      <c r="B73" s="277" t="s">
        <v>171</v>
      </c>
      <c r="C73" s="277">
        <v>4000</v>
      </c>
      <c r="D73" s="277" t="s">
        <v>15</v>
      </c>
      <c r="E73" s="299">
        <v>166.7</v>
      </c>
      <c r="F73" s="299">
        <v>168.35</v>
      </c>
      <c r="G73" s="302"/>
      <c r="H73" s="273">
        <f t="shared" si="127"/>
        <v>6600.0000000000227</v>
      </c>
      <c r="I73" s="274"/>
      <c r="J73" s="275">
        <f t="shared" si="128"/>
        <v>1.6500000000000057</v>
      </c>
      <c r="K73" s="276">
        <f t="shared" si="129"/>
        <v>6600.0000000000227</v>
      </c>
    </row>
    <row r="74" spans="1:11" s="301" customFormat="1" ht="15">
      <c r="A74" s="298">
        <v>43245</v>
      </c>
      <c r="B74" s="277" t="s">
        <v>170</v>
      </c>
      <c r="C74" s="277">
        <v>3200</v>
      </c>
      <c r="D74" s="277" t="s">
        <v>15</v>
      </c>
      <c r="E74" s="299">
        <v>380.3</v>
      </c>
      <c r="F74" s="299">
        <v>384.1</v>
      </c>
      <c r="G74" s="302"/>
      <c r="H74" s="273">
        <f t="shared" ref="H74:H75" si="130">(IF(D74="SHORT",E74-F74,IF(D74="LONG",F74-E74)))*C74</f>
        <v>12160.000000000036</v>
      </c>
      <c r="I74" s="274"/>
      <c r="J74" s="275">
        <f t="shared" ref="J74:J75" si="131">(H74+I74)/C74</f>
        <v>3.8000000000000114</v>
      </c>
      <c r="K74" s="276">
        <f t="shared" ref="K74:K75" si="132">SUM(H74:I74)</f>
        <v>12160.000000000036</v>
      </c>
    </row>
    <row r="75" spans="1:11" s="297" customFormat="1" ht="15">
      <c r="A75" s="294">
        <v>43245</v>
      </c>
      <c r="B75" s="295" t="s">
        <v>164</v>
      </c>
      <c r="C75" s="295">
        <v>3000</v>
      </c>
      <c r="D75" s="295" t="s">
        <v>15</v>
      </c>
      <c r="E75" s="296">
        <v>604.75</v>
      </c>
      <c r="F75" s="296">
        <v>610.75</v>
      </c>
      <c r="G75" s="280">
        <v>618.45000000000005</v>
      </c>
      <c r="H75" s="281">
        <f t="shared" si="130"/>
        <v>18000</v>
      </c>
      <c r="I75" s="282">
        <f t="shared" ref="I75" si="133">(IF(D75="SHORT",IF(G75="",0,E75-G75),IF(D75="LONG",IF(G75="",0,G75-F75))))*C75</f>
        <v>23100.000000000138</v>
      </c>
      <c r="J75" s="283">
        <f t="shared" si="131"/>
        <v>13.700000000000045</v>
      </c>
      <c r="K75" s="284">
        <f t="shared" si="132"/>
        <v>41100.000000000138</v>
      </c>
    </row>
    <row r="76" spans="1:11" s="297" customFormat="1" ht="15">
      <c r="A76" s="294">
        <v>43244</v>
      </c>
      <c r="B76" s="295" t="s">
        <v>169</v>
      </c>
      <c r="C76" s="295">
        <v>600</v>
      </c>
      <c r="D76" s="295" t="s">
        <v>13</v>
      </c>
      <c r="E76" s="296">
        <v>2629.75</v>
      </c>
      <c r="F76" s="296">
        <v>2603.4499999999998</v>
      </c>
      <c r="G76" s="280">
        <v>2570.9</v>
      </c>
      <c r="H76" s="281">
        <f t="shared" ref="H76" si="134">(IF(D76="SHORT",E76-F76,IF(D76="LONG",F76-E76)))*C76</f>
        <v>15780.000000000109</v>
      </c>
      <c r="I76" s="282">
        <f t="shared" ref="I76" si="135">(IF(D76="SHORT",IF(G76="",0,E76-G76),IF(D76="LONG",IF(G76="",0,G76-F76))))*C76</f>
        <v>35309.999999999942</v>
      </c>
      <c r="J76" s="283">
        <f t="shared" ref="J76" si="136">(H76+I76)/C76</f>
        <v>85.150000000000091</v>
      </c>
      <c r="K76" s="284">
        <f t="shared" ref="K76" si="137">SUM(H76:I76)</f>
        <v>51090.000000000051</v>
      </c>
    </row>
    <row r="77" spans="1:11" s="297" customFormat="1" ht="15">
      <c r="A77" s="294">
        <v>43243</v>
      </c>
      <c r="B77" s="295" t="s">
        <v>127</v>
      </c>
      <c r="C77" s="295">
        <v>6400</v>
      </c>
      <c r="D77" s="295" t="s">
        <v>15</v>
      </c>
      <c r="E77" s="296">
        <v>158.35</v>
      </c>
      <c r="F77" s="296">
        <v>159.9</v>
      </c>
      <c r="G77" s="280">
        <v>161.94999999999999</v>
      </c>
      <c r="H77" s="281">
        <f t="shared" ref="H77:H78" si="138">(IF(D77="SHORT",E77-F77,IF(D77="LONG",F77-E77)))*C77</f>
        <v>9920.0000000000728</v>
      </c>
      <c r="I77" s="282">
        <f t="shared" ref="I77" si="139">(IF(D77="SHORT",IF(G77="",0,E77-G77),IF(D77="LONG",IF(G77="",0,G77-F77))))*C77</f>
        <v>13119.999999999891</v>
      </c>
      <c r="J77" s="283">
        <f t="shared" ref="J77:J78" si="140">(H77+I77)/C77</f>
        <v>3.5999999999999943</v>
      </c>
      <c r="K77" s="284">
        <f t="shared" ref="K77:K78" si="141">SUM(H77:I77)</f>
        <v>23039.999999999964</v>
      </c>
    </row>
    <row r="78" spans="1:11" s="301" customFormat="1" ht="15">
      <c r="A78" s="298">
        <v>43243</v>
      </c>
      <c r="B78" s="277" t="s">
        <v>168</v>
      </c>
      <c r="C78" s="277">
        <v>5000</v>
      </c>
      <c r="D78" s="277" t="s">
        <v>15</v>
      </c>
      <c r="E78" s="299">
        <v>234.7</v>
      </c>
      <c r="F78" s="299">
        <v>237</v>
      </c>
      <c r="G78" s="300"/>
      <c r="H78" s="273">
        <f t="shared" si="138"/>
        <v>11500.000000000056</v>
      </c>
      <c r="I78" s="274"/>
      <c r="J78" s="275">
        <f t="shared" si="140"/>
        <v>2.3000000000000114</v>
      </c>
      <c r="K78" s="276">
        <f t="shared" si="141"/>
        <v>11500.000000000056</v>
      </c>
    </row>
    <row r="79" spans="1:11" s="297" customFormat="1" ht="15">
      <c r="A79" s="294">
        <v>43242</v>
      </c>
      <c r="B79" s="295" t="s">
        <v>167</v>
      </c>
      <c r="C79" s="295">
        <v>6000</v>
      </c>
      <c r="D79" s="295" t="s">
        <v>15</v>
      </c>
      <c r="E79" s="296">
        <v>169.3</v>
      </c>
      <c r="F79" s="296">
        <v>171</v>
      </c>
      <c r="G79" s="280">
        <v>173.15</v>
      </c>
      <c r="H79" s="281">
        <f t="shared" ref="H79" si="142">(IF(D79="SHORT",E79-F79,IF(D79="LONG",F79-E79)))*C79</f>
        <v>10199.999999999931</v>
      </c>
      <c r="I79" s="282">
        <f>(IF(D79="SHORT",IF(G79="",0,E79-G79),IF(D79="LONG",IF(G79="",0,G79-F79))))*C79</f>
        <v>12900.000000000035</v>
      </c>
      <c r="J79" s="283">
        <f t="shared" ref="J79" si="143">(H79+I79)/C79</f>
        <v>3.8499999999999939</v>
      </c>
      <c r="K79" s="284">
        <f t="shared" ref="K79" si="144">SUM(H79:I79)</f>
        <v>23099.999999999964</v>
      </c>
    </row>
    <row r="80" spans="1:11" s="11" customFormat="1" ht="15">
      <c r="A80" s="270">
        <v>43241</v>
      </c>
      <c r="B80" s="277" t="s">
        <v>129</v>
      </c>
      <c r="C80" s="271">
        <v>4000</v>
      </c>
      <c r="D80" s="277" t="s">
        <v>13</v>
      </c>
      <c r="E80" s="272">
        <v>398.4</v>
      </c>
      <c r="F80" s="272">
        <v>393.5</v>
      </c>
      <c r="G80" s="272"/>
      <c r="H80" s="273">
        <f t="shared" ref="H80:H81" si="145">(IF(D80="SHORT",E80-F80,IF(D80="LONG",F80-E80)))*C80</f>
        <v>19599.999999999909</v>
      </c>
      <c r="I80" s="274"/>
      <c r="J80" s="275">
        <f t="shared" ref="J80:J81" si="146">(H80+I80)/C80</f>
        <v>4.8999999999999773</v>
      </c>
      <c r="K80" s="276">
        <f t="shared" ref="K80:K81" si="147">SUM(H80:I80)</f>
        <v>19599.999999999909</v>
      </c>
    </row>
    <row r="81" spans="1:11" s="11" customFormat="1" ht="15">
      <c r="A81" s="270">
        <v>43241</v>
      </c>
      <c r="B81" s="277" t="s">
        <v>14</v>
      </c>
      <c r="C81" s="271">
        <v>2000</v>
      </c>
      <c r="D81" s="277" t="s">
        <v>13</v>
      </c>
      <c r="E81" s="272">
        <v>943.65</v>
      </c>
      <c r="F81" s="272">
        <v>934.25</v>
      </c>
      <c r="G81" s="272"/>
      <c r="H81" s="273">
        <f t="shared" si="145"/>
        <v>18799.999999999956</v>
      </c>
      <c r="I81" s="274"/>
      <c r="J81" s="275">
        <f t="shared" si="146"/>
        <v>9.399999999999979</v>
      </c>
      <c r="K81" s="276">
        <f t="shared" si="147"/>
        <v>18799.999999999956</v>
      </c>
    </row>
    <row r="82" spans="1:11" s="297" customFormat="1" ht="15">
      <c r="A82" s="294">
        <v>43238</v>
      </c>
      <c r="B82" s="295" t="s">
        <v>166</v>
      </c>
      <c r="C82" s="295">
        <v>12000</v>
      </c>
      <c r="D82" s="295" t="s">
        <v>13</v>
      </c>
      <c r="E82" s="296">
        <v>76.599999999999994</v>
      </c>
      <c r="F82" s="296">
        <v>75.849999999999994</v>
      </c>
      <c r="G82" s="280">
        <v>74.8</v>
      </c>
      <c r="H82" s="281">
        <f t="shared" ref="H82" si="148">(IF(D82="SHORT",E82-F82,IF(D82="LONG",F82-E82)))*C82</f>
        <v>9000</v>
      </c>
      <c r="I82" s="282">
        <f>(IF(D82="SHORT",IF(G82="",0,E82-G82),IF(D82="LONG",IF(G82="",0,G82-F82))))*C82</f>
        <v>21599.999999999967</v>
      </c>
      <c r="J82" s="283">
        <f t="shared" ref="J82" si="149">(H82+I82)/C82</f>
        <v>2.5499999999999972</v>
      </c>
      <c r="K82" s="284">
        <f t="shared" ref="K82" si="150">SUM(H82:I82)</f>
        <v>30599.999999999967</v>
      </c>
    </row>
    <row r="83" spans="1:11" s="297" customFormat="1" ht="15">
      <c r="A83" s="294">
        <v>43237</v>
      </c>
      <c r="B83" s="295" t="s">
        <v>129</v>
      </c>
      <c r="C83" s="295">
        <v>4000</v>
      </c>
      <c r="D83" s="295" t="s">
        <v>13</v>
      </c>
      <c r="E83" s="296">
        <v>420.65</v>
      </c>
      <c r="F83" s="296">
        <v>416.45</v>
      </c>
      <c r="G83" s="280">
        <v>411.2</v>
      </c>
      <c r="H83" s="281">
        <f t="shared" ref="H83" si="151">(IF(D83="SHORT",E83-F83,IF(D83="LONG",F83-E83)))*C83</f>
        <v>16799.999999999956</v>
      </c>
      <c r="I83" s="282">
        <f>(IF(D83="SHORT",IF(G83="",0,E83-G83),IF(D83="LONG",IF(G83="",0,G83-F83))))*C83</f>
        <v>37799.999999999956</v>
      </c>
      <c r="J83" s="283">
        <f t="shared" ref="J83" si="152">(H83+I83)/C83</f>
        <v>13.649999999999979</v>
      </c>
      <c r="K83" s="284">
        <f t="shared" ref="K83" si="153">SUM(H83:I83)</f>
        <v>54599.999999999913</v>
      </c>
    </row>
    <row r="84" spans="1:11" s="11" customFormat="1" ht="15">
      <c r="A84" s="270">
        <v>43236</v>
      </c>
      <c r="B84" s="277" t="s">
        <v>165</v>
      </c>
      <c r="C84" s="271">
        <v>1000</v>
      </c>
      <c r="D84" s="277" t="s">
        <v>15</v>
      </c>
      <c r="E84" s="272">
        <v>1919.5</v>
      </c>
      <c r="F84" s="272">
        <v>1932</v>
      </c>
      <c r="G84" s="272"/>
      <c r="H84" s="273">
        <f t="shared" ref="H84" si="154">(IF(D84="SHORT",E84-F84,IF(D84="LONG",F84-E84)))*C84</f>
        <v>12500</v>
      </c>
      <c r="I84" s="274"/>
      <c r="J84" s="275">
        <f t="shared" ref="J84" si="155">(H84+I84)/C84</f>
        <v>12.5</v>
      </c>
      <c r="K84" s="276">
        <f t="shared" ref="K84" si="156">SUM(H84:I84)</f>
        <v>12500</v>
      </c>
    </row>
    <row r="85" spans="1:11" s="297" customFormat="1" ht="15">
      <c r="A85" s="294">
        <v>43236</v>
      </c>
      <c r="B85" s="295" t="s">
        <v>49</v>
      </c>
      <c r="C85" s="295">
        <v>8000</v>
      </c>
      <c r="D85" s="295" t="s">
        <v>15</v>
      </c>
      <c r="E85" s="296">
        <v>75.849999999999994</v>
      </c>
      <c r="F85" s="296">
        <v>76.599999999999994</v>
      </c>
      <c r="G85" s="280">
        <v>77.75</v>
      </c>
      <c r="H85" s="281">
        <f t="shared" ref="H85" si="157">(IF(D85="SHORT",E85-F85,IF(D85="LONG",F85-E85)))*C85</f>
        <v>6000</v>
      </c>
      <c r="I85" s="282">
        <f>(IF(D85="SHORT",IF(G85="",0,E85-G85),IF(D85="LONG",IF(G85="",0,G85-F85))))*C85</f>
        <v>9200.0000000000455</v>
      </c>
      <c r="J85" s="283">
        <f t="shared" ref="J85" si="158">(H85+I85)/C85</f>
        <v>1.9000000000000057</v>
      </c>
      <c r="K85" s="284">
        <f t="shared" ref="K85" si="159">SUM(H85:I85)</f>
        <v>15200.000000000045</v>
      </c>
    </row>
    <row r="86" spans="1:11" s="11" customFormat="1" ht="15">
      <c r="A86" s="270">
        <v>43235</v>
      </c>
      <c r="B86" s="277" t="s">
        <v>163</v>
      </c>
      <c r="C86" s="271">
        <v>6000</v>
      </c>
      <c r="D86" s="277" t="s">
        <v>13</v>
      </c>
      <c r="E86" s="272">
        <v>334.45</v>
      </c>
      <c r="F86" s="272">
        <v>331.1</v>
      </c>
      <c r="G86" s="272"/>
      <c r="H86" s="273">
        <f t="shared" ref="H86:H87" si="160">(IF(D86="SHORT",E86-F86,IF(D86="LONG",F86-E86)))*C86</f>
        <v>20099.999999999796</v>
      </c>
      <c r="I86" s="274"/>
      <c r="J86" s="275">
        <f t="shared" ref="J86:J87" si="161">(H86+I86)/C86</f>
        <v>3.3499999999999659</v>
      </c>
      <c r="K86" s="276">
        <f t="shared" ref="K86:K87" si="162">SUM(H86:I86)</f>
        <v>20099.999999999796</v>
      </c>
    </row>
    <row r="87" spans="1:11" s="11" customFormat="1" ht="15">
      <c r="A87" s="270">
        <v>43235</v>
      </c>
      <c r="B87" s="277" t="s">
        <v>162</v>
      </c>
      <c r="C87" s="271">
        <v>2122</v>
      </c>
      <c r="D87" s="277" t="s">
        <v>15</v>
      </c>
      <c r="E87" s="272">
        <v>638</v>
      </c>
      <c r="F87" s="272">
        <v>634</v>
      </c>
      <c r="G87" s="272"/>
      <c r="H87" s="273">
        <f t="shared" si="160"/>
        <v>-8488</v>
      </c>
      <c r="I87" s="274"/>
      <c r="J87" s="275">
        <f t="shared" si="161"/>
        <v>-4</v>
      </c>
      <c r="K87" s="276">
        <f t="shared" si="162"/>
        <v>-8488</v>
      </c>
    </row>
    <row r="88" spans="1:11" s="11" customFormat="1" ht="15">
      <c r="A88" s="270">
        <v>43234</v>
      </c>
      <c r="B88" s="277" t="s">
        <v>164</v>
      </c>
      <c r="C88" s="271">
        <v>3000</v>
      </c>
      <c r="D88" s="277" t="s">
        <v>13</v>
      </c>
      <c r="E88" s="272">
        <v>628</v>
      </c>
      <c r="F88" s="272">
        <v>634.29999999999995</v>
      </c>
      <c r="G88" s="272"/>
      <c r="H88" s="273">
        <f t="shared" ref="H88" si="163">(IF(D88="SHORT",E88-F88,IF(D88="LONG",F88-E88)))*C88</f>
        <v>-18899.999999999862</v>
      </c>
      <c r="I88" s="274"/>
      <c r="J88" s="275">
        <f t="shared" ref="J88" si="164">(H88+I88)/C88</f>
        <v>-6.2999999999999536</v>
      </c>
      <c r="K88" s="276">
        <f t="shared" ref="K88" si="165">SUM(H88:I88)</f>
        <v>-18899.999999999862</v>
      </c>
    </row>
    <row r="89" spans="1:11" s="11" customFormat="1" ht="15">
      <c r="A89" s="270">
        <v>43234</v>
      </c>
      <c r="B89" s="277" t="s">
        <v>161</v>
      </c>
      <c r="C89" s="271">
        <v>1500</v>
      </c>
      <c r="D89" s="277" t="s">
        <v>13</v>
      </c>
      <c r="E89" s="272">
        <v>928.35</v>
      </c>
      <c r="F89" s="272">
        <v>923.4</v>
      </c>
      <c r="G89" s="272"/>
      <c r="H89" s="273">
        <f t="shared" ref="H89" si="166">(IF(D89="SHORT",E89-F89,IF(D89="LONG",F89-E89)))*C89</f>
        <v>7425.0000000000682</v>
      </c>
      <c r="I89" s="274"/>
      <c r="J89" s="275">
        <f t="shared" ref="J89" si="167">(H89+I89)/C89</f>
        <v>4.9500000000000455</v>
      </c>
      <c r="K89" s="276">
        <f t="shared" ref="K89" si="168">SUM(H89:I89)</f>
        <v>7425.0000000000682</v>
      </c>
    </row>
    <row r="90" spans="1:11" s="11" customFormat="1" ht="15">
      <c r="A90" s="270">
        <v>43231</v>
      </c>
      <c r="B90" s="277" t="s">
        <v>160</v>
      </c>
      <c r="C90" s="271">
        <v>1200</v>
      </c>
      <c r="D90" s="277" t="s">
        <v>15</v>
      </c>
      <c r="E90" s="272">
        <v>529</v>
      </c>
      <c r="F90" s="272">
        <v>534.25</v>
      </c>
      <c r="G90" s="272"/>
      <c r="H90" s="273">
        <f t="shared" ref="H90:H91" si="169">(IF(D90="SHORT",E90-F90,IF(D90="LONG",F90-E90)))*C90</f>
        <v>6300</v>
      </c>
      <c r="I90" s="274"/>
      <c r="J90" s="275">
        <f t="shared" ref="J90:J91" si="170">(H90+I90)/C90</f>
        <v>5.25</v>
      </c>
      <c r="K90" s="276">
        <f t="shared" ref="K90:K91" si="171">SUM(H90:I90)</f>
        <v>6300</v>
      </c>
    </row>
    <row r="91" spans="1:11" s="11" customFormat="1" ht="15">
      <c r="A91" s="270">
        <v>43231</v>
      </c>
      <c r="B91" s="277" t="s">
        <v>103</v>
      </c>
      <c r="C91" s="271">
        <v>1500</v>
      </c>
      <c r="D91" s="277" t="s">
        <v>15</v>
      </c>
      <c r="E91" s="272">
        <v>1373.5</v>
      </c>
      <c r="F91" s="272">
        <v>1387.2</v>
      </c>
      <c r="G91" s="272"/>
      <c r="H91" s="273">
        <f t="shared" si="169"/>
        <v>20550.000000000069</v>
      </c>
      <c r="I91" s="274"/>
      <c r="J91" s="275">
        <f t="shared" si="170"/>
        <v>13.700000000000045</v>
      </c>
      <c r="K91" s="276">
        <f t="shared" si="171"/>
        <v>20550.000000000069</v>
      </c>
    </row>
    <row r="92" spans="1:11" s="11" customFormat="1" ht="15">
      <c r="A92" s="270">
        <v>43230</v>
      </c>
      <c r="B92" s="277" t="s">
        <v>159</v>
      </c>
      <c r="C92" s="271">
        <v>5334</v>
      </c>
      <c r="D92" s="277" t="s">
        <v>13</v>
      </c>
      <c r="E92" s="272">
        <v>343.1</v>
      </c>
      <c r="F92" s="272">
        <v>339.7</v>
      </c>
      <c r="G92" s="272"/>
      <c r="H92" s="273">
        <f t="shared" ref="H92:H93" si="172">(IF(D92="SHORT",E92-F92,IF(D92="LONG",F92-E92)))*C92</f>
        <v>18135.60000000018</v>
      </c>
      <c r="I92" s="274"/>
      <c r="J92" s="275">
        <f t="shared" ref="J92:J93" si="173">(H92+I92)/C92</f>
        <v>3.4000000000000337</v>
      </c>
      <c r="K92" s="276">
        <f t="shared" ref="K92:K93" si="174">SUM(H92:I92)</f>
        <v>18135.60000000018</v>
      </c>
    </row>
    <row r="93" spans="1:11" s="11" customFormat="1" ht="15">
      <c r="A93" s="270">
        <v>43230</v>
      </c>
      <c r="B93" s="277" t="s">
        <v>158</v>
      </c>
      <c r="C93" s="271">
        <v>5200</v>
      </c>
      <c r="D93" s="277" t="s">
        <v>15</v>
      </c>
      <c r="E93" s="272">
        <v>317.60000000000002</v>
      </c>
      <c r="F93" s="272">
        <v>318.75</v>
      </c>
      <c r="G93" s="272"/>
      <c r="H93" s="273">
        <f t="shared" si="172"/>
        <v>5979.9999999998818</v>
      </c>
      <c r="I93" s="274"/>
      <c r="J93" s="275">
        <f t="shared" si="173"/>
        <v>1.1499999999999773</v>
      </c>
      <c r="K93" s="276">
        <f t="shared" si="174"/>
        <v>5979.9999999998818</v>
      </c>
    </row>
    <row r="94" spans="1:11" s="11" customFormat="1" ht="15">
      <c r="A94" s="270">
        <v>43229</v>
      </c>
      <c r="B94" s="277" t="s">
        <v>157</v>
      </c>
      <c r="C94" s="271">
        <v>10000</v>
      </c>
      <c r="D94" s="277" t="s">
        <v>15</v>
      </c>
      <c r="E94" s="272">
        <v>82</v>
      </c>
      <c r="F94" s="272">
        <v>82.8</v>
      </c>
      <c r="G94" s="272"/>
      <c r="H94" s="273">
        <f t="shared" ref="H94" si="175">(IF(D94="SHORT",E94-F94,IF(D94="LONG",F94-E94)))*C94</f>
        <v>7999.9999999999718</v>
      </c>
      <c r="I94" s="274"/>
      <c r="J94" s="275">
        <f t="shared" ref="J94" si="176">(H94+I94)/C94</f>
        <v>0.79999999999999716</v>
      </c>
      <c r="K94" s="276">
        <f t="shared" ref="K94" si="177">SUM(H94:I94)</f>
        <v>7999.9999999999718</v>
      </c>
    </row>
    <row r="95" spans="1:11" s="11" customFormat="1" ht="15">
      <c r="A95" s="270">
        <v>43228</v>
      </c>
      <c r="B95" s="277" t="s">
        <v>110</v>
      </c>
      <c r="C95" s="271">
        <v>5500</v>
      </c>
      <c r="D95" s="277" t="s">
        <v>15</v>
      </c>
      <c r="E95" s="272">
        <v>310.8</v>
      </c>
      <c r="F95" s="272">
        <v>313.8</v>
      </c>
      <c r="G95" s="272"/>
      <c r="H95" s="273">
        <f t="shared" ref="H95:H96" si="178">(IF(D95="SHORT",E95-F95,IF(D95="LONG",F95-E95)))*C95</f>
        <v>16500</v>
      </c>
      <c r="I95" s="274"/>
      <c r="J95" s="275">
        <f t="shared" ref="J95:J96" si="179">(H95+I95)/C95</f>
        <v>3</v>
      </c>
      <c r="K95" s="276">
        <f t="shared" ref="K95:K96" si="180">SUM(H95:I95)</f>
        <v>16500</v>
      </c>
    </row>
    <row r="96" spans="1:11" s="297" customFormat="1" ht="15">
      <c r="A96" s="294">
        <v>43227</v>
      </c>
      <c r="B96" s="295" t="s">
        <v>71</v>
      </c>
      <c r="C96" s="295">
        <v>9000</v>
      </c>
      <c r="D96" s="295" t="s">
        <v>15</v>
      </c>
      <c r="E96" s="296">
        <v>253.4</v>
      </c>
      <c r="F96" s="296">
        <v>255.9</v>
      </c>
      <c r="G96" s="280">
        <v>259.14999999999998</v>
      </c>
      <c r="H96" s="281">
        <f t="shared" si="178"/>
        <v>22500</v>
      </c>
      <c r="I96" s="282">
        <f>(IF(D96="SHORT",IF(G96="",0,E96-G96),IF(D96="LONG",IF(G96="",0,G96-F96))))*C96</f>
        <v>29249.999999999745</v>
      </c>
      <c r="J96" s="283">
        <f t="shared" si="179"/>
        <v>5.7499999999999716</v>
      </c>
      <c r="K96" s="284">
        <f t="shared" si="180"/>
        <v>51749.999999999745</v>
      </c>
    </row>
    <row r="97" spans="1:11" s="11" customFormat="1" ht="15">
      <c r="A97" s="270">
        <v>43227</v>
      </c>
      <c r="B97" s="277" t="s">
        <v>148</v>
      </c>
      <c r="C97" s="271">
        <v>1200</v>
      </c>
      <c r="D97" s="277" t="s">
        <v>15</v>
      </c>
      <c r="E97" s="272">
        <v>873.5</v>
      </c>
      <c r="F97" s="272">
        <v>882.2</v>
      </c>
      <c r="G97" s="272"/>
      <c r="H97" s="273">
        <f t="shared" ref="H97" si="181">(IF(D97="SHORT",E97-F97,IF(D97="LONG",F97-E97)))*C97</f>
        <v>10440.000000000055</v>
      </c>
      <c r="I97" s="274"/>
      <c r="J97" s="275">
        <f t="shared" ref="J97" si="182">(H97+I97)/C97</f>
        <v>8.7000000000000455</v>
      </c>
      <c r="K97" s="276">
        <f t="shared" ref="K97" si="183">SUM(H97:I97)</f>
        <v>10440.000000000055</v>
      </c>
    </row>
    <row r="98" spans="1:11" s="11" customFormat="1" ht="15">
      <c r="A98" s="270">
        <v>43224</v>
      </c>
      <c r="B98" s="277" t="s">
        <v>141</v>
      </c>
      <c r="C98" s="271">
        <v>1400</v>
      </c>
      <c r="D98" s="277" t="s">
        <v>15</v>
      </c>
      <c r="E98" s="272">
        <v>933.3</v>
      </c>
      <c r="F98" s="272">
        <v>940.75</v>
      </c>
      <c r="G98" s="272"/>
      <c r="H98" s="273">
        <f t="shared" ref="H98" si="184">(IF(D98="SHORT",E98-F98,IF(D98="LONG",F98-E98)))*C98</f>
        <v>10430.000000000064</v>
      </c>
      <c r="I98" s="274"/>
      <c r="J98" s="275">
        <f t="shared" ref="J98" si="185">(H98+I98)/C98</f>
        <v>7.4500000000000455</v>
      </c>
      <c r="K98" s="276">
        <f t="shared" ref="K98" si="186">SUM(H98:I98)</f>
        <v>10430.000000000064</v>
      </c>
    </row>
    <row r="99" spans="1:11" s="11" customFormat="1" ht="15">
      <c r="A99" s="270">
        <v>43223</v>
      </c>
      <c r="B99" s="277" t="s">
        <v>156</v>
      </c>
      <c r="C99" s="271">
        <v>5000</v>
      </c>
      <c r="D99" s="277" t="s">
        <v>15</v>
      </c>
      <c r="E99" s="272">
        <v>214.9</v>
      </c>
      <c r="F99" s="272">
        <v>217</v>
      </c>
      <c r="G99" s="272"/>
      <c r="H99" s="273">
        <f t="shared" ref="H99" si="187">(IF(D99="SHORT",E99-F99,IF(D99="LONG",F99-E99)))*C99</f>
        <v>10499.999999999971</v>
      </c>
      <c r="I99" s="274"/>
      <c r="J99" s="275">
        <f t="shared" ref="J99" si="188">(H99+I99)/C99</f>
        <v>2.0999999999999943</v>
      </c>
      <c r="K99" s="276">
        <f t="shared" ref="K99" si="189">SUM(H99:I99)</f>
        <v>10499.999999999971</v>
      </c>
    </row>
    <row r="100" spans="1:11" s="11" customFormat="1" ht="15">
      <c r="A100" s="270">
        <v>43223</v>
      </c>
      <c r="B100" s="277" t="s">
        <v>155</v>
      </c>
      <c r="C100" s="271">
        <v>12000</v>
      </c>
      <c r="D100" s="277" t="s">
        <v>13</v>
      </c>
      <c r="E100" s="272">
        <v>101.3</v>
      </c>
      <c r="F100" s="272">
        <v>100.3</v>
      </c>
      <c r="G100" s="272"/>
      <c r="H100" s="273">
        <f t="shared" ref="H100" si="190">(IF(D100="SHORT",E100-F100,IF(D100="LONG",F100-E100)))*C100</f>
        <v>12000</v>
      </c>
      <c r="I100" s="274"/>
      <c r="J100" s="275">
        <f t="shared" ref="J100" si="191">(H100+I100)/C100</f>
        <v>1</v>
      </c>
      <c r="K100" s="276">
        <f t="shared" ref="K100" si="192">SUM(H100:I100)</f>
        <v>12000</v>
      </c>
    </row>
    <row r="101" spans="1:11" s="11" customFormat="1" ht="15">
      <c r="A101" s="270">
        <v>43222</v>
      </c>
      <c r="B101" s="277" t="s">
        <v>154</v>
      </c>
      <c r="C101" s="271">
        <v>5000</v>
      </c>
      <c r="D101" s="277" t="s">
        <v>15</v>
      </c>
      <c r="E101" s="272">
        <v>377.85</v>
      </c>
      <c r="F101" s="272">
        <v>373.95</v>
      </c>
      <c r="G101" s="272"/>
      <c r="H101" s="273">
        <f t="shared" ref="H101" si="193">(IF(D101="SHORT",E101-F101,IF(D101="LONG",F101-E101)))*C101</f>
        <v>-19500.000000000171</v>
      </c>
      <c r="I101" s="274"/>
      <c r="J101" s="275">
        <f t="shared" ref="J101" si="194">(H101+I101)/C101</f>
        <v>-3.9000000000000341</v>
      </c>
      <c r="K101" s="276">
        <f t="shared" ref="K101" si="195">SUM(H101:I101)</f>
        <v>-19500.000000000171</v>
      </c>
    </row>
    <row r="102" spans="1:11" s="261" customFormat="1" ht="15.75">
      <c r="A102" s="293"/>
      <c r="B102" s="290"/>
      <c r="C102" s="290"/>
      <c r="D102" s="290"/>
      <c r="E102" s="290"/>
      <c r="F102" s="290"/>
      <c r="G102" s="290"/>
      <c r="H102" s="291"/>
      <c r="I102" s="292"/>
      <c r="J102" s="290"/>
      <c r="K102" s="290"/>
    </row>
    <row r="103" spans="1:11" s="11" customFormat="1" ht="15">
      <c r="A103" s="270">
        <v>43220</v>
      </c>
      <c r="B103" s="277" t="s">
        <v>153</v>
      </c>
      <c r="C103" s="271">
        <v>1200</v>
      </c>
      <c r="D103" s="277" t="s">
        <v>15</v>
      </c>
      <c r="E103" s="272">
        <v>1485.5</v>
      </c>
      <c r="F103" s="272">
        <v>1499.6</v>
      </c>
      <c r="G103" s="272"/>
      <c r="H103" s="273">
        <f t="shared" ref="H103" si="196">(IF(D103="SHORT",E103-F103,IF(D103="LONG",F103-E103)))*C103</f>
        <v>16919.999999999891</v>
      </c>
      <c r="I103" s="274"/>
      <c r="J103" s="275">
        <f t="shared" ref="J103" si="197">(H103+I103)/C103</f>
        <v>14.099999999999909</v>
      </c>
      <c r="K103" s="276">
        <f t="shared" ref="K103" si="198">SUM(H103:I103)</f>
        <v>16919.999999999891</v>
      </c>
    </row>
    <row r="104" spans="1:11" s="11" customFormat="1" ht="15">
      <c r="A104" s="270">
        <v>43217</v>
      </c>
      <c r="B104" s="277" t="s">
        <v>152</v>
      </c>
      <c r="C104" s="271">
        <v>500</v>
      </c>
      <c r="D104" s="277" t="s">
        <v>15</v>
      </c>
      <c r="E104" s="272">
        <v>2922.4</v>
      </c>
      <c r="F104" s="272">
        <v>2951.6</v>
      </c>
      <c r="G104" s="272"/>
      <c r="H104" s="273">
        <f t="shared" ref="H104" si="199">(IF(D104="SHORT",E104-F104,IF(D104="LONG",F104-E104)))*C104</f>
        <v>14599.999999999909</v>
      </c>
      <c r="I104" s="274"/>
      <c r="J104" s="275">
        <f t="shared" ref="J104" si="200">(H104+I104)/C104</f>
        <v>29.199999999999818</v>
      </c>
      <c r="K104" s="276">
        <f t="shared" ref="K104" si="201">SUM(H104:I104)</f>
        <v>14599.999999999909</v>
      </c>
    </row>
    <row r="105" spans="1:11" s="11" customFormat="1" ht="15">
      <c r="A105" s="270">
        <v>43216</v>
      </c>
      <c r="B105" s="277" t="s">
        <v>151</v>
      </c>
      <c r="C105" s="271">
        <v>12000</v>
      </c>
      <c r="D105" s="277" t="s">
        <v>15</v>
      </c>
      <c r="E105" s="272">
        <v>126.4</v>
      </c>
      <c r="F105" s="272">
        <v>127.6</v>
      </c>
      <c r="G105" s="272"/>
      <c r="H105" s="273">
        <f t="shared" ref="H105:H106" si="202">(IF(D105="SHORT",E105-F105,IF(D105="LONG",F105-E105)))*C105</f>
        <v>14399.999999999864</v>
      </c>
      <c r="I105" s="274"/>
      <c r="J105" s="275">
        <f t="shared" ref="J105:J106" si="203">(H105+I105)/C105</f>
        <v>1.1999999999999886</v>
      </c>
      <c r="K105" s="276">
        <f t="shared" ref="K105:K106" si="204">SUM(H105:I105)</f>
        <v>14399.999999999864</v>
      </c>
    </row>
    <row r="106" spans="1:11" s="11" customFormat="1" ht="15">
      <c r="A106" s="270">
        <v>43216</v>
      </c>
      <c r="B106" s="277" t="s">
        <v>150</v>
      </c>
      <c r="C106" s="271">
        <v>1600</v>
      </c>
      <c r="D106" s="277" t="s">
        <v>15</v>
      </c>
      <c r="E106" s="272">
        <v>1258</v>
      </c>
      <c r="F106" s="272">
        <v>1245.1500000000001</v>
      </c>
      <c r="G106" s="272"/>
      <c r="H106" s="273">
        <f t="shared" si="202"/>
        <v>-20559.999999999854</v>
      </c>
      <c r="I106" s="274"/>
      <c r="J106" s="275">
        <f t="shared" si="203"/>
        <v>-12.849999999999909</v>
      </c>
      <c r="K106" s="276">
        <f t="shared" si="204"/>
        <v>-20559.999999999854</v>
      </c>
    </row>
    <row r="107" spans="1:11" s="11" customFormat="1" ht="15">
      <c r="A107" s="270">
        <v>43215</v>
      </c>
      <c r="B107" s="277" t="s">
        <v>149</v>
      </c>
      <c r="C107" s="271">
        <v>8000</v>
      </c>
      <c r="D107" s="277" t="s">
        <v>15</v>
      </c>
      <c r="E107" s="272">
        <v>242.45</v>
      </c>
      <c r="F107" s="272">
        <v>244.75</v>
      </c>
      <c r="G107" s="272"/>
      <c r="H107" s="273">
        <f t="shared" ref="H107" si="205">(IF(D107="SHORT",E107-F107,IF(D107="LONG",F107-E107)))*C107</f>
        <v>18400.000000000091</v>
      </c>
      <c r="I107" s="274"/>
      <c r="J107" s="275">
        <f t="shared" ref="J107" si="206">(H107+I107)/C107</f>
        <v>2.3000000000000114</v>
      </c>
      <c r="K107" s="276">
        <f t="shared" ref="K107" si="207">SUM(H107:I107)</f>
        <v>18400.000000000091</v>
      </c>
    </row>
    <row r="108" spans="1:11" s="11" customFormat="1" ht="15">
      <c r="A108" s="270">
        <v>43214</v>
      </c>
      <c r="B108" s="277" t="s">
        <v>134</v>
      </c>
      <c r="C108" s="271">
        <v>8000</v>
      </c>
      <c r="D108" s="277" t="s">
        <v>15</v>
      </c>
      <c r="E108" s="272">
        <v>144.1</v>
      </c>
      <c r="F108" s="272">
        <v>142.65</v>
      </c>
      <c r="G108" s="272"/>
      <c r="H108" s="273">
        <f t="shared" ref="H108:H109" si="208">(IF(D108="SHORT",E108-F108,IF(D108="LONG",F108-E108)))*C108</f>
        <v>-11599.999999999909</v>
      </c>
      <c r="I108" s="274"/>
      <c r="J108" s="275">
        <f t="shared" ref="J108:J109" si="209">(H108+I108)/C108</f>
        <v>-1.4499999999999886</v>
      </c>
      <c r="K108" s="276">
        <f t="shared" ref="K108:K109" si="210">SUM(H108:I108)</f>
        <v>-11599.999999999909</v>
      </c>
    </row>
    <row r="109" spans="1:11" s="11" customFormat="1" ht="15">
      <c r="A109" s="270">
        <v>43214</v>
      </c>
      <c r="B109" s="277" t="s">
        <v>82</v>
      </c>
      <c r="C109" s="271">
        <v>24000</v>
      </c>
      <c r="D109" s="277" t="s">
        <v>15</v>
      </c>
      <c r="E109" s="272">
        <v>79</v>
      </c>
      <c r="F109" s="272">
        <v>79.25</v>
      </c>
      <c r="G109" s="272"/>
      <c r="H109" s="273">
        <f t="shared" si="208"/>
        <v>6000</v>
      </c>
      <c r="I109" s="274"/>
      <c r="J109" s="275">
        <f t="shared" si="209"/>
        <v>0.25</v>
      </c>
      <c r="K109" s="276">
        <f t="shared" si="210"/>
        <v>6000</v>
      </c>
    </row>
    <row r="110" spans="1:11" s="11" customFormat="1" ht="15">
      <c r="A110" s="270">
        <v>43213</v>
      </c>
      <c r="B110" s="277" t="s">
        <v>148</v>
      </c>
      <c r="C110" s="271">
        <v>1200</v>
      </c>
      <c r="D110" s="277" t="s">
        <v>15</v>
      </c>
      <c r="E110" s="272">
        <v>908.6</v>
      </c>
      <c r="F110" s="272">
        <v>914.25</v>
      </c>
      <c r="G110" s="272"/>
      <c r="H110" s="273">
        <f t="shared" ref="H110" si="211">(IF(D110="SHORT",E110-F110,IF(D110="LONG",F110-E110)))*C110</f>
        <v>6779.9999999999727</v>
      </c>
      <c r="I110" s="274"/>
      <c r="J110" s="275">
        <f t="shared" ref="J110" si="212">(H110+I110)/C110</f>
        <v>5.6499999999999773</v>
      </c>
      <c r="K110" s="276">
        <f t="shared" ref="K110" si="213">SUM(H110:I110)</f>
        <v>6779.9999999999727</v>
      </c>
    </row>
    <row r="111" spans="1:11" s="285" customFormat="1" ht="15">
      <c r="A111" s="278">
        <v>43213</v>
      </c>
      <c r="B111" s="279" t="s">
        <v>91</v>
      </c>
      <c r="C111" s="279">
        <v>1200</v>
      </c>
      <c r="D111" s="279" t="s">
        <v>15</v>
      </c>
      <c r="E111" s="280">
        <v>1180</v>
      </c>
      <c r="F111" s="280">
        <v>1191.8</v>
      </c>
      <c r="G111" s="280">
        <v>1206.7</v>
      </c>
      <c r="H111" s="281">
        <f t="shared" ref="H111" si="214">(IF(D111="SHORT",E111-F111,IF(D111="LONG",F111-E111)))*C111</f>
        <v>14159.999999999945</v>
      </c>
      <c r="I111" s="282">
        <f>(IF(D111="SHORT",IF(G111="",0,E111-G111),IF(D111="LONG",IF(G111="",0,G111-F111))))*C111</f>
        <v>17880.000000000109</v>
      </c>
      <c r="J111" s="283">
        <f t="shared" ref="J111" si="215">(H111+I111)/C111</f>
        <v>26.700000000000045</v>
      </c>
      <c r="K111" s="284">
        <f t="shared" ref="K111" si="216">SUM(H111:I111)</f>
        <v>32040.000000000055</v>
      </c>
    </row>
    <row r="112" spans="1:11" s="285" customFormat="1" ht="15">
      <c r="A112" s="278">
        <v>43210</v>
      </c>
      <c r="B112" s="279" t="s">
        <v>147</v>
      </c>
      <c r="C112" s="279">
        <v>4400</v>
      </c>
      <c r="D112" s="279" t="s">
        <v>15</v>
      </c>
      <c r="E112" s="280">
        <v>283.5</v>
      </c>
      <c r="F112" s="280">
        <v>286.14999999999998</v>
      </c>
      <c r="G112" s="280">
        <v>289.64999999999998</v>
      </c>
      <c r="H112" s="281">
        <f t="shared" ref="H112" si="217">(IF(D112="SHORT",E112-F112,IF(D112="LONG",F112-E112)))*C112</f>
        <v>11659.9999999999</v>
      </c>
      <c r="I112" s="282">
        <f>(IF(D112="SHORT",IF(G112="",0,E112-G112),IF(D112="LONG",IF(G112="",0,G112-F112))))*C112</f>
        <v>15400</v>
      </c>
      <c r="J112" s="283">
        <f t="shared" ref="J112" si="218">(H112+I112)/C112</f>
        <v>6.1499999999999773</v>
      </c>
      <c r="K112" s="284">
        <f t="shared" ref="K112" si="219">SUM(H112:I112)</f>
        <v>27059.999999999898</v>
      </c>
    </row>
    <row r="113" spans="1:11" s="285" customFormat="1" ht="15">
      <c r="A113" s="278">
        <v>43209</v>
      </c>
      <c r="B113" s="279" t="s">
        <v>146</v>
      </c>
      <c r="C113" s="279">
        <v>7000</v>
      </c>
      <c r="D113" s="279" t="s">
        <v>15</v>
      </c>
      <c r="E113" s="280">
        <v>152.30000000000001</v>
      </c>
      <c r="F113" s="280">
        <v>153.80000000000001</v>
      </c>
      <c r="G113" s="280">
        <v>155.75</v>
      </c>
      <c r="H113" s="281">
        <f t="shared" ref="H113" si="220">(IF(D113="SHORT",E113-F113,IF(D113="LONG",F113-E113)))*C113</f>
        <v>10500</v>
      </c>
      <c r="I113" s="282">
        <f>(IF(D113="SHORT",IF(G113="",0,E113-G113),IF(D113="LONG",IF(G113="",0,G113-F113))))*C113</f>
        <v>13649.99999999992</v>
      </c>
      <c r="J113" s="283">
        <f t="shared" ref="J113" si="221">(H113+I113)/C113</f>
        <v>3.4499999999999886</v>
      </c>
      <c r="K113" s="284">
        <f t="shared" ref="K113" si="222">SUM(H113:I113)</f>
        <v>24149.99999999992</v>
      </c>
    </row>
    <row r="114" spans="1:11" s="11" customFormat="1" ht="15">
      <c r="A114" s="270">
        <v>43208</v>
      </c>
      <c r="B114" s="277" t="s">
        <v>145</v>
      </c>
      <c r="C114" s="271">
        <v>1200</v>
      </c>
      <c r="D114" s="277" t="s">
        <v>15</v>
      </c>
      <c r="E114" s="272">
        <v>1575.75</v>
      </c>
      <c r="F114" s="272">
        <v>1580</v>
      </c>
      <c r="G114" s="272"/>
      <c r="H114" s="273">
        <f t="shared" ref="H114" si="223">(IF(D114="SHORT",E114-F114,IF(D114="LONG",F114-E114)))*C114</f>
        <v>5100</v>
      </c>
      <c r="I114" s="274"/>
      <c r="J114" s="275">
        <f t="shared" ref="J114" si="224">(H114+I114)/C114</f>
        <v>4.25</v>
      </c>
      <c r="K114" s="276">
        <f t="shared" ref="K114" si="225">SUM(H114:I114)</f>
        <v>5100</v>
      </c>
    </row>
    <row r="115" spans="1:11" s="11" customFormat="1" ht="15">
      <c r="A115" s="270">
        <v>43207</v>
      </c>
      <c r="B115" s="277" t="s">
        <v>144</v>
      </c>
      <c r="C115" s="271">
        <v>6000</v>
      </c>
      <c r="D115" s="277" t="s">
        <v>15</v>
      </c>
      <c r="E115" s="272">
        <v>212.5</v>
      </c>
      <c r="F115" s="272">
        <v>214.6</v>
      </c>
      <c r="G115" s="272"/>
      <c r="H115" s="273">
        <f t="shared" ref="H115" si="226">(IF(D115="SHORT",E115-F115,IF(D115="LONG",F115-E115)))*C115</f>
        <v>12599.999999999965</v>
      </c>
      <c r="I115" s="274"/>
      <c r="J115" s="275">
        <f t="shared" ref="J115" si="227">(H115+I115)/C115</f>
        <v>2.0999999999999943</v>
      </c>
      <c r="K115" s="276">
        <f t="shared" ref="K115" si="228">SUM(H115:I115)</f>
        <v>12599.999999999965</v>
      </c>
    </row>
    <row r="116" spans="1:11" s="11" customFormat="1" ht="15">
      <c r="A116" s="270">
        <v>43206</v>
      </c>
      <c r="B116" s="277" t="s">
        <v>143</v>
      </c>
      <c r="C116" s="271">
        <v>6000</v>
      </c>
      <c r="D116" s="277" t="s">
        <v>15</v>
      </c>
      <c r="E116" s="272">
        <v>410.65</v>
      </c>
      <c r="F116" s="272">
        <v>414.75</v>
      </c>
      <c r="G116" s="272"/>
      <c r="H116" s="273">
        <f t="shared" ref="H116" si="229">(IF(D116="SHORT",E116-F116,IF(D116="LONG",F116-E116)))*C116</f>
        <v>24600.000000000138</v>
      </c>
      <c r="I116" s="274"/>
      <c r="J116" s="275">
        <f t="shared" ref="J116" si="230">(H116+I116)/C116</f>
        <v>4.1000000000000227</v>
      </c>
      <c r="K116" s="276">
        <f t="shared" ref="K116" si="231">SUM(H116:I116)</f>
        <v>24600.000000000138</v>
      </c>
    </row>
    <row r="117" spans="1:11" s="11" customFormat="1" ht="15">
      <c r="A117" s="270">
        <v>43203</v>
      </c>
      <c r="B117" s="277" t="s">
        <v>14</v>
      </c>
      <c r="C117" s="271">
        <v>2000</v>
      </c>
      <c r="D117" s="277" t="s">
        <v>15</v>
      </c>
      <c r="E117" s="272">
        <v>872.2</v>
      </c>
      <c r="F117" s="272">
        <v>880.05</v>
      </c>
      <c r="G117" s="272"/>
      <c r="H117" s="273">
        <f t="shared" ref="H117" si="232">(IF(D117="SHORT",E117-F117,IF(D117="LONG",F117-E117)))*C117</f>
        <v>15699.999999999818</v>
      </c>
      <c r="I117" s="274"/>
      <c r="J117" s="275">
        <f t="shared" ref="J117" si="233">(H117+I117)/C117</f>
        <v>7.8499999999999091</v>
      </c>
      <c r="K117" s="276">
        <f t="shared" ref="K117" si="234">SUM(H117:I117)</f>
        <v>15699.999999999818</v>
      </c>
    </row>
    <row r="118" spans="1:11" s="11" customFormat="1" ht="15">
      <c r="A118" s="270">
        <v>43202</v>
      </c>
      <c r="B118" s="277" t="s">
        <v>142</v>
      </c>
      <c r="C118" s="271">
        <v>1600</v>
      </c>
      <c r="D118" s="277" t="s">
        <v>13</v>
      </c>
      <c r="E118" s="272">
        <v>1124.3499999999999</v>
      </c>
      <c r="F118" s="272">
        <v>1131.95</v>
      </c>
      <c r="G118" s="272"/>
      <c r="H118" s="273">
        <f t="shared" ref="H118" si="235">(IF(D118="SHORT",E118-F118,IF(D118="LONG",F118-E118)))*C118</f>
        <v>-12160.000000000218</v>
      </c>
      <c r="I118" s="274"/>
      <c r="J118" s="275">
        <f t="shared" ref="J118" si="236">(H118+I118)/C118</f>
        <v>-7.6000000000001364</v>
      </c>
      <c r="K118" s="276">
        <f t="shared" ref="K118" si="237">SUM(H118:I118)</f>
        <v>-12160.000000000218</v>
      </c>
    </row>
    <row r="119" spans="1:11" s="11" customFormat="1" ht="15">
      <c r="A119" s="270">
        <v>43201</v>
      </c>
      <c r="B119" s="277" t="s">
        <v>129</v>
      </c>
      <c r="C119" s="271">
        <v>4000</v>
      </c>
      <c r="D119" s="277" t="s">
        <v>15</v>
      </c>
      <c r="E119" s="272">
        <v>407.8</v>
      </c>
      <c r="F119" s="272">
        <v>411.85</v>
      </c>
      <c r="G119" s="272"/>
      <c r="H119" s="273">
        <f t="shared" ref="H119:H120" si="238">(IF(D119="SHORT",E119-F119,IF(D119="LONG",F119-E119)))*C119</f>
        <v>16200.000000000045</v>
      </c>
      <c r="I119" s="274"/>
      <c r="J119" s="275">
        <f t="shared" ref="J119:J120" si="239">(H119+I119)/C119</f>
        <v>4.0500000000000114</v>
      </c>
      <c r="K119" s="276">
        <f t="shared" ref="K119:K120" si="240">SUM(H119:I119)</f>
        <v>16200.000000000045</v>
      </c>
    </row>
    <row r="120" spans="1:11" s="285" customFormat="1" ht="15">
      <c r="A120" s="278">
        <v>43200</v>
      </c>
      <c r="B120" s="279" t="s">
        <v>141</v>
      </c>
      <c r="C120" s="279">
        <v>1400</v>
      </c>
      <c r="D120" s="279" t="s">
        <v>15</v>
      </c>
      <c r="E120" s="280">
        <v>952.35</v>
      </c>
      <c r="F120" s="280">
        <v>961.35</v>
      </c>
      <c r="G120" s="280">
        <v>972.95</v>
      </c>
      <c r="H120" s="281">
        <f t="shared" si="238"/>
        <v>12600</v>
      </c>
      <c r="I120" s="282">
        <f>(IF(D120="SHORT",IF(G120="",0,E120-G120),IF(D120="LONG",IF(G120="",0,G120-F120))))*C120</f>
        <v>16240.000000000033</v>
      </c>
      <c r="J120" s="283">
        <f t="shared" si="239"/>
        <v>20.600000000000023</v>
      </c>
      <c r="K120" s="284">
        <f t="shared" si="240"/>
        <v>28840.000000000033</v>
      </c>
    </row>
    <row r="121" spans="1:11" s="11" customFormat="1" ht="15">
      <c r="A121" s="270">
        <v>43200</v>
      </c>
      <c r="B121" s="277" t="s">
        <v>12</v>
      </c>
      <c r="C121" s="271">
        <v>2400</v>
      </c>
      <c r="D121" s="277" t="s">
        <v>13</v>
      </c>
      <c r="E121" s="272">
        <v>752.3</v>
      </c>
      <c r="F121" s="272">
        <v>756.45</v>
      </c>
      <c r="G121" s="272"/>
      <c r="H121" s="273">
        <f t="shared" ref="H121" si="241">(IF(D121="SHORT",E121-F121,IF(D121="LONG",F121-E121)))*C121</f>
        <v>-9960.0000000002183</v>
      </c>
      <c r="I121" s="274"/>
      <c r="J121" s="275">
        <f t="shared" ref="J121" si="242">(H121+I121)/C121</f>
        <v>-4.1500000000000909</v>
      </c>
      <c r="K121" s="276">
        <f t="shared" ref="K121" si="243">SUM(H121:I121)</f>
        <v>-9960.0000000002183</v>
      </c>
    </row>
    <row r="122" spans="1:11" s="11" customFormat="1" ht="15">
      <c r="A122" s="270">
        <v>43196</v>
      </c>
      <c r="B122" s="277" t="s">
        <v>131</v>
      </c>
      <c r="C122" s="271">
        <v>3000</v>
      </c>
      <c r="D122" s="277" t="s">
        <v>15</v>
      </c>
      <c r="E122" s="272">
        <v>719</v>
      </c>
      <c r="F122" s="272">
        <v>726.15</v>
      </c>
      <c r="G122" s="272"/>
      <c r="H122" s="273">
        <f t="shared" ref="H122" si="244">(IF(D122="SHORT",E122-F122,IF(D122="LONG",F122-E122)))*C122</f>
        <v>21449.999999999931</v>
      </c>
      <c r="I122" s="274"/>
      <c r="J122" s="275">
        <f t="shared" ref="J122" si="245">(H122+I122)/C122</f>
        <v>7.1499999999999773</v>
      </c>
      <c r="K122" s="276">
        <f t="shared" ref="K122" si="246">SUM(H122:I122)</f>
        <v>21449.999999999931</v>
      </c>
    </row>
    <row r="123" spans="1:11" s="285" customFormat="1" ht="15">
      <c r="A123" s="278">
        <v>43195</v>
      </c>
      <c r="B123" s="279" t="s">
        <v>140</v>
      </c>
      <c r="C123" s="279">
        <v>8000</v>
      </c>
      <c r="D123" s="279" t="s">
        <v>15</v>
      </c>
      <c r="E123" s="280">
        <v>146.65</v>
      </c>
      <c r="F123" s="280">
        <v>148.1</v>
      </c>
      <c r="G123" s="280">
        <v>149.9</v>
      </c>
      <c r="H123" s="281">
        <f t="shared" ref="H123" si="247">(IF(D123="SHORT",E123-F123,IF(D123="LONG",F123-E123)))*C123</f>
        <v>11599.999999999909</v>
      </c>
      <c r="I123" s="282">
        <f>(IF(D123="SHORT",IF(G123="",0,E123-G123),IF(D123="LONG",IF(G123="",0,G123-F123))))*C123</f>
        <v>14400.000000000091</v>
      </c>
      <c r="J123" s="283">
        <f t="shared" ref="J123" si="248">(H123+I123)/C123</f>
        <v>3.25</v>
      </c>
      <c r="K123" s="284">
        <f t="shared" ref="K123" si="249">SUM(H123:I123)</f>
        <v>26000</v>
      </c>
    </row>
    <row r="124" spans="1:11" s="11" customFormat="1" ht="15">
      <c r="A124" s="270">
        <v>43194</v>
      </c>
      <c r="B124" s="277" t="s">
        <v>139</v>
      </c>
      <c r="C124" s="271">
        <v>5000</v>
      </c>
      <c r="D124" s="277" t="s">
        <v>15</v>
      </c>
      <c r="E124" s="272">
        <v>370.05</v>
      </c>
      <c r="F124" s="272">
        <v>373.75</v>
      </c>
      <c r="G124" s="272"/>
      <c r="H124" s="273">
        <f t="shared" ref="H124" si="250">(IF(D124="SHORT",E124-F124,IF(D124="LONG",F124-E124)))*C124</f>
        <v>18499.999999999942</v>
      </c>
      <c r="I124" s="274"/>
      <c r="J124" s="275">
        <f t="shared" ref="J124" si="251">(H124+I124)/C124</f>
        <v>3.6999999999999882</v>
      </c>
      <c r="K124" s="276">
        <f t="shared" ref="K124" si="252">SUM(H124:I124)</f>
        <v>18499.999999999942</v>
      </c>
    </row>
    <row r="125" spans="1:11" s="11" customFormat="1" ht="15">
      <c r="A125" s="270">
        <v>43193</v>
      </c>
      <c r="B125" s="277" t="s">
        <v>138</v>
      </c>
      <c r="C125" s="271">
        <v>2400</v>
      </c>
      <c r="D125" s="277" t="s">
        <v>13</v>
      </c>
      <c r="E125" s="272">
        <v>604.79999999999995</v>
      </c>
      <c r="F125" s="272">
        <v>598.75</v>
      </c>
      <c r="G125" s="272"/>
      <c r="H125" s="273">
        <f t="shared" ref="H125" si="253">(IF(D125="SHORT",E125-F125,IF(D125="LONG",F125-E125)))*C125</f>
        <v>14519.999999999891</v>
      </c>
      <c r="I125" s="274"/>
      <c r="J125" s="275">
        <f t="shared" ref="J125" si="254">(H125+I125)/C125</f>
        <v>6.0499999999999545</v>
      </c>
      <c r="K125" s="276">
        <f t="shared" ref="K125" si="255">SUM(H125:I125)</f>
        <v>14519.999999999891</v>
      </c>
    </row>
    <row r="126" spans="1:11" s="261" customFormat="1" ht="15.75">
      <c r="A126" s="289"/>
      <c r="B126" s="286"/>
      <c r="C126" s="286"/>
      <c r="D126" s="286"/>
      <c r="E126" s="286"/>
      <c r="F126" s="286"/>
      <c r="G126" s="286"/>
      <c r="H126" s="287"/>
      <c r="I126" s="288"/>
      <c r="J126" s="286"/>
      <c r="K126" s="286"/>
    </row>
    <row r="127" spans="1:11" s="285" customFormat="1" ht="15">
      <c r="A127" s="278">
        <v>43187</v>
      </c>
      <c r="B127" s="279" t="s">
        <v>134</v>
      </c>
      <c r="C127" s="279">
        <v>8000</v>
      </c>
      <c r="D127" s="279" t="s">
        <v>15</v>
      </c>
      <c r="E127" s="280">
        <v>142.94999999999999</v>
      </c>
      <c r="F127" s="280">
        <v>144.30000000000001</v>
      </c>
      <c r="G127" s="280">
        <v>146</v>
      </c>
      <c r="H127" s="281">
        <f t="shared" ref="H127" si="256">(IF(D127="SHORT",E127-F127,IF(D127="LONG",F127-E127)))*C127</f>
        <v>10800.000000000182</v>
      </c>
      <c r="I127" s="282">
        <f>(IF(D127="SHORT",IF(G127="",0,E127-G127),IF(D127="LONG",IF(G127="",0,G127-F127))))*C127</f>
        <v>13599.999999999909</v>
      </c>
      <c r="J127" s="283">
        <f t="shared" ref="J127" si="257">(H127+I127)/C127</f>
        <v>3.0500000000000114</v>
      </c>
      <c r="K127" s="284">
        <f t="shared" ref="K127" si="258">SUM(H127:I127)</f>
        <v>24400.000000000091</v>
      </c>
    </row>
    <row r="128" spans="1:11" s="11" customFormat="1" ht="15">
      <c r="A128" s="270">
        <v>43186</v>
      </c>
      <c r="B128" s="277" t="s">
        <v>137</v>
      </c>
      <c r="C128" s="271">
        <v>10000</v>
      </c>
      <c r="D128" s="277" t="s">
        <v>15</v>
      </c>
      <c r="E128" s="272">
        <v>106</v>
      </c>
      <c r="F128" s="272">
        <v>107.1</v>
      </c>
      <c r="G128" s="272"/>
      <c r="H128" s="273">
        <f t="shared" ref="H128" si="259">(IF(D128="SHORT",E128-F128,IF(D128="LONG",F128-E128)))*C128</f>
        <v>10999.999999999944</v>
      </c>
      <c r="I128" s="274"/>
      <c r="J128" s="275">
        <f t="shared" ref="J128" si="260">(H128+I128)/C128</f>
        <v>1.0999999999999943</v>
      </c>
      <c r="K128" s="276">
        <f t="shared" ref="K128" si="261">SUM(H128:I128)</f>
        <v>10999.999999999944</v>
      </c>
    </row>
    <row r="129" spans="1:11" s="11" customFormat="1" ht="15">
      <c r="A129" s="270">
        <v>43185</v>
      </c>
      <c r="B129" s="277" t="s">
        <v>136</v>
      </c>
      <c r="C129" s="271">
        <v>1200</v>
      </c>
      <c r="D129" s="277" t="s">
        <v>13</v>
      </c>
      <c r="E129" s="272">
        <v>1108</v>
      </c>
      <c r="F129" s="272">
        <v>1104</v>
      </c>
      <c r="G129" s="272"/>
      <c r="H129" s="273">
        <f t="shared" ref="H129" si="262">(IF(D129="SHORT",E129-F129,IF(D129="LONG",F129-E129)))*C129</f>
        <v>4800</v>
      </c>
      <c r="I129" s="274"/>
      <c r="J129" s="275">
        <f t="shared" ref="J129" si="263">(H129+I129)/C129</f>
        <v>4</v>
      </c>
      <c r="K129" s="276">
        <f t="shared" ref="K129" si="264">SUM(H129:I129)</f>
        <v>4800</v>
      </c>
    </row>
    <row r="130" spans="1:11" s="11" customFormat="1" ht="15">
      <c r="A130" s="270">
        <v>43181</v>
      </c>
      <c r="B130" s="277" t="s">
        <v>131</v>
      </c>
      <c r="C130" s="271">
        <v>3000</v>
      </c>
      <c r="D130" s="277" t="s">
        <v>13</v>
      </c>
      <c r="E130" s="272">
        <v>670</v>
      </c>
      <c r="F130" s="272">
        <v>665.2</v>
      </c>
      <c r="G130" s="272"/>
      <c r="H130" s="273">
        <f t="shared" ref="H130" si="265">(IF(D130="SHORT",E130-F130,IF(D130="LONG",F130-E130)))*C130</f>
        <v>14399.999999999864</v>
      </c>
      <c r="I130" s="274"/>
      <c r="J130" s="275">
        <f t="shared" ref="J130" si="266">(H130+I130)/C130</f>
        <v>4.7999999999999545</v>
      </c>
      <c r="K130" s="276">
        <f t="shared" ref="K130" si="267">SUM(H130:I130)</f>
        <v>14399.999999999864</v>
      </c>
    </row>
    <row r="131" spans="1:11" s="11" customFormat="1" ht="15">
      <c r="A131" s="270">
        <v>43180</v>
      </c>
      <c r="B131" s="277" t="s">
        <v>135</v>
      </c>
      <c r="C131" s="271">
        <v>9000</v>
      </c>
      <c r="D131" s="277" t="s">
        <v>15</v>
      </c>
      <c r="E131" s="272">
        <v>431</v>
      </c>
      <c r="F131" s="272">
        <v>433</v>
      </c>
      <c r="G131" s="272"/>
      <c r="H131" s="273">
        <f t="shared" ref="H131" si="268">(IF(D131="SHORT",E131-F131,IF(D131="LONG",F131-E131)))*C131</f>
        <v>18000</v>
      </c>
      <c r="I131" s="274"/>
      <c r="J131" s="275">
        <f t="shared" ref="J131" si="269">(H131+I131)/C131</f>
        <v>2</v>
      </c>
      <c r="K131" s="276">
        <f t="shared" ref="K131" si="270">SUM(H131:I131)</f>
        <v>18000</v>
      </c>
    </row>
    <row r="132" spans="1:11" s="285" customFormat="1" ht="15">
      <c r="A132" s="278">
        <v>43178</v>
      </c>
      <c r="B132" s="279" t="s">
        <v>134</v>
      </c>
      <c r="C132" s="279">
        <v>8000</v>
      </c>
      <c r="D132" s="279" t="s">
        <v>13</v>
      </c>
      <c r="E132" s="280">
        <v>134.25</v>
      </c>
      <c r="F132" s="280">
        <v>132.9</v>
      </c>
      <c r="G132" s="280">
        <v>131.19999999999999</v>
      </c>
      <c r="H132" s="281">
        <f t="shared" ref="H132" si="271">(IF(D132="SHORT",E132-F132,IF(D132="LONG",F132-E132)))*C132</f>
        <v>10799.999999999955</v>
      </c>
      <c r="I132" s="282">
        <f>(IF(D132="SHORT",IF(G132="",0,E132-G132),IF(D132="LONG",IF(G132="",0,G132-F132))))*C132</f>
        <v>24400.000000000091</v>
      </c>
      <c r="J132" s="283">
        <f t="shared" ref="J132" si="272">(H132+I132)/C132</f>
        <v>4.4000000000000057</v>
      </c>
      <c r="K132" s="284">
        <f t="shared" ref="K132" si="273">SUM(H132:I132)</f>
        <v>35200.000000000044</v>
      </c>
    </row>
    <row r="133" spans="1:11" s="11" customFormat="1" ht="15">
      <c r="A133" s="270">
        <v>43173</v>
      </c>
      <c r="B133" s="277" t="s">
        <v>133</v>
      </c>
      <c r="C133" s="271">
        <v>9000</v>
      </c>
      <c r="D133" s="277" t="s">
        <v>15</v>
      </c>
      <c r="E133" s="272">
        <v>233.1</v>
      </c>
      <c r="F133" s="272">
        <v>235.4</v>
      </c>
      <c r="G133" s="272"/>
      <c r="H133" s="273">
        <f t="shared" ref="H133" si="274">(IF(D133="SHORT",E133-F133,IF(D133="LONG",F133-E133)))*C133</f>
        <v>20700.000000000102</v>
      </c>
      <c r="I133" s="274"/>
      <c r="J133" s="275">
        <f t="shared" ref="J133" si="275">(H133+I133)/C133</f>
        <v>2.3000000000000114</v>
      </c>
      <c r="K133" s="276">
        <f t="shared" ref="K133" si="276">SUM(H133:I133)</f>
        <v>20700.000000000102</v>
      </c>
    </row>
    <row r="134" spans="1:11" s="11" customFormat="1" ht="15">
      <c r="A134" s="270">
        <v>43172</v>
      </c>
      <c r="B134" s="277" t="s">
        <v>132</v>
      </c>
      <c r="C134" s="271">
        <v>1200</v>
      </c>
      <c r="D134" s="277" t="s">
        <v>15</v>
      </c>
      <c r="E134" s="272">
        <v>1284.25</v>
      </c>
      <c r="F134" s="272">
        <v>1293.5</v>
      </c>
      <c r="G134" s="272"/>
      <c r="H134" s="273">
        <f t="shared" ref="H134" si="277">(IF(D134="SHORT",E134-F134,IF(D134="LONG",F134-E134)))*C134</f>
        <v>11100</v>
      </c>
      <c r="I134" s="274"/>
      <c r="J134" s="275">
        <f t="shared" ref="J134" si="278">(H134+I134)/C134</f>
        <v>9.25</v>
      </c>
      <c r="K134" s="276">
        <f t="shared" ref="K134" si="279">SUM(H134:I134)</f>
        <v>11100</v>
      </c>
    </row>
    <row r="135" spans="1:11" s="11" customFormat="1" ht="15">
      <c r="A135" s="270">
        <v>43172</v>
      </c>
      <c r="B135" s="277" t="s">
        <v>132</v>
      </c>
      <c r="C135" s="271">
        <v>1200</v>
      </c>
      <c r="D135" s="277" t="s">
        <v>15</v>
      </c>
      <c r="E135" s="272">
        <v>1284.25</v>
      </c>
      <c r="F135" s="272">
        <v>1293.5</v>
      </c>
      <c r="G135" s="272"/>
      <c r="H135" s="273">
        <f t="shared" ref="H135" si="280">(IF(D135="SHORT",E135-F135,IF(D135="LONG",F135-E135)))*C135</f>
        <v>11100</v>
      </c>
      <c r="I135" s="274"/>
      <c r="J135" s="275">
        <f t="shared" ref="J135" si="281">(H135+I135)/C135</f>
        <v>9.25</v>
      </c>
      <c r="K135" s="276">
        <f t="shared" ref="K135" si="282">SUM(H135:I135)</f>
        <v>11100</v>
      </c>
    </row>
    <row r="136" spans="1:11" s="11" customFormat="1" ht="15">
      <c r="A136" s="270">
        <v>43167</v>
      </c>
      <c r="B136" s="277" t="s">
        <v>130</v>
      </c>
      <c r="C136" s="271">
        <v>3150</v>
      </c>
      <c r="D136" s="277" t="s">
        <v>15</v>
      </c>
      <c r="E136" s="272">
        <v>359.15</v>
      </c>
      <c r="F136" s="272">
        <v>363.5</v>
      </c>
      <c r="G136" s="272"/>
      <c r="H136" s="273">
        <f t="shared" ref="H136:H137" si="283">(IF(D136="SHORT",E136-F136,IF(D136="LONG",F136-E136)))*C136</f>
        <v>13702.500000000071</v>
      </c>
      <c r="I136" s="274"/>
      <c r="J136" s="275">
        <f t="shared" ref="J136:J137" si="284">(H136+I136)/C136</f>
        <v>4.3500000000000227</v>
      </c>
      <c r="K136" s="276">
        <f t="shared" ref="K136:K137" si="285">SUM(H136:I136)</f>
        <v>13702.500000000071</v>
      </c>
    </row>
    <row r="137" spans="1:11" s="11" customFormat="1" ht="15">
      <c r="A137" s="270">
        <v>43167</v>
      </c>
      <c r="B137" s="277" t="s">
        <v>129</v>
      </c>
      <c r="C137" s="271">
        <v>4000</v>
      </c>
      <c r="D137" s="277" t="s">
        <v>13</v>
      </c>
      <c r="E137" s="272">
        <v>387.5</v>
      </c>
      <c r="F137" s="272">
        <v>391.45</v>
      </c>
      <c r="G137" s="272"/>
      <c r="H137" s="273">
        <f t="shared" si="283"/>
        <v>-15799.999999999955</v>
      </c>
      <c r="I137" s="274"/>
      <c r="J137" s="275">
        <f t="shared" si="284"/>
        <v>-3.9499999999999886</v>
      </c>
      <c r="K137" s="276">
        <f t="shared" si="285"/>
        <v>-15799.999999999955</v>
      </c>
    </row>
    <row r="138" spans="1:11" s="11" customFormat="1" ht="15">
      <c r="A138" s="270">
        <v>43166</v>
      </c>
      <c r="B138" s="277" t="s">
        <v>128</v>
      </c>
      <c r="C138" s="271">
        <v>1000</v>
      </c>
      <c r="D138" s="277" t="s">
        <v>13</v>
      </c>
      <c r="E138" s="272">
        <v>1985.25</v>
      </c>
      <c r="F138" s="272">
        <v>1976.8</v>
      </c>
      <c r="G138" s="272"/>
      <c r="H138" s="273">
        <f t="shared" ref="H138" si="286">(IF(D138="SHORT",E138-F138,IF(D138="LONG",F138-E138)))*C138</f>
        <v>8450.0000000000455</v>
      </c>
      <c r="I138" s="274"/>
      <c r="J138" s="275">
        <f t="shared" ref="J138" si="287">(H138+I138)/C138</f>
        <v>8.4500000000000455</v>
      </c>
      <c r="K138" s="276">
        <f t="shared" ref="K138" si="288">SUM(H138:I138)</f>
        <v>8450.0000000000455</v>
      </c>
    </row>
    <row r="139" spans="1:11" s="285" customFormat="1" ht="15">
      <c r="A139" s="278">
        <v>43165</v>
      </c>
      <c r="B139" s="279" t="s">
        <v>127</v>
      </c>
      <c r="C139" s="279">
        <v>6400</v>
      </c>
      <c r="D139" s="279" t="s">
        <v>13</v>
      </c>
      <c r="E139" s="280">
        <v>146.19999999999999</v>
      </c>
      <c r="F139" s="280">
        <v>144.5</v>
      </c>
      <c r="G139" s="280">
        <v>142.44999999999999</v>
      </c>
      <c r="H139" s="281">
        <f t="shared" ref="H139" si="289">(IF(D139="SHORT",E139-F139,IF(D139="LONG",F139-E139)))*C139</f>
        <v>10879.999999999927</v>
      </c>
      <c r="I139" s="282">
        <f>(IF(D139="SHORT",IF(G139="",0,E139-G139),IF(D139="LONG",IF(G139="",0,G139-F139))))*C139</f>
        <v>24000</v>
      </c>
      <c r="J139" s="283">
        <f t="shared" ref="J139" si="290">(H139+I139)/C139</f>
        <v>5.4499999999999886</v>
      </c>
      <c r="K139" s="284">
        <f t="shared" ref="K139" si="291">SUM(H139:I139)</f>
        <v>34879.999999999927</v>
      </c>
    </row>
    <row r="140" spans="1:11" s="11" customFormat="1" ht="15">
      <c r="A140" s="270">
        <v>43164</v>
      </c>
      <c r="B140" s="277" t="s">
        <v>126</v>
      </c>
      <c r="C140" s="271">
        <v>1000</v>
      </c>
      <c r="D140" s="277" t="s">
        <v>13</v>
      </c>
      <c r="E140" s="272">
        <v>1893</v>
      </c>
      <c r="F140" s="272">
        <v>1871.25</v>
      </c>
      <c r="G140" s="272"/>
      <c r="H140" s="273">
        <f t="shared" ref="H140" si="292">(IF(D140="SHORT",E140-F140,IF(D140="LONG",F140-E140)))*C140</f>
        <v>21750</v>
      </c>
      <c r="I140" s="274"/>
      <c r="J140" s="275">
        <f t="shared" ref="J140" si="293">(H140+I140)/C140</f>
        <v>21.75</v>
      </c>
      <c r="K140" s="276">
        <f t="shared" ref="K140" si="294">SUM(H140:I140)</f>
        <v>21750</v>
      </c>
    </row>
    <row r="141" spans="1:11" s="11" customFormat="1" ht="15">
      <c r="A141" s="270">
        <v>43164</v>
      </c>
      <c r="B141" s="277" t="s">
        <v>68</v>
      </c>
      <c r="C141" s="271">
        <v>14000</v>
      </c>
      <c r="D141" s="277" t="s">
        <v>13</v>
      </c>
      <c r="E141" s="272">
        <v>141.30000000000001</v>
      </c>
      <c r="F141" s="272">
        <v>139.5</v>
      </c>
      <c r="G141" s="272"/>
      <c r="H141" s="273">
        <f t="shared" ref="H141" si="295">(IF(D141="SHORT",E141-F141,IF(D141="LONG",F141-E141)))*C141</f>
        <v>25200.00000000016</v>
      </c>
      <c r="I141" s="274"/>
      <c r="J141" s="275">
        <f t="shared" ref="J141" si="296">(H141+I141)/C141</f>
        <v>1.8000000000000114</v>
      </c>
      <c r="K141" s="276">
        <f t="shared" ref="K141" si="297">SUM(H141:I141)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4"/>
  <sheetViews>
    <sheetView workbookViewId="0">
      <selection activeCell="J20" sqref="J20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332" t="s">
        <v>61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4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FUTURE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2018-07-20T10:53:52Z</dcterms:modified>
</cp:coreProperties>
</file>