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460" tabRatio="601"/>
  </bookViews>
  <sheets>
    <sheet name="NIFTY FUTURE" sheetId="2" r:id="rId1"/>
    <sheet name="FUTURE" sheetId="1" r:id="rId2"/>
  </sheets>
  <calcPr calcId="124519"/>
  <fileRecoveryPr autoRecover="0"/>
</workbook>
</file>

<file path=xl/calcChain.xml><?xml version="1.0" encoding="utf-8"?>
<calcChain xmlns="http://schemas.openxmlformats.org/spreadsheetml/2006/main">
  <c r="I5" i="2"/>
  <c r="L5" s="1"/>
  <c r="M5" s="1"/>
  <c r="I6"/>
  <c r="L6" s="1"/>
  <c r="M6" s="1"/>
  <c r="L8"/>
  <c r="M8" s="1"/>
  <c r="I8"/>
  <c r="I7"/>
  <c r="L7" s="1"/>
  <c r="M7" s="1"/>
  <c r="I9"/>
  <c r="L9" s="1"/>
  <c r="M9" s="1"/>
  <c r="I10"/>
  <c r="L10" s="1"/>
  <c r="M10" s="1"/>
  <c r="I12"/>
  <c r="L12" s="1"/>
  <c r="M12" s="1"/>
  <c r="J13"/>
  <c r="I13"/>
  <c r="J15"/>
  <c r="I15"/>
  <c r="J14"/>
  <c r="I14"/>
  <c r="I16"/>
  <c r="L16" s="1"/>
  <c r="M16" s="1"/>
  <c r="I17"/>
  <c r="L17" s="1"/>
  <c r="M17" s="1"/>
  <c r="I18"/>
  <c r="L18" s="1"/>
  <c r="M18" s="1"/>
  <c r="J19"/>
  <c r="L19" s="1"/>
  <c r="M19" s="1"/>
  <c r="I19"/>
  <c r="I20"/>
  <c r="L20" s="1"/>
  <c r="M20" s="1"/>
  <c r="J22"/>
  <c r="I22"/>
  <c r="I21"/>
  <c r="L21" s="1"/>
  <c r="M21" s="1"/>
  <c r="J24"/>
  <c r="I24"/>
  <c r="L24" s="1"/>
  <c r="M24" s="1"/>
  <c r="J23"/>
  <c r="I23"/>
  <c r="I25"/>
  <c r="L25" s="1"/>
  <c r="M25" s="1"/>
  <c r="I27"/>
  <c r="J26"/>
  <c r="I26"/>
  <c r="J28"/>
  <c r="I28"/>
  <c r="J29"/>
  <c r="I29"/>
  <c r="I31"/>
  <c r="L31" s="1"/>
  <c r="M31" s="1"/>
  <c r="L30"/>
  <c r="M30" s="1"/>
  <c r="I30"/>
  <c r="I32"/>
  <c r="L32" s="1"/>
  <c r="M32" s="1"/>
  <c r="I34"/>
  <c r="L34" s="1"/>
  <c r="M34" s="1"/>
  <c r="J35"/>
  <c r="I35"/>
  <c r="J36"/>
  <c r="I36"/>
  <c r="L37"/>
  <c r="M37" s="1"/>
  <c r="I37"/>
  <c r="I38"/>
  <c r="L38" s="1"/>
  <c r="M38" s="1"/>
  <c r="I39"/>
  <c r="L39" s="1"/>
  <c r="M39" s="1"/>
  <c r="I40"/>
  <c r="L40" s="1"/>
  <c r="M40" s="1"/>
  <c r="I41"/>
  <c r="L41" s="1"/>
  <c r="M41" s="1"/>
  <c r="I42"/>
  <c r="L42" s="1"/>
  <c r="M42" s="1"/>
  <c r="L44"/>
  <c r="M44" s="1"/>
  <c r="I44"/>
  <c r="I43"/>
  <c r="L43" s="1"/>
  <c r="M43" s="1"/>
  <c r="J45"/>
  <c r="I45"/>
  <c r="J46"/>
  <c r="I46"/>
  <c r="I48"/>
  <c r="L48" s="1"/>
  <c r="M48" s="1"/>
  <c r="L47"/>
  <c r="M47" s="1"/>
  <c r="I47"/>
  <c r="J49"/>
  <c r="I49"/>
  <c r="I50"/>
  <c r="L50" s="1"/>
  <c r="M50" s="1"/>
  <c r="I51"/>
  <c r="J52"/>
  <c r="I52"/>
  <c r="J53"/>
  <c r="I53"/>
  <c r="I55"/>
  <c r="L55" s="1"/>
  <c r="M55" s="1"/>
  <c r="I56"/>
  <c r="L56" s="1"/>
  <c r="M56" s="1"/>
  <c r="J57"/>
  <c r="I57"/>
  <c r="J58"/>
  <c r="I58"/>
  <c r="I59"/>
  <c r="L59" s="1"/>
  <c r="M59" s="1"/>
  <c r="I61"/>
  <c r="L61" s="1"/>
  <c r="M61" s="1"/>
  <c r="I62"/>
  <c r="L62" s="1"/>
  <c r="M62" s="1"/>
  <c r="I63"/>
  <c r="L63" s="1"/>
  <c r="M63" s="1"/>
  <c r="I64"/>
  <c r="L64" s="1"/>
  <c r="M64" s="1"/>
  <c r="J65"/>
  <c r="I65"/>
  <c r="I66"/>
  <c r="L66" s="1"/>
  <c r="M66" s="1"/>
  <c r="I67"/>
  <c r="L67" s="1"/>
  <c r="M67" s="1"/>
  <c r="I68"/>
  <c r="L68" s="1"/>
  <c r="M68" s="1"/>
  <c r="I72"/>
  <c r="I71"/>
  <c r="J70"/>
  <c r="I70"/>
  <c r="J69"/>
  <c r="I69"/>
  <c r="L13" l="1"/>
  <c r="M13" s="1"/>
  <c r="L14"/>
  <c r="M14" s="1"/>
  <c r="L15"/>
  <c r="M15" s="1"/>
  <c r="L22"/>
  <c r="M22" s="1"/>
  <c r="L23"/>
  <c r="M23" s="1"/>
  <c r="L26"/>
  <c r="M26" s="1"/>
  <c r="L27"/>
  <c r="M27" s="1"/>
  <c r="L28"/>
  <c r="M28" s="1"/>
  <c r="L29"/>
  <c r="M29" s="1"/>
  <c r="L35"/>
  <c r="M35" s="1"/>
  <c r="L36"/>
  <c r="M36" s="1"/>
  <c r="L45"/>
  <c r="M45" s="1"/>
  <c r="L46"/>
  <c r="M46" s="1"/>
  <c r="L49"/>
  <c r="M49" s="1"/>
  <c r="L51"/>
  <c r="M51" s="1"/>
  <c r="L52"/>
  <c r="M52" s="1"/>
  <c r="L53"/>
  <c r="M53" s="1"/>
  <c r="L57"/>
  <c r="M57" s="1"/>
  <c r="L58"/>
  <c r="M58" s="1"/>
  <c r="L65"/>
  <c r="M65" s="1"/>
  <c r="L69"/>
  <c r="M69" s="1"/>
  <c r="L70"/>
  <c r="M70" s="1"/>
  <c r="L71"/>
  <c r="M71" s="1"/>
  <c r="L72"/>
  <c r="M72" s="1"/>
  <c r="L10" i="1" l="1"/>
  <c r="I10"/>
  <c r="K10"/>
  <c r="K11"/>
  <c r="I11"/>
  <c r="I12"/>
  <c r="K12"/>
  <c r="L12" s="1"/>
  <c r="K13"/>
  <c r="I13"/>
  <c r="K14"/>
  <c r="I14"/>
  <c r="K15"/>
  <c r="I15"/>
  <c r="K16"/>
  <c r="I16"/>
  <c r="K17"/>
  <c r="I17"/>
  <c r="K18"/>
  <c r="I18"/>
  <c r="K19"/>
  <c r="I19"/>
  <c r="K20"/>
  <c r="I20"/>
  <c r="K21"/>
  <c r="I21"/>
  <c r="K23"/>
  <c r="I23"/>
  <c r="K24"/>
  <c r="I24"/>
  <c r="K22"/>
  <c r="I22"/>
  <c r="K25"/>
  <c r="I25"/>
  <c r="K26"/>
  <c r="I26"/>
  <c r="K27"/>
  <c r="I27"/>
  <c r="K28"/>
  <c r="I28"/>
  <c r="K29"/>
  <c r="I29"/>
  <c r="K30"/>
  <c r="I30"/>
  <c r="K31"/>
  <c r="J31"/>
  <c r="I31"/>
  <c r="K32"/>
  <c r="J32"/>
  <c r="I32"/>
  <c r="K33"/>
  <c r="J33"/>
  <c r="I33"/>
  <c r="K34"/>
  <c r="J34"/>
  <c r="I34"/>
  <c r="K35"/>
  <c r="J35"/>
  <c r="I35"/>
  <c r="K36"/>
  <c r="J36"/>
  <c r="I36"/>
  <c r="K37"/>
  <c r="J37"/>
  <c r="I37"/>
  <c r="K38"/>
  <c r="J38"/>
  <c r="I38"/>
  <c r="K39"/>
  <c r="J39"/>
  <c r="I39"/>
  <c r="K40"/>
  <c r="J40"/>
  <c r="I40"/>
  <c r="K41"/>
  <c r="J41"/>
  <c r="I41"/>
  <c r="K42"/>
  <c r="J42"/>
  <c r="I42"/>
  <c r="K43"/>
  <c r="J43"/>
  <c r="I43"/>
  <c r="K44"/>
  <c r="J44"/>
  <c r="I44"/>
  <c r="I45"/>
  <c r="K45"/>
  <c r="J45"/>
  <c r="K46"/>
  <c r="J46"/>
  <c r="I46"/>
  <c r="K47"/>
  <c r="J47"/>
  <c r="I47"/>
  <c r="K48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J56"/>
  <c r="I56"/>
  <c r="K57"/>
  <c r="J57"/>
  <c r="I57"/>
  <c r="L11" l="1"/>
  <c r="L13"/>
  <c r="L14"/>
  <c r="L15"/>
  <c r="L16"/>
  <c r="L17"/>
  <c r="L23"/>
  <c r="L20"/>
  <c r="L19"/>
  <c r="L18"/>
  <c r="L21"/>
  <c r="L24"/>
  <c r="L22"/>
  <c r="L25"/>
  <c r="L26"/>
  <c r="L28"/>
  <c r="L27"/>
  <c r="L29"/>
  <c r="L30"/>
  <c r="L31"/>
  <c r="L32"/>
  <c r="L33"/>
  <c r="L34"/>
  <c r="L35"/>
  <c r="L36"/>
  <c r="L37"/>
  <c r="L38"/>
  <c r="L39"/>
  <c r="L40"/>
  <c r="L41"/>
  <c r="L42"/>
  <c r="L45"/>
  <c r="L43"/>
  <c r="L44"/>
  <c r="L46"/>
  <c r="L47"/>
  <c r="L48"/>
  <c r="L49"/>
  <c r="L50"/>
  <c r="L51"/>
  <c r="L52"/>
  <c r="L53"/>
  <c r="L54"/>
  <c r="L55"/>
  <c r="L56"/>
  <c r="L57"/>
  <c r="K58" l="1"/>
  <c r="J58"/>
  <c r="I58"/>
  <c r="K59"/>
  <c r="J59"/>
  <c r="I59"/>
  <c r="K60"/>
  <c r="J60"/>
  <c r="I60"/>
  <c r="K61"/>
  <c r="J61"/>
  <c r="I61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L81" l="1"/>
  <c r="L79"/>
  <c r="L58"/>
  <c r="L59"/>
  <c r="L85"/>
  <c r="L60"/>
  <c r="L64"/>
  <c r="L61"/>
  <c r="L62"/>
  <c r="L66"/>
  <c r="L68"/>
  <c r="L70"/>
  <c r="L72"/>
  <c r="L74"/>
  <c r="L76"/>
  <c r="L78"/>
  <c r="L80"/>
  <c r="L82"/>
  <c r="L84"/>
  <c r="L86"/>
  <c r="L63"/>
  <c r="L65"/>
  <c r="L67"/>
  <c r="L69"/>
  <c r="L71"/>
  <c r="L73"/>
  <c r="L75"/>
  <c r="L77"/>
  <c r="L83"/>
  <c r="L87"/>
  <c r="I88"/>
  <c r="L88" s="1"/>
  <c r="I89"/>
  <c r="L89" s="1"/>
  <c r="I90"/>
  <c r="J91"/>
  <c r="I91"/>
  <c r="I92"/>
  <c r="J94"/>
  <c r="I94"/>
  <c r="J93"/>
  <c r="I93"/>
  <c r="K95"/>
  <c r="J95"/>
  <c r="I95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L91" l="1"/>
  <c r="L90"/>
  <c r="L94"/>
  <c r="L92"/>
  <c r="L93"/>
  <c r="L95"/>
  <c r="L97"/>
  <c r="L99"/>
  <c r="L101"/>
  <c r="L103"/>
  <c r="L96"/>
  <c r="L98"/>
  <c r="L100"/>
  <c r="L102"/>
  <c r="K104"/>
  <c r="I104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L104" l="1"/>
  <c r="L117"/>
  <c r="L106"/>
  <c r="L108"/>
  <c r="L110"/>
  <c r="L112"/>
  <c r="L114"/>
  <c r="L115"/>
  <c r="L118"/>
  <c r="L105"/>
  <c r="L107"/>
  <c r="L109"/>
  <c r="L111"/>
  <c r="L113"/>
  <c r="L116"/>
  <c r="L119"/>
  <c r="L121"/>
  <c r="L122"/>
  <c r="L124"/>
  <c r="L126"/>
  <c r="L128"/>
  <c r="L130"/>
  <c r="L132"/>
  <c r="L120"/>
  <c r="L123"/>
  <c r="L125"/>
  <c r="L127"/>
  <c r="L129"/>
  <c r="L131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43"/>
  <c r="J143"/>
  <c r="I143"/>
  <c r="K142"/>
  <c r="J142"/>
  <c r="I142"/>
  <c r="K141"/>
  <c r="J141"/>
  <c r="I141"/>
  <c r="K140"/>
  <c r="J140"/>
  <c r="I140"/>
  <c r="K139"/>
  <c r="J139"/>
  <c r="I139"/>
  <c r="L133" l="1"/>
  <c r="L135"/>
  <c r="L137"/>
  <c r="L140"/>
  <c r="L134"/>
  <c r="L136"/>
  <c r="L138"/>
  <c r="L139"/>
  <c r="L142"/>
  <c r="L143"/>
  <c r="L141"/>
  <c r="K150" l="1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L144" l="1"/>
  <c r="L146"/>
  <c r="L148"/>
  <c r="L150"/>
  <c r="L145"/>
  <c r="L147"/>
  <c r="L149"/>
  <c r="K160" l="1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L151" l="1"/>
  <c r="L153"/>
  <c r="L155"/>
  <c r="L157"/>
  <c r="L159"/>
  <c r="L152"/>
  <c r="L154"/>
  <c r="L156"/>
  <c r="L158"/>
  <c r="L160"/>
  <c r="L161"/>
  <c r="L163"/>
  <c r="L165"/>
  <c r="L167"/>
  <c r="L169"/>
  <c r="L171"/>
  <c r="L173"/>
  <c r="L175"/>
  <c r="L177"/>
  <c r="L179"/>
  <c r="L181"/>
  <c r="L162"/>
  <c r="L164"/>
  <c r="L166"/>
  <c r="L168"/>
  <c r="L170"/>
  <c r="L172"/>
  <c r="L174"/>
  <c r="L176"/>
  <c r="L178"/>
  <c r="L180"/>
  <c r="L182"/>
  <c r="K224" l="1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230"/>
  <c r="J230"/>
  <c r="I230"/>
  <c r="K229"/>
  <c r="J229"/>
  <c r="I229"/>
  <c r="K228"/>
  <c r="J228"/>
  <c r="I228"/>
  <c r="K227"/>
  <c r="J227"/>
  <c r="I227"/>
  <c r="K226"/>
  <c r="J226"/>
  <c r="I226"/>
  <c r="K225"/>
  <c r="J225"/>
  <c r="I225"/>
  <c r="L184" l="1"/>
  <c r="L186"/>
  <c r="L188"/>
  <c r="L190"/>
  <c r="L192"/>
  <c r="L194"/>
  <c r="L195"/>
  <c r="L197"/>
  <c r="L199"/>
  <c r="L201"/>
  <c r="L203"/>
  <c r="L206"/>
  <c r="L208"/>
  <c r="L210"/>
  <c r="L212"/>
  <c r="L214"/>
  <c r="L218"/>
  <c r="L220"/>
  <c r="L222"/>
  <c r="L224"/>
  <c r="L183"/>
  <c r="L185"/>
  <c r="L187"/>
  <c r="L189"/>
  <c r="L191"/>
  <c r="L193"/>
  <c r="L196"/>
  <c r="L198"/>
  <c r="L200"/>
  <c r="L202"/>
  <c r="L204"/>
  <c r="L205"/>
  <c r="L207"/>
  <c r="L209"/>
  <c r="L211"/>
  <c r="L213"/>
  <c r="L215"/>
  <c r="L216"/>
  <c r="L217"/>
  <c r="L219"/>
  <c r="L221"/>
  <c r="L223"/>
  <c r="L225"/>
  <c r="L227"/>
  <c r="L229"/>
  <c r="L230"/>
  <c r="L226"/>
  <c r="L228"/>
</calcChain>
</file>

<file path=xl/sharedStrings.xml><?xml version="1.0" encoding="utf-8"?>
<sst xmlns="http://schemas.openxmlformats.org/spreadsheetml/2006/main" count="600" uniqueCount="32">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</sst>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26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</cellXfs>
  <cellStyles count="2">
    <cellStyle name="Excel Built-in Normal 2" xfId="1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305182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C3" sqref="C3:D3"/>
    </sheetView>
  </sheetViews>
  <sheetFormatPr defaultRowHeight="15"/>
  <cols>
    <col min="1" max="1" width="12.42578125" customWidth="1"/>
    <col min="2" max="2" width="18.5703125" customWidth="1"/>
    <col min="3" max="3" width="6.85546875" customWidth="1"/>
    <col min="5" max="9" width="9.28515625" bestFit="1" customWidth="1"/>
    <col min="10" max="10" width="10.5703125" bestFit="1" customWidth="1"/>
    <col min="11" max="12" width="9.28515625" bestFit="1" customWidth="1"/>
    <col min="13" max="13" width="10.5703125" bestFit="1" customWidth="1"/>
  </cols>
  <sheetData>
    <row r="1" spans="1:13" ht="51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1">
      <c r="A2" s="56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.75">
      <c r="A3" s="58" t="s">
        <v>20</v>
      </c>
      <c r="B3" s="59"/>
      <c r="C3" s="60" t="s">
        <v>21</v>
      </c>
      <c r="D3" s="61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52" t="s">
        <v>28</v>
      </c>
      <c r="J4" s="53"/>
      <c r="K4" s="54"/>
      <c r="L4" s="26" t="s">
        <v>29</v>
      </c>
      <c r="M4" s="25" t="s">
        <v>30</v>
      </c>
    </row>
    <row r="5" spans="1:13" s="38" customFormat="1">
      <c r="A5" s="33">
        <v>43262</v>
      </c>
      <c r="B5" s="39" t="s">
        <v>10</v>
      </c>
      <c r="C5" s="34">
        <v>225</v>
      </c>
      <c r="D5" s="39" t="s">
        <v>9</v>
      </c>
      <c r="E5" s="34">
        <v>10812</v>
      </c>
      <c r="F5" s="34">
        <v>10835</v>
      </c>
      <c r="G5" s="34"/>
      <c r="H5" s="34"/>
      <c r="I5" s="35">
        <f t="shared" ref="I5" si="0">(IF(D5="SHORT",E5-F5,IF(D5="LONG",F5-E5)))*C5</f>
        <v>5175</v>
      </c>
      <c r="J5" s="36"/>
      <c r="K5" s="36"/>
      <c r="L5" s="36">
        <f t="shared" ref="L5" si="1">(J5+I5+K5)/C5</f>
        <v>23</v>
      </c>
      <c r="M5" s="37">
        <f t="shared" ref="M5" si="2">L5*C5</f>
        <v>5175</v>
      </c>
    </row>
    <row r="6" spans="1:13" s="38" customFormat="1">
      <c r="A6" s="33">
        <v>43259</v>
      </c>
      <c r="B6" s="39" t="s">
        <v>10</v>
      </c>
      <c r="C6" s="34">
        <v>225</v>
      </c>
      <c r="D6" s="39" t="s">
        <v>9</v>
      </c>
      <c r="E6" s="34">
        <v>10711</v>
      </c>
      <c r="F6" s="34">
        <v>10734</v>
      </c>
      <c r="G6" s="34"/>
      <c r="H6" s="34"/>
      <c r="I6" s="35">
        <f t="shared" ref="I6" si="3">(IF(D6="SHORT",E6-F6,IF(D6="LONG",F6-E6)))*C6</f>
        <v>5175</v>
      </c>
      <c r="J6" s="36"/>
      <c r="K6" s="36"/>
      <c r="L6" s="36">
        <f t="shared" ref="L6" si="4">(J6+I6+K6)/C6</f>
        <v>23</v>
      </c>
      <c r="M6" s="37">
        <f t="shared" ref="M6" si="5">L6*C6</f>
        <v>5175</v>
      </c>
    </row>
    <row r="7" spans="1:13" s="38" customFormat="1">
      <c r="A7" s="33">
        <v>43258</v>
      </c>
      <c r="B7" s="39" t="s">
        <v>12</v>
      </c>
      <c r="C7" s="34">
        <v>120</v>
      </c>
      <c r="D7" s="39" t="s">
        <v>9</v>
      </c>
      <c r="E7" s="34">
        <v>26707</v>
      </c>
      <c r="F7" s="34">
        <v>26765</v>
      </c>
      <c r="G7" s="34"/>
      <c r="H7" s="34"/>
      <c r="I7" s="35">
        <f t="shared" ref="I7:I8" si="6">(IF(D7="SHORT",E7-F7,IF(D7="LONG",F7-E7)))*C7</f>
        <v>6960</v>
      </c>
      <c r="J7" s="36"/>
      <c r="K7" s="36"/>
      <c r="L7" s="36">
        <f t="shared" ref="L7:L8" si="7">(J7+I7+K7)/C7</f>
        <v>58</v>
      </c>
      <c r="M7" s="37">
        <f t="shared" ref="M7:M8" si="8">L7*C7</f>
        <v>6960</v>
      </c>
    </row>
    <row r="8" spans="1:13" s="38" customFormat="1">
      <c r="A8" s="33">
        <v>43258</v>
      </c>
      <c r="B8" s="39" t="s">
        <v>10</v>
      </c>
      <c r="C8" s="34">
        <v>225</v>
      </c>
      <c r="D8" s="39" t="s">
        <v>9</v>
      </c>
      <c r="E8" s="34">
        <v>10770</v>
      </c>
      <c r="F8" s="34">
        <v>10793</v>
      </c>
      <c r="G8" s="34"/>
      <c r="H8" s="34"/>
      <c r="I8" s="35">
        <f t="shared" si="6"/>
        <v>5175</v>
      </c>
      <c r="J8" s="36"/>
      <c r="K8" s="36"/>
      <c r="L8" s="36">
        <f t="shared" si="7"/>
        <v>23</v>
      </c>
      <c r="M8" s="37">
        <f t="shared" si="8"/>
        <v>5175</v>
      </c>
    </row>
    <row r="9" spans="1:13" s="38" customFormat="1">
      <c r="A9" s="33">
        <v>43255</v>
      </c>
      <c r="B9" s="39" t="s">
        <v>10</v>
      </c>
      <c r="C9" s="34">
        <v>225</v>
      </c>
      <c r="D9" s="39" t="s">
        <v>11</v>
      </c>
      <c r="E9" s="34">
        <v>10620</v>
      </c>
      <c r="F9" s="34">
        <v>10596</v>
      </c>
      <c r="G9" s="34"/>
      <c r="H9" s="34"/>
      <c r="I9" s="35">
        <f t="shared" ref="I9" si="9">(IF(D9="SHORT",E9-F9,IF(D9="LONG",F9-E9)))*C9</f>
        <v>5400</v>
      </c>
      <c r="J9" s="36"/>
      <c r="K9" s="36"/>
      <c r="L9" s="36">
        <f t="shared" ref="L9" si="10">(J9+I9+K9)/C9</f>
        <v>24</v>
      </c>
      <c r="M9" s="37">
        <f t="shared" ref="M9" si="11">L9*C9</f>
        <v>5400</v>
      </c>
    </row>
    <row r="10" spans="1:13" s="38" customFormat="1">
      <c r="A10" s="33">
        <v>43252</v>
      </c>
      <c r="B10" s="39" t="s">
        <v>10</v>
      </c>
      <c r="C10" s="34">
        <v>225</v>
      </c>
      <c r="D10" s="39" t="s">
        <v>11</v>
      </c>
      <c r="E10" s="34">
        <v>10692</v>
      </c>
      <c r="F10" s="34">
        <v>10669</v>
      </c>
      <c r="G10" s="34"/>
      <c r="H10" s="34"/>
      <c r="I10" s="35">
        <f t="shared" ref="I10" si="12">(IF(D10="SHORT",E10-F10,IF(D10="LONG",F10-E10)))*C10</f>
        <v>5175</v>
      </c>
      <c r="J10" s="36"/>
      <c r="K10" s="36"/>
      <c r="L10" s="36">
        <f t="shared" ref="L10" si="13">(J10+I10+K10)/C10</f>
        <v>23</v>
      </c>
      <c r="M10" s="37">
        <f t="shared" ref="M10" si="14">L10*C10</f>
        <v>5175</v>
      </c>
    </row>
    <row r="11" spans="1:13" ht="15.75">
      <c r="A11" s="24"/>
      <c r="B11" s="25"/>
      <c r="C11" s="25"/>
      <c r="D11" s="25"/>
      <c r="E11" s="25"/>
      <c r="F11" s="25"/>
      <c r="G11" s="25"/>
      <c r="H11" s="25"/>
      <c r="I11" s="49"/>
      <c r="J11" s="50"/>
      <c r="K11" s="51"/>
      <c r="L11" s="26"/>
      <c r="M11" s="25"/>
    </row>
    <row r="12" spans="1:13" s="38" customFormat="1">
      <c r="A12" s="33">
        <v>43248</v>
      </c>
      <c r="B12" s="39" t="s">
        <v>10</v>
      </c>
      <c r="C12" s="34">
        <v>225</v>
      </c>
      <c r="D12" s="39" t="s">
        <v>9</v>
      </c>
      <c r="E12" s="34">
        <v>10669</v>
      </c>
      <c r="F12" s="34">
        <v>10690</v>
      </c>
      <c r="G12" s="34"/>
      <c r="H12" s="34"/>
      <c r="I12" s="35">
        <f t="shared" ref="I12" si="15">(IF(D12="SHORT",E12-F12,IF(D12="LONG",F12-E12)))*C12</f>
        <v>4725</v>
      </c>
      <c r="J12" s="36"/>
      <c r="K12" s="36"/>
      <c r="L12" s="36">
        <f t="shared" ref="L12" si="16">(J12+I12+K12)/C12</f>
        <v>21</v>
      </c>
      <c r="M12" s="37">
        <f t="shared" ref="M12" si="17">L12*C12</f>
        <v>4725</v>
      </c>
    </row>
    <row r="13" spans="1:13" s="32" customFormat="1">
      <c r="A13" s="27">
        <v>43245</v>
      </c>
      <c r="B13" s="28" t="s">
        <v>10</v>
      </c>
      <c r="C13" s="28">
        <v>225</v>
      </c>
      <c r="D13" s="28" t="s">
        <v>9</v>
      </c>
      <c r="E13" s="28">
        <v>10575</v>
      </c>
      <c r="F13" s="28">
        <v>10598</v>
      </c>
      <c r="G13" s="28">
        <v>10626</v>
      </c>
      <c r="H13" s="28"/>
      <c r="I13" s="29">
        <f t="shared" ref="I13" si="18">(IF(D13="SHORT",E13-F13,IF(D13="LONG",F13-E13)))*C13</f>
        <v>5175</v>
      </c>
      <c r="J13" s="30">
        <f t="shared" ref="J13" si="19">(IF(D13="SHORT",IF(G13="",0,F13-G13),IF(D13="LONG",IF(G13="",0,G13-F13))))*C13</f>
        <v>6300</v>
      </c>
      <c r="K13" s="30"/>
      <c r="L13" s="30">
        <f t="shared" ref="L13" si="20">(J13+I13+K13)/C13</f>
        <v>51</v>
      </c>
      <c r="M13" s="31">
        <f t="shared" ref="M13" si="21">L13*C13</f>
        <v>11475</v>
      </c>
    </row>
    <row r="14" spans="1:13" s="32" customFormat="1">
      <c r="A14" s="27">
        <v>43244</v>
      </c>
      <c r="B14" s="28" t="s">
        <v>12</v>
      </c>
      <c r="C14" s="28">
        <v>120</v>
      </c>
      <c r="D14" s="28" t="s">
        <v>9</v>
      </c>
      <c r="E14" s="28">
        <v>25820</v>
      </c>
      <c r="F14" s="28">
        <v>25884</v>
      </c>
      <c r="G14" s="28">
        <v>25962</v>
      </c>
      <c r="H14" s="28"/>
      <c r="I14" s="29">
        <f t="shared" ref="I14:I15" si="22">(IF(D14="SHORT",E14-F14,IF(D14="LONG",F14-E14)))*C14</f>
        <v>7680</v>
      </c>
      <c r="J14" s="30">
        <f t="shared" ref="J14:J15" si="23">(IF(D14="SHORT",IF(G14="",0,F14-G14),IF(D14="LONG",IF(G14="",0,G14-F14))))*C14</f>
        <v>9360</v>
      </c>
      <c r="K14" s="30"/>
      <c r="L14" s="30">
        <f t="shared" ref="L14:L15" si="24">(J14+I14+K14)/C14</f>
        <v>142</v>
      </c>
      <c r="M14" s="31">
        <f t="shared" ref="M14:M15" si="25">L14*C14</f>
        <v>17040</v>
      </c>
    </row>
    <row r="15" spans="1:13" s="32" customFormat="1">
      <c r="A15" s="27">
        <v>43244</v>
      </c>
      <c r="B15" s="28" t="s">
        <v>10</v>
      </c>
      <c r="C15" s="28">
        <v>225</v>
      </c>
      <c r="D15" s="28" t="s">
        <v>9</v>
      </c>
      <c r="E15" s="28">
        <v>10462</v>
      </c>
      <c r="F15" s="28">
        <v>10485</v>
      </c>
      <c r="G15" s="28">
        <v>10513</v>
      </c>
      <c r="H15" s="28"/>
      <c r="I15" s="29">
        <f t="shared" si="22"/>
        <v>5175</v>
      </c>
      <c r="J15" s="30">
        <f t="shared" si="23"/>
        <v>6300</v>
      </c>
      <c r="K15" s="30"/>
      <c r="L15" s="30">
        <f t="shared" si="24"/>
        <v>51</v>
      </c>
      <c r="M15" s="31">
        <f t="shared" si="25"/>
        <v>11475</v>
      </c>
    </row>
    <row r="16" spans="1:13" s="38" customFormat="1">
      <c r="A16" s="33">
        <v>43242</v>
      </c>
      <c r="B16" s="39" t="s">
        <v>10</v>
      </c>
      <c r="C16" s="34">
        <v>225</v>
      </c>
      <c r="D16" s="39" t="s">
        <v>9</v>
      </c>
      <c r="E16" s="34">
        <v>10551</v>
      </c>
      <c r="F16" s="34">
        <v>10531</v>
      </c>
      <c r="G16" s="34"/>
      <c r="H16" s="34"/>
      <c r="I16" s="35">
        <f t="shared" ref="I16" si="26">(IF(D16="SHORT",E16-F16,IF(D16="LONG",F16-E16)))*C16</f>
        <v>-4500</v>
      </c>
      <c r="J16" s="36"/>
      <c r="K16" s="36"/>
      <c r="L16" s="36">
        <f t="shared" ref="L16" si="27">(J16+I16+K16)/C16</f>
        <v>-20</v>
      </c>
      <c r="M16" s="37">
        <f t="shared" ref="M16" si="28">L16*C16</f>
        <v>-4500</v>
      </c>
    </row>
    <row r="17" spans="1:13" s="38" customFormat="1">
      <c r="A17" s="33">
        <v>43241</v>
      </c>
      <c r="B17" s="39" t="s">
        <v>10</v>
      </c>
      <c r="C17" s="34">
        <v>225</v>
      </c>
      <c r="D17" s="39" t="s">
        <v>11</v>
      </c>
      <c r="E17" s="34">
        <v>10548</v>
      </c>
      <c r="F17" s="34">
        <v>10524</v>
      </c>
      <c r="G17" s="34"/>
      <c r="H17" s="34"/>
      <c r="I17" s="35">
        <f t="shared" ref="I17" si="29">(IF(D17="SHORT",E17-F17,IF(D17="LONG",F17-E17)))*C17</f>
        <v>5400</v>
      </c>
      <c r="J17" s="36"/>
      <c r="K17" s="36"/>
      <c r="L17" s="36">
        <f t="shared" ref="L17" si="30">(J17+I17+K17)/C17</f>
        <v>24</v>
      </c>
      <c r="M17" s="37">
        <f t="shared" ref="M17" si="31">L17*C17</f>
        <v>5400</v>
      </c>
    </row>
    <row r="18" spans="1:13" s="38" customFormat="1">
      <c r="A18" s="33">
        <v>43238</v>
      </c>
      <c r="B18" s="39" t="s">
        <v>10</v>
      </c>
      <c r="C18" s="34">
        <v>225</v>
      </c>
      <c r="D18" s="39" t="s">
        <v>11</v>
      </c>
      <c r="E18" s="34">
        <v>10635</v>
      </c>
      <c r="F18" s="34">
        <v>10611</v>
      </c>
      <c r="G18" s="34"/>
      <c r="H18" s="34"/>
      <c r="I18" s="35">
        <f t="shared" ref="I18" si="32">(IF(D18="SHORT",E18-F18,IF(D18="LONG",F18-E18)))*C18</f>
        <v>5400</v>
      </c>
      <c r="J18" s="36"/>
      <c r="K18" s="36"/>
      <c r="L18" s="36">
        <f t="shared" ref="L18" si="33">(J18+I18+K18)/C18</f>
        <v>24</v>
      </c>
      <c r="M18" s="37">
        <f t="shared" ref="M18" si="34">L18*C18</f>
        <v>5400</v>
      </c>
    </row>
    <row r="19" spans="1:13" s="32" customFormat="1">
      <c r="A19" s="27">
        <v>43237</v>
      </c>
      <c r="B19" s="28" t="s">
        <v>10</v>
      </c>
      <c r="C19" s="28">
        <v>225</v>
      </c>
      <c r="D19" s="28" t="s">
        <v>11</v>
      </c>
      <c r="E19" s="28">
        <v>10738</v>
      </c>
      <c r="F19" s="28">
        <v>10714</v>
      </c>
      <c r="G19" s="28">
        <v>10684</v>
      </c>
      <c r="H19" s="28"/>
      <c r="I19" s="29">
        <f t="shared" ref="I19" si="35">(IF(D19="SHORT",E19-F19,IF(D19="LONG",F19-E19)))*C19</f>
        <v>5400</v>
      </c>
      <c r="J19" s="30">
        <f t="shared" ref="J19" si="36">(IF(D19="SHORT",IF(G19="",0,F19-G19),IF(D19="LONG",IF(G19="",0,G19-F19))))*C19</f>
        <v>6750</v>
      </c>
      <c r="K19" s="30"/>
      <c r="L19" s="30">
        <f t="shared" ref="L19" si="37">(J19+I19+K19)/C19</f>
        <v>54</v>
      </c>
      <c r="M19" s="31">
        <f t="shared" ref="M19" si="38">L19*C19</f>
        <v>12150</v>
      </c>
    </row>
    <row r="20" spans="1:13" s="38" customFormat="1">
      <c r="A20" s="33">
        <v>43236</v>
      </c>
      <c r="B20" s="39" t="s">
        <v>10</v>
      </c>
      <c r="C20" s="34">
        <v>225</v>
      </c>
      <c r="D20" s="39" t="s">
        <v>9</v>
      </c>
      <c r="E20" s="34">
        <v>10765</v>
      </c>
      <c r="F20" s="34">
        <v>10788</v>
      </c>
      <c r="G20" s="34"/>
      <c r="H20" s="34"/>
      <c r="I20" s="35">
        <f t="shared" ref="I20" si="39">(IF(D20="SHORT",E20-F20,IF(D20="LONG",F20-E20)))*C20</f>
        <v>5175</v>
      </c>
      <c r="J20" s="36"/>
      <c r="K20" s="36"/>
      <c r="L20" s="36">
        <f t="shared" ref="L20" si="40">(J20+I20+K20)/C20</f>
        <v>23</v>
      </c>
      <c r="M20" s="37">
        <f t="shared" ref="M20" si="41">L20*C20</f>
        <v>5175</v>
      </c>
    </row>
    <row r="21" spans="1:13" s="38" customFormat="1">
      <c r="A21" s="33">
        <v>43235</v>
      </c>
      <c r="B21" s="39" t="s">
        <v>10</v>
      </c>
      <c r="C21" s="34">
        <v>225</v>
      </c>
      <c r="D21" s="39" t="s">
        <v>11</v>
      </c>
      <c r="E21" s="34">
        <v>10839</v>
      </c>
      <c r="F21" s="34">
        <v>10815</v>
      </c>
      <c r="G21" s="34"/>
      <c r="H21" s="34"/>
      <c r="I21" s="35">
        <f t="shared" ref="I21:I22" si="42">(IF(D21="SHORT",E21-F21,IF(D21="LONG",F21-E21)))*C21</f>
        <v>5400</v>
      </c>
      <c r="J21" s="36"/>
      <c r="K21" s="36"/>
      <c r="L21" s="36">
        <f t="shared" ref="L21:L22" si="43">(J21+I21+K21)/C21</f>
        <v>24</v>
      </c>
      <c r="M21" s="37">
        <f t="shared" ref="M21:M22" si="44">L21*C21</f>
        <v>5400</v>
      </c>
    </row>
    <row r="22" spans="1:13" s="32" customFormat="1">
      <c r="A22" s="27">
        <v>43234</v>
      </c>
      <c r="B22" s="28" t="s">
        <v>10</v>
      </c>
      <c r="C22" s="28">
        <v>225</v>
      </c>
      <c r="D22" s="28" t="s">
        <v>9</v>
      </c>
      <c r="E22" s="28">
        <v>10808</v>
      </c>
      <c r="F22" s="28">
        <v>10831</v>
      </c>
      <c r="G22" s="28">
        <v>10862</v>
      </c>
      <c r="H22" s="28"/>
      <c r="I22" s="29">
        <f t="shared" si="42"/>
        <v>5175</v>
      </c>
      <c r="J22" s="30">
        <f t="shared" ref="J22" si="45">(IF(D22="SHORT",IF(G22="",0,F22-G22),IF(D22="LONG",IF(G22="",0,G22-F22))))*C22</f>
        <v>6975</v>
      </c>
      <c r="K22" s="30"/>
      <c r="L22" s="30">
        <f t="shared" si="43"/>
        <v>54</v>
      </c>
      <c r="M22" s="31">
        <f t="shared" si="44"/>
        <v>12150</v>
      </c>
    </row>
    <row r="23" spans="1:13" s="32" customFormat="1">
      <c r="A23" s="27">
        <v>43231</v>
      </c>
      <c r="B23" s="28" t="s">
        <v>10</v>
      </c>
      <c r="C23" s="28">
        <v>225</v>
      </c>
      <c r="D23" s="28" t="s">
        <v>9</v>
      </c>
      <c r="E23" s="28">
        <v>10766</v>
      </c>
      <c r="F23" s="28">
        <v>10789</v>
      </c>
      <c r="G23" s="28">
        <v>10819</v>
      </c>
      <c r="H23" s="28"/>
      <c r="I23" s="29">
        <f t="shared" ref="I23:I24" si="46">(IF(D23="SHORT",E23-F23,IF(D23="LONG",F23-E23)))*C23</f>
        <v>5175</v>
      </c>
      <c r="J23" s="30">
        <f t="shared" ref="J23:J24" si="47">(IF(D23="SHORT",IF(G23="",0,F23-G23),IF(D23="LONG",IF(G23="",0,G23-F23))))*C23</f>
        <v>6750</v>
      </c>
      <c r="K23" s="30"/>
      <c r="L23" s="30">
        <f t="shared" ref="L23:L24" si="48">(J23+I23+K23)/C23</f>
        <v>53</v>
      </c>
      <c r="M23" s="31">
        <f t="shared" ref="M23:M24" si="49">L23*C23</f>
        <v>11925</v>
      </c>
    </row>
    <row r="24" spans="1:13" s="32" customFormat="1">
      <c r="A24" s="27">
        <v>43231</v>
      </c>
      <c r="B24" s="28" t="s">
        <v>12</v>
      </c>
      <c r="C24" s="28">
        <v>120</v>
      </c>
      <c r="D24" s="28" t="s">
        <v>9</v>
      </c>
      <c r="E24" s="28">
        <v>26196</v>
      </c>
      <c r="F24" s="28">
        <v>26254</v>
      </c>
      <c r="G24" s="28">
        <v>26327</v>
      </c>
      <c r="H24" s="28"/>
      <c r="I24" s="29">
        <f t="shared" si="46"/>
        <v>6960</v>
      </c>
      <c r="J24" s="30">
        <f t="shared" si="47"/>
        <v>8760</v>
      </c>
      <c r="K24" s="30"/>
      <c r="L24" s="30">
        <f t="shared" si="48"/>
        <v>131</v>
      </c>
      <c r="M24" s="31">
        <f t="shared" si="49"/>
        <v>15720</v>
      </c>
    </row>
    <row r="25" spans="1:13" s="38" customFormat="1">
      <c r="A25" s="33">
        <v>43230</v>
      </c>
      <c r="B25" s="39" t="s">
        <v>10</v>
      </c>
      <c r="C25" s="34">
        <v>225</v>
      </c>
      <c r="D25" s="39" t="s">
        <v>11</v>
      </c>
      <c r="E25" s="34">
        <v>10757</v>
      </c>
      <c r="F25" s="34">
        <v>10733</v>
      </c>
      <c r="G25" s="34"/>
      <c r="H25" s="34"/>
      <c r="I25" s="35">
        <f t="shared" ref="I25" si="50">(IF(D25="SHORT",E25-F25,IF(D25="LONG",F25-E25)))*C25</f>
        <v>5400</v>
      </c>
      <c r="J25" s="36"/>
      <c r="K25" s="36"/>
      <c r="L25" s="36">
        <f t="shared" ref="L25" si="51">(J25+I25+K25)/C25</f>
        <v>24</v>
      </c>
      <c r="M25" s="37">
        <f t="shared" ref="M25" si="52">L25*C25</f>
        <v>5400</v>
      </c>
    </row>
    <row r="26" spans="1:13" s="32" customFormat="1">
      <c r="A26" s="27">
        <v>43228</v>
      </c>
      <c r="B26" s="28" t="s">
        <v>12</v>
      </c>
      <c r="C26" s="28">
        <v>120</v>
      </c>
      <c r="D26" s="28" t="s">
        <v>9</v>
      </c>
      <c r="E26" s="28">
        <v>26067</v>
      </c>
      <c r="F26" s="28">
        <v>26119</v>
      </c>
      <c r="G26" s="28">
        <v>26184</v>
      </c>
      <c r="H26" s="28"/>
      <c r="I26" s="29">
        <f t="shared" ref="I26:I27" si="53">(IF(D26="SHORT",E26-F26,IF(D26="LONG",F26-E26)))*C26</f>
        <v>6240</v>
      </c>
      <c r="J26" s="30">
        <f t="shared" ref="J26" si="54">(IF(D26="SHORT",IF(G26="",0,F26-G26),IF(D26="LONG",IF(G26="",0,G26-F26))))*C26</f>
        <v>7800</v>
      </c>
      <c r="K26" s="30"/>
      <c r="L26" s="30">
        <f t="shared" ref="L26:L27" si="55">(J26+I26+K26)/C26</f>
        <v>117</v>
      </c>
      <c r="M26" s="31">
        <f t="shared" ref="M26:M27" si="56">L26*C26</f>
        <v>14040</v>
      </c>
    </row>
    <row r="27" spans="1:13" s="38" customFormat="1">
      <c r="A27" s="33">
        <v>43228</v>
      </c>
      <c r="B27" s="34" t="s">
        <v>10</v>
      </c>
      <c r="C27" s="34">
        <v>225</v>
      </c>
      <c r="D27" s="34" t="s">
        <v>9</v>
      </c>
      <c r="E27" s="34">
        <v>10746</v>
      </c>
      <c r="F27" s="34">
        <v>10769</v>
      </c>
      <c r="G27" s="34"/>
      <c r="H27" s="34"/>
      <c r="I27" s="35">
        <f t="shared" si="53"/>
        <v>5175</v>
      </c>
      <c r="J27" s="36"/>
      <c r="K27" s="36"/>
      <c r="L27" s="36">
        <f t="shared" si="55"/>
        <v>23</v>
      </c>
      <c r="M27" s="37">
        <f t="shared" si="56"/>
        <v>5175</v>
      </c>
    </row>
    <row r="28" spans="1:13" s="32" customFormat="1">
      <c r="A28" s="27">
        <v>43227</v>
      </c>
      <c r="B28" s="28" t="s">
        <v>10</v>
      </c>
      <c r="C28" s="28">
        <v>225</v>
      </c>
      <c r="D28" s="28" t="s">
        <v>9</v>
      </c>
      <c r="E28" s="28">
        <v>10682</v>
      </c>
      <c r="F28" s="28">
        <v>10705</v>
      </c>
      <c r="G28" s="28">
        <v>10735</v>
      </c>
      <c r="H28" s="28"/>
      <c r="I28" s="29">
        <f t="shared" ref="I28" si="57">(IF(D28="SHORT",E28-F28,IF(D28="LONG",F28-E28)))*C28</f>
        <v>5175</v>
      </c>
      <c r="J28" s="30">
        <f t="shared" ref="J28" si="58">(IF(D28="SHORT",IF(G28="",0,F28-G28),IF(D28="LONG",IF(G28="",0,G28-F28))))*C28</f>
        <v>6750</v>
      </c>
      <c r="K28" s="30"/>
      <c r="L28" s="30">
        <f t="shared" ref="L28" si="59">(J28+I28+K28)/C28</f>
        <v>53</v>
      </c>
      <c r="M28" s="31">
        <f t="shared" ref="M28" si="60">L28*C28</f>
        <v>11925</v>
      </c>
    </row>
    <row r="29" spans="1:13" s="32" customFormat="1">
      <c r="A29" s="27">
        <v>43224</v>
      </c>
      <c r="B29" s="28" t="s">
        <v>10</v>
      </c>
      <c r="C29" s="28">
        <v>225</v>
      </c>
      <c r="D29" s="28" t="s">
        <v>9</v>
      </c>
      <c r="E29" s="28">
        <v>10656</v>
      </c>
      <c r="F29" s="28">
        <v>10679</v>
      </c>
      <c r="G29" s="28">
        <v>10709</v>
      </c>
      <c r="H29" s="28"/>
      <c r="I29" s="29">
        <f t="shared" ref="I29" si="61">(IF(D29="SHORT",E29-F29,IF(D29="LONG",F29-E29)))*C29</f>
        <v>5175</v>
      </c>
      <c r="J29" s="30">
        <f t="shared" ref="J29" si="62">(IF(D29="SHORT",IF(G29="",0,F29-G29),IF(D29="LONG",IF(G29="",0,G29-F29))))*C29</f>
        <v>6750</v>
      </c>
      <c r="K29" s="30"/>
      <c r="L29" s="30">
        <f t="shared" ref="L29" si="63">(J29+I29+K29)/C29</f>
        <v>53</v>
      </c>
      <c r="M29" s="31">
        <f t="shared" ref="M29" si="64">L29*C29</f>
        <v>11925</v>
      </c>
    </row>
    <row r="30" spans="1:13" s="38" customFormat="1">
      <c r="A30" s="33">
        <v>43223</v>
      </c>
      <c r="B30" s="39" t="s">
        <v>12</v>
      </c>
      <c r="C30" s="34">
        <v>120</v>
      </c>
      <c r="D30" s="39" t="s">
        <v>9</v>
      </c>
      <c r="E30" s="34">
        <v>25700</v>
      </c>
      <c r="F30" s="34">
        <v>25747</v>
      </c>
      <c r="G30" s="34"/>
      <c r="H30" s="34"/>
      <c r="I30" s="35">
        <f t="shared" ref="I30:I31" si="65">(IF(D30="SHORT",E30-F30,IF(D30="LONG",F30-E30)))*C30</f>
        <v>5640</v>
      </c>
      <c r="J30" s="36"/>
      <c r="K30" s="36"/>
      <c r="L30" s="36">
        <f t="shared" ref="L30:L31" si="66">(J30+I30+K30)/C30</f>
        <v>47</v>
      </c>
      <c r="M30" s="37">
        <f t="shared" ref="M30:M31" si="67">L30*C30</f>
        <v>5640</v>
      </c>
    </row>
    <row r="31" spans="1:13" s="38" customFormat="1">
      <c r="A31" s="33">
        <v>43223</v>
      </c>
      <c r="B31" s="39" t="s">
        <v>10</v>
      </c>
      <c r="C31" s="34">
        <v>225</v>
      </c>
      <c r="D31" s="39" t="s">
        <v>11</v>
      </c>
      <c r="E31" s="34">
        <v>10682</v>
      </c>
      <c r="F31" s="34">
        <v>10702.5</v>
      </c>
      <c r="G31" s="34"/>
      <c r="H31" s="34"/>
      <c r="I31" s="35">
        <f t="shared" si="65"/>
        <v>-4612.5</v>
      </c>
      <c r="J31" s="36"/>
      <c r="K31" s="36"/>
      <c r="L31" s="36">
        <f t="shared" si="66"/>
        <v>-20.5</v>
      </c>
      <c r="M31" s="37">
        <f t="shared" si="67"/>
        <v>-4612.5</v>
      </c>
    </row>
    <row r="32" spans="1:13" s="38" customFormat="1">
      <c r="A32" s="33">
        <v>43222</v>
      </c>
      <c r="B32" s="39" t="s">
        <v>10</v>
      </c>
      <c r="C32" s="34">
        <v>225</v>
      </c>
      <c r="D32" s="39" t="s">
        <v>9</v>
      </c>
      <c r="E32" s="34">
        <v>10761</v>
      </c>
      <c r="F32" s="34">
        <v>10740.5</v>
      </c>
      <c r="G32" s="34"/>
      <c r="H32" s="34"/>
      <c r="I32" s="35">
        <f t="shared" ref="I32" si="68">(IF(D32="SHORT",E32-F32,IF(D32="LONG",F32-E32)))*C32</f>
        <v>-4612.5</v>
      </c>
      <c r="J32" s="36"/>
      <c r="K32" s="36"/>
      <c r="L32" s="36">
        <f t="shared" ref="L32" si="69">(J32+I32+K32)/C32</f>
        <v>-20.5</v>
      </c>
      <c r="M32" s="37">
        <f t="shared" ref="M32" si="70">L32*C32</f>
        <v>-4612.5</v>
      </c>
    </row>
    <row r="33" spans="1:13" ht="15.75">
      <c r="A33" s="24"/>
      <c r="B33" s="25"/>
      <c r="C33" s="25"/>
      <c r="D33" s="25"/>
      <c r="E33" s="25"/>
      <c r="F33" s="25"/>
      <c r="G33" s="25"/>
      <c r="H33" s="25"/>
      <c r="I33" s="46"/>
      <c r="J33" s="47"/>
      <c r="K33" s="48"/>
      <c r="L33" s="26"/>
      <c r="M33" s="25"/>
    </row>
    <row r="34" spans="1:13" s="38" customFormat="1">
      <c r="A34" s="33">
        <v>43220</v>
      </c>
      <c r="B34" s="39" t="s">
        <v>10</v>
      </c>
      <c r="C34" s="34">
        <v>225</v>
      </c>
      <c r="D34" s="39" t="s">
        <v>9</v>
      </c>
      <c r="E34" s="34">
        <v>10773</v>
      </c>
      <c r="F34" s="34">
        <v>10781</v>
      </c>
      <c r="G34" s="34"/>
      <c r="H34" s="34"/>
      <c r="I34" s="35">
        <f t="shared" ref="I34" si="71">(IF(D34="SHORT",E34-F34,IF(D34="LONG",F34-E34)))*C34</f>
        <v>1800</v>
      </c>
      <c r="J34" s="36"/>
      <c r="K34" s="36"/>
      <c r="L34" s="36">
        <f t="shared" ref="L34" si="72">(J34+I34+K34)/C34</f>
        <v>8</v>
      </c>
      <c r="M34" s="37">
        <f t="shared" ref="M34" si="73">L34*C34</f>
        <v>1800</v>
      </c>
    </row>
    <row r="35" spans="1:13" s="32" customFormat="1">
      <c r="A35" s="27">
        <v>43217</v>
      </c>
      <c r="B35" s="28" t="s">
        <v>10</v>
      </c>
      <c r="C35" s="28">
        <v>225</v>
      </c>
      <c r="D35" s="28" t="s">
        <v>9</v>
      </c>
      <c r="E35" s="28">
        <v>10726</v>
      </c>
      <c r="F35" s="28">
        <v>10750</v>
      </c>
      <c r="G35" s="28">
        <v>10780</v>
      </c>
      <c r="H35" s="28"/>
      <c r="I35" s="29">
        <f t="shared" ref="I35" si="74">(IF(D35="SHORT",E35-F35,IF(D35="LONG",F35-E35)))*C35</f>
        <v>5400</v>
      </c>
      <c r="J35" s="30">
        <f t="shared" ref="J35" si="75">(IF(D35="SHORT",IF(G35="",0,F35-G35),IF(D35="LONG",IF(G35="",0,G35-F35))))*C35</f>
        <v>6750</v>
      </c>
      <c r="K35" s="30"/>
      <c r="L35" s="30">
        <f t="shared" ref="L35" si="76">(J35+I35+K35)/C35</f>
        <v>54</v>
      </c>
      <c r="M35" s="31">
        <f t="shared" ref="M35" si="77">L35*C35</f>
        <v>12150</v>
      </c>
    </row>
    <row r="36" spans="1:13" s="32" customFormat="1">
      <c r="A36" s="27">
        <v>43216</v>
      </c>
      <c r="B36" s="28" t="s">
        <v>12</v>
      </c>
      <c r="C36" s="28">
        <v>120</v>
      </c>
      <c r="D36" s="28" t="s">
        <v>9</v>
      </c>
      <c r="E36" s="28">
        <v>24844</v>
      </c>
      <c r="F36" s="28">
        <v>24898</v>
      </c>
      <c r="G36" s="28">
        <v>24968</v>
      </c>
      <c r="H36" s="28"/>
      <c r="I36" s="29">
        <f t="shared" ref="I36" si="78">(IF(D36="SHORT",E36-F36,IF(D36="LONG",F36-E36)))*C36</f>
        <v>6480</v>
      </c>
      <c r="J36" s="30">
        <f t="shared" ref="J36" si="79">(IF(D36="SHORT",IF(G36="",0,F36-G36),IF(D36="LONG",IF(G36="",0,G36-F36))))*C36</f>
        <v>8400</v>
      </c>
      <c r="K36" s="30"/>
      <c r="L36" s="30">
        <f t="shared" ref="L36" si="80">(J36+I36+K36)/C36</f>
        <v>124</v>
      </c>
      <c r="M36" s="31">
        <f t="shared" ref="M36" si="81">L36*C36</f>
        <v>14880</v>
      </c>
    </row>
    <row r="37" spans="1:13" s="38" customFormat="1">
      <c r="A37" s="33">
        <v>43216</v>
      </c>
      <c r="B37" s="39" t="s">
        <v>10</v>
      </c>
      <c r="C37" s="34">
        <v>225</v>
      </c>
      <c r="D37" s="39" t="s">
        <v>9</v>
      </c>
      <c r="E37" s="34">
        <v>10569</v>
      </c>
      <c r="F37" s="34">
        <v>10593</v>
      </c>
      <c r="G37" s="34"/>
      <c r="H37" s="34"/>
      <c r="I37" s="35">
        <f t="shared" ref="I37" si="82">(IF(D37="SHORT",E37-F37,IF(D37="LONG",F37-E37)))*C37</f>
        <v>5400</v>
      </c>
      <c r="J37" s="36"/>
      <c r="K37" s="36"/>
      <c r="L37" s="36">
        <f t="shared" ref="L37" si="83">(J37+I37+K37)/C37</f>
        <v>24</v>
      </c>
      <c r="M37" s="37">
        <f t="shared" ref="M37" si="84">L37*C37</f>
        <v>5400</v>
      </c>
    </row>
    <row r="38" spans="1:13" s="38" customFormat="1">
      <c r="A38" s="33">
        <v>43215</v>
      </c>
      <c r="B38" s="39" t="s">
        <v>10</v>
      </c>
      <c r="C38" s="34">
        <v>225</v>
      </c>
      <c r="D38" s="39" t="s">
        <v>9</v>
      </c>
      <c r="E38" s="34">
        <v>10590</v>
      </c>
      <c r="F38" s="34">
        <v>10613</v>
      </c>
      <c r="G38" s="34"/>
      <c r="H38" s="34"/>
      <c r="I38" s="35">
        <f t="shared" ref="I38" si="85">(IF(D38="SHORT",E38-F38,IF(D38="LONG",F38-E38)))*C38</f>
        <v>5175</v>
      </c>
      <c r="J38" s="36"/>
      <c r="K38" s="36"/>
      <c r="L38" s="36">
        <f t="shared" ref="L38" si="86">(J38+I38+K38)/C38</f>
        <v>23</v>
      </c>
      <c r="M38" s="37">
        <f t="shared" ref="M38" si="87">L38*C38</f>
        <v>5175</v>
      </c>
    </row>
    <row r="39" spans="1:13" s="38" customFormat="1">
      <c r="A39" s="33">
        <v>43214</v>
      </c>
      <c r="B39" s="39" t="s">
        <v>10</v>
      </c>
      <c r="C39" s="34">
        <v>225</v>
      </c>
      <c r="D39" s="39" t="s">
        <v>9</v>
      </c>
      <c r="E39" s="34">
        <v>10592</v>
      </c>
      <c r="F39" s="34">
        <v>10616</v>
      </c>
      <c r="G39" s="34"/>
      <c r="H39" s="34"/>
      <c r="I39" s="35">
        <f t="shared" ref="I39" si="88">(IF(D39="SHORT",E39-F39,IF(D39="LONG",F39-E39)))*C39</f>
        <v>5400</v>
      </c>
      <c r="J39" s="36"/>
      <c r="K39" s="36"/>
      <c r="L39" s="36">
        <f t="shared" ref="L39" si="89">(J39+I39+K39)/C39</f>
        <v>24</v>
      </c>
      <c r="M39" s="37">
        <f t="shared" ref="M39" si="90">L39*C39</f>
        <v>5400</v>
      </c>
    </row>
    <row r="40" spans="1:13" s="38" customFormat="1">
      <c r="A40" s="33">
        <v>43209</v>
      </c>
      <c r="B40" s="39" t="s">
        <v>10</v>
      </c>
      <c r="C40" s="34">
        <v>225</v>
      </c>
      <c r="D40" s="39" t="s">
        <v>9</v>
      </c>
      <c r="E40" s="34">
        <v>10562</v>
      </c>
      <c r="F40" s="34">
        <v>10585</v>
      </c>
      <c r="G40" s="34"/>
      <c r="H40" s="34"/>
      <c r="I40" s="35">
        <f t="shared" ref="I40" si="91">(IF(D40="SHORT",E40-F40,IF(D40="LONG",F40-E40)))*C40</f>
        <v>5175</v>
      </c>
      <c r="J40" s="36"/>
      <c r="K40" s="36"/>
      <c r="L40" s="36">
        <f t="shared" ref="L40" si="92">(J40+I40+K40)/C40</f>
        <v>23</v>
      </c>
      <c r="M40" s="37">
        <f t="shared" ref="M40" si="93">L40*C40</f>
        <v>5175</v>
      </c>
    </row>
    <row r="41" spans="1:13" s="38" customFormat="1">
      <c r="A41" s="33">
        <v>43208</v>
      </c>
      <c r="B41" s="39" t="s">
        <v>12</v>
      </c>
      <c r="C41" s="34">
        <v>80</v>
      </c>
      <c r="D41" s="39" t="s">
        <v>9</v>
      </c>
      <c r="E41" s="34">
        <v>25338</v>
      </c>
      <c r="F41" s="34">
        <v>25274</v>
      </c>
      <c r="G41" s="34"/>
      <c r="H41" s="34"/>
      <c r="I41" s="35">
        <f t="shared" ref="I41" si="94">(IF(D41="SHORT",E41-F41,IF(D41="LONG",F41-E41)))*C41</f>
        <v>-5120</v>
      </c>
      <c r="J41" s="36"/>
      <c r="K41" s="36"/>
      <c r="L41" s="36">
        <f t="shared" ref="L41" si="95">(J41+I41+K41)/C41</f>
        <v>-64</v>
      </c>
      <c r="M41" s="37">
        <f t="shared" ref="M41" si="96">L41*C41</f>
        <v>-5120</v>
      </c>
    </row>
    <row r="42" spans="1:13" s="38" customFormat="1">
      <c r="A42" s="33">
        <v>43208</v>
      </c>
      <c r="B42" s="39" t="s">
        <v>10</v>
      </c>
      <c r="C42" s="34">
        <v>225</v>
      </c>
      <c r="D42" s="39" t="s">
        <v>9</v>
      </c>
      <c r="E42" s="34">
        <v>10566</v>
      </c>
      <c r="F42" s="34">
        <v>10589</v>
      </c>
      <c r="G42" s="34"/>
      <c r="H42" s="34"/>
      <c r="I42" s="35">
        <f t="shared" ref="I42" si="97">(IF(D42="SHORT",E42-F42,IF(D42="LONG",F42-E42)))*C42</f>
        <v>5175</v>
      </c>
      <c r="J42" s="36"/>
      <c r="K42" s="36"/>
      <c r="L42" s="36">
        <f t="shared" ref="L42" si="98">(J42+I42+K42)/C42</f>
        <v>23</v>
      </c>
      <c r="M42" s="37">
        <f t="shared" ref="M42" si="99">L42*C42</f>
        <v>5175</v>
      </c>
    </row>
    <row r="43" spans="1:13" s="38" customFormat="1">
      <c r="A43" s="33">
        <v>43207</v>
      </c>
      <c r="B43" s="39" t="s">
        <v>12</v>
      </c>
      <c r="C43" s="34">
        <v>120</v>
      </c>
      <c r="D43" s="39" t="s">
        <v>11</v>
      </c>
      <c r="E43" s="34">
        <v>25281</v>
      </c>
      <c r="F43" s="34">
        <v>25225</v>
      </c>
      <c r="G43" s="34"/>
      <c r="H43" s="34"/>
      <c r="I43" s="35">
        <f t="shared" ref="I43:I44" si="100">(IF(D43="SHORT",E43-F43,IF(D43="LONG",F43-E43)))*C43</f>
        <v>6720</v>
      </c>
      <c r="J43" s="36"/>
      <c r="K43" s="36"/>
      <c r="L43" s="36">
        <f t="shared" ref="L43:L44" si="101">(J43+I43+K43)/C43</f>
        <v>56</v>
      </c>
      <c r="M43" s="37">
        <f t="shared" ref="M43:M44" si="102">L43*C43</f>
        <v>6720</v>
      </c>
    </row>
    <row r="44" spans="1:13" s="38" customFormat="1">
      <c r="A44" s="33">
        <v>43207</v>
      </c>
      <c r="B44" s="39" t="s">
        <v>10</v>
      </c>
      <c r="C44" s="34">
        <v>225</v>
      </c>
      <c r="D44" s="39" t="s">
        <v>11</v>
      </c>
      <c r="E44" s="34">
        <v>10521</v>
      </c>
      <c r="F44" s="34">
        <v>10511</v>
      </c>
      <c r="G44" s="34"/>
      <c r="H44" s="34"/>
      <c r="I44" s="35">
        <f t="shared" si="100"/>
        <v>2250</v>
      </c>
      <c r="J44" s="36"/>
      <c r="K44" s="36"/>
      <c r="L44" s="36">
        <f t="shared" si="101"/>
        <v>10</v>
      </c>
      <c r="M44" s="37">
        <f t="shared" si="102"/>
        <v>2250</v>
      </c>
    </row>
    <row r="45" spans="1:13" s="32" customFormat="1">
      <c r="A45" s="27">
        <v>43206</v>
      </c>
      <c r="B45" s="28" t="s">
        <v>12</v>
      </c>
      <c r="C45" s="28">
        <v>120</v>
      </c>
      <c r="D45" s="28" t="s">
        <v>9</v>
      </c>
      <c r="E45" s="28">
        <v>25156</v>
      </c>
      <c r="F45" s="28">
        <v>25211</v>
      </c>
      <c r="G45" s="28">
        <v>25274</v>
      </c>
      <c r="H45" s="28"/>
      <c r="I45" s="29">
        <f t="shared" ref="I45" si="103">(IF(D45="SHORT",E45-F45,IF(D45="LONG",F45-E45)))*C45</f>
        <v>6600</v>
      </c>
      <c r="J45" s="30">
        <f t="shared" ref="J45" si="104">(IF(D45="SHORT",IF(G45="",0,F45-G45),IF(D45="LONG",IF(G45="",0,G45-F45))))*C45</f>
        <v>7560</v>
      </c>
      <c r="K45" s="30"/>
      <c r="L45" s="30">
        <f t="shared" ref="L45" si="105">(J45+I45+K45)/C45</f>
        <v>118</v>
      </c>
      <c r="M45" s="31">
        <f t="shared" ref="M45" si="106">L45*C45</f>
        <v>14160</v>
      </c>
    </row>
    <row r="46" spans="1:13" s="32" customFormat="1">
      <c r="A46" s="27">
        <v>43206</v>
      </c>
      <c r="B46" s="28" t="s">
        <v>10</v>
      </c>
      <c r="C46" s="28">
        <v>225</v>
      </c>
      <c r="D46" s="28" t="s">
        <v>9</v>
      </c>
      <c r="E46" s="28">
        <v>10475</v>
      </c>
      <c r="F46" s="28">
        <v>10499</v>
      </c>
      <c r="G46" s="28">
        <v>10528</v>
      </c>
      <c r="H46" s="28"/>
      <c r="I46" s="29">
        <f t="shared" ref="I46" si="107">(IF(D46="SHORT",E46-F46,IF(D46="LONG",F46-E46)))*C46</f>
        <v>5400</v>
      </c>
      <c r="J46" s="30">
        <f t="shared" ref="J46" si="108">(IF(D46="SHORT",IF(G46="",0,F46-G46),IF(D46="LONG",IF(G46="",0,G46-F46))))*C46</f>
        <v>6525</v>
      </c>
      <c r="K46" s="30"/>
      <c r="L46" s="30">
        <f t="shared" ref="L46" si="109">(J46+I46+K46)/C46</f>
        <v>53</v>
      </c>
      <c r="M46" s="31">
        <f t="shared" ref="M46" si="110">L46*C46</f>
        <v>11925</v>
      </c>
    </row>
    <row r="47" spans="1:13" s="38" customFormat="1">
      <c r="A47" s="33">
        <v>43203</v>
      </c>
      <c r="B47" s="39" t="s">
        <v>12</v>
      </c>
      <c r="C47" s="34">
        <v>80</v>
      </c>
      <c r="D47" s="39" t="s">
        <v>11</v>
      </c>
      <c r="E47" s="34">
        <v>25169</v>
      </c>
      <c r="F47" s="34">
        <v>25118</v>
      </c>
      <c r="G47" s="34"/>
      <c r="H47" s="34"/>
      <c r="I47" s="35">
        <f t="shared" ref="I47:I48" si="111">(IF(D47="SHORT",E47-F47,IF(D47="LONG",F47-E47)))*C47</f>
        <v>4080</v>
      </c>
      <c r="J47" s="36"/>
      <c r="K47" s="36"/>
      <c r="L47" s="36">
        <f t="shared" ref="L47:L48" si="112">(J47+I47+K47)/C47</f>
        <v>51</v>
      </c>
      <c r="M47" s="37">
        <f t="shared" ref="M47:M48" si="113">L47*C47</f>
        <v>4080</v>
      </c>
    </row>
    <row r="48" spans="1:13" s="38" customFormat="1">
      <c r="A48" s="33">
        <v>43203</v>
      </c>
      <c r="B48" s="34" t="s">
        <v>10</v>
      </c>
      <c r="C48" s="34">
        <v>225</v>
      </c>
      <c r="D48" s="39" t="s">
        <v>9</v>
      </c>
      <c r="E48" s="34">
        <v>10499</v>
      </c>
      <c r="F48" s="34">
        <v>10523</v>
      </c>
      <c r="G48" s="34"/>
      <c r="H48" s="34"/>
      <c r="I48" s="35">
        <f t="shared" si="111"/>
        <v>5400</v>
      </c>
      <c r="J48" s="36"/>
      <c r="K48" s="36"/>
      <c r="L48" s="36">
        <f t="shared" si="112"/>
        <v>24</v>
      </c>
      <c r="M48" s="37">
        <f t="shared" si="113"/>
        <v>5400</v>
      </c>
    </row>
    <row r="49" spans="1:13" s="32" customFormat="1">
      <c r="A49" s="27">
        <v>43202</v>
      </c>
      <c r="B49" s="28" t="s">
        <v>10</v>
      </c>
      <c r="C49" s="28">
        <v>225</v>
      </c>
      <c r="D49" s="28" t="s">
        <v>9</v>
      </c>
      <c r="E49" s="28">
        <v>10425</v>
      </c>
      <c r="F49" s="28">
        <v>10449</v>
      </c>
      <c r="G49" s="28">
        <v>10478</v>
      </c>
      <c r="H49" s="28"/>
      <c r="I49" s="29">
        <f t="shared" ref="I49" si="114">(IF(D49="SHORT",E49-F49,IF(D49="LONG",F49-E49)))*C49</f>
        <v>5400</v>
      </c>
      <c r="J49" s="30">
        <f t="shared" ref="J49" si="115">(IF(D49="SHORT",IF(G49="",0,F49-G49),IF(D49="LONG",IF(G49="",0,G49-F49))))*C49</f>
        <v>6525</v>
      </c>
      <c r="K49" s="30"/>
      <c r="L49" s="30">
        <f t="shared" ref="L49" si="116">(J49+I49+K49)/C49</f>
        <v>53</v>
      </c>
      <c r="M49" s="31">
        <f t="shared" ref="M49" si="117">L49*C49</f>
        <v>11925</v>
      </c>
    </row>
    <row r="50" spans="1:13" s="38" customFormat="1">
      <c r="A50" s="33">
        <v>43200</v>
      </c>
      <c r="B50" s="34" t="s">
        <v>10</v>
      </c>
      <c r="C50" s="34">
        <v>225</v>
      </c>
      <c r="D50" s="39" t="s">
        <v>11</v>
      </c>
      <c r="E50" s="34">
        <v>10402</v>
      </c>
      <c r="F50" s="34">
        <v>10421.5</v>
      </c>
      <c r="G50" s="34"/>
      <c r="H50" s="34"/>
      <c r="I50" s="35">
        <f t="shared" ref="I50" si="118">(IF(D50="SHORT",E50-F50,IF(D50="LONG",F50-E50)))*C50</f>
        <v>-4387.5</v>
      </c>
      <c r="J50" s="36"/>
      <c r="K50" s="36"/>
      <c r="L50" s="36">
        <f t="shared" ref="L50" si="119">(J50+I50+K50)/C50</f>
        <v>-19.5</v>
      </c>
      <c r="M50" s="37">
        <f t="shared" ref="M50" si="120">L50*C50</f>
        <v>-4387.5</v>
      </c>
    </row>
    <row r="51" spans="1:13" s="38" customFormat="1">
      <c r="A51" s="33">
        <v>43195</v>
      </c>
      <c r="B51" s="34" t="s">
        <v>10</v>
      </c>
      <c r="C51" s="34">
        <v>225</v>
      </c>
      <c r="D51" s="39" t="s">
        <v>9</v>
      </c>
      <c r="E51" s="34">
        <v>10315</v>
      </c>
      <c r="F51" s="34">
        <v>10339</v>
      </c>
      <c r="G51" s="34"/>
      <c r="H51" s="34"/>
      <c r="I51" s="35">
        <f t="shared" ref="I51" si="121">(IF(D51="SHORT",E51-F51,IF(D51="LONG",F51-E51)))*C51</f>
        <v>5400</v>
      </c>
      <c r="J51" s="36"/>
      <c r="K51" s="36"/>
      <c r="L51" s="36">
        <f t="shared" ref="L51" si="122">(J51+I51+K51)/C51</f>
        <v>24</v>
      </c>
      <c r="M51" s="37">
        <f t="shared" ref="M51" si="123">L51*C51</f>
        <v>5400</v>
      </c>
    </row>
    <row r="52" spans="1:13" s="32" customFormat="1">
      <c r="A52" s="27">
        <v>43194</v>
      </c>
      <c r="B52" s="28" t="s">
        <v>10</v>
      </c>
      <c r="C52" s="28">
        <v>225</v>
      </c>
      <c r="D52" s="28" t="s">
        <v>11</v>
      </c>
      <c r="E52" s="28">
        <v>10273</v>
      </c>
      <c r="F52" s="28">
        <v>10249</v>
      </c>
      <c r="G52" s="28">
        <v>10222</v>
      </c>
      <c r="H52" s="28"/>
      <c r="I52" s="29">
        <f t="shared" ref="I52" si="124">(IF(D52="SHORT",E52-F52,IF(D52="LONG",F52-E52)))*C52</f>
        <v>5400</v>
      </c>
      <c r="J52" s="30">
        <f t="shared" ref="J52" si="125">(IF(D52="SHORT",IF(G52="",0,F52-G52),IF(D52="LONG",IF(G52="",0,G52-F52))))*C52</f>
        <v>6075</v>
      </c>
      <c r="K52" s="30"/>
      <c r="L52" s="30">
        <f t="shared" ref="L52" si="126">(J52+I52+K52)/C52</f>
        <v>51</v>
      </c>
      <c r="M52" s="31">
        <f t="shared" ref="M52" si="127">L52*C52</f>
        <v>11475</v>
      </c>
    </row>
    <row r="53" spans="1:13" s="32" customFormat="1">
      <c r="A53" s="27">
        <v>43193</v>
      </c>
      <c r="B53" s="28" t="s">
        <v>10</v>
      </c>
      <c r="C53" s="28">
        <v>225</v>
      </c>
      <c r="D53" s="28" t="s">
        <v>9</v>
      </c>
      <c r="E53" s="28">
        <v>10241</v>
      </c>
      <c r="F53" s="28">
        <v>10265</v>
      </c>
      <c r="G53" s="28">
        <v>10294</v>
      </c>
      <c r="H53" s="28"/>
      <c r="I53" s="29">
        <f t="shared" ref="I53" si="128">(IF(D53="SHORT",E53-F53,IF(D53="LONG",F53-E53)))*C53</f>
        <v>5400</v>
      </c>
      <c r="J53" s="30">
        <f t="shared" ref="J53" si="129">(IF(D53="SHORT",IF(G53="",0,F53-G53),IF(D53="LONG",IF(G53="",0,G53-F53))))*C53</f>
        <v>6525</v>
      </c>
      <c r="K53" s="30"/>
      <c r="L53" s="30">
        <f t="shared" ref="L53" si="130">(J53+I53+K53)/C53</f>
        <v>53</v>
      </c>
      <c r="M53" s="31">
        <f t="shared" ref="M53" si="131">L53*C53</f>
        <v>11925</v>
      </c>
    </row>
    <row r="54" spans="1:13" ht="15.75">
      <c r="A54" s="24"/>
      <c r="B54" s="25"/>
      <c r="C54" s="25"/>
      <c r="D54" s="25"/>
      <c r="E54" s="25"/>
      <c r="F54" s="25"/>
      <c r="G54" s="25"/>
      <c r="H54" s="25"/>
      <c r="I54" s="43"/>
      <c r="J54" s="44"/>
      <c r="K54" s="45"/>
      <c r="L54" s="26"/>
      <c r="M54" s="25"/>
    </row>
    <row r="55" spans="1:13" s="38" customFormat="1">
      <c r="A55" s="33">
        <v>43186</v>
      </c>
      <c r="B55" s="39" t="s">
        <v>10</v>
      </c>
      <c r="C55" s="34">
        <v>225</v>
      </c>
      <c r="D55" s="39" t="s">
        <v>9</v>
      </c>
      <c r="E55" s="34">
        <v>10165</v>
      </c>
      <c r="F55" s="34">
        <v>10189</v>
      </c>
      <c r="G55" s="34"/>
      <c r="H55" s="34"/>
      <c r="I55" s="35">
        <f t="shared" ref="I55" si="132">(IF(D55="SHORT",E55-F55,IF(D55="LONG",F55-E55)))*C55</f>
        <v>5400</v>
      </c>
      <c r="J55" s="36"/>
      <c r="K55" s="36"/>
      <c r="L55" s="36">
        <f t="shared" ref="L55" si="133">(J55+I55+K55)/C55</f>
        <v>24</v>
      </c>
      <c r="M55" s="37">
        <f t="shared" ref="M55" si="134">L55*C55</f>
        <v>5400</v>
      </c>
    </row>
    <row r="56" spans="1:13" s="38" customFormat="1">
      <c r="A56" s="33">
        <v>43185</v>
      </c>
      <c r="B56" s="39" t="s">
        <v>10</v>
      </c>
      <c r="C56" s="34">
        <v>225</v>
      </c>
      <c r="D56" s="39" t="s">
        <v>11</v>
      </c>
      <c r="E56" s="34">
        <v>9989</v>
      </c>
      <c r="F56" s="34">
        <v>10008.5</v>
      </c>
      <c r="G56" s="34"/>
      <c r="H56" s="34"/>
      <c r="I56" s="35">
        <f t="shared" ref="I56" si="135">(IF(D56="SHORT",E56-F56,IF(D56="LONG",F56-E56)))*C56</f>
        <v>-4387.5</v>
      </c>
      <c r="J56" s="36"/>
      <c r="K56" s="36"/>
      <c r="L56" s="36">
        <f t="shared" ref="L56" si="136">(J56+I56+K56)/C56</f>
        <v>-19.5</v>
      </c>
      <c r="M56" s="37">
        <f t="shared" ref="M56" si="137">L56*C56</f>
        <v>-4387.5</v>
      </c>
    </row>
    <row r="57" spans="1:13" s="32" customFormat="1">
      <c r="A57" s="27">
        <v>43181</v>
      </c>
      <c r="B57" s="28" t="s">
        <v>10</v>
      </c>
      <c r="C57" s="28">
        <v>225</v>
      </c>
      <c r="D57" s="28" t="s">
        <v>11</v>
      </c>
      <c r="E57" s="28">
        <v>10202</v>
      </c>
      <c r="F57" s="28">
        <v>10179</v>
      </c>
      <c r="G57" s="28">
        <v>10152</v>
      </c>
      <c r="H57" s="28"/>
      <c r="I57" s="29">
        <f t="shared" ref="I57" si="138">(IF(D57="SHORT",E57-F57,IF(D57="LONG",F57-E57)))*C57</f>
        <v>5175</v>
      </c>
      <c r="J57" s="30">
        <f t="shared" ref="J57" si="139">(IF(D57="SHORT",IF(G57="",0,F57-G57),IF(D57="LONG",IF(G57="",0,G57-F57))))*C57</f>
        <v>6075</v>
      </c>
      <c r="K57" s="30"/>
      <c r="L57" s="30">
        <f t="shared" ref="L57" si="140">(J57+I57+K57)/C57</f>
        <v>50</v>
      </c>
      <c r="M57" s="31">
        <f t="shared" ref="M57" si="141">L57*C57</f>
        <v>11250</v>
      </c>
    </row>
    <row r="58" spans="1:13" s="32" customFormat="1">
      <c r="A58" s="27">
        <v>43165</v>
      </c>
      <c r="B58" s="28" t="s">
        <v>10</v>
      </c>
      <c r="C58" s="28">
        <v>225</v>
      </c>
      <c r="D58" s="28" t="s">
        <v>11</v>
      </c>
      <c r="E58" s="28">
        <v>10402</v>
      </c>
      <c r="F58" s="28">
        <v>10378</v>
      </c>
      <c r="G58" s="28">
        <v>10350</v>
      </c>
      <c r="H58" s="28"/>
      <c r="I58" s="29">
        <f t="shared" ref="I58" si="142">(IF(D58="SHORT",E58-F58,IF(D58="LONG",F58-E58)))*C58</f>
        <v>5400</v>
      </c>
      <c r="J58" s="30">
        <f t="shared" ref="J58" si="143">(IF(D58="SHORT",IF(G58="",0,F58-G58),IF(D58="LONG",IF(G58="",0,G58-F58))))*C58</f>
        <v>6300</v>
      </c>
      <c r="K58" s="30"/>
      <c r="L58" s="30">
        <f t="shared" ref="L58" si="144">(J58+I58+K58)/C58</f>
        <v>52</v>
      </c>
      <c r="M58" s="31">
        <f t="shared" ref="M58" si="145">L58*C58</f>
        <v>11700</v>
      </c>
    </row>
    <row r="59" spans="1:13" s="38" customFormat="1">
      <c r="A59" s="33">
        <v>43164</v>
      </c>
      <c r="B59" s="39" t="s">
        <v>10</v>
      </c>
      <c r="C59" s="34">
        <v>225</v>
      </c>
      <c r="D59" s="39" t="s">
        <v>11</v>
      </c>
      <c r="E59" s="34">
        <v>10372</v>
      </c>
      <c r="F59" s="34">
        <v>10347</v>
      </c>
      <c r="G59" s="34"/>
      <c r="H59" s="34"/>
      <c r="I59" s="35">
        <f t="shared" ref="I59" si="146">(IF(D59="SHORT",E59-F59,IF(D59="LONG",F59-E59)))*C59</f>
        <v>5625</v>
      </c>
      <c r="J59" s="36"/>
      <c r="K59" s="36"/>
      <c r="L59" s="36">
        <f t="shared" ref="L59" si="147">(J59+I59+K59)/C59</f>
        <v>25</v>
      </c>
      <c r="M59" s="37">
        <f t="shared" ref="M59" si="148">L59*C59</f>
        <v>5625</v>
      </c>
    </row>
    <row r="60" spans="1:13" ht="15.75">
      <c r="A60" s="24"/>
      <c r="B60" s="25"/>
      <c r="C60" s="25"/>
      <c r="D60" s="25"/>
      <c r="E60" s="25"/>
      <c r="F60" s="25"/>
      <c r="G60" s="25"/>
      <c r="H60" s="25"/>
      <c r="I60" s="40"/>
      <c r="J60" s="41"/>
      <c r="K60" s="42"/>
      <c r="L60" s="26"/>
      <c r="M60" s="25"/>
    </row>
    <row r="61" spans="1:13" s="38" customFormat="1">
      <c r="A61" s="33">
        <v>43159</v>
      </c>
      <c r="B61" s="39" t="s">
        <v>10</v>
      </c>
      <c r="C61" s="34">
        <v>225</v>
      </c>
      <c r="D61" s="39" t="s">
        <v>9</v>
      </c>
      <c r="E61" s="34">
        <v>10514</v>
      </c>
      <c r="F61" s="34">
        <v>10536</v>
      </c>
      <c r="G61" s="34"/>
      <c r="H61" s="34"/>
      <c r="I61" s="35">
        <f t="shared" ref="I61" si="149">(IF(D61="SHORT",E61-F61,IF(D61="LONG",F61-E61)))*C61</f>
        <v>4950</v>
      </c>
      <c r="J61" s="36"/>
      <c r="K61" s="36"/>
      <c r="L61" s="36">
        <f t="shared" ref="L61" si="150">(J61+I61+K61)/C61</f>
        <v>22</v>
      </c>
      <c r="M61" s="37">
        <f t="shared" ref="M61" si="151">L61*C61</f>
        <v>4950</v>
      </c>
    </row>
    <row r="62" spans="1:13" s="38" customFormat="1">
      <c r="A62" s="33">
        <v>43159</v>
      </c>
      <c r="B62" s="39" t="s">
        <v>12</v>
      </c>
      <c r="C62" s="34">
        <v>120</v>
      </c>
      <c r="D62" s="39" t="s">
        <v>9</v>
      </c>
      <c r="E62" s="34">
        <v>25192</v>
      </c>
      <c r="F62" s="34">
        <v>25257</v>
      </c>
      <c r="G62" s="34"/>
      <c r="H62" s="34"/>
      <c r="I62" s="35">
        <f t="shared" ref="I62" si="152">(IF(D62="SHORT",E62-F62,IF(D62="LONG",F62-E62)))*C62</f>
        <v>7800</v>
      </c>
      <c r="J62" s="36"/>
      <c r="K62" s="36"/>
      <c r="L62" s="36">
        <f t="shared" ref="L62" si="153">(J62+I62+K62)/C62</f>
        <v>65</v>
      </c>
      <c r="M62" s="37">
        <f t="shared" ref="M62" si="154">L62*C62</f>
        <v>7800</v>
      </c>
    </row>
    <row r="63" spans="1:13" s="38" customFormat="1">
      <c r="A63" s="33">
        <v>43158</v>
      </c>
      <c r="B63" s="34" t="s">
        <v>10</v>
      </c>
      <c r="C63" s="34">
        <v>225</v>
      </c>
      <c r="D63" s="39" t="s">
        <v>11</v>
      </c>
      <c r="E63" s="34">
        <v>10567</v>
      </c>
      <c r="F63" s="34">
        <v>10495</v>
      </c>
      <c r="G63" s="34"/>
      <c r="H63" s="34"/>
      <c r="I63" s="35">
        <f t="shared" ref="I63" si="155">(IF(D63="SHORT",E63-F63,IF(D63="LONG",F63-E63)))*C63</f>
        <v>16200</v>
      </c>
      <c r="J63" s="36"/>
      <c r="K63" s="36"/>
      <c r="L63" s="36">
        <f t="shared" ref="L63" si="156">(J63+I63+K63)/C63</f>
        <v>72</v>
      </c>
      <c r="M63" s="37">
        <f t="shared" ref="M63" si="157">L63*C63</f>
        <v>16200</v>
      </c>
    </row>
    <row r="64" spans="1:13" s="38" customFormat="1">
      <c r="A64" s="33">
        <v>43157</v>
      </c>
      <c r="B64" s="34" t="s">
        <v>10</v>
      </c>
      <c r="C64" s="34">
        <v>225</v>
      </c>
      <c r="D64" s="34" t="s">
        <v>9</v>
      </c>
      <c r="E64" s="34">
        <v>10583</v>
      </c>
      <c r="F64" s="34">
        <v>10607</v>
      </c>
      <c r="G64" s="34"/>
      <c r="H64" s="34"/>
      <c r="I64" s="35">
        <f t="shared" ref="I64" si="158">(IF(D64="SHORT",E64-F64,IF(D64="LONG",F64-E64)))*C64</f>
        <v>5400</v>
      </c>
      <c r="J64" s="36"/>
      <c r="K64" s="36"/>
      <c r="L64" s="36">
        <f t="shared" ref="L64" si="159">(J64+I64+K64)/C64</f>
        <v>24</v>
      </c>
      <c r="M64" s="37">
        <f t="shared" ref="M64" si="160">L64*C64</f>
        <v>5400</v>
      </c>
    </row>
    <row r="65" spans="1:13" s="32" customFormat="1">
      <c r="A65" s="27">
        <v>43157</v>
      </c>
      <c r="B65" s="28" t="s">
        <v>12</v>
      </c>
      <c r="C65" s="28">
        <v>120</v>
      </c>
      <c r="D65" s="28" t="s">
        <v>9</v>
      </c>
      <c r="E65" s="28">
        <v>25617</v>
      </c>
      <c r="F65" s="28">
        <v>25682</v>
      </c>
      <c r="G65" s="28">
        <v>25759</v>
      </c>
      <c r="H65" s="28"/>
      <c r="I65" s="29">
        <f t="shared" ref="I65" si="161">(IF(D65="SHORT",E65-F65,IF(D65="LONG",F65-E65)))*C65</f>
        <v>7800</v>
      </c>
      <c r="J65" s="30">
        <f t="shared" ref="J65" si="162">(IF(D65="SHORT",IF(G65="",0,F65-G65),IF(D65="LONG",IF(G65="",0,G65-F65))))*C65</f>
        <v>9240</v>
      </c>
      <c r="K65" s="30"/>
      <c r="L65" s="30">
        <f t="shared" ref="L65" si="163">(J65+I65+K65)/C65</f>
        <v>142</v>
      </c>
      <c r="M65" s="31">
        <f t="shared" ref="M65" si="164">L65*C65</f>
        <v>17040</v>
      </c>
    </row>
    <row r="66" spans="1:13" s="38" customFormat="1">
      <c r="A66" s="33">
        <v>43154</v>
      </c>
      <c r="B66" s="34" t="s">
        <v>10</v>
      </c>
      <c r="C66" s="34">
        <v>225</v>
      </c>
      <c r="D66" s="34" t="s">
        <v>9</v>
      </c>
      <c r="E66" s="34">
        <v>10506</v>
      </c>
      <c r="F66" s="34">
        <v>10557</v>
      </c>
      <c r="G66" s="34"/>
      <c r="H66" s="34"/>
      <c r="I66" s="35">
        <f t="shared" ref="I66" si="165">(IF(D66="SHORT",E66-F66,IF(D66="LONG",F66-E66)))*C66</f>
        <v>11475</v>
      </c>
      <c r="J66" s="36"/>
      <c r="K66" s="36"/>
      <c r="L66" s="36">
        <f t="shared" ref="L66" si="166">(J66+I66+K66)/C66</f>
        <v>51</v>
      </c>
      <c r="M66" s="37">
        <f t="shared" ref="M66" si="167">L66*C66</f>
        <v>11475</v>
      </c>
    </row>
    <row r="67" spans="1:13" s="38" customFormat="1">
      <c r="A67" s="33">
        <v>43153</v>
      </c>
      <c r="B67" s="34" t="s">
        <v>10</v>
      </c>
      <c r="C67" s="34">
        <v>225</v>
      </c>
      <c r="D67" s="34" t="s">
        <v>9</v>
      </c>
      <c r="E67" s="34">
        <v>10359</v>
      </c>
      <c r="F67" s="34">
        <v>10382</v>
      </c>
      <c r="G67" s="34"/>
      <c r="H67" s="34"/>
      <c r="I67" s="35">
        <f t="shared" ref="I67" si="168">(IF(D67="SHORT",E67-F67,IF(D67="LONG",F67-E67)))*C67</f>
        <v>5175</v>
      </c>
      <c r="J67" s="36"/>
      <c r="K67" s="36"/>
      <c r="L67" s="36">
        <f t="shared" ref="L67" si="169">(J67+I67+K67)/C67</f>
        <v>23</v>
      </c>
      <c r="M67" s="37">
        <f t="shared" ref="M67" si="170">L67*C67</f>
        <v>5175</v>
      </c>
    </row>
    <row r="68" spans="1:13" s="38" customFormat="1">
      <c r="A68" s="33">
        <v>43152</v>
      </c>
      <c r="B68" s="34" t="s">
        <v>12</v>
      </c>
      <c r="C68" s="34">
        <v>80</v>
      </c>
      <c r="D68" s="34" t="s">
        <v>9</v>
      </c>
      <c r="E68" s="34">
        <v>24936</v>
      </c>
      <c r="F68" s="34">
        <v>24881</v>
      </c>
      <c r="G68" s="34"/>
      <c r="H68" s="34"/>
      <c r="I68" s="35">
        <f t="shared" ref="I68" si="171">(IF(D68="SHORT",E68-F68,IF(D68="LONG",F68-E68)))*C68</f>
        <v>-4400</v>
      </c>
      <c r="J68" s="36"/>
      <c r="K68" s="36"/>
      <c r="L68" s="36">
        <f t="shared" ref="L68" si="172">(J68+I68+K68)/C68</f>
        <v>-55</v>
      </c>
      <c r="M68" s="37">
        <f t="shared" ref="M68" si="173">L68*C68</f>
        <v>-4400</v>
      </c>
    </row>
    <row r="69" spans="1:13" s="32" customFormat="1">
      <c r="A69" s="27">
        <v>43150</v>
      </c>
      <c r="B69" s="28" t="s">
        <v>10</v>
      </c>
      <c r="C69" s="28">
        <v>225</v>
      </c>
      <c r="D69" s="28" t="s">
        <v>11</v>
      </c>
      <c r="E69" s="28">
        <v>10390.5</v>
      </c>
      <c r="F69" s="28">
        <v>10366</v>
      </c>
      <c r="G69" s="28">
        <v>10338</v>
      </c>
      <c r="H69" s="28"/>
      <c r="I69" s="29">
        <f t="shared" ref="I69:I72" si="174">(IF(D69="SHORT",E69-F69,IF(D69="LONG",F69-E69)))*C69</f>
        <v>5512.5</v>
      </c>
      <c r="J69" s="30">
        <f t="shared" ref="J69:J70" si="175">(IF(D69="SHORT",IF(G69="",0,F69-G69),IF(D69="LONG",IF(G69="",0,G69-F69))))*C69</f>
        <v>6300</v>
      </c>
      <c r="K69" s="30"/>
      <c r="L69" s="30">
        <f t="shared" ref="L69:L72" si="176">(J69+I69+K69)/C69</f>
        <v>52.5</v>
      </c>
      <c r="M69" s="31">
        <f t="shared" ref="M69:M72" si="177">L69*C69</f>
        <v>11812.5</v>
      </c>
    </row>
    <row r="70" spans="1:13" s="32" customFormat="1">
      <c r="A70" s="27">
        <v>43147</v>
      </c>
      <c r="B70" s="28" t="s">
        <v>10</v>
      </c>
      <c r="C70" s="28">
        <v>225</v>
      </c>
      <c r="D70" s="28" t="s">
        <v>11</v>
      </c>
      <c r="E70" s="28">
        <v>10521</v>
      </c>
      <c r="F70" s="28">
        <v>10496</v>
      </c>
      <c r="G70" s="28">
        <v>10466</v>
      </c>
      <c r="H70" s="28"/>
      <c r="I70" s="29">
        <f t="shared" si="174"/>
        <v>5625</v>
      </c>
      <c r="J70" s="30">
        <f t="shared" si="175"/>
        <v>6750</v>
      </c>
      <c r="K70" s="30"/>
      <c r="L70" s="30">
        <f t="shared" si="176"/>
        <v>55</v>
      </c>
      <c r="M70" s="31">
        <f t="shared" si="177"/>
        <v>12375</v>
      </c>
    </row>
    <row r="71" spans="1:13" s="38" customFormat="1">
      <c r="A71" s="33">
        <v>43145</v>
      </c>
      <c r="B71" s="34" t="s">
        <v>10</v>
      </c>
      <c r="C71" s="34">
        <v>225</v>
      </c>
      <c r="D71" s="34" t="s">
        <v>9</v>
      </c>
      <c r="E71" s="34">
        <v>10570.5</v>
      </c>
      <c r="F71" s="34">
        <v>10551</v>
      </c>
      <c r="G71" s="34"/>
      <c r="H71" s="34"/>
      <c r="I71" s="35">
        <f t="shared" si="174"/>
        <v>-4387.5</v>
      </c>
      <c r="J71" s="36"/>
      <c r="K71" s="36"/>
      <c r="L71" s="36">
        <f t="shared" si="176"/>
        <v>-19.5</v>
      </c>
      <c r="M71" s="37">
        <f t="shared" si="177"/>
        <v>-4387.5</v>
      </c>
    </row>
    <row r="72" spans="1:13" s="38" customFormat="1">
      <c r="A72" s="33">
        <v>43139</v>
      </c>
      <c r="B72" s="34" t="s">
        <v>10</v>
      </c>
      <c r="C72" s="34">
        <v>225</v>
      </c>
      <c r="D72" s="34" t="s">
        <v>9</v>
      </c>
      <c r="E72" s="34">
        <v>10608</v>
      </c>
      <c r="F72" s="34">
        <v>10630</v>
      </c>
      <c r="G72" s="34"/>
      <c r="H72" s="34"/>
      <c r="I72" s="35">
        <f t="shared" si="174"/>
        <v>4950</v>
      </c>
      <c r="J72" s="36"/>
      <c r="K72" s="36"/>
      <c r="L72" s="36">
        <f t="shared" si="176"/>
        <v>22</v>
      </c>
      <c r="M72" s="37">
        <f t="shared" si="177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62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64" t="s">
        <v>7</v>
      </c>
      <c r="J6" s="64"/>
      <c r="K6" s="64"/>
      <c r="L6" s="65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65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66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</row>
    <row r="9" spans="1:20">
      <c r="I9" s="2"/>
      <c r="J9" s="2"/>
      <c r="K9" s="2"/>
      <c r="L9" s="2"/>
    </row>
    <row r="10" spans="1:20" ht="18.75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NIFTY FUTURE</vt:lpstr>
      <vt:lpstr>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user</cp:lastModifiedBy>
  <cp:lastPrinted>2014-11-07T10:10:47Z</cp:lastPrinted>
  <dcterms:created xsi:type="dcterms:W3CDTF">2010-09-13T11:31:08Z</dcterms:created>
  <dcterms:modified xsi:type="dcterms:W3CDTF">2018-06-11T10:20:35Z</dcterms:modified>
</cp:coreProperties>
</file>