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/>
  </bookViews>
  <sheets>
    <sheet name="MCX Combo" sheetId="2" r:id="rId1"/>
    <sheet name="MCX Premium" sheetId="3" r:id="rId2"/>
    <sheet name="Till Feb-17" sheetId="1" state="hidden" r:id="rId3"/>
    <sheet name="MCX OPTION" sheetId="4" r:id="rId4"/>
  </sheets>
  <definedNames>
    <definedName name="_xlnm._FilterDatabase" localSheetId="0" hidden="1">'MCX Combo'!$A$4:$N$529</definedName>
    <definedName name="_xlnm._FilterDatabase" localSheetId="1" hidden="1">'MCX Premium'!$A$4:$N$286</definedName>
  </definedNames>
  <calcPr calcId="124519"/>
</workbook>
</file>

<file path=xl/calcChain.xml><?xml version="1.0" encoding="utf-8"?>
<calcChain xmlns="http://schemas.openxmlformats.org/spreadsheetml/2006/main">
  <c r="J8" i="3"/>
  <c r="M8" s="1"/>
  <c r="N8" s="1"/>
  <c r="J10" i="2"/>
  <c r="M10" s="1"/>
  <c r="N10" s="1"/>
  <c r="J11"/>
  <c r="M11" s="1"/>
  <c r="N11" s="1"/>
  <c r="J12"/>
  <c r="M12" s="1"/>
  <c r="N12" s="1"/>
  <c r="J6"/>
  <c r="M6" s="1"/>
  <c r="N6" s="1"/>
  <c r="J7"/>
  <c r="M7" s="1"/>
  <c r="N7" s="1"/>
  <c r="L9"/>
  <c r="J8"/>
  <c r="K9"/>
  <c r="J9"/>
  <c r="J6" i="3"/>
  <c r="K7"/>
  <c r="J7"/>
  <c r="J13" i="2"/>
  <c r="M13" s="1"/>
  <c r="N13" s="1"/>
  <c r="K14"/>
  <c r="J14"/>
  <c r="K15"/>
  <c r="J15"/>
  <c r="J16"/>
  <c r="M16" s="1"/>
  <c r="N16" s="1"/>
  <c r="J17"/>
  <c r="M17" s="1"/>
  <c r="N17" s="1"/>
  <c r="J9" i="3"/>
  <c r="M9" s="1"/>
  <c r="N9" s="1"/>
  <c r="J10"/>
  <c r="M10" s="1"/>
  <c r="N10" s="1"/>
  <c r="J11"/>
  <c r="M11" s="1"/>
  <c r="N11" s="1"/>
  <c r="J12"/>
  <c r="M12" s="1"/>
  <c r="N12" s="1"/>
  <c r="J18" i="2"/>
  <c r="M18" s="1"/>
  <c r="N18" s="1"/>
  <c r="J19"/>
  <c r="K20"/>
  <c r="J20"/>
  <c r="J21"/>
  <c r="M21" s="1"/>
  <c r="N21" s="1"/>
  <c r="J13" i="3"/>
  <c r="M13" s="1"/>
  <c r="N13" s="1"/>
  <c r="J14"/>
  <c r="M14" s="1"/>
  <c r="N14" s="1"/>
  <c r="J22" i="2"/>
  <c r="K23"/>
  <c r="J23"/>
  <c r="J24"/>
  <c r="M24" s="1"/>
  <c r="N24" s="1"/>
  <c r="J15" i="3"/>
  <c r="M15" s="1"/>
  <c r="N15" s="1"/>
  <c r="J25" i="2"/>
  <c r="M25" s="1"/>
  <c r="N25" s="1"/>
  <c r="J26"/>
  <c r="M26" s="1"/>
  <c r="N26" s="1"/>
  <c r="J27"/>
  <c r="M27" s="1"/>
  <c r="N27" s="1"/>
  <c r="K29"/>
  <c r="J29"/>
  <c r="J16" i="3"/>
  <c r="M16" s="1"/>
  <c r="N16" s="1"/>
  <c r="J30" i="2"/>
  <c r="M30" s="1"/>
  <c r="N30" s="1"/>
  <c r="J31"/>
  <c r="M31" s="1"/>
  <c r="N31" s="1"/>
  <c r="J32"/>
  <c r="M32" s="1"/>
  <c r="N32" s="1"/>
  <c r="J33"/>
  <c r="M33" s="1"/>
  <c r="N33" s="1"/>
  <c r="J34"/>
  <c r="M34" s="1"/>
  <c r="N34" s="1"/>
  <c r="J35"/>
  <c r="M35" s="1"/>
  <c r="N35" s="1"/>
  <c r="K19" i="3"/>
  <c r="J19"/>
  <c r="K18"/>
  <c r="J18"/>
  <c r="J17"/>
  <c r="M17" s="1"/>
  <c r="N17" s="1"/>
  <c r="J38" i="2"/>
  <c r="K36"/>
  <c r="J36"/>
  <c r="K37"/>
  <c r="J37"/>
  <c r="J23" i="3"/>
  <c r="M23" s="1"/>
  <c r="N23" s="1"/>
  <c r="J22"/>
  <c r="M22" s="1"/>
  <c r="N22" s="1"/>
  <c r="K21"/>
  <c r="J21"/>
  <c r="K20"/>
  <c r="J20"/>
  <c r="K39" i="2"/>
  <c r="K40"/>
  <c r="J39"/>
  <c r="M39" s="1"/>
  <c r="N39" s="1"/>
  <c r="J40"/>
  <c r="J41"/>
  <c r="M41" s="1"/>
  <c r="N41" s="1"/>
  <c r="J42"/>
  <c r="M42" s="1"/>
  <c r="N42" s="1"/>
  <c r="J27" i="3"/>
  <c r="M27" s="1"/>
  <c r="N27" s="1"/>
  <c r="J47" i="2"/>
  <c r="M47" s="1"/>
  <c r="N47" s="1"/>
  <c r="J26" i="3"/>
  <c r="M26" s="1"/>
  <c r="N26" s="1"/>
  <c r="J25"/>
  <c r="M25" s="1"/>
  <c r="N25" s="1"/>
  <c r="J44" i="2"/>
  <c r="M44" s="1"/>
  <c r="N44" s="1"/>
  <c r="J45"/>
  <c r="M45" s="1"/>
  <c r="N45" s="1"/>
  <c r="J46"/>
  <c r="M46" s="1"/>
  <c r="N46" s="1"/>
  <c r="J48"/>
  <c r="M48" s="1"/>
  <c r="N48" s="1"/>
  <c r="J49"/>
  <c r="K50"/>
  <c r="J50"/>
  <c r="L51"/>
  <c r="J51"/>
  <c r="L52"/>
  <c r="J52"/>
  <c r="L53"/>
  <c r="J53"/>
  <c r="L54"/>
  <c r="J54"/>
  <c r="L55"/>
  <c r="J55"/>
  <c r="L56"/>
  <c r="J56"/>
  <c r="L57"/>
  <c r="J57"/>
  <c r="L58"/>
  <c r="J58"/>
  <c r="L59"/>
  <c r="J59"/>
  <c r="L60"/>
  <c r="J60"/>
  <c r="L61"/>
  <c r="J61"/>
  <c r="L62"/>
  <c r="J62"/>
  <c r="L63"/>
  <c r="J63"/>
  <c r="L64"/>
  <c r="J64"/>
  <c r="L65"/>
  <c r="J65"/>
  <c r="L66"/>
  <c r="J66"/>
  <c r="L67"/>
  <c r="J67"/>
  <c r="L68"/>
  <c r="J68"/>
  <c r="L69"/>
  <c r="J69"/>
  <c r="L70"/>
  <c r="J70"/>
  <c r="J71"/>
  <c r="L71"/>
  <c r="L72"/>
  <c r="J72"/>
  <c r="L73"/>
  <c r="J73"/>
  <c r="J12" i="4"/>
  <c r="M12"/>
  <c r="N12" s="1"/>
  <c r="J16"/>
  <c r="K15"/>
  <c r="J15"/>
  <c r="J14"/>
  <c r="M14" s="1"/>
  <c r="N14" s="1"/>
  <c r="J13"/>
  <c r="K9"/>
  <c r="J9"/>
  <c r="J8"/>
  <c r="M8" s="1"/>
  <c r="N8" s="1"/>
  <c r="K7"/>
  <c r="M7" s="1"/>
  <c r="N7" s="1"/>
  <c r="J7"/>
  <c r="K6"/>
  <c r="J6"/>
  <c r="K5"/>
  <c r="J5"/>
  <c r="J56" i="3"/>
  <c r="J55"/>
  <c r="M55" s="1"/>
  <c r="N55" s="1"/>
  <c r="J54"/>
  <c r="J53"/>
  <c r="J52"/>
  <c r="J51"/>
  <c r="K57"/>
  <c r="J57"/>
  <c r="K50"/>
  <c r="J50"/>
  <c r="J49"/>
  <c r="J48"/>
  <c r="M48" s="1"/>
  <c r="N48" s="1"/>
  <c r="J47"/>
  <c r="M47" s="1"/>
  <c r="N47" s="1"/>
  <c r="J46"/>
  <c r="M46" s="1"/>
  <c r="N46" s="1"/>
  <c r="J45"/>
  <c r="M45" s="1"/>
  <c r="N45" s="1"/>
  <c r="J44"/>
  <c r="J39"/>
  <c r="K38"/>
  <c r="J38"/>
  <c r="J37"/>
  <c r="M37" s="1"/>
  <c r="N37" s="1"/>
  <c r="J36"/>
  <c r="M36" s="1"/>
  <c r="N36" s="1"/>
  <c r="J35"/>
  <c r="M35" s="1"/>
  <c r="N35" s="1"/>
  <c r="K34"/>
  <c r="J34"/>
  <c r="J33"/>
  <c r="M33" s="1"/>
  <c r="N33" s="1"/>
  <c r="J32"/>
  <c r="J31"/>
  <c r="M31" s="1"/>
  <c r="N31" s="1"/>
  <c r="J30"/>
  <c r="M30" s="1"/>
  <c r="N30" s="1"/>
  <c r="J29"/>
  <c r="M29" s="1"/>
  <c r="N29" s="1"/>
  <c r="J28"/>
  <c r="M28" s="1"/>
  <c r="N28" s="1"/>
  <c r="J119" i="2"/>
  <c r="J118"/>
  <c r="J117"/>
  <c r="M117" s="1"/>
  <c r="N117" s="1"/>
  <c r="K116"/>
  <c r="J116"/>
  <c r="L115"/>
  <c r="K115"/>
  <c r="J115"/>
  <c r="J114"/>
  <c r="J96"/>
  <c r="J97"/>
  <c r="J98"/>
  <c r="J99"/>
  <c r="K99"/>
  <c r="L99"/>
  <c r="J100"/>
  <c r="J101"/>
  <c r="J102"/>
  <c r="J103"/>
  <c r="K103"/>
  <c r="J104"/>
  <c r="J105"/>
  <c r="K105"/>
  <c r="J106"/>
  <c r="J107"/>
  <c r="J108"/>
  <c r="K108"/>
  <c r="J109"/>
  <c r="J110"/>
  <c r="J111"/>
  <c r="K111"/>
  <c r="J112"/>
  <c r="M112" s="1"/>
  <c r="N112" s="1"/>
  <c r="J113"/>
  <c r="K80"/>
  <c r="J80"/>
  <c r="K81"/>
  <c r="L81"/>
  <c r="K90"/>
  <c r="J90"/>
  <c r="K89"/>
  <c r="J89"/>
  <c r="J88"/>
  <c r="K87"/>
  <c r="J87"/>
  <c r="K86"/>
  <c r="J86"/>
  <c r="J85"/>
  <c r="J84"/>
  <c r="J83"/>
  <c r="J82"/>
  <c r="J81"/>
  <c r="J79"/>
  <c r="J78"/>
  <c r="M78" s="1"/>
  <c r="N78" s="1"/>
  <c r="J77"/>
  <c r="K76"/>
  <c r="J76"/>
  <c r="K75"/>
  <c r="J75"/>
  <c r="L74"/>
  <c r="K74"/>
  <c r="J74"/>
  <c r="K11" i="4"/>
  <c r="J11"/>
  <c r="J10"/>
  <c r="K43" i="3"/>
  <c r="J43"/>
  <c r="J42"/>
  <c r="J41"/>
  <c r="M41" s="1"/>
  <c r="N41" s="1"/>
  <c r="J40"/>
  <c r="L92" i="2"/>
  <c r="K92"/>
  <c r="J92"/>
  <c r="J95"/>
  <c r="J94"/>
  <c r="M94" s="1"/>
  <c r="N94" s="1"/>
  <c r="K93"/>
  <c r="J93"/>
  <c r="K91"/>
  <c r="J91"/>
  <c r="J60" i="3"/>
  <c r="M60" s="1"/>
  <c r="N60" s="1"/>
  <c r="J59"/>
  <c r="M59" s="1"/>
  <c r="N59" s="1"/>
  <c r="J58"/>
  <c r="M58" s="1"/>
  <c r="N58" s="1"/>
  <c r="J123" i="2"/>
  <c r="M123" s="1"/>
  <c r="N123" s="1"/>
  <c r="K122"/>
  <c r="J122"/>
  <c r="J121"/>
  <c r="M121" s="1"/>
  <c r="N121" s="1"/>
  <c r="J120"/>
  <c r="J17" i="4"/>
  <c r="M17" s="1"/>
  <c r="N17" s="1"/>
  <c r="J66" i="3"/>
  <c r="M66" s="1"/>
  <c r="N66" s="1"/>
  <c r="J65"/>
  <c r="M65" s="1"/>
  <c r="N65" s="1"/>
  <c r="J64"/>
  <c r="M64" s="1"/>
  <c r="N64" s="1"/>
  <c r="J63"/>
  <c r="M63" s="1"/>
  <c r="N63" s="1"/>
  <c r="J62"/>
  <c r="M62" s="1"/>
  <c r="N62" s="1"/>
  <c r="J61"/>
  <c r="M61" s="1"/>
  <c r="N61" s="1"/>
  <c r="J130" i="2"/>
  <c r="J129"/>
  <c r="J128"/>
  <c r="J127"/>
  <c r="M127" s="1"/>
  <c r="N127" s="1"/>
  <c r="J126"/>
  <c r="K125"/>
  <c r="J125"/>
  <c r="J124"/>
  <c r="K68" i="3"/>
  <c r="J68"/>
  <c r="J67"/>
  <c r="L133" i="2"/>
  <c r="K133"/>
  <c r="J133"/>
  <c r="K132"/>
  <c r="J132"/>
  <c r="J131"/>
  <c r="J71" i="3"/>
  <c r="M71" s="1"/>
  <c r="N71" s="1"/>
  <c r="J70"/>
  <c r="M70" s="1"/>
  <c r="N70" s="1"/>
  <c r="J69"/>
  <c r="M69" s="1"/>
  <c r="N69" s="1"/>
  <c r="J137" i="2"/>
  <c r="M137" s="1"/>
  <c r="N137" s="1"/>
  <c r="J136"/>
  <c r="M136" s="1"/>
  <c r="N136" s="1"/>
  <c r="J135"/>
  <c r="M135" s="1"/>
  <c r="N135" s="1"/>
  <c r="J134"/>
  <c r="M134" s="1"/>
  <c r="N134" s="1"/>
  <c r="J74" i="3"/>
  <c r="M74" s="1"/>
  <c r="N74" s="1"/>
  <c r="J73"/>
  <c r="M73" s="1"/>
  <c r="N73" s="1"/>
  <c r="J72"/>
  <c r="M72" s="1"/>
  <c r="N72" s="1"/>
  <c r="J138" i="2"/>
  <c r="K141"/>
  <c r="J141"/>
  <c r="J140"/>
  <c r="M140" s="1"/>
  <c r="N140" s="1"/>
  <c r="J139"/>
  <c r="M139" s="1"/>
  <c r="N139" s="1"/>
  <c r="J18" i="4"/>
  <c r="J78" i="3"/>
  <c r="M78" s="1"/>
  <c r="N78" s="1"/>
  <c r="J77"/>
  <c r="J76"/>
  <c r="K75"/>
  <c r="J75"/>
  <c r="K146" i="2"/>
  <c r="J146"/>
  <c r="J145"/>
  <c r="L144"/>
  <c r="K144"/>
  <c r="J144"/>
  <c r="J143"/>
  <c r="M143" s="1"/>
  <c r="N143" s="1"/>
  <c r="J142"/>
  <c r="J82" i="3"/>
  <c r="M82" s="1"/>
  <c r="N82" s="1"/>
  <c r="J81"/>
  <c r="M81" s="1"/>
  <c r="N81" s="1"/>
  <c r="J80"/>
  <c r="M80" s="1"/>
  <c r="N80" s="1"/>
  <c r="J79"/>
  <c r="M79" s="1"/>
  <c r="N79" s="1"/>
  <c r="J150" i="2"/>
  <c r="M150" s="1"/>
  <c r="N150" s="1"/>
  <c r="J149"/>
  <c r="M149" s="1"/>
  <c r="N149" s="1"/>
  <c r="J152"/>
  <c r="J151"/>
  <c r="J148"/>
  <c r="K147"/>
  <c r="J147"/>
  <c r="K19" i="4"/>
  <c r="J19"/>
  <c r="K84" i="3"/>
  <c r="J84"/>
  <c r="K83"/>
  <c r="J83"/>
  <c r="L157" i="2"/>
  <c r="K157"/>
  <c r="J157"/>
  <c r="J156"/>
  <c r="L155"/>
  <c r="K155"/>
  <c r="J155"/>
  <c r="L154"/>
  <c r="K154"/>
  <c r="J154"/>
  <c r="J153"/>
  <c r="J21" i="4"/>
  <c r="M21" s="1"/>
  <c r="N21" s="1"/>
  <c r="K20"/>
  <c r="J20"/>
  <c r="J85" i="3"/>
  <c r="M85" s="1"/>
  <c r="N85" s="1"/>
  <c r="K159" i="2"/>
  <c r="J159"/>
  <c r="J158"/>
  <c r="M158" s="1"/>
  <c r="N158" s="1"/>
  <c r="K23" i="4"/>
  <c r="J23"/>
  <c r="K22"/>
  <c r="J22"/>
  <c r="J89" i="3"/>
  <c r="M89" s="1"/>
  <c r="N89" s="1"/>
  <c r="J88"/>
  <c r="M88" s="1"/>
  <c r="N88" s="1"/>
  <c r="J87"/>
  <c r="M87" s="1"/>
  <c r="N87" s="1"/>
  <c r="J86"/>
  <c r="M86" s="1"/>
  <c r="N86" s="1"/>
  <c r="J162" i="2"/>
  <c r="J165"/>
  <c r="L164"/>
  <c r="K164"/>
  <c r="J164"/>
  <c r="J163"/>
  <c r="M163" s="1"/>
  <c r="N163" s="1"/>
  <c r="K162"/>
  <c r="J161"/>
  <c r="J160"/>
  <c r="J91" i="3"/>
  <c r="J90"/>
  <c r="J167" i="2"/>
  <c r="K166"/>
  <c r="J166"/>
  <c r="J24" i="4"/>
  <c r="K25"/>
  <c r="J25"/>
  <c r="J95" i="3"/>
  <c r="J94"/>
  <c r="J93"/>
  <c r="K92"/>
  <c r="J92"/>
  <c r="J171" i="2"/>
  <c r="L170"/>
  <c r="K170"/>
  <c r="J170"/>
  <c r="J169"/>
  <c r="J168"/>
  <c r="K26" i="4"/>
  <c r="J26"/>
  <c r="K98" i="3"/>
  <c r="J98"/>
  <c r="K97"/>
  <c r="J97"/>
  <c r="K96"/>
  <c r="J96"/>
  <c r="K172" i="2"/>
  <c r="L172"/>
  <c r="J172"/>
  <c r="J175"/>
  <c r="J176"/>
  <c r="L174"/>
  <c r="K174"/>
  <c r="J174"/>
  <c r="L173"/>
  <c r="K173"/>
  <c r="J173"/>
  <c r="J100" i="3"/>
  <c r="M100" s="1"/>
  <c r="N100" s="1"/>
  <c r="J99"/>
  <c r="M99" s="1"/>
  <c r="N99" s="1"/>
  <c r="K180" i="2"/>
  <c r="J180"/>
  <c r="J179"/>
  <c r="J178"/>
  <c r="J27" i="4"/>
  <c r="M27" s="1"/>
  <c r="N27" s="1"/>
  <c r="K104" i="3"/>
  <c r="J104"/>
  <c r="J103"/>
  <c r="J102"/>
  <c r="M102" s="1"/>
  <c r="N102" s="1"/>
  <c r="J101"/>
  <c r="J185" i="2"/>
  <c r="L184"/>
  <c r="K184"/>
  <c r="J184"/>
  <c r="J183"/>
  <c r="J182"/>
  <c r="L181"/>
  <c r="K181"/>
  <c r="J181"/>
  <c r="L28" i="4"/>
  <c r="K28"/>
  <c r="J28"/>
  <c r="J109" i="3"/>
  <c r="M109" s="1"/>
  <c r="N109" s="1"/>
  <c r="J108"/>
  <c r="J107"/>
  <c r="M107" s="1"/>
  <c r="N107" s="1"/>
  <c r="J106"/>
  <c r="M106" s="1"/>
  <c r="N106" s="1"/>
  <c r="J105"/>
  <c r="M105" s="1"/>
  <c r="N105" s="1"/>
  <c r="J192" i="2"/>
  <c r="L191"/>
  <c r="K191"/>
  <c r="J191"/>
  <c r="J190"/>
  <c r="K189"/>
  <c r="J189"/>
  <c r="J188"/>
  <c r="J187"/>
  <c r="J186"/>
  <c r="L29" i="4"/>
  <c r="K29"/>
  <c r="J29"/>
  <c r="J112" i="3"/>
  <c r="M112" s="1"/>
  <c r="N112" s="1"/>
  <c r="J111"/>
  <c r="K110"/>
  <c r="J110"/>
  <c r="J198" i="2"/>
  <c r="J197"/>
  <c r="K196"/>
  <c r="J196"/>
  <c r="J195"/>
  <c r="J194"/>
  <c r="L193"/>
  <c r="K193"/>
  <c r="J193"/>
  <c r="L30" i="4"/>
  <c r="K30"/>
  <c r="J30"/>
  <c r="K116" i="3"/>
  <c r="J116"/>
  <c r="J115"/>
  <c r="K114"/>
  <c r="J114"/>
  <c r="J113"/>
  <c r="J203" i="2"/>
  <c r="L202"/>
  <c r="K202"/>
  <c r="J202"/>
  <c r="J201"/>
  <c r="L200"/>
  <c r="K200"/>
  <c r="J200"/>
  <c r="L199"/>
  <c r="K199"/>
  <c r="J199"/>
  <c r="J31" i="4"/>
  <c r="M31" s="1"/>
  <c r="N31" s="1"/>
  <c r="J117" i="3"/>
  <c r="M117" s="1"/>
  <c r="N117" s="1"/>
  <c r="J205" i="2"/>
  <c r="J204"/>
  <c r="J32" i="4"/>
  <c r="M32" s="1"/>
  <c r="N32" s="1"/>
  <c r="J120" i="3"/>
  <c r="M120" s="1"/>
  <c r="N120" s="1"/>
  <c r="J119"/>
  <c r="M119" s="1"/>
  <c r="N119" s="1"/>
  <c r="J118"/>
  <c r="M118" s="1"/>
  <c r="N118" s="1"/>
  <c r="K207" i="2"/>
  <c r="J207"/>
  <c r="J208"/>
  <c r="M208" s="1"/>
  <c r="N208" s="1"/>
  <c r="J206"/>
  <c r="M206" s="1"/>
  <c r="N206" s="1"/>
  <c r="J33" i="4"/>
  <c r="M33" s="1"/>
  <c r="N33" s="1"/>
  <c r="J125" i="3"/>
  <c r="M125" s="1"/>
  <c r="N125" s="1"/>
  <c r="J124"/>
  <c r="M124" s="1"/>
  <c r="N124" s="1"/>
  <c r="J123"/>
  <c r="M123" s="1"/>
  <c r="N123" s="1"/>
  <c r="J122"/>
  <c r="M122" s="1"/>
  <c r="N122" s="1"/>
  <c r="J121"/>
  <c r="M121" s="1"/>
  <c r="N121" s="1"/>
  <c r="J215" i="2"/>
  <c r="M215" s="1"/>
  <c r="N215" s="1"/>
  <c r="J214"/>
  <c r="M214" s="1"/>
  <c r="N214" s="1"/>
  <c r="J213"/>
  <c r="M213" s="1"/>
  <c r="N213" s="1"/>
  <c r="J212"/>
  <c r="M212" s="1"/>
  <c r="N212" s="1"/>
  <c r="J211"/>
  <c r="M211" s="1"/>
  <c r="N211" s="1"/>
  <c r="J210"/>
  <c r="M210" s="1"/>
  <c r="N210" s="1"/>
  <c r="J209"/>
  <c r="M209" s="1"/>
  <c r="N209" s="1"/>
  <c r="L34" i="4"/>
  <c r="K34"/>
  <c r="J34"/>
  <c r="J129" i="3"/>
  <c r="K128"/>
  <c r="J128"/>
  <c r="K127"/>
  <c r="J127"/>
  <c r="K126"/>
  <c r="J126"/>
  <c r="L222" i="2"/>
  <c r="K222"/>
  <c r="J222"/>
  <c r="L221"/>
  <c r="K221"/>
  <c r="J221"/>
  <c r="J220"/>
  <c r="L219"/>
  <c r="K219"/>
  <c r="J219"/>
  <c r="L218"/>
  <c r="K218"/>
  <c r="J218"/>
  <c r="K217"/>
  <c r="J217"/>
  <c r="L216"/>
  <c r="K216"/>
  <c r="J216"/>
  <c r="K35" i="4"/>
  <c r="J35"/>
  <c r="J130" i="3"/>
  <c r="M130" s="1"/>
  <c r="N130" s="1"/>
  <c r="J135"/>
  <c r="M135" s="1"/>
  <c r="N135" s="1"/>
  <c r="J134"/>
  <c r="M134" s="1"/>
  <c r="N134" s="1"/>
  <c r="J133"/>
  <c r="M133" s="1"/>
  <c r="N133" s="1"/>
  <c r="J132"/>
  <c r="M132" s="1"/>
  <c r="N132" s="1"/>
  <c r="J131"/>
  <c r="M131" s="1"/>
  <c r="N131" s="1"/>
  <c r="K226" i="2"/>
  <c r="J231"/>
  <c r="K230"/>
  <c r="J230"/>
  <c r="J229"/>
  <c r="L228"/>
  <c r="K228"/>
  <c r="J228"/>
  <c r="J227"/>
  <c r="J226"/>
  <c r="J225"/>
  <c r="J224"/>
  <c r="J223"/>
  <c r="J37" i="4"/>
  <c r="M37" s="1"/>
  <c r="N37" s="1"/>
  <c r="J36"/>
  <c r="M36" s="1"/>
  <c r="N36" s="1"/>
  <c r="J136" i="3"/>
  <c r="M136" s="1"/>
  <c r="N136" s="1"/>
  <c r="J137"/>
  <c r="M137" s="1"/>
  <c r="N137" s="1"/>
  <c r="J138"/>
  <c r="M138" s="1"/>
  <c r="N138" s="1"/>
  <c r="J139"/>
  <c r="M139" s="1"/>
  <c r="N139" s="1"/>
  <c r="J238" i="2"/>
  <c r="J237"/>
  <c r="J236"/>
  <c r="J235"/>
  <c r="J234"/>
  <c r="J233"/>
  <c r="J232"/>
  <c r="K39" i="4"/>
  <c r="J39"/>
  <c r="J38"/>
  <c r="M38" s="1"/>
  <c r="N38" s="1"/>
  <c r="J144" i="3"/>
  <c r="J143"/>
  <c r="K142"/>
  <c r="J142"/>
  <c r="K141"/>
  <c r="J141"/>
  <c r="J140"/>
  <c r="J245" i="2"/>
  <c r="J244"/>
  <c r="L243"/>
  <c r="K243"/>
  <c r="J243"/>
  <c r="J242"/>
  <c r="J241"/>
  <c r="J240"/>
  <c r="J239"/>
  <c r="J40" i="4"/>
  <c r="M40" s="1"/>
  <c r="N40" s="1"/>
  <c r="J148" i="3"/>
  <c r="M148" s="1"/>
  <c r="N148" s="1"/>
  <c r="J147"/>
  <c r="M147" s="1"/>
  <c r="N147" s="1"/>
  <c r="J146"/>
  <c r="M146" s="1"/>
  <c r="N146" s="1"/>
  <c r="J145"/>
  <c r="M145" s="1"/>
  <c r="N145" s="1"/>
  <c r="K251" i="2"/>
  <c r="J251"/>
  <c r="J250"/>
  <c r="M250" s="1"/>
  <c r="N250" s="1"/>
  <c r="K249"/>
  <c r="J249"/>
  <c r="J248"/>
  <c r="M248" s="1"/>
  <c r="N248" s="1"/>
  <c r="J247"/>
  <c r="M247" s="1"/>
  <c r="N247" s="1"/>
  <c r="K246"/>
  <c r="J246"/>
  <c r="J42" i="4"/>
  <c r="M42" s="1"/>
  <c r="N42" s="1"/>
  <c r="J41"/>
  <c r="M41" s="1"/>
  <c r="N41" s="1"/>
  <c r="J152" i="3"/>
  <c r="M152" s="1"/>
  <c r="N152" s="1"/>
  <c r="J151"/>
  <c r="M151" s="1"/>
  <c r="N151" s="1"/>
  <c r="J150"/>
  <c r="M150" s="1"/>
  <c r="N150" s="1"/>
  <c r="J149"/>
  <c r="M149" s="1"/>
  <c r="N149" s="1"/>
  <c r="J253" i="2"/>
  <c r="J256"/>
  <c r="K255"/>
  <c r="J255"/>
  <c r="L254"/>
  <c r="K254"/>
  <c r="J254"/>
  <c r="L252"/>
  <c r="K252"/>
  <c r="J252"/>
  <c r="M8" l="1"/>
  <c r="N8" s="1"/>
  <c r="M9"/>
  <c r="N9" s="1"/>
  <c r="M6" i="3"/>
  <c r="N6" s="1"/>
  <c r="M7"/>
  <c r="N7" s="1"/>
  <c r="M14" i="2"/>
  <c r="N14" s="1"/>
  <c r="M15"/>
  <c r="N15" s="1"/>
  <c r="M19"/>
  <c r="N19" s="1"/>
  <c r="M20"/>
  <c r="N20" s="1"/>
  <c r="M22"/>
  <c r="N22" s="1"/>
  <c r="M23"/>
  <c r="N23" s="1"/>
  <c r="M28"/>
  <c r="N28" s="1"/>
  <c r="M29"/>
  <c r="N29" s="1"/>
  <c r="M18" i="3"/>
  <c r="N18" s="1"/>
  <c r="M19"/>
  <c r="N19" s="1"/>
  <c r="M38" i="2"/>
  <c r="N38" s="1"/>
  <c r="M36"/>
  <c r="N36" s="1"/>
  <c r="M37"/>
  <c r="N37" s="1"/>
  <c r="M40"/>
  <c r="N40" s="1"/>
  <c r="M20" i="3"/>
  <c r="N20" s="1"/>
  <c r="M21"/>
  <c r="N21" s="1"/>
  <c r="M59" i="2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49"/>
  <c r="N49" s="1"/>
  <c r="M50"/>
  <c r="N50" s="1"/>
  <c r="M63"/>
  <c r="N63" s="1"/>
  <c r="M62"/>
  <c r="N62" s="1"/>
  <c r="M61"/>
  <c r="N61" s="1"/>
  <c r="M60"/>
  <c r="N60" s="1"/>
  <c r="M65"/>
  <c r="N65" s="1"/>
  <c r="M64"/>
  <c r="N64" s="1"/>
  <c r="M69"/>
  <c r="N69" s="1"/>
  <c r="M68"/>
  <c r="N68" s="1"/>
  <c r="M66"/>
  <c r="N66" s="1"/>
  <c r="M67"/>
  <c r="N67" s="1"/>
  <c r="M91"/>
  <c r="N91" s="1"/>
  <c r="M70"/>
  <c r="N70" s="1"/>
  <c r="M71"/>
  <c r="N71" s="1"/>
  <c r="M72"/>
  <c r="N72" s="1"/>
  <c r="M73"/>
  <c r="N73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38" i="3"/>
  <c r="N38" s="1"/>
  <c r="M57"/>
  <c r="N57" s="1"/>
  <c r="M56"/>
  <c r="N56" s="1"/>
  <c r="M54"/>
  <c r="N54" s="1"/>
  <c r="M53"/>
  <c r="N53" s="1"/>
  <c r="M52"/>
  <c r="N52" s="1"/>
  <c r="M51"/>
  <c r="N51" s="1"/>
  <c r="M50"/>
  <c r="N50" s="1"/>
  <c r="M49"/>
  <c r="N49" s="1"/>
  <c r="M44"/>
  <c r="N44" s="1"/>
  <c r="M39"/>
  <c r="N39" s="1"/>
  <c r="M34"/>
  <c r="N34" s="1"/>
  <c r="M32"/>
  <c r="N32" s="1"/>
  <c r="M119" i="2"/>
  <c r="N119" s="1"/>
  <c r="M118"/>
  <c r="N118" s="1"/>
  <c r="M116"/>
  <c r="N116" s="1"/>
  <c r="M115"/>
  <c r="N115" s="1"/>
  <c r="M114"/>
  <c r="N114" s="1"/>
  <c r="M113"/>
  <c r="N113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2"/>
  <c r="N92" s="1"/>
  <c r="M159"/>
  <c r="N159" s="1"/>
  <c r="M132"/>
  <c r="N132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0"/>
  <c r="N80" s="1"/>
  <c r="M81"/>
  <c r="N81" s="1"/>
  <c r="M79"/>
  <c r="N79" s="1"/>
  <c r="M77"/>
  <c r="N77" s="1"/>
  <c r="M76"/>
  <c r="N76" s="1"/>
  <c r="M75"/>
  <c r="N75" s="1"/>
  <c r="M74"/>
  <c r="N74" s="1"/>
  <c r="M10" i="4"/>
  <c r="N10" s="1"/>
  <c r="M68" i="3"/>
  <c r="N68" s="1"/>
  <c r="M40"/>
  <c r="N40" s="1"/>
  <c r="M42"/>
  <c r="N42" s="1"/>
  <c r="M43"/>
  <c r="N43" s="1"/>
  <c r="M93" i="2"/>
  <c r="N93" s="1"/>
  <c r="M95"/>
  <c r="N95" s="1"/>
  <c r="M120"/>
  <c r="N120" s="1"/>
  <c r="M122"/>
  <c r="N122" s="1"/>
  <c r="M124"/>
  <c r="N124" s="1"/>
  <c r="M125"/>
  <c r="N125" s="1"/>
  <c r="M126"/>
  <c r="N126" s="1"/>
  <c r="M128"/>
  <c r="N128" s="1"/>
  <c r="M129"/>
  <c r="N129" s="1"/>
  <c r="M130"/>
  <c r="N130" s="1"/>
  <c r="M67" i="3"/>
  <c r="N67" s="1"/>
  <c r="M131" i="2"/>
  <c r="N131" s="1"/>
  <c r="M133"/>
  <c r="N133" s="1"/>
  <c r="M75" i="3"/>
  <c r="N75" s="1"/>
  <c r="M128"/>
  <c r="N128" s="1"/>
  <c r="M138" i="2"/>
  <c r="N138" s="1"/>
  <c r="M141"/>
  <c r="N141" s="1"/>
  <c r="M18" i="4"/>
  <c r="N18" s="1"/>
  <c r="M76" i="3"/>
  <c r="N76" s="1"/>
  <c r="M77"/>
  <c r="N77" s="1"/>
  <c r="M142" i="2"/>
  <c r="N142" s="1"/>
  <c r="M144"/>
  <c r="N144" s="1"/>
  <c r="M145"/>
  <c r="N145" s="1"/>
  <c r="M146"/>
  <c r="N146" s="1"/>
  <c r="M84" i="3"/>
  <c r="N84" s="1"/>
  <c r="M147" i="2"/>
  <c r="N147" s="1"/>
  <c r="M148"/>
  <c r="N148" s="1"/>
  <c r="M151"/>
  <c r="N151" s="1"/>
  <c r="M152"/>
  <c r="N152" s="1"/>
  <c r="M83" i="3"/>
  <c r="N83" s="1"/>
  <c r="M153" i="2"/>
  <c r="N153" s="1"/>
  <c r="M154"/>
  <c r="N154" s="1"/>
  <c r="M155"/>
  <c r="N155" s="1"/>
  <c r="M156"/>
  <c r="N156" s="1"/>
  <c r="M157"/>
  <c r="N157" s="1"/>
  <c r="M20" i="4"/>
  <c r="N20" s="1"/>
  <c r="M23"/>
  <c r="N23" s="1"/>
  <c r="M160" i="2"/>
  <c r="N160" s="1"/>
  <c r="M161"/>
  <c r="N161" s="1"/>
  <c r="M162"/>
  <c r="N162" s="1"/>
  <c r="M164"/>
  <c r="N164" s="1"/>
  <c r="M165"/>
  <c r="N165" s="1"/>
  <c r="M35" i="4"/>
  <c r="N35" s="1"/>
  <c r="M25"/>
  <c r="N25" s="1"/>
  <c r="M24"/>
  <c r="N24" s="1"/>
  <c r="M90" i="3"/>
  <c r="N90" s="1"/>
  <c r="M91"/>
  <c r="N91" s="1"/>
  <c r="M166" i="2"/>
  <c r="N166" s="1"/>
  <c r="M167"/>
  <c r="N167" s="1"/>
  <c r="M92" i="3"/>
  <c r="N92" s="1"/>
  <c r="M93"/>
  <c r="N93" s="1"/>
  <c r="M94"/>
  <c r="N94" s="1"/>
  <c r="M95"/>
  <c r="N95" s="1"/>
  <c r="M168" i="2"/>
  <c r="N168" s="1"/>
  <c r="M169"/>
  <c r="N169" s="1"/>
  <c r="M170"/>
  <c r="N170" s="1"/>
  <c r="M171"/>
  <c r="N171" s="1"/>
  <c r="M141" i="3"/>
  <c r="N141" s="1"/>
  <c r="M96"/>
  <c r="N96" s="1"/>
  <c r="M98"/>
  <c r="N98" s="1"/>
  <c r="M26" i="4"/>
  <c r="N26" s="1"/>
  <c r="M97" i="3"/>
  <c r="N97" s="1"/>
  <c r="M172" i="2"/>
  <c r="N172" s="1"/>
  <c r="M173"/>
  <c r="N173" s="1"/>
  <c r="M174"/>
  <c r="N174" s="1"/>
  <c r="M175"/>
  <c r="N175" s="1"/>
  <c r="M176"/>
  <c r="N176" s="1"/>
  <c r="M178"/>
  <c r="N178" s="1"/>
  <c r="M179"/>
  <c r="N179" s="1"/>
  <c r="M180"/>
  <c r="N180" s="1"/>
  <c r="M189"/>
  <c r="N189" s="1"/>
  <c r="M101" i="3"/>
  <c r="N101" s="1"/>
  <c r="M103"/>
  <c r="N103" s="1"/>
  <c r="M104"/>
  <c r="N104" s="1"/>
  <c r="M181" i="2"/>
  <c r="N181" s="1"/>
  <c r="M182"/>
  <c r="N182" s="1"/>
  <c r="M183"/>
  <c r="N183" s="1"/>
  <c r="M184"/>
  <c r="N184" s="1"/>
  <c r="M185"/>
  <c r="N185" s="1"/>
  <c r="M28" i="4"/>
  <c r="N28" s="1"/>
  <c r="M108" i="3"/>
  <c r="N108" s="1"/>
  <c r="M186" i="2"/>
  <c r="N186" s="1"/>
  <c r="M187"/>
  <c r="N187" s="1"/>
  <c r="M188"/>
  <c r="N188" s="1"/>
  <c r="M190"/>
  <c r="N190" s="1"/>
  <c r="M191"/>
  <c r="N191" s="1"/>
  <c r="M192"/>
  <c r="N192" s="1"/>
  <c r="M29" i="4"/>
  <c r="N29" s="1"/>
  <c r="M110" i="3"/>
  <c r="N110" s="1"/>
  <c r="M111"/>
  <c r="N111" s="1"/>
  <c r="M193" i="2"/>
  <c r="N193" s="1"/>
  <c r="M194"/>
  <c r="N194" s="1"/>
  <c r="M195"/>
  <c r="N195" s="1"/>
  <c r="M196"/>
  <c r="N196" s="1"/>
  <c r="M197"/>
  <c r="N197" s="1"/>
  <c r="M198"/>
  <c r="N198" s="1"/>
  <c r="M207"/>
  <c r="N207" s="1"/>
  <c r="M30" i="4"/>
  <c r="N30" s="1"/>
  <c r="M113" i="3"/>
  <c r="N113" s="1"/>
  <c r="M114"/>
  <c r="N114" s="1"/>
  <c r="M115"/>
  <c r="N115" s="1"/>
  <c r="M116"/>
  <c r="N116" s="1"/>
  <c r="M199" i="2"/>
  <c r="N199" s="1"/>
  <c r="M200"/>
  <c r="N200" s="1"/>
  <c r="M201"/>
  <c r="N201" s="1"/>
  <c r="M202"/>
  <c r="N202" s="1"/>
  <c r="M203"/>
  <c r="N203" s="1"/>
  <c r="M204"/>
  <c r="N204" s="1"/>
  <c r="M205"/>
  <c r="N205" s="1"/>
  <c r="M34" i="4"/>
  <c r="N34" s="1"/>
  <c r="M126" i="3"/>
  <c r="N126" s="1"/>
  <c r="M127"/>
  <c r="N127" s="1"/>
  <c r="M129"/>
  <c r="N129" s="1"/>
  <c r="M216" i="2"/>
  <c r="N216" s="1"/>
  <c r="M217"/>
  <c r="N217" s="1"/>
  <c r="M218"/>
  <c r="N218" s="1"/>
  <c r="M219"/>
  <c r="N219" s="1"/>
  <c r="M220"/>
  <c r="N220" s="1"/>
  <c r="M221"/>
  <c r="N221" s="1"/>
  <c r="M222"/>
  <c r="N222" s="1"/>
  <c r="M223"/>
  <c r="N223" s="1"/>
  <c r="M224"/>
  <c r="N224" s="1"/>
  <c r="M225"/>
  <c r="N225" s="1"/>
  <c r="M226"/>
  <c r="N226" s="1"/>
  <c r="M227"/>
  <c r="N227" s="1"/>
  <c r="M228"/>
  <c r="N228" s="1"/>
  <c r="M229"/>
  <c r="N229" s="1"/>
  <c r="M230"/>
  <c r="N230" s="1"/>
  <c r="M231"/>
  <c r="N231" s="1"/>
  <c r="M232"/>
  <c r="N232" s="1"/>
  <c r="M233"/>
  <c r="N233" s="1"/>
  <c r="M234"/>
  <c r="N234" s="1"/>
  <c r="M235"/>
  <c r="N235" s="1"/>
  <c r="M236"/>
  <c r="N236" s="1"/>
  <c r="M237"/>
  <c r="N237" s="1"/>
  <c r="M238"/>
  <c r="N238" s="1"/>
  <c r="M39" i="4"/>
  <c r="N39" s="1"/>
  <c r="M140" i="3"/>
  <c r="N140" s="1"/>
  <c r="M142"/>
  <c r="N142" s="1"/>
  <c r="M143"/>
  <c r="N143" s="1"/>
  <c r="M144"/>
  <c r="N144" s="1"/>
  <c r="M239" i="2"/>
  <c r="N239" s="1"/>
  <c r="M240"/>
  <c r="N240" s="1"/>
  <c r="M241"/>
  <c r="N241" s="1"/>
  <c r="M242"/>
  <c r="N242" s="1"/>
  <c r="M243"/>
  <c r="N243" s="1"/>
  <c r="M244"/>
  <c r="N244" s="1"/>
  <c r="M245"/>
  <c r="N245" s="1"/>
  <c r="M246"/>
  <c r="N246" s="1"/>
  <c r="M249"/>
  <c r="N249" s="1"/>
  <c r="M251"/>
  <c r="N251" s="1"/>
  <c r="M252"/>
  <c r="N252" s="1"/>
  <c r="M253"/>
  <c r="N253" s="1"/>
  <c r="M254"/>
  <c r="N254" s="1"/>
  <c r="M255"/>
  <c r="N255" s="1"/>
  <c r="M256"/>
  <c r="N256" s="1"/>
  <c r="J43" i="4"/>
  <c r="K155" i="3"/>
  <c r="J155"/>
  <c r="J154"/>
  <c r="J153"/>
  <c r="J262" i="2"/>
  <c r="L261"/>
  <c r="K261"/>
  <c r="J261"/>
  <c r="L260"/>
  <c r="K260"/>
  <c r="J260"/>
  <c r="J259"/>
  <c r="J258"/>
  <c r="J257"/>
  <c r="J46" i="4"/>
  <c r="L45"/>
  <c r="K45"/>
  <c r="J45"/>
  <c r="L44"/>
  <c r="K44"/>
  <c r="J44"/>
  <c r="K160" i="3"/>
  <c r="J160"/>
  <c r="J159"/>
  <c r="K158"/>
  <c r="J158"/>
  <c r="K157"/>
  <c r="J157"/>
  <c r="K156"/>
  <c r="J156"/>
  <c r="L266" i="2"/>
  <c r="L268"/>
  <c r="K268"/>
  <c r="J268"/>
  <c r="L267"/>
  <c r="K267"/>
  <c r="J267"/>
  <c r="K266"/>
  <c r="J266"/>
  <c r="J265"/>
  <c r="L264"/>
  <c r="K264"/>
  <c r="J264"/>
  <c r="L263"/>
  <c r="K263"/>
  <c r="J263"/>
  <c r="J47" i="4"/>
  <c r="M47" s="1"/>
  <c r="N47" s="1"/>
  <c r="J164" i="3"/>
  <c r="M164" s="1"/>
  <c r="N164" s="1"/>
  <c r="J163"/>
  <c r="M163" s="1"/>
  <c r="N163" s="1"/>
  <c r="J162"/>
  <c r="M162" s="1"/>
  <c r="N162" s="1"/>
  <c r="J161"/>
  <c r="M161" s="1"/>
  <c r="N161" s="1"/>
  <c r="J269" i="2"/>
  <c r="M269" s="1"/>
  <c r="N269" s="1"/>
  <c r="J274"/>
  <c r="J273"/>
  <c r="L272"/>
  <c r="K272"/>
  <c r="J272"/>
  <c r="K271"/>
  <c r="J271"/>
  <c r="J270"/>
  <c r="L49" i="4"/>
  <c r="K49"/>
  <c r="J49"/>
  <c r="J48"/>
  <c r="K168" i="3"/>
  <c r="J168"/>
  <c r="J167"/>
  <c r="M167" s="1"/>
  <c r="N167" s="1"/>
  <c r="J166"/>
  <c r="M166" s="1"/>
  <c r="N166" s="1"/>
  <c r="K165"/>
  <c r="J165"/>
  <c r="L280" i="2"/>
  <c r="K280"/>
  <c r="J280"/>
  <c r="J279"/>
  <c r="J278"/>
  <c r="J277"/>
  <c r="J276"/>
  <c r="L275"/>
  <c r="K275"/>
  <c r="J275"/>
  <c r="J172" i="3"/>
  <c r="M172" s="1"/>
  <c r="N172" s="1"/>
  <c r="J171"/>
  <c r="K170"/>
  <c r="J170"/>
  <c r="K169"/>
  <c r="J169"/>
  <c r="L287" i="2"/>
  <c r="K287"/>
  <c r="J287"/>
  <c r="K283"/>
  <c r="J283"/>
  <c r="J282"/>
  <c r="L281"/>
  <c r="K281"/>
  <c r="J281"/>
  <c r="L286"/>
  <c r="K286"/>
  <c r="J286"/>
  <c r="J285"/>
  <c r="J284"/>
  <c r="J174" i="3"/>
  <c r="M174" s="1"/>
  <c r="N174" s="1"/>
  <c r="K173"/>
  <c r="J173"/>
  <c r="J291" i="2"/>
  <c r="J290"/>
  <c r="L289"/>
  <c r="K289"/>
  <c r="J289"/>
  <c r="L288"/>
  <c r="K288"/>
  <c r="J288"/>
  <c r="K177" i="3"/>
  <c r="J177"/>
  <c r="J176"/>
  <c r="M176" s="1"/>
  <c r="N176" s="1"/>
  <c r="K175"/>
  <c r="J175"/>
  <c r="L296" i="2"/>
  <c r="K296"/>
  <c r="J296"/>
  <c r="J295"/>
  <c r="L294"/>
  <c r="K294"/>
  <c r="J294"/>
  <c r="J293"/>
  <c r="L292"/>
  <c r="K292"/>
  <c r="J292"/>
  <c r="J297"/>
  <c r="M297" s="1"/>
  <c r="N297" s="1"/>
  <c r="J182" i="3"/>
  <c r="M182" s="1"/>
  <c r="N182" s="1"/>
  <c r="J181"/>
  <c r="M181" s="1"/>
  <c r="N181" s="1"/>
  <c r="J180"/>
  <c r="M180" s="1"/>
  <c r="N180" s="1"/>
  <c r="J179"/>
  <c r="M179" s="1"/>
  <c r="N179" s="1"/>
  <c r="J178"/>
  <c r="M178" s="1"/>
  <c r="N178" s="1"/>
  <c r="K302" i="2"/>
  <c r="J302"/>
  <c r="K301"/>
  <c r="J301"/>
  <c r="J300"/>
  <c r="M300" s="1"/>
  <c r="N300" s="1"/>
  <c r="K299"/>
  <c r="J299"/>
  <c r="K298"/>
  <c r="J298"/>
  <c r="J185" i="3"/>
  <c r="M185" s="1"/>
  <c r="N185" s="1"/>
  <c r="J184"/>
  <c r="M184" s="1"/>
  <c r="N184" s="1"/>
  <c r="J183"/>
  <c r="M183" s="1"/>
  <c r="N183" s="1"/>
  <c r="K307" i="2"/>
  <c r="K309"/>
  <c r="J309"/>
  <c r="J308"/>
  <c r="M308" s="1"/>
  <c r="N308" s="1"/>
  <c r="J307"/>
  <c r="J306"/>
  <c r="M306" s="1"/>
  <c r="N306" s="1"/>
  <c r="J305"/>
  <c r="J304"/>
  <c r="M304" s="1"/>
  <c r="N304" s="1"/>
  <c r="K303"/>
  <c r="J303"/>
  <c r="J190" i="3"/>
  <c r="M190" s="1"/>
  <c r="N190" s="1"/>
  <c r="J189"/>
  <c r="M189" s="1"/>
  <c r="N189" s="1"/>
  <c r="J188"/>
  <c r="M188" s="1"/>
  <c r="N188" s="1"/>
  <c r="J187"/>
  <c r="M187" s="1"/>
  <c r="N187" s="1"/>
  <c r="J186"/>
  <c r="M186" s="1"/>
  <c r="N186" s="1"/>
  <c r="J310" i="2"/>
  <c r="M310" s="1"/>
  <c r="N310" s="1"/>
  <c r="J312"/>
  <c r="J316"/>
  <c r="J315"/>
  <c r="K314"/>
  <c r="J314"/>
  <c r="L313"/>
  <c r="K313"/>
  <c r="J313"/>
  <c r="J311"/>
  <c r="J193" i="3"/>
  <c r="M193" s="1"/>
  <c r="N193" s="1"/>
  <c r="J192"/>
  <c r="M192" s="1"/>
  <c r="N192" s="1"/>
  <c r="J191"/>
  <c r="M191" s="1"/>
  <c r="N191" s="1"/>
  <c r="J320" i="2"/>
  <c r="M320" s="1"/>
  <c r="N320" s="1"/>
  <c r="J319"/>
  <c r="J318"/>
  <c r="M318" s="1"/>
  <c r="N318" s="1"/>
  <c r="K317"/>
  <c r="J317"/>
  <c r="J198" i="3"/>
  <c r="J197"/>
  <c r="M197" s="1"/>
  <c r="N197" s="1"/>
  <c r="K196"/>
  <c r="J196"/>
  <c r="J195"/>
  <c r="M195" s="1"/>
  <c r="N195" s="1"/>
  <c r="J194"/>
  <c r="K323" i="2"/>
  <c r="K324"/>
  <c r="J326"/>
  <c r="L325"/>
  <c r="K325"/>
  <c r="J325"/>
  <c r="J324"/>
  <c r="J323"/>
  <c r="L322"/>
  <c r="K322"/>
  <c r="J322"/>
  <c r="J321"/>
  <c r="J201" i="3"/>
  <c r="M201" s="1"/>
  <c r="N201" s="1"/>
  <c r="J200"/>
  <c r="K199"/>
  <c r="J199"/>
  <c r="J330" i="2"/>
  <c r="J329"/>
  <c r="L328"/>
  <c r="K328"/>
  <c r="J328"/>
  <c r="J327"/>
  <c r="K205" i="3"/>
  <c r="J205"/>
  <c r="J204"/>
  <c r="J203"/>
  <c r="J202"/>
  <c r="J336" i="2"/>
  <c r="J335"/>
  <c r="K334"/>
  <c r="J334"/>
  <c r="J333"/>
  <c r="J332"/>
  <c r="L331"/>
  <c r="K331"/>
  <c r="J331"/>
  <c r="K210" i="3"/>
  <c r="J210"/>
  <c r="J209"/>
  <c r="K208"/>
  <c r="J208"/>
  <c r="J207"/>
  <c r="M207" s="1"/>
  <c r="N207" s="1"/>
  <c r="J206"/>
  <c r="J337" i="2"/>
  <c r="K344"/>
  <c r="J344"/>
  <c r="L343"/>
  <c r="K343"/>
  <c r="J343"/>
  <c r="J342"/>
  <c r="J341"/>
  <c r="L340"/>
  <c r="K340"/>
  <c r="J340"/>
  <c r="J339"/>
  <c r="J338"/>
  <c r="J214" i="3"/>
  <c r="M214" s="1"/>
  <c r="N214" s="1"/>
  <c r="J213"/>
  <c r="M213" s="1"/>
  <c r="N213" s="1"/>
  <c r="J212"/>
  <c r="K211"/>
  <c r="J211"/>
  <c r="L350" i="2"/>
  <c r="K350"/>
  <c r="J350"/>
  <c r="K349"/>
  <c r="J349"/>
  <c r="J348"/>
  <c r="L347"/>
  <c r="K347"/>
  <c r="J347"/>
  <c r="J346"/>
  <c r="K345"/>
  <c r="J345"/>
  <c r="J218" i="3"/>
  <c r="M218" s="1"/>
  <c r="N218" s="1"/>
  <c r="J217"/>
  <c r="M217" s="1"/>
  <c r="N217" s="1"/>
  <c r="J216"/>
  <c r="M216" s="1"/>
  <c r="N216" s="1"/>
  <c r="J215"/>
  <c r="M215" s="1"/>
  <c r="N215" s="1"/>
  <c r="K358" i="2"/>
  <c r="J358"/>
  <c r="J353"/>
  <c r="M353" s="1"/>
  <c r="N353" s="1"/>
  <c r="K352"/>
  <c r="J352"/>
  <c r="K351"/>
  <c r="J351"/>
  <c r="J357"/>
  <c r="J356"/>
  <c r="M356" s="1"/>
  <c r="N356" s="1"/>
  <c r="J355"/>
  <c r="J354"/>
  <c r="J222" i="3"/>
  <c r="M222" s="1"/>
  <c r="N222" s="1"/>
  <c r="J221"/>
  <c r="M221" s="1"/>
  <c r="N221" s="1"/>
  <c r="J220"/>
  <c r="M220" s="1"/>
  <c r="N220" s="1"/>
  <c r="J219"/>
  <c r="M219" s="1"/>
  <c r="N219" s="1"/>
  <c r="J363" i="2"/>
  <c r="M363" s="1"/>
  <c r="N363" s="1"/>
  <c r="J362"/>
  <c r="K361"/>
  <c r="J361"/>
  <c r="J360"/>
  <c r="J359"/>
  <c r="K225" i="3"/>
  <c r="J225"/>
  <c r="K224"/>
  <c r="J224"/>
  <c r="J223"/>
  <c r="J366" i="2"/>
  <c r="L365"/>
  <c r="K365"/>
  <c r="J365"/>
  <c r="J364"/>
  <c r="J228" i="3"/>
  <c r="M228" s="1"/>
  <c r="N228" s="1"/>
  <c r="J227"/>
  <c r="M227" s="1"/>
  <c r="N227" s="1"/>
  <c r="J226"/>
  <c r="M226" s="1"/>
  <c r="N226" s="1"/>
  <c r="K370" i="2"/>
  <c r="J370"/>
  <c r="J369"/>
  <c r="L368"/>
  <c r="K368"/>
  <c r="J368"/>
  <c r="J367"/>
  <c r="J373"/>
  <c r="J372"/>
  <c r="M372" s="1"/>
  <c r="N372" s="1"/>
  <c r="J371"/>
  <c r="J229" i="3"/>
  <c r="M229" s="1"/>
  <c r="N229" s="1"/>
  <c r="J233"/>
  <c r="K232"/>
  <c r="J232"/>
  <c r="J231"/>
  <c r="J230"/>
  <c r="M230" s="1"/>
  <c r="N230" s="1"/>
  <c r="L378" i="2"/>
  <c r="K378"/>
  <c r="J378"/>
  <c r="L377"/>
  <c r="K377"/>
  <c r="J377"/>
  <c r="J376"/>
  <c r="L375"/>
  <c r="K375"/>
  <c r="J375"/>
  <c r="K374"/>
  <c r="J374"/>
  <c r="J379"/>
  <c r="M379" s="1"/>
  <c r="N379" s="1"/>
  <c r="J380"/>
  <c r="M380" s="1"/>
  <c r="N380" s="1"/>
  <c r="J236" i="3"/>
  <c r="M236" s="1"/>
  <c r="N236" s="1"/>
  <c r="J235"/>
  <c r="M235" s="1"/>
  <c r="N235" s="1"/>
  <c r="J234"/>
  <c r="M234" s="1"/>
  <c r="N234" s="1"/>
  <c r="J384" i="2"/>
  <c r="J383"/>
  <c r="K382"/>
  <c r="J382"/>
  <c r="J381"/>
  <c r="J240" i="3"/>
  <c r="J239"/>
  <c r="K238"/>
  <c r="J238"/>
  <c r="J237"/>
  <c r="M237" s="1"/>
  <c r="N237" s="1"/>
  <c r="J388" i="2"/>
  <c r="L389"/>
  <c r="K389"/>
  <c r="J389"/>
  <c r="J387"/>
  <c r="J386"/>
  <c r="L385"/>
  <c r="K385"/>
  <c r="J385"/>
  <c r="J243" i="3"/>
  <c r="K242"/>
  <c r="J242"/>
  <c r="J241"/>
  <c r="M241" s="1"/>
  <c r="N241" s="1"/>
  <c r="J394" i="2"/>
  <c r="M394" s="1"/>
  <c r="N394" s="1"/>
  <c r="K393"/>
  <c r="J393"/>
  <c r="J392"/>
  <c r="K391"/>
  <c r="J391"/>
  <c r="J390"/>
  <c r="K245" i="3"/>
  <c r="J245"/>
  <c r="J244"/>
  <c r="M244" s="1"/>
  <c r="N244" s="1"/>
  <c r="J246"/>
  <c r="M246" s="1"/>
  <c r="N246" s="1"/>
  <c r="J397" i="2"/>
  <c r="L401"/>
  <c r="K401"/>
  <c r="J401"/>
  <c r="J400"/>
  <c r="J399"/>
  <c r="K398"/>
  <c r="J398"/>
  <c r="J396"/>
  <c r="J395"/>
  <c r="J250" i="3"/>
  <c r="M250" s="1"/>
  <c r="N250" s="1"/>
  <c r="J249"/>
  <c r="M249" s="1"/>
  <c r="N249" s="1"/>
  <c r="J248"/>
  <c r="M248" s="1"/>
  <c r="N248" s="1"/>
  <c r="J247"/>
  <c r="M247" s="1"/>
  <c r="N247" s="1"/>
  <c r="J407" i="2"/>
  <c r="M407" s="1"/>
  <c r="N407" s="1"/>
  <c r="J406"/>
  <c r="M406" s="1"/>
  <c r="N406" s="1"/>
  <c r="J405"/>
  <c r="M405" s="1"/>
  <c r="N405" s="1"/>
  <c r="J404"/>
  <c r="M404" s="1"/>
  <c r="N404" s="1"/>
  <c r="J403"/>
  <c r="M403" s="1"/>
  <c r="N403" s="1"/>
  <c r="J402"/>
  <c r="M402" s="1"/>
  <c r="N402" s="1"/>
  <c r="J253" i="3"/>
  <c r="M253" s="1"/>
  <c r="N253" s="1"/>
  <c r="J252"/>
  <c r="M252" s="1"/>
  <c r="N252" s="1"/>
  <c r="J251"/>
  <c r="M251" s="1"/>
  <c r="N251" s="1"/>
  <c r="J412" i="2"/>
  <c r="J411"/>
  <c r="J410"/>
  <c r="J409"/>
  <c r="J408"/>
  <c r="J255" i="3"/>
  <c r="M255" s="1"/>
  <c r="N255" s="1"/>
  <c r="J254"/>
  <c r="M254" s="1"/>
  <c r="N254" s="1"/>
  <c r="J256"/>
  <c r="M256" s="1"/>
  <c r="N256" s="1"/>
  <c r="K418" i="2"/>
  <c r="J418"/>
  <c r="J417"/>
  <c r="J416"/>
  <c r="M416" s="1"/>
  <c r="N416" s="1"/>
  <c r="J415"/>
  <c r="K414"/>
  <c r="J414"/>
  <c r="K413"/>
  <c r="J413"/>
  <c r="J260" i="3"/>
  <c r="J259"/>
  <c r="M259" s="1"/>
  <c r="N259" s="1"/>
  <c r="J258"/>
  <c r="K257"/>
  <c r="J257"/>
  <c r="J425" i="2"/>
  <c r="K424"/>
  <c r="J424"/>
  <c r="K423"/>
  <c r="J423"/>
  <c r="L422"/>
  <c r="K422"/>
  <c r="J422"/>
  <c r="K421"/>
  <c r="J421"/>
  <c r="J420"/>
  <c r="J419"/>
  <c r="J261" i="3"/>
  <c r="M261" s="1"/>
  <c r="N261" s="1"/>
  <c r="J429" i="2"/>
  <c r="M429" s="1"/>
  <c r="N429" s="1"/>
  <c r="J428"/>
  <c r="M428" s="1"/>
  <c r="N428" s="1"/>
  <c r="J427"/>
  <c r="M427" s="1"/>
  <c r="N427" s="1"/>
  <c r="J426"/>
  <c r="M426" s="1"/>
  <c r="N426" s="1"/>
  <c r="L436"/>
  <c r="K436"/>
  <c r="J436"/>
  <c r="J435"/>
  <c r="M435" s="1"/>
  <c r="N435" s="1"/>
  <c r="J434"/>
  <c r="J433"/>
  <c r="K432"/>
  <c r="J432"/>
  <c r="J431"/>
  <c r="J430"/>
  <c r="J264" i="3"/>
  <c r="J263"/>
  <c r="J262"/>
  <c r="J266"/>
  <c r="M266" s="1"/>
  <c r="N266" s="1"/>
  <c r="J265"/>
  <c r="M265" s="1"/>
  <c r="N265" s="1"/>
  <c r="J441" i="2"/>
  <c r="J440"/>
  <c r="J439"/>
  <c r="L438"/>
  <c r="K438"/>
  <c r="J438"/>
  <c r="J437"/>
  <c r="K268" i="3"/>
  <c r="J268"/>
  <c r="J267"/>
  <c r="L442" i="2"/>
  <c r="K442"/>
  <c r="J442"/>
  <c r="J446"/>
  <c r="J447"/>
  <c r="L445"/>
  <c r="K445"/>
  <c r="J445"/>
  <c r="K444"/>
  <c r="J444"/>
  <c r="J443"/>
  <c r="J271" i="3"/>
  <c r="M271" s="1"/>
  <c r="N271" s="1"/>
  <c r="J270"/>
  <c r="M270" s="1"/>
  <c r="N270" s="1"/>
  <c r="J269"/>
  <c r="M269" s="1"/>
  <c r="N269" s="1"/>
  <c r="J449" i="2"/>
  <c r="M449" s="1"/>
  <c r="N449" s="1"/>
  <c r="J448"/>
  <c r="M448" s="1"/>
  <c r="N448" s="1"/>
  <c r="J454"/>
  <c r="K454"/>
  <c r="J453"/>
  <c r="J452"/>
  <c r="J451"/>
  <c r="J450"/>
  <c r="J455"/>
  <c r="M455" s="1"/>
  <c r="N455" s="1"/>
  <c r="J275" i="3"/>
  <c r="M275" s="1"/>
  <c r="N275" s="1"/>
  <c r="J274"/>
  <c r="M274" s="1"/>
  <c r="N274" s="1"/>
  <c r="J273"/>
  <c r="M273" s="1"/>
  <c r="N273" s="1"/>
  <c r="J272"/>
  <c r="M272" s="1"/>
  <c r="N272" s="1"/>
  <c r="J461" i="2"/>
  <c r="M461" s="1"/>
  <c r="N461" s="1"/>
  <c r="J460"/>
  <c r="M460" s="1"/>
  <c r="N460" s="1"/>
  <c r="J459"/>
  <c r="M459" s="1"/>
  <c r="N459" s="1"/>
  <c r="J458"/>
  <c r="M458" s="1"/>
  <c r="N458" s="1"/>
  <c r="J457"/>
  <c r="M457" s="1"/>
  <c r="N457" s="1"/>
  <c r="J456"/>
  <c r="M456" s="1"/>
  <c r="N456" s="1"/>
  <c r="J276" i="3"/>
  <c r="J462" i="2"/>
  <c r="J466"/>
  <c r="J465"/>
  <c r="J464"/>
  <c r="L463"/>
  <c r="K463"/>
  <c r="J463"/>
  <c r="J481"/>
  <c r="K483"/>
  <c r="J286" i="3"/>
  <c r="K285"/>
  <c r="J285"/>
  <c r="J284"/>
  <c r="J283"/>
  <c r="K282"/>
  <c r="J282"/>
  <c r="J281"/>
  <c r="J280"/>
  <c r="J279"/>
  <c r="K278"/>
  <c r="J278"/>
  <c r="K277"/>
  <c r="J277"/>
  <c r="J493" i="2"/>
  <c r="J492"/>
  <c r="M492" s="1"/>
  <c r="N492" s="1"/>
  <c r="J491"/>
  <c r="J490"/>
  <c r="L489"/>
  <c r="K489"/>
  <c r="J489"/>
  <c r="L488"/>
  <c r="K488"/>
  <c r="J488"/>
  <c r="J487"/>
  <c r="L486"/>
  <c r="K486"/>
  <c r="J486"/>
  <c r="J485"/>
  <c r="J484"/>
  <c r="J483"/>
  <c r="K482"/>
  <c r="J482"/>
  <c r="J480"/>
  <c r="K479"/>
  <c r="J479"/>
  <c r="J478"/>
  <c r="L477"/>
  <c r="K477"/>
  <c r="J477"/>
  <c r="J476"/>
  <c r="J475"/>
  <c r="K474"/>
  <c r="J474"/>
  <c r="K473"/>
  <c r="J473"/>
  <c r="L472"/>
  <c r="K472"/>
  <c r="J472"/>
  <c r="L471"/>
  <c r="K471"/>
  <c r="J471"/>
  <c r="L470"/>
  <c r="K470"/>
  <c r="J470"/>
  <c r="J469"/>
  <c r="L468"/>
  <c r="K468"/>
  <c r="J468"/>
  <c r="L467"/>
  <c r="K467"/>
  <c r="J467"/>
  <c r="M160" i="3" l="1"/>
  <c r="N160" s="1"/>
  <c r="M175"/>
  <c r="N175" s="1"/>
  <c r="M177"/>
  <c r="N177" s="1"/>
  <c r="M169"/>
  <c r="N169" s="1"/>
  <c r="M157"/>
  <c r="N157" s="1"/>
  <c r="M263" i="2"/>
  <c r="N263" s="1"/>
  <c r="M43" i="4"/>
  <c r="N43" s="1"/>
  <c r="M153" i="3"/>
  <c r="N153" s="1"/>
  <c r="M154"/>
  <c r="N154" s="1"/>
  <c r="M155"/>
  <c r="N155" s="1"/>
  <c r="M257" i="2"/>
  <c r="N257" s="1"/>
  <c r="M258"/>
  <c r="N258" s="1"/>
  <c r="M259"/>
  <c r="N259" s="1"/>
  <c r="M260"/>
  <c r="N260" s="1"/>
  <c r="M261"/>
  <c r="N261" s="1"/>
  <c r="M262"/>
  <c r="N262" s="1"/>
  <c r="M44" i="4"/>
  <c r="N44" s="1"/>
  <c r="M45"/>
  <c r="N45" s="1"/>
  <c r="M46"/>
  <c r="N46" s="1"/>
  <c r="M156" i="3"/>
  <c r="N156" s="1"/>
  <c r="M158"/>
  <c r="N158" s="1"/>
  <c r="M159"/>
  <c r="N159" s="1"/>
  <c r="M264" i="2"/>
  <c r="N264" s="1"/>
  <c r="M265"/>
  <c r="N265" s="1"/>
  <c r="M266"/>
  <c r="N266" s="1"/>
  <c r="M267"/>
  <c r="N267" s="1"/>
  <c r="M268"/>
  <c r="N268" s="1"/>
  <c r="M272"/>
  <c r="N272" s="1"/>
  <c r="M270"/>
  <c r="N270" s="1"/>
  <c r="M271"/>
  <c r="N271" s="1"/>
  <c r="M273"/>
  <c r="N273" s="1"/>
  <c r="M274"/>
  <c r="N274" s="1"/>
  <c r="M48" i="4"/>
  <c r="N48" s="1"/>
  <c r="M49"/>
  <c r="N49" s="1"/>
  <c r="M245" i="3"/>
  <c r="N245" s="1"/>
  <c r="M165"/>
  <c r="N165" s="1"/>
  <c r="M168"/>
  <c r="N168" s="1"/>
  <c r="M275" i="2"/>
  <c r="N275" s="1"/>
  <c r="M276"/>
  <c r="N276" s="1"/>
  <c r="M277"/>
  <c r="N277" s="1"/>
  <c r="M278"/>
  <c r="N278" s="1"/>
  <c r="M279"/>
  <c r="N279" s="1"/>
  <c r="M280"/>
  <c r="N280" s="1"/>
  <c r="M170" i="3"/>
  <c r="N170" s="1"/>
  <c r="M171"/>
  <c r="N171" s="1"/>
  <c r="M281" i="2"/>
  <c r="N281" s="1"/>
  <c r="M282"/>
  <c r="N282" s="1"/>
  <c r="M283"/>
  <c r="N283" s="1"/>
  <c r="M287"/>
  <c r="N287" s="1"/>
  <c r="M285"/>
  <c r="N285" s="1"/>
  <c r="M284"/>
  <c r="N284" s="1"/>
  <c r="M286"/>
  <c r="N286" s="1"/>
  <c r="M173" i="3"/>
  <c r="N173" s="1"/>
  <c r="M288" i="2"/>
  <c r="N288" s="1"/>
  <c r="M289"/>
  <c r="N289" s="1"/>
  <c r="M290"/>
  <c r="N290" s="1"/>
  <c r="M291"/>
  <c r="N291" s="1"/>
  <c r="M292"/>
  <c r="N292" s="1"/>
  <c r="M293"/>
  <c r="N293" s="1"/>
  <c r="M294"/>
  <c r="N294" s="1"/>
  <c r="M295"/>
  <c r="N295" s="1"/>
  <c r="M296"/>
  <c r="N296" s="1"/>
  <c r="M211" i="3"/>
  <c r="N211" s="1"/>
  <c r="M299" i="2"/>
  <c r="N299" s="1"/>
  <c r="M309"/>
  <c r="N309" s="1"/>
  <c r="M298"/>
  <c r="N298" s="1"/>
  <c r="M301"/>
  <c r="N301" s="1"/>
  <c r="M302"/>
  <c r="N302" s="1"/>
  <c r="M303"/>
  <c r="N303" s="1"/>
  <c r="M305"/>
  <c r="N305" s="1"/>
  <c r="M307"/>
  <c r="N307" s="1"/>
  <c r="M311"/>
  <c r="N311" s="1"/>
  <c r="M312"/>
  <c r="N312" s="1"/>
  <c r="M313"/>
  <c r="N313" s="1"/>
  <c r="M314"/>
  <c r="N314" s="1"/>
  <c r="M315"/>
  <c r="N315" s="1"/>
  <c r="M316"/>
  <c r="N316" s="1"/>
  <c r="M350"/>
  <c r="N350" s="1"/>
  <c r="M358"/>
  <c r="N358" s="1"/>
  <c r="M317"/>
  <c r="N317" s="1"/>
  <c r="M319"/>
  <c r="N319" s="1"/>
  <c r="M194" i="3"/>
  <c r="N194" s="1"/>
  <c r="M196"/>
  <c r="N196" s="1"/>
  <c r="M198"/>
  <c r="N198" s="1"/>
  <c r="M321" i="2"/>
  <c r="N321" s="1"/>
  <c r="M322"/>
  <c r="N322" s="1"/>
  <c r="M323"/>
  <c r="N323" s="1"/>
  <c r="M324"/>
  <c r="N324" s="1"/>
  <c r="M325"/>
  <c r="N325" s="1"/>
  <c r="M326"/>
  <c r="N326" s="1"/>
  <c r="M199" i="3"/>
  <c r="N199" s="1"/>
  <c r="M200"/>
  <c r="N200" s="1"/>
  <c r="M327" i="2"/>
  <c r="N327" s="1"/>
  <c r="M328"/>
  <c r="N328" s="1"/>
  <c r="M329"/>
  <c r="N329" s="1"/>
  <c r="M330"/>
  <c r="N330" s="1"/>
  <c r="M202" i="3"/>
  <c r="N202" s="1"/>
  <c r="M203"/>
  <c r="N203" s="1"/>
  <c r="M204"/>
  <c r="N204" s="1"/>
  <c r="M205"/>
  <c r="N205" s="1"/>
  <c r="M331" i="2"/>
  <c r="N331" s="1"/>
  <c r="M332"/>
  <c r="N332" s="1"/>
  <c r="M333"/>
  <c r="N333" s="1"/>
  <c r="M334"/>
  <c r="N334" s="1"/>
  <c r="M335"/>
  <c r="N335" s="1"/>
  <c r="M336"/>
  <c r="N336" s="1"/>
  <c r="M206" i="3"/>
  <c r="N206" s="1"/>
  <c r="M208"/>
  <c r="N208" s="1"/>
  <c r="M209"/>
  <c r="N209" s="1"/>
  <c r="M210"/>
  <c r="N210" s="1"/>
  <c r="M337" i="2"/>
  <c r="N337" s="1"/>
  <c r="M338"/>
  <c r="N338" s="1"/>
  <c r="M339"/>
  <c r="N339" s="1"/>
  <c r="M340"/>
  <c r="N340" s="1"/>
  <c r="M341"/>
  <c r="N341" s="1"/>
  <c r="M342"/>
  <c r="N342" s="1"/>
  <c r="M343"/>
  <c r="N343" s="1"/>
  <c r="M344"/>
  <c r="N344" s="1"/>
  <c r="M212" i="3"/>
  <c r="N212" s="1"/>
  <c r="M345" i="2"/>
  <c r="N345" s="1"/>
  <c r="M346"/>
  <c r="N346" s="1"/>
  <c r="M347"/>
  <c r="N347" s="1"/>
  <c r="M348"/>
  <c r="N348" s="1"/>
  <c r="M349"/>
  <c r="N349" s="1"/>
  <c r="M351"/>
  <c r="N351" s="1"/>
  <c r="M352"/>
  <c r="N352" s="1"/>
  <c r="M354"/>
  <c r="N354" s="1"/>
  <c r="M355"/>
  <c r="N355" s="1"/>
  <c r="M357"/>
  <c r="N357" s="1"/>
  <c r="M359"/>
  <c r="N359" s="1"/>
  <c r="M360"/>
  <c r="N360" s="1"/>
  <c r="M361"/>
  <c r="N361" s="1"/>
  <c r="M362"/>
  <c r="N362" s="1"/>
  <c r="M223" i="3"/>
  <c r="N223" s="1"/>
  <c r="M224"/>
  <c r="N224" s="1"/>
  <c r="M225"/>
  <c r="N225" s="1"/>
  <c r="M364" i="2"/>
  <c r="N364" s="1"/>
  <c r="M365"/>
  <c r="N365" s="1"/>
  <c r="M366"/>
  <c r="N366" s="1"/>
  <c r="M367"/>
  <c r="N367" s="1"/>
  <c r="M368"/>
  <c r="N368" s="1"/>
  <c r="M369"/>
  <c r="N369" s="1"/>
  <c r="M370"/>
  <c r="N370" s="1"/>
  <c r="M371"/>
  <c r="N371" s="1"/>
  <c r="M373"/>
  <c r="N373" s="1"/>
  <c r="M231" i="3"/>
  <c r="N231" s="1"/>
  <c r="M232"/>
  <c r="N232" s="1"/>
  <c r="M233"/>
  <c r="N233" s="1"/>
  <c r="M374" i="2"/>
  <c r="N374" s="1"/>
  <c r="M375"/>
  <c r="N375" s="1"/>
  <c r="M376"/>
  <c r="N376" s="1"/>
  <c r="M377"/>
  <c r="N377" s="1"/>
  <c r="M378"/>
  <c r="N378" s="1"/>
  <c r="M381"/>
  <c r="N381" s="1"/>
  <c r="M382"/>
  <c r="N382" s="1"/>
  <c r="M383"/>
  <c r="N383" s="1"/>
  <c r="M384"/>
  <c r="N384" s="1"/>
  <c r="M238" i="3"/>
  <c r="N238" s="1"/>
  <c r="M239"/>
  <c r="N239" s="1"/>
  <c r="M240"/>
  <c r="N240" s="1"/>
  <c r="M385" i="2"/>
  <c r="N385" s="1"/>
  <c r="M386"/>
  <c r="N386" s="1"/>
  <c r="M387"/>
  <c r="N387" s="1"/>
  <c r="M388"/>
  <c r="N388" s="1"/>
  <c r="M389"/>
  <c r="N389" s="1"/>
  <c r="M242" i="3"/>
  <c r="N242" s="1"/>
  <c r="M243"/>
  <c r="N243" s="1"/>
  <c r="M390" i="2"/>
  <c r="N390" s="1"/>
  <c r="M391"/>
  <c r="N391" s="1"/>
  <c r="M392"/>
  <c r="N392" s="1"/>
  <c r="M393"/>
  <c r="N393" s="1"/>
  <c r="M395"/>
  <c r="N395" s="1"/>
  <c r="M396"/>
  <c r="N396" s="1"/>
  <c r="M397"/>
  <c r="N397" s="1"/>
  <c r="M398"/>
  <c r="N398" s="1"/>
  <c r="M399"/>
  <c r="N399" s="1"/>
  <c r="M400"/>
  <c r="N400" s="1"/>
  <c r="M401"/>
  <c r="N401" s="1"/>
  <c r="M408"/>
  <c r="N408" s="1"/>
  <c r="M409"/>
  <c r="N409" s="1"/>
  <c r="M410"/>
  <c r="N410" s="1"/>
  <c r="M411"/>
  <c r="N411" s="1"/>
  <c r="M412"/>
  <c r="N412" s="1"/>
  <c r="M413"/>
  <c r="N413" s="1"/>
  <c r="M418"/>
  <c r="N418" s="1"/>
  <c r="M414"/>
  <c r="N414" s="1"/>
  <c r="M415"/>
  <c r="N415" s="1"/>
  <c r="M417"/>
  <c r="N417" s="1"/>
  <c r="M257" i="3"/>
  <c r="N257" s="1"/>
  <c r="M258"/>
  <c r="N258" s="1"/>
  <c r="M260"/>
  <c r="N260" s="1"/>
  <c r="M419" i="2"/>
  <c r="N419" s="1"/>
  <c r="M420"/>
  <c r="N420" s="1"/>
  <c r="M421"/>
  <c r="N421" s="1"/>
  <c r="M422"/>
  <c r="N422" s="1"/>
  <c r="M423"/>
  <c r="N423" s="1"/>
  <c r="M424"/>
  <c r="N424" s="1"/>
  <c r="M425"/>
  <c r="N425" s="1"/>
  <c r="M262" i="3"/>
  <c r="N262" s="1"/>
  <c r="M263"/>
  <c r="N263" s="1"/>
  <c r="M264"/>
  <c r="N264" s="1"/>
  <c r="M430" i="2"/>
  <c r="N430" s="1"/>
  <c r="M431"/>
  <c r="N431" s="1"/>
  <c r="M432"/>
  <c r="N432" s="1"/>
  <c r="M433"/>
  <c r="N433" s="1"/>
  <c r="M434"/>
  <c r="N434" s="1"/>
  <c r="M436"/>
  <c r="N436" s="1"/>
  <c r="M437"/>
  <c r="N437" s="1"/>
  <c r="M438"/>
  <c r="N438" s="1"/>
  <c r="M439"/>
  <c r="N439" s="1"/>
  <c r="M440"/>
  <c r="N440" s="1"/>
  <c r="M441"/>
  <c r="N441" s="1"/>
  <c r="M267" i="3"/>
  <c r="N267" s="1"/>
  <c r="M268"/>
  <c r="N268" s="1"/>
  <c r="M442" i="2"/>
  <c r="N442" s="1"/>
  <c r="M443"/>
  <c r="N443" s="1"/>
  <c r="M444"/>
  <c r="N444" s="1"/>
  <c r="M445"/>
  <c r="N445" s="1"/>
  <c r="M446"/>
  <c r="N446" s="1"/>
  <c r="M447"/>
  <c r="N447" s="1"/>
  <c r="M450"/>
  <c r="N450" s="1"/>
  <c r="M451"/>
  <c r="N451" s="1"/>
  <c r="M452"/>
  <c r="N452" s="1"/>
  <c r="M453"/>
  <c r="N453" s="1"/>
  <c r="M454"/>
  <c r="N454" s="1"/>
  <c r="M276" i="3"/>
  <c r="N276" s="1"/>
  <c r="M462" i="2"/>
  <c r="N462" s="1"/>
  <c r="M463"/>
  <c r="N463" s="1"/>
  <c r="M464"/>
  <c r="N464" s="1"/>
  <c r="M465"/>
  <c r="N465" s="1"/>
  <c r="M466"/>
  <c r="N466" s="1"/>
  <c r="M277" i="3"/>
  <c r="N277" s="1"/>
  <c r="M278"/>
  <c r="N278" s="1"/>
  <c r="M279"/>
  <c r="N279" s="1"/>
  <c r="M467" i="2"/>
  <c r="N467" s="1"/>
  <c r="M469"/>
  <c r="N469" s="1"/>
  <c r="M280" i="3"/>
  <c r="N280" s="1"/>
  <c r="M473" i="2"/>
  <c r="N473" s="1"/>
  <c r="M476"/>
  <c r="N476" s="1"/>
  <c r="M477"/>
  <c r="N477" s="1"/>
  <c r="M281" i="3"/>
  <c r="N281" s="1"/>
  <c r="M478" i="2"/>
  <c r="N478" s="1"/>
  <c r="M481"/>
  <c r="N481" s="1"/>
  <c r="M282" i="3"/>
  <c r="N282" s="1"/>
  <c r="M283"/>
  <c r="N283" s="1"/>
  <c r="M483" i="2"/>
  <c r="N483" s="1"/>
  <c r="M485"/>
  <c r="N485" s="1"/>
  <c r="M284" i="3"/>
  <c r="N284" s="1"/>
  <c r="M285"/>
  <c r="N285" s="1"/>
  <c r="M286"/>
  <c r="N286" s="1"/>
  <c r="M489" i="2"/>
  <c r="N489" s="1"/>
  <c r="M493"/>
  <c r="N493" s="1"/>
  <c r="M472"/>
  <c r="N472" s="1"/>
  <c r="M474"/>
  <c r="N474" s="1"/>
  <c r="M479"/>
  <c r="N479" s="1"/>
  <c r="M488"/>
  <c r="N488" s="1"/>
  <c r="M490"/>
  <c r="N490" s="1"/>
  <c r="M468"/>
  <c r="N468" s="1"/>
  <c r="M470"/>
  <c r="N470" s="1"/>
  <c r="M475"/>
  <c r="N475" s="1"/>
  <c r="M484"/>
  <c r="N484" s="1"/>
  <c r="M486"/>
  <c r="N486" s="1"/>
  <c r="M491"/>
  <c r="N491" s="1"/>
  <c r="M471"/>
  <c r="N471" s="1"/>
  <c r="M480"/>
  <c r="N480" s="1"/>
  <c r="M482"/>
  <c r="N482" s="1"/>
  <c r="M487"/>
  <c r="N487" s="1"/>
  <c r="J496"/>
  <c r="L503"/>
  <c r="K503"/>
  <c r="J503"/>
  <c r="L502"/>
  <c r="K502"/>
  <c r="J502"/>
  <c r="J501"/>
  <c r="L500"/>
  <c r="K500"/>
  <c r="J500"/>
  <c r="J499"/>
  <c r="J498"/>
  <c r="J497"/>
  <c r="J495"/>
  <c r="J494"/>
  <c r="J509"/>
  <c r="K508"/>
  <c r="J508"/>
  <c r="J507"/>
  <c r="K506"/>
  <c r="J506"/>
  <c r="L505"/>
  <c r="K505"/>
  <c r="J505"/>
  <c r="L504"/>
  <c r="K504"/>
  <c r="J504"/>
  <c r="J529"/>
  <c r="J528"/>
  <c r="L527"/>
  <c r="K527"/>
  <c r="J527"/>
  <c r="L526"/>
  <c r="K526"/>
  <c r="J526"/>
  <c r="L525"/>
  <c r="K525"/>
  <c r="J525"/>
  <c r="J524"/>
  <c r="J523"/>
  <c r="J522"/>
  <c r="J521"/>
  <c r="K520"/>
  <c r="J520"/>
  <c r="L519"/>
  <c r="K519"/>
  <c r="J519"/>
  <c r="J518"/>
  <c r="J517"/>
  <c r="J516"/>
  <c r="J515"/>
  <c r="J514"/>
  <c r="J513"/>
  <c r="J512"/>
  <c r="J511"/>
  <c r="K510"/>
  <c r="J510"/>
  <c r="M494" l="1"/>
  <c r="N494" s="1"/>
  <c r="M495"/>
  <c r="N495" s="1"/>
  <c r="M496"/>
  <c r="N496" s="1"/>
  <c r="M503"/>
  <c r="N503" s="1"/>
  <c r="M497"/>
  <c r="N497" s="1"/>
  <c r="M498"/>
  <c r="N498" s="1"/>
  <c r="M499"/>
  <c r="N499" s="1"/>
  <c r="M500"/>
  <c r="N500" s="1"/>
  <c r="M501"/>
  <c r="N501" s="1"/>
  <c r="M502"/>
  <c r="N502" s="1"/>
  <c r="M505"/>
  <c r="N505" s="1"/>
  <c r="M504"/>
  <c r="N504" s="1"/>
  <c r="M506"/>
  <c r="N506" s="1"/>
  <c r="M507"/>
  <c r="N507" s="1"/>
  <c r="M508"/>
  <c r="N508" s="1"/>
  <c r="M509"/>
  <c r="N509" s="1"/>
  <c r="M510"/>
  <c r="N510" s="1"/>
  <c r="M511"/>
  <c r="N511" s="1"/>
  <c r="M512"/>
  <c r="N512" s="1"/>
  <c r="M513"/>
  <c r="N513" s="1"/>
  <c r="M514"/>
  <c r="N514" s="1"/>
  <c r="M515"/>
  <c r="N515" s="1"/>
  <c r="M516"/>
  <c r="N516" s="1"/>
  <c r="M517"/>
  <c r="N517" s="1"/>
  <c r="M518"/>
  <c r="N518" s="1"/>
  <c r="M519"/>
  <c r="N519" s="1"/>
  <c r="M520"/>
  <c r="N520" s="1"/>
  <c r="M521"/>
  <c r="N521" s="1"/>
  <c r="M522"/>
  <c r="N522" s="1"/>
  <c r="M523"/>
  <c r="N523" s="1"/>
  <c r="M524"/>
  <c r="N524" s="1"/>
  <c r="M525"/>
  <c r="N525" s="1"/>
  <c r="M526"/>
  <c r="N526" s="1"/>
  <c r="M527"/>
  <c r="N527" s="1"/>
  <c r="M528"/>
  <c r="N528" s="1"/>
  <c r="M529"/>
  <c r="N529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<sst xmlns="http://schemas.openxmlformats.org/spreadsheetml/2006/main" count="3926" uniqueCount="93">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</sst>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5" xfId="3"/>
    <cellStyle name="Normal 6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zoomScale="90" zoomScaleNormal="90" workbookViewId="0">
      <selection activeCell="A6" sqref="A6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79" customFormat="1" ht="14.25" customHeight="1"/>
    <row r="6" spans="1:14" s="79" customFormat="1" ht="14.25" customHeight="1">
      <c r="A6" s="80">
        <v>43539</v>
      </c>
      <c r="B6" s="81" t="s">
        <v>0</v>
      </c>
      <c r="C6" s="81" t="s">
        <v>56</v>
      </c>
      <c r="D6" s="82">
        <v>100</v>
      </c>
      <c r="E6" s="81" t="s">
        <v>1</v>
      </c>
      <c r="F6" s="81">
        <v>31870</v>
      </c>
      <c r="G6" s="81">
        <v>31930</v>
      </c>
      <c r="H6" s="81">
        <v>0</v>
      </c>
      <c r="I6" s="83">
        <v>0</v>
      </c>
      <c r="J6" s="84">
        <f t="shared" ref="J6:J13" si="0">(IF(E6="SHORT",F6-G6,IF(E6="LONG",G6-F6)))*D6</f>
        <v>6000</v>
      </c>
      <c r="K6" s="85">
        <v>0</v>
      </c>
      <c r="L6" s="85">
        <v>0</v>
      </c>
      <c r="M6" s="85">
        <f t="shared" ref="M6:M13" si="1">(K6+J6+L6)/D6</f>
        <v>60</v>
      </c>
      <c r="N6" s="86">
        <f t="shared" ref="N6:N13" si="2">M6*D6</f>
        <v>6000</v>
      </c>
    </row>
    <row r="7" spans="1:14" s="79" customFormat="1" ht="14.25" customHeight="1">
      <c r="A7" s="80">
        <v>43539</v>
      </c>
      <c r="B7" s="81" t="s">
        <v>31</v>
      </c>
      <c r="C7" s="81" t="s">
        <v>53</v>
      </c>
      <c r="D7" s="82">
        <v>100</v>
      </c>
      <c r="E7" s="81" t="s">
        <v>1</v>
      </c>
      <c r="F7" s="81">
        <v>4070</v>
      </c>
      <c r="G7" s="81">
        <v>4035</v>
      </c>
      <c r="H7" s="81">
        <v>0</v>
      </c>
      <c r="I7" s="83">
        <v>0</v>
      </c>
      <c r="J7" s="84">
        <f t="shared" si="0"/>
        <v>-3500</v>
      </c>
      <c r="K7" s="85">
        <v>0</v>
      </c>
      <c r="L7" s="85">
        <v>0</v>
      </c>
      <c r="M7" s="85">
        <f t="shared" si="1"/>
        <v>-35</v>
      </c>
      <c r="N7" s="86">
        <f t="shared" si="2"/>
        <v>-3500</v>
      </c>
    </row>
    <row r="8" spans="1:14" s="79" customFormat="1" ht="14.25" customHeight="1">
      <c r="A8" s="80">
        <v>43539</v>
      </c>
      <c r="B8" s="81" t="s">
        <v>4</v>
      </c>
      <c r="C8" s="81" t="s">
        <v>56</v>
      </c>
      <c r="D8" s="82">
        <v>30</v>
      </c>
      <c r="E8" s="81" t="s">
        <v>2</v>
      </c>
      <c r="F8" s="81">
        <v>38250</v>
      </c>
      <c r="G8" s="81">
        <v>38150</v>
      </c>
      <c r="H8" s="81">
        <v>0</v>
      </c>
      <c r="I8" s="83">
        <v>0</v>
      </c>
      <c r="J8" s="84">
        <f t="shared" si="0"/>
        <v>3000</v>
      </c>
      <c r="K8" s="85">
        <v>0</v>
      </c>
      <c r="L8" s="85">
        <v>0</v>
      </c>
      <c r="M8" s="85">
        <f t="shared" si="1"/>
        <v>100</v>
      </c>
      <c r="N8" s="86">
        <f t="shared" si="2"/>
        <v>3000</v>
      </c>
    </row>
    <row r="9" spans="1:14" s="79" customFormat="1" ht="14.25" customHeight="1">
      <c r="A9" s="80">
        <v>43539</v>
      </c>
      <c r="B9" s="81" t="s">
        <v>6</v>
      </c>
      <c r="C9" s="81" t="s">
        <v>55</v>
      </c>
      <c r="D9" s="82">
        <v>5000</v>
      </c>
      <c r="E9" s="81" t="s">
        <v>2</v>
      </c>
      <c r="F9" s="81">
        <v>144</v>
      </c>
      <c r="G9" s="81">
        <v>143.5</v>
      </c>
      <c r="H9" s="81">
        <v>143</v>
      </c>
      <c r="I9" s="83">
        <v>142.5</v>
      </c>
      <c r="J9" s="84">
        <f t="shared" si="0"/>
        <v>2500</v>
      </c>
      <c r="K9" s="85">
        <f>(IF(E9="SHORT",IF(H9="",0,G9-H9),IF(E9="LONG",IF(H9="",0,H9-G9))))*D9</f>
        <v>2500</v>
      </c>
      <c r="L9" s="85">
        <f t="shared" ref="L9" si="3">(IF(E9="SHORT",IF(I9="",0,H9-I9),IF(E9="LONG",IF(I9="",0,(I9-H9)))))*D9</f>
        <v>2500</v>
      </c>
      <c r="M9" s="85">
        <f t="shared" si="1"/>
        <v>1.5</v>
      </c>
      <c r="N9" s="86">
        <f t="shared" si="2"/>
        <v>7500</v>
      </c>
    </row>
    <row r="10" spans="1:14" s="79" customFormat="1" ht="14.25" customHeight="1">
      <c r="A10" s="80">
        <v>43538</v>
      </c>
      <c r="B10" s="81" t="s">
        <v>31</v>
      </c>
      <c r="C10" s="81" t="s">
        <v>53</v>
      </c>
      <c r="D10" s="82">
        <v>100</v>
      </c>
      <c r="E10" s="81" t="s">
        <v>1</v>
      </c>
      <c r="F10" s="81">
        <v>4080</v>
      </c>
      <c r="G10" s="81">
        <v>4045</v>
      </c>
      <c r="H10" s="81">
        <v>0</v>
      </c>
      <c r="I10" s="83">
        <v>0</v>
      </c>
      <c r="J10" s="84">
        <f t="shared" ref="J10" si="4">(IF(E10="SHORT",F10-G10,IF(E10="LONG",G10-F10)))*D10</f>
        <v>-3500</v>
      </c>
      <c r="K10" s="85">
        <v>0</v>
      </c>
      <c r="L10" s="85">
        <v>0</v>
      </c>
      <c r="M10" s="85">
        <f t="shared" ref="M10" si="5">(K10+J10+L10)/D10</f>
        <v>-35</v>
      </c>
      <c r="N10" s="86">
        <f t="shared" ref="N10" si="6">M10*D10</f>
        <v>-3500</v>
      </c>
    </row>
    <row r="11" spans="1:14" s="79" customFormat="1" ht="14.25" customHeight="1">
      <c r="A11" s="80">
        <v>43538</v>
      </c>
      <c r="B11" s="81" t="s">
        <v>6</v>
      </c>
      <c r="C11" s="81" t="s">
        <v>55</v>
      </c>
      <c r="D11" s="82">
        <v>5000</v>
      </c>
      <c r="E11" s="81" t="s">
        <v>1</v>
      </c>
      <c r="F11" s="81">
        <v>147</v>
      </c>
      <c r="G11" s="81">
        <v>147.5</v>
      </c>
      <c r="H11" s="81">
        <v>0</v>
      </c>
      <c r="I11" s="83">
        <v>0</v>
      </c>
      <c r="J11" s="84">
        <f t="shared" ref="J11" si="7">(IF(E11="SHORT",F11-G11,IF(E11="LONG",G11-F11)))*D11</f>
        <v>2500</v>
      </c>
      <c r="K11" s="85">
        <v>0</v>
      </c>
      <c r="L11" s="85">
        <v>0</v>
      </c>
      <c r="M11" s="85">
        <f t="shared" ref="M11" si="8">(K11+J11+L11)/D11</f>
        <v>0.5</v>
      </c>
      <c r="N11" s="86">
        <f t="shared" ref="N11" si="9">M11*D11</f>
        <v>2500</v>
      </c>
    </row>
    <row r="12" spans="1:14" s="79" customFormat="1" ht="14.25" customHeight="1">
      <c r="A12" s="80">
        <v>43538</v>
      </c>
      <c r="B12" s="81" t="s">
        <v>0</v>
      </c>
      <c r="C12" s="81" t="s">
        <v>56</v>
      </c>
      <c r="D12" s="82">
        <v>100</v>
      </c>
      <c r="E12" s="81" t="s">
        <v>1</v>
      </c>
      <c r="F12" s="81">
        <v>31940</v>
      </c>
      <c r="G12" s="81">
        <v>31860</v>
      </c>
      <c r="H12" s="81">
        <v>0</v>
      </c>
      <c r="I12" s="83">
        <v>0</v>
      </c>
      <c r="J12" s="84">
        <f t="shared" ref="J12" si="10">(IF(E12="SHORT",F12-G12,IF(E12="LONG",G12-F12)))*D12</f>
        <v>-8000</v>
      </c>
      <c r="K12" s="85">
        <v>0</v>
      </c>
      <c r="L12" s="85">
        <v>0</v>
      </c>
      <c r="M12" s="85">
        <f t="shared" ref="M12" si="11">(K12+J12+L12)/D12</f>
        <v>-80</v>
      </c>
      <c r="N12" s="86">
        <f t="shared" ref="N12" si="12">M12*D12</f>
        <v>-8000</v>
      </c>
    </row>
    <row r="13" spans="1:14" s="87" customFormat="1" ht="14.25" customHeight="1">
      <c r="A13" s="80">
        <v>43538</v>
      </c>
      <c r="B13" s="81" t="s">
        <v>31</v>
      </c>
      <c r="C13" s="81" t="s">
        <v>53</v>
      </c>
      <c r="D13" s="82">
        <v>100</v>
      </c>
      <c r="E13" s="81" t="s">
        <v>1</v>
      </c>
      <c r="F13" s="81">
        <v>4080</v>
      </c>
      <c r="G13" s="81">
        <v>4045</v>
      </c>
      <c r="H13" s="81">
        <v>0</v>
      </c>
      <c r="I13" s="83">
        <v>0</v>
      </c>
      <c r="J13" s="84">
        <f t="shared" si="0"/>
        <v>-3500</v>
      </c>
      <c r="K13" s="85">
        <v>0</v>
      </c>
      <c r="L13" s="85">
        <v>0</v>
      </c>
      <c r="M13" s="85">
        <f t="shared" si="1"/>
        <v>-35</v>
      </c>
      <c r="N13" s="86">
        <f t="shared" si="2"/>
        <v>-3500</v>
      </c>
    </row>
    <row r="14" spans="1:14" s="79" customFormat="1" ht="14.25" customHeight="1">
      <c r="A14" s="80">
        <v>43537</v>
      </c>
      <c r="B14" s="81" t="s">
        <v>31</v>
      </c>
      <c r="C14" s="81" t="s">
        <v>53</v>
      </c>
      <c r="D14" s="82">
        <v>100</v>
      </c>
      <c r="E14" s="81" t="s">
        <v>1</v>
      </c>
      <c r="F14" s="81">
        <v>3985</v>
      </c>
      <c r="G14" s="81">
        <v>4010</v>
      </c>
      <c r="H14" s="81">
        <v>4030</v>
      </c>
      <c r="I14" s="83">
        <v>0</v>
      </c>
      <c r="J14" s="84">
        <f t="shared" ref="J14" si="13">(IF(E14="SHORT",F14-G14,IF(E14="LONG",G14-F14)))*D14</f>
        <v>2500</v>
      </c>
      <c r="K14" s="85">
        <f>(IF(E14="SHORT",IF(H14="",0,G14-H14),IF(E14="LONG",IF(H14="",0,H14-G14))))*D14</f>
        <v>2000</v>
      </c>
      <c r="L14" s="85">
        <v>0</v>
      </c>
      <c r="M14" s="85">
        <f t="shared" ref="M14" si="14">(K14+J14+L14)/D14</f>
        <v>45</v>
      </c>
      <c r="N14" s="86">
        <f t="shared" ref="N14" si="15">M14*D14</f>
        <v>4500</v>
      </c>
    </row>
    <row r="15" spans="1:14" s="79" customFormat="1" ht="14.25" customHeight="1">
      <c r="A15" s="80">
        <v>43537</v>
      </c>
      <c r="B15" s="81" t="s">
        <v>6</v>
      </c>
      <c r="C15" s="81" t="s">
        <v>55</v>
      </c>
      <c r="D15" s="82">
        <v>5000</v>
      </c>
      <c r="E15" s="81" t="s">
        <v>1</v>
      </c>
      <c r="F15" s="81">
        <v>147</v>
      </c>
      <c r="G15" s="81">
        <v>147.5</v>
      </c>
      <c r="H15" s="81">
        <v>148</v>
      </c>
      <c r="I15" s="83">
        <v>0</v>
      </c>
      <c r="J15" s="84">
        <f t="shared" ref="J15" si="16">(IF(E15="SHORT",F15-G15,IF(E15="LONG",G15-F15)))*D15</f>
        <v>2500</v>
      </c>
      <c r="K15" s="85">
        <f>(IF(E15="SHORT",IF(H15="",0,G15-H15),IF(E15="LONG",IF(H15="",0,H15-G15))))*D15</f>
        <v>2500</v>
      </c>
      <c r="L15" s="85">
        <v>0</v>
      </c>
      <c r="M15" s="85">
        <f t="shared" ref="M15" si="17">(K15+J15+L15)/D15</f>
        <v>1</v>
      </c>
      <c r="N15" s="86">
        <f t="shared" ref="N15" si="18">M15*D15</f>
        <v>5000</v>
      </c>
    </row>
    <row r="16" spans="1:14" s="79" customFormat="1" ht="14.25" customHeight="1">
      <c r="A16" s="80">
        <v>43537</v>
      </c>
      <c r="B16" s="81" t="s">
        <v>0</v>
      </c>
      <c r="C16" s="81" t="s">
        <v>56</v>
      </c>
      <c r="D16" s="82">
        <v>100</v>
      </c>
      <c r="E16" s="81" t="s">
        <v>1</v>
      </c>
      <c r="F16" s="81">
        <v>32130</v>
      </c>
      <c r="G16" s="81">
        <v>32200</v>
      </c>
      <c r="H16" s="81">
        <v>0</v>
      </c>
      <c r="I16" s="83">
        <v>0</v>
      </c>
      <c r="J16" s="84">
        <f t="shared" ref="J16" si="19">(IF(E16="SHORT",F16-G16,IF(E16="LONG",G16-F16)))*D16</f>
        <v>7000</v>
      </c>
      <c r="K16" s="85">
        <v>0</v>
      </c>
      <c r="L16" s="85">
        <v>0</v>
      </c>
      <c r="M16" s="85">
        <f t="shared" ref="M16" si="20">(K16+J16+L16)/D16</f>
        <v>70</v>
      </c>
      <c r="N16" s="86">
        <f t="shared" ref="N16" si="21">M16*D16</f>
        <v>7000</v>
      </c>
    </row>
    <row r="17" spans="1:14" s="79" customFormat="1" ht="14.25" customHeight="1">
      <c r="A17" s="80">
        <v>43537</v>
      </c>
      <c r="B17" s="81" t="s">
        <v>4</v>
      </c>
      <c r="C17" s="81" t="s">
        <v>56</v>
      </c>
      <c r="D17" s="82">
        <v>30</v>
      </c>
      <c r="E17" s="81" t="s">
        <v>1</v>
      </c>
      <c r="F17" s="81">
        <v>38800</v>
      </c>
      <c r="G17" s="81">
        <v>38950</v>
      </c>
      <c r="H17" s="81">
        <v>0</v>
      </c>
      <c r="I17" s="83">
        <v>0</v>
      </c>
      <c r="J17" s="84">
        <f t="shared" ref="J17" si="22">(IF(E17="SHORT",F17-G17,IF(E17="LONG",G17-F17)))*D17</f>
        <v>4500</v>
      </c>
      <c r="K17" s="85">
        <v>0</v>
      </c>
      <c r="L17" s="85">
        <v>0</v>
      </c>
      <c r="M17" s="85">
        <f t="shared" ref="M17" si="23">(K17+J17+L17)/D17</f>
        <v>150</v>
      </c>
      <c r="N17" s="86">
        <f t="shared" ref="N17" si="24">M17*D17</f>
        <v>4500</v>
      </c>
    </row>
    <row r="18" spans="1:14" s="79" customFormat="1" ht="14.25" customHeight="1">
      <c r="A18" s="80">
        <v>43536</v>
      </c>
      <c r="B18" s="81" t="s">
        <v>0</v>
      </c>
      <c r="C18" s="81" t="s">
        <v>56</v>
      </c>
      <c r="D18" s="82">
        <v>100</v>
      </c>
      <c r="E18" s="81" t="s">
        <v>2</v>
      </c>
      <c r="F18" s="81">
        <v>31970</v>
      </c>
      <c r="G18" s="81">
        <v>31900</v>
      </c>
      <c r="H18" s="81">
        <v>0</v>
      </c>
      <c r="I18" s="83">
        <v>0</v>
      </c>
      <c r="J18" s="84">
        <f t="shared" ref="J18" si="25">(IF(E18="SHORT",F18-G18,IF(E18="LONG",G18-F18)))*D18</f>
        <v>7000</v>
      </c>
      <c r="K18" s="85">
        <v>0</v>
      </c>
      <c r="L18" s="85">
        <v>0</v>
      </c>
      <c r="M18" s="85">
        <f t="shared" ref="M18" si="26">(K18+J18+L18)/D18</f>
        <v>70</v>
      </c>
      <c r="N18" s="86">
        <f t="shared" ref="N18" si="27">M18*D18</f>
        <v>7000</v>
      </c>
    </row>
    <row r="19" spans="1:14" s="79" customFormat="1" ht="14.25" customHeight="1">
      <c r="A19" s="80">
        <v>43536</v>
      </c>
      <c r="B19" s="81" t="s">
        <v>4</v>
      </c>
      <c r="C19" s="81" t="s">
        <v>56</v>
      </c>
      <c r="D19" s="82">
        <v>30</v>
      </c>
      <c r="E19" s="81" t="s">
        <v>2</v>
      </c>
      <c r="F19" s="81">
        <v>38630</v>
      </c>
      <c r="G19" s="81">
        <v>38800</v>
      </c>
      <c r="H19" s="81">
        <v>0</v>
      </c>
      <c r="I19" s="83">
        <v>0</v>
      </c>
      <c r="J19" s="84">
        <f t="shared" ref="J19" si="28">(IF(E19="SHORT",F19-G19,IF(E19="LONG",G19-F19)))*D19</f>
        <v>-5100</v>
      </c>
      <c r="K19" s="85">
        <v>0</v>
      </c>
      <c r="L19" s="85">
        <v>0</v>
      </c>
      <c r="M19" s="85">
        <f t="shared" ref="M19" si="29">(K19+J19+L19)/D19</f>
        <v>-170</v>
      </c>
      <c r="N19" s="86">
        <f t="shared" ref="N19" si="30">M19*D19</f>
        <v>-5100</v>
      </c>
    </row>
    <row r="20" spans="1:14" s="79" customFormat="1" ht="14.25" customHeight="1">
      <c r="A20" s="80">
        <v>43536</v>
      </c>
      <c r="B20" s="81" t="s">
        <v>5</v>
      </c>
      <c r="C20" s="81" t="s">
        <v>55</v>
      </c>
      <c r="D20" s="82">
        <v>5000</v>
      </c>
      <c r="E20" s="81" t="s">
        <v>1</v>
      </c>
      <c r="F20" s="81">
        <v>194.85</v>
      </c>
      <c r="G20" s="81">
        <v>195.5</v>
      </c>
      <c r="H20" s="81">
        <v>196</v>
      </c>
      <c r="I20" s="83">
        <v>0</v>
      </c>
      <c r="J20" s="84">
        <f t="shared" ref="J20" si="31">(IF(E20="SHORT",F20-G20,IF(E20="LONG",G20-F20)))*D20</f>
        <v>3250.0000000000282</v>
      </c>
      <c r="K20" s="85">
        <f>(IF(E20="SHORT",IF(H20="",0,G20-H20),IF(E20="LONG",IF(H20="",0,H20-G20))))*D20</f>
        <v>2500</v>
      </c>
      <c r="L20" s="85">
        <v>0</v>
      </c>
      <c r="M20" s="85">
        <f t="shared" ref="M20" si="32">(K20+J20+L20)/D20</f>
        <v>1.1500000000000057</v>
      </c>
      <c r="N20" s="86">
        <f t="shared" ref="N20" si="33">M20*D20</f>
        <v>5750.0000000000282</v>
      </c>
    </row>
    <row r="21" spans="1:14" s="79" customFormat="1" ht="14.25" customHeight="1">
      <c r="A21" s="80">
        <v>43536</v>
      </c>
      <c r="B21" s="81" t="s">
        <v>31</v>
      </c>
      <c r="C21" s="81" t="s">
        <v>53</v>
      </c>
      <c r="D21" s="82">
        <v>100</v>
      </c>
      <c r="E21" s="81" t="s">
        <v>1</v>
      </c>
      <c r="F21" s="81">
        <v>3980</v>
      </c>
      <c r="G21" s="81">
        <v>4000</v>
      </c>
      <c r="H21" s="81">
        <v>0</v>
      </c>
      <c r="I21" s="83">
        <v>0</v>
      </c>
      <c r="J21" s="84">
        <f t="shared" ref="J21" si="34">(IF(E21="SHORT",F21-G21,IF(E21="LONG",G21-F21)))*D21</f>
        <v>2000</v>
      </c>
      <c r="K21" s="85">
        <v>0</v>
      </c>
      <c r="L21" s="85">
        <v>0</v>
      </c>
      <c r="M21" s="85">
        <f t="shared" ref="M21" si="35">(K21+J21+L21)/D21</f>
        <v>20</v>
      </c>
      <c r="N21" s="86">
        <f t="shared" ref="N21" si="36">M21*D21</f>
        <v>2000</v>
      </c>
    </row>
    <row r="22" spans="1:14" s="79" customFormat="1" ht="14.25" customHeight="1">
      <c r="A22" s="80">
        <v>43535</v>
      </c>
      <c r="B22" s="81" t="s">
        <v>0</v>
      </c>
      <c r="C22" s="81" t="s">
        <v>56</v>
      </c>
      <c r="D22" s="82">
        <v>100</v>
      </c>
      <c r="E22" s="81" t="s">
        <v>2</v>
      </c>
      <c r="F22" s="81">
        <v>32070</v>
      </c>
      <c r="G22" s="81">
        <v>32010</v>
      </c>
      <c r="H22" s="81">
        <v>0</v>
      </c>
      <c r="I22" s="83">
        <v>0</v>
      </c>
      <c r="J22" s="84">
        <f t="shared" ref="J22" si="37">(IF(E22="SHORT",F22-G22,IF(E22="LONG",G22-F22)))*D22</f>
        <v>6000</v>
      </c>
      <c r="K22" s="85">
        <v>0</v>
      </c>
      <c r="L22" s="85">
        <v>0</v>
      </c>
      <c r="M22" s="85">
        <f t="shared" ref="M22" si="38">(K22+J22+L22)/D22</f>
        <v>60</v>
      </c>
      <c r="N22" s="86">
        <f t="shared" ref="N22" si="39">M22*D22</f>
        <v>6000</v>
      </c>
    </row>
    <row r="23" spans="1:14" s="79" customFormat="1" ht="14.25" customHeight="1">
      <c r="A23" s="80">
        <v>43535</v>
      </c>
      <c r="B23" s="81" t="s">
        <v>4</v>
      </c>
      <c r="C23" s="81" t="s">
        <v>56</v>
      </c>
      <c r="D23" s="82">
        <v>30</v>
      </c>
      <c r="E23" s="81" t="s">
        <v>2</v>
      </c>
      <c r="F23" s="81">
        <v>38630</v>
      </c>
      <c r="G23" s="81">
        <v>38530</v>
      </c>
      <c r="H23" s="81">
        <v>38350</v>
      </c>
      <c r="I23" s="83">
        <v>0</v>
      </c>
      <c r="J23" s="84">
        <f t="shared" ref="J23" si="40">(IF(E23="SHORT",F23-G23,IF(E23="LONG",G23-F23)))*D23</f>
        <v>3000</v>
      </c>
      <c r="K23" s="85">
        <f>(IF(E23="SHORT",IF(H23="",0,G23-H23),IF(E23="LONG",IF(H23="",0,H23-G23))))*D23</f>
        <v>5400</v>
      </c>
      <c r="L23" s="85">
        <v>0</v>
      </c>
      <c r="M23" s="85">
        <f t="shared" ref="M23" si="41">(K23+J23+L23)/D23</f>
        <v>280</v>
      </c>
      <c r="N23" s="86">
        <f t="shared" ref="N23" si="42">M23*D23</f>
        <v>8400</v>
      </c>
    </row>
    <row r="24" spans="1:14" s="79" customFormat="1" ht="14.25" customHeight="1">
      <c r="A24" s="80">
        <v>43535</v>
      </c>
      <c r="B24" s="81" t="s">
        <v>31</v>
      </c>
      <c r="C24" s="81" t="s">
        <v>53</v>
      </c>
      <c r="D24" s="82">
        <v>100</v>
      </c>
      <c r="E24" s="81" t="s">
        <v>1</v>
      </c>
      <c r="F24" s="81">
        <v>3955</v>
      </c>
      <c r="G24" s="81">
        <v>3975</v>
      </c>
      <c r="H24" s="81">
        <v>0</v>
      </c>
      <c r="I24" s="83">
        <v>0</v>
      </c>
      <c r="J24" s="84">
        <f t="shared" ref="J24" si="43">(IF(E24="SHORT",F24-G24,IF(E24="LONG",G24-F24)))*D24</f>
        <v>2000</v>
      </c>
      <c r="K24" s="85">
        <v>0</v>
      </c>
      <c r="L24" s="85">
        <v>0</v>
      </c>
      <c r="M24" s="85">
        <f t="shared" ref="M24" si="44">(K24+J24+L24)/D24</f>
        <v>20</v>
      </c>
      <c r="N24" s="86">
        <f t="shared" ref="N24" si="45">M24*D24</f>
        <v>2000</v>
      </c>
    </row>
    <row r="25" spans="1:14" s="79" customFormat="1" ht="14.25" customHeight="1">
      <c r="A25" s="80">
        <v>43532</v>
      </c>
      <c r="B25" s="81" t="s">
        <v>31</v>
      </c>
      <c r="C25" s="81" t="s">
        <v>53</v>
      </c>
      <c r="D25" s="82">
        <v>100</v>
      </c>
      <c r="E25" s="81" t="s">
        <v>1</v>
      </c>
      <c r="F25" s="81">
        <v>3910</v>
      </c>
      <c r="G25" s="81">
        <v>3875</v>
      </c>
      <c r="H25" s="81">
        <v>0</v>
      </c>
      <c r="I25" s="83">
        <v>0</v>
      </c>
      <c r="J25" s="84">
        <f t="shared" ref="J25" si="46">(IF(E25="SHORT",F25-G25,IF(E25="LONG",G25-F25)))*D25</f>
        <v>-3500</v>
      </c>
      <c r="K25" s="85">
        <v>0</v>
      </c>
      <c r="L25" s="85">
        <v>0</v>
      </c>
      <c r="M25" s="85">
        <f t="shared" ref="M25" si="47">(K25+J25+L25)/D25</f>
        <v>-35</v>
      </c>
      <c r="N25" s="86">
        <f t="shared" ref="N25" si="48">M25*D25</f>
        <v>-3500</v>
      </c>
    </row>
    <row r="26" spans="1:14" s="79" customFormat="1" ht="14.25" customHeight="1">
      <c r="A26" s="80">
        <v>43532</v>
      </c>
      <c r="B26" s="81" t="s">
        <v>32</v>
      </c>
      <c r="C26" s="81" t="s">
        <v>53</v>
      </c>
      <c r="D26" s="82">
        <v>1250</v>
      </c>
      <c r="E26" s="81" t="s">
        <v>1</v>
      </c>
      <c r="F26" s="81">
        <v>202.6</v>
      </c>
      <c r="G26" s="81">
        <v>199.5</v>
      </c>
      <c r="H26" s="81">
        <v>0</v>
      </c>
      <c r="I26" s="83">
        <v>0</v>
      </c>
      <c r="J26" s="84">
        <f t="shared" ref="J26" si="49">(IF(E26="SHORT",F26-G26,IF(E26="LONG",G26-F26)))*D26</f>
        <v>-3874.9999999999927</v>
      </c>
      <c r="K26" s="85">
        <v>0</v>
      </c>
      <c r="L26" s="85">
        <v>0</v>
      </c>
      <c r="M26" s="85">
        <f t="shared" ref="M26" si="50">(K26+J26+L26)/D26</f>
        <v>-3.0999999999999943</v>
      </c>
      <c r="N26" s="86">
        <f t="shared" ref="N26" si="51">M26*D26</f>
        <v>-3874.9999999999927</v>
      </c>
    </row>
    <row r="27" spans="1:14" s="79" customFormat="1" ht="14.25" customHeight="1">
      <c r="A27" s="80">
        <v>43532</v>
      </c>
      <c r="B27" s="81" t="s">
        <v>6</v>
      </c>
      <c r="C27" s="81" t="s">
        <v>55</v>
      </c>
      <c r="D27" s="82">
        <v>5000</v>
      </c>
      <c r="E27" s="81" t="s">
        <v>1</v>
      </c>
      <c r="F27" s="81">
        <v>146</v>
      </c>
      <c r="G27" s="81">
        <v>147</v>
      </c>
      <c r="H27" s="81">
        <v>0</v>
      </c>
      <c r="I27" s="83">
        <v>0</v>
      </c>
      <c r="J27" s="84">
        <f t="shared" ref="J27:J29" si="52">(IF(E27="SHORT",F27-G27,IF(E27="LONG",G27-F27)))*D27</f>
        <v>5000</v>
      </c>
      <c r="K27" s="85">
        <v>0</v>
      </c>
      <c r="L27" s="85">
        <v>0</v>
      </c>
      <c r="M27" s="85">
        <f t="shared" ref="M27" si="53">(K27+J27+L27)/D27</f>
        <v>1</v>
      </c>
      <c r="N27" s="86">
        <f t="shared" ref="N27" si="54">M27*D27</f>
        <v>5000</v>
      </c>
    </row>
    <row r="28" spans="1:14" s="79" customFormat="1" ht="14.25" customHeight="1">
      <c r="A28" s="80">
        <v>43532</v>
      </c>
      <c r="B28" s="81" t="s">
        <v>4</v>
      </c>
      <c r="C28" s="81" t="s">
        <v>56</v>
      </c>
      <c r="D28" s="82">
        <v>100</v>
      </c>
      <c r="E28" s="81" t="s">
        <v>1</v>
      </c>
      <c r="F28" s="81">
        <v>38220</v>
      </c>
      <c r="G28" s="81">
        <v>38220</v>
      </c>
      <c r="H28" s="81">
        <v>0</v>
      </c>
      <c r="I28" s="83">
        <v>0</v>
      </c>
      <c r="J28" s="84">
        <v>0</v>
      </c>
      <c r="K28" s="85">
        <v>0</v>
      </c>
      <c r="L28" s="85">
        <v>0</v>
      </c>
      <c r="M28" s="85">
        <f t="shared" ref="M28" si="55">(K28+J28+L28)/D28</f>
        <v>0</v>
      </c>
      <c r="N28" s="86">
        <f t="shared" ref="N28" si="56">M28*D28</f>
        <v>0</v>
      </c>
    </row>
    <row r="29" spans="1:14" s="79" customFormat="1" ht="14.25" customHeight="1">
      <c r="A29" s="80">
        <v>43532</v>
      </c>
      <c r="B29" s="81" t="s">
        <v>4</v>
      </c>
      <c r="C29" s="81" t="s">
        <v>56</v>
      </c>
      <c r="D29" s="82">
        <v>100</v>
      </c>
      <c r="E29" s="81" t="s">
        <v>1</v>
      </c>
      <c r="F29" s="81">
        <v>38250</v>
      </c>
      <c r="G29" s="81">
        <v>38350</v>
      </c>
      <c r="H29" s="81">
        <v>38450</v>
      </c>
      <c r="I29" s="83">
        <v>0</v>
      </c>
      <c r="J29" s="84">
        <f t="shared" si="52"/>
        <v>10000</v>
      </c>
      <c r="K29" s="85">
        <f>(IF(E29="SHORT",IF(H29="",0,G29-H29),IF(E29="LONG",IF(H29="",0,H29-G29))))*D29</f>
        <v>10000</v>
      </c>
      <c r="L29" s="85">
        <v>0</v>
      </c>
      <c r="M29" s="85">
        <f t="shared" ref="M29" si="57">(K29+J29+L29)/D29</f>
        <v>200</v>
      </c>
      <c r="N29" s="86">
        <f t="shared" ref="N29" si="58">M29*D29</f>
        <v>20000</v>
      </c>
    </row>
    <row r="30" spans="1:14" s="79" customFormat="1" ht="14.25" customHeight="1">
      <c r="A30" s="80">
        <v>43531</v>
      </c>
      <c r="B30" s="81" t="s">
        <v>0</v>
      </c>
      <c r="C30" s="81" t="s">
        <v>56</v>
      </c>
      <c r="D30" s="82">
        <v>100</v>
      </c>
      <c r="E30" s="81" t="s">
        <v>2</v>
      </c>
      <c r="F30" s="81">
        <v>31860</v>
      </c>
      <c r="G30" s="81">
        <v>31800</v>
      </c>
      <c r="H30" s="81">
        <v>0</v>
      </c>
      <c r="I30" s="83">
        <v>0</v>
      </c>
      <c r="J30" s="84">
        <f t="shared" ref="J30" si="59">(IF(E30="SHORT",F30-G30,IF(E30="LONG",G30-F30)))*D30</f>
        <v>6000</v>
      </c>
      <c r="K30" s="85">
        <v>0</v>
      </c>
      <c r="L30" s="85">
        <v>0</v>
      </c>
      <c r="M30" s="85">
        <f t="shared" ref="M30" si="60">(K30+J30+L30)/D30</f>
        <v>60</v>
      </c>
      <c r="N30" s="86">
        <f t="shared" ref="N30" si="61">M30*D30</f>
        <v>6000</v>
      </c>
    </row>
    <row r="31" spans="1:14" s="79" customFormat="1" ht="14.25" customHeight="1">
      <c r="A31" s="80">
        <v>43531</v>
      </c>
      <c r="B31" s="81" t="s">
        <v>4</v>
      </c>
      <c r="C31" s="81" t="s">
        <v>56</v>
      </c>
      <c r="D31" s="82">
        <v>30</v>
      </c>
      <c r="E31" s="81" t="s">
        <v>1</v>
      </c>
      <c r="F31" s="81">
        <v>38200</v>
      </c>
      <c r="G31" s="81">
        <v>38000</v>
      </c>
      <c r="H31" s="81">
        <v>0</v>
      </c>
      <c r="I31" s="83">
        <v>0</v>
      </c>
      <c r="J31" s="84">
        <f t="shared" ref="J31" si="62">(IF(E31="SHORT",F31-G31,IF(E31="LONG",G31-F31)))*D31</f>
        <v>-6000</v>
      </c>
      <c r="K31" s="85">
        <v>0</v>
      </c>
      <c r="L31" s="85">
        <v>0</v>
      </c>
      <c r="M31" s="85">
        <f t="shared" ref="M31" si="63">(K31+J31+L31)/D31</f>
        <v>-200</v>
      </c>
      <c r="N31" s="86">
        <f t="shared" ref="N31" si="64">M31*D31</f>
        <v>-6000</v>
      </c>
    </row>
    <row r="32" spans="1:14" s="79" customFormat="1" ht="14.25" customHeight="1">
      <c r="A32" s="80">
        <v>43531</v>
      </c>
      <c r="B32" s="81" t="s">
        <v>31</v>
      </c>
      <c r="C32" s="81" t="s">
        <v>53</v>
      </c>
      <c r="D32" s="82">
        <v>100</v>
      </c>
      <c r="E32" s="81" t="s">
        <v>1</v>
      </c>
      <c r="F32" s="81">
        <v>3965</v>
      </c>
      <c r="G32" s="81">
        <v>3985</v>
      </c>
      <c r="H32" s="81">
        <v>0</v>
      </c>
      <c r="I32" s="83">
        <v>0</v>
      </c>
      <c r="J32" s="84">
        <f t="shared" ref="J32" si="65">(IF(E32="SHORT",F32-G32,IF(E32="LONG",G32-F32)))*D32</f>
        <v>2000</v>
      </c>
      <c r="K32" s="85">
        <v>0</v>
      </c>
      <c r="L32" s="85">
        <v>0</v>
      </c>
      <c r="M32" s="85">
        <f t="shared" ref="M32" si="66">(K32+J32+L32)/D32</f>
        <v>20</v>
      </c>
      <c r="N32" s="86">
        <f t="shared" ref="N32" si="67">M32*D32</f>
        <v>2000</v>
      </c>
    </row>
    <row r="33" spans="1:14" s="79" customFormat="1" ht="14.25" customHeight="1">
      <c r="A33" s="80">
        <v>43530</v>
      </c>
      <c r="B33" s="81" t="s">
        <v>0</v>
      </c>
      <c r="C33" s="81" t="s">
        <v>56</v>
      </c>
      <c r="D33" s="82">
        <v>100</v>
      </c>
      <c r="E33" s="81" t="s">
        <v>1</v>
      </c>
      <c r="F33" s="81">
        <v>32020</v>
      </c>
      <c r="G33" s="81">
        <v>31950</v>
      </c>
      <c r="H33" s="81">
        <v>0</v>
      </c>
      <c r="I33" s="83">
        <v>0</v>
      </c>
      <c r="J33" s="84">
        <f t="shared" ref="J33" si="68">(IF(E33="SHORT",F33-G33,IF(E33="LONG",G33-F33)))*D33</f>
        <v>-7000</v>
      </c>
      <c r="K33" s="85">
        <v>0</v>
      </c>
      <c r="L33" s="85">
        <v>0</v>
      </c>
      <c r="M33" s="85">
        <f t="shared" ref="M33" si="69">(K33+J33+L33)/D33</f>
        <v>-70</v>
      </c>
      <c r="N33" s="86">
        <f t="shared" ref="N33" si="70">M33*D33</f>
        <v>-7000</v>
      </c>
    </row>
    <row r="34" spans="1:14" s="79" customFormat="1" ht="14.25" customHeight="1">
      <c r="A34" s="80">
        <v>43530</v>
      </c>
      <c r="B34" s="81" t="s">
        <v>4</v>
      </c>
      <c r="C34" s="81" t="s">
        <v>56</v>
      </c>
      <c r="D34" s="82">
        <v>30</v>
      </c>
      <c r="E34" s="81" t="s">
        <v>1</v>
      </c>
      <c r="F34" s="81">
        <v>38350</v>
      </c>
      <c r="G34" s="81">
        <v>38200</v>
      </c>
      <c r="H34" s="81">
        <v>0</v>
      </c>
      <c r="I34" s="83">
        <v>0</v>
      </c>
      <c r="J34" s="84">
        <f t="shared" ref="J34" si="71">(IF(E34="SHORT",F34-G34,IF(E34="LONG",G34-F34)))*D34</f>
        <v>-4500</v>
      </c>
      <c r="K34" s="85">
        <v>0</v>
      </c>
      <c r="L34" s="85">
        <v>0</v>
      </c>
      <c r="M34" s="85">
        <f t="shared" ref="M34" si="72">(K34+J34+L34)/D34</f>
        <v>-150</v>
      </c>
      <c r="N34" s="86">
        <f t="shared" ref="N34" si="73">M34*D34</f>
        <v>-4500</v>
      </c>
    </row>
    <row r="35" spans="1:14" s="79" customFormat="1" ht="14.25" customHeight="1">
      <c r="A35" s="80">
        <v>43530</v>
      </c>
      <c r="B35" s="81" t="s">
        <v>31</v>
      </c>
      <c r="C35" s="81" t="s">
        <v>53</v>
      </c>
      <c r="D35" s="82">
        <v>100</v>
      </c>
      <c r="E35" s="81" t="s">
        <v>1</v>
      </c>
      <c r="F35" s="81">
        <v>3975</v>
      </c>
      <c r="G35" s="81">
        <v>3940</v>
      </c>
      <c r="H35" s="81">
        <v>0</v>
      </c>
      <c r="I35" s="83">
        <v>0</v>
      </c>
      <c r="J35" s="84">
        <f t="shared" ref="J35" si="74">(IF(E35="SHORT",F35-G35,IF(E35="LONG",G35-F35)))*D35</f>
        <v>-3500</v>
      </c>
      <c r="K35" s="85">
        <v>0</v>
      </c>
      <c r="L35" s="85">
        <v>0</v>
      </c>
      <c r="M35" s="85">
        <f t="shared" ref="M35" si="75">(K35+J35+L35)/D35</f>
        <v>-35</v>
      </c>
      <c r="N35" s="86">
        <f t="shared" ref="N35" si="76">M35*D35</f>
        <v>-3500</v>
      </c>
    </row>
    <row r="36" spans="1:14" s="79" customFormat="1" ht="14.25" customHeight="1">
      <c r="A36" s="80">
        <v>43529</v>
      </c>
      <c r="B36" s="81" t="s">
        <v>4</v>
      </c>
      <c r="C36" s="81" t="s">
        <v>56</v>
      </c>
      <c r="D36" s="82">
        <v>30</v>
      </c>
      <c r="E36" s="81" t="s">
        <v>2</v>
      </c>
      <c r="F36" s="81">
        <v>38430</v>
      </c>
      <c r="G36" s="81">
        <v>38280</v>
      </c>
      <c r="H36" s="81">
        <v>38100</v>
      </c>
      <c r="I36" s="83">
        <v>0</v>
      </c>
      <c r="J36" s="84">
        <f t="shared" ref="J36:J37" si="77">(IF(E36="SHORT",F36-G36,IF(E36="LONG",G36-F36)))*D36</f>
        <v>4500</v>
      </c>
      <c r="K36" s="85">
        <f>(IF(E36="SHORT",IF(H36="",0,G36-H36),IF(E36="LONG",IF(H36="",0,H36-G36))))*D36</f>
        <v>5400</v>
      </c>
      <c r="L36" s="85">
        <v>0</v>
      </c>
      <c r="M36" s="85">
        <f t="shared" ref="M36" si="78">(K36+J36+L36)/D36</f>
        <v>330</v>
      </c>
      <c r="N36" s="86">
        <f t="shared" ref="N36" si="79">M36*D36</f>
        <v>9900</v>
      </c>
    </row>
    <row r="37" spans="1:14" s="79" customFormat="1" ht="14.25" customHeight="1">
      <c r="A37" s="80">
        <v>43529</v>
      </c>
      <c r="B37" s="81" t="s">
        <v>31</v>
      </c>
      <c r="C37" s="81" t="s">
        <v>53</v>
      </c>
      <c r="D37" s="82">
        <v>100</v>
      </c>
      <c r="E37" s="81" t="s">
        <v>1</v>
      </c>
      <c r="F37" s="81">
        <v>4005</v>
      </c>
      <c r="G37" s="81">
        <v>4025</v>
      </c>
      <c r="H37" s="81">
        <v>4040</v>
      </c>
      <c r="I37" s="83">
        <v>0</v>
      </c>
      <c r="J37" s="84">
        <f t="shared" si="77"/>
        <v>2000</v>
      </c>
      <c r="K37" s="85">
        <f>(IF(E37="SHORT",IF(H37="",0,G37-H37),IF(E37="LONG",IF(H37="",0,H37-G37))))*D37</f>
        <v>1500</v>
      </c>
      <c r="L37" s="85">
        <v>0</v>
      </c>
      <c r="M37" s="85">
        <f t="shared" ref="M37" si="80">(K37+J37+L37)/D37</f>
        <v>35</v>
      </c>
      <c r="N37" s="86">
        <f t="shared" ref="N37" si="81">M37*D37</f>
        <v>3500</v>
      </c>
    </row>
    <row r="38" spans="1:14" s="79" customFormat="1" ht="14.25" customHeight="1">
      <c r="A38" s="80">
        <v>43529</v>
      </c>
      <c r="B38" s="81" t="s">
        <v>0</v>
      </c>
      <c r="C38" s="81" t="s">
        <v>56</v>
      </c>
      <c r="D38" s="82">
        <v>100</v>
      </c>
      <c r="E38" s="81" t="s">
        <v>2</v>
      </c>
      <c r="F38" s="81">
        <v>32100</v>
      </c>
      <c r="G38" s="81">
        <v>32200</v>
      </c>
      <c r="H38" s="81">
        <v>0</v>
      </c>
      <c r="I38" s="83">
        <v>0</v>
      </c>
      <c r="J38" s="84">
        <f>(IF(E38="SHORT",F38-G38,IF(E38="LONG",G38-F38)))*D38</f>
        <v>-10000</v>
      </c>
      <c r="K38" s="85">
        <v>0</v>
      </c>
      <c r="L38" s="85">
        <v>0</v>
      </c>
      <c r="M38" s="85">
        <f t="shared" ref="M38" si="82">(K38+J38+L38)/D38</f>
        <v>-100</v>
      </c>
      <c r="N38" s="86">
        <f t="shared" ref="N38" si="83">M38*D38</f>
        <v>-10000</v>
      </c>
    </row>
    <row r="39" spans="1:14" s="79" customFormat="1" ht="14.25" customHeight="1">
      <c r="A39" s="80">
        <v>43525</v>
      </c>
      <c r="B39" s="81" t="s">
        <v>0</v>
      </c>
      <c r="C39" s="81" t="s">
        <v>56</v>
      </c>
      <c r="D39" s="82">
        <v>100</v>
      </c>
      <c r="E39" s="81" t="s">
        <v>2</v>
      </c>
      <c r="F39" s="81">
        <v>32950</v>
      </c>
      <c r="G39" s="81">
        <v>32870</v>
      </c>
      <c r="H39" s="81">
        <v>32800</v>
      </c>
      <c r="I39" s="83">
        <v>0</v>
      </c>
      <c r="J39" s="84">
        <f t="shared" ref="J39" si="84">(IF(E39="SHORT",F39-G39,IF(E39="LONG",G39-F39)))*D39</f>
        <v>8000</v>
      </c>
      <c r="K39" s="85">
        <f>(IF(E39="SHORT",IF(H39="",0,G39-H39),IF(E39="LONG",IF(H39="",0,H39-G39))))*D39</f>
        <v>7000</v>
      </c>
      <c r="L39" s="85">
        <v>0</v>
      </c>
      <c r="M39" s="85">
        <f t="shared" ref="M39" si="85">(K39+J39+L39)/D39</f>
        <v>150</v>
      </c>
      <c r="N39" s="86">
        <f t="shared" ref="N39" si="86">M39*D39</f>
        <v>15000</v>
      </c>
    </row>
    <row r="40" spans="1:14" s="79" customFormat="1" ht="14.25" customHeight="1">
      <c r="A40" s="80">
        <v>43525</v>
      </c>
      <c r="B40" s="81" t="s">
        <v>4</v>
      </c>
      <c r="C40" s="81" t="s">
        <v>56</v>
      </c>
      <c r="D40" s="82">
        <v>30</v>
      </c>
      <c r="E40" s="81" t="s">
        <v>2</v>
      </c>
      <c r="F40" s="81">
        <v>39100</v>
      </c>
      <c r="G40" s="81">
        <v>38950</v>
      </c>
      <c r="H40" s="81">
        <v>38750</v>
      </c>
      <c r="I40" s="83">
        <v>0</v>
      </c>
      <c r="J40" s="84">
        <f t="shared" ref="J40" si="87">(IF(E40="SHORT",F40-G40,IF(E40="LONG",G40-F40)))*D40</f>
        <v>4500</v>
      </c>
      <c r="K40" s="85">
        <f>(IF(E40="SHORT",IF(H40="",0,G40-H40),IF(E40="LONG",IF(H40="",0,H40-G40))))*D40</f>
        <v>6000</v>
      </c>
      <c r="L40" s="85">
        <v>0</v>
      </c>
      <c r="M40" s="85">
        <f t="shared" ref="M40" si="88">(K40+J40+L40)/D40</f>
        <v>350</v>
      </c>
      <c r="N40" s="86">
        <f t="shared" ref="N40" si="89">M40*D40</f>
        <v>10500</v>
      </c>
    </row>
    <row r="41" spans="1:14" s="79" customFormat="1" ht="14.25" customHeight="1">
      <c r="A41" s="80">
        <v>43525</v>
      </c>
      <c r="B41" s="81" t="s">
        <v>6</v>
      </c>
      <c r="C41" s="81" t="s">
        <v>53</v>
      </c>
      <c r="D41" s="82">
        <v>5000</v>
      </c>
      <c r="E41" s="81" t="s">
        <v>1</v>
      </c>
      <c r="F41" s="81">
        <v>153</v>
      </c>
      <c r="G41" s="81">
        <v>154</v>
      </c>
      <c r="H41" s="81">
        <v>0</v>
      </c>
      <c r="I41" s="83">
        <v>0</v>
      </c>
      <c r="J41" s="84">
        <f t="shared" ref="J41" si="90">(IF(E41="SHORT",F41-G41,IF(E41="LONG",G41-F41)))*D41</f>
        <v>5000</v>
      </c>
      <c r="K41" s="85">
        <v>0</v>
      </c>
      <c r="L41" s="85">
        <v>0</v>
      </c>
      <c r="M41" s="85">
        <f t="shared" ref="M41" si="91">(K41+J41+L41)/D41</f>
        <v>1</v>
      </c>
      <c r="N41" s="86">
        <f t="shared" ref="N41" si="92">M41*D41</f>
        <v>5000</v>
      </c>
    </row>
    <row r="42" spans="1:14" s="79" customFormat="1" ht="14.25" customHeight="1">
      <c r="A42" s="80">
        <v>43525</v>
      </c>
      <c r="B42" s="81" t="s">
        <v>31</v>
      </c>
      <c r="C42" s="81" t="s">
        <v>53</v>
      </c>
      <c r="D42" s="82">
        <v>100</v>
      </c>
      <c r="E42" s="81" t="s">
        <v>1</v>
      </c>
      <c r="F42" s="81">
        <v>4085</v>
      </c>
      <c r="G42" s="81">
        <v>4105</v>
      </c>
      <c r="H42" s="81">
        <v>0</v>
      </c>
      <c r="I42" s="83">
        <v>0</v>
      </c>
      <c r="J42" s="84">
        <f t="shared" ref="J42" si="93">(IF(E42="SHORT",F42-G42,IF(E42="LONG",G42-F42)))*D42</f>
        <v>2000</v>
      </c>
      <c r="K42" s="85">
        <v>0</v>
      </c>
      <c r="L42" s="85">
        <v>0</v>
      </c>
      <c r="M42" s="85">
        <f t="shared" ref="M42" si="94">(K42+J42+L42)/D42</f>
        <v>20</v>
      </c>
      <c r="N42" s="86">
        <f t="shared" ref="N42" si="95">M42*D42</f>
        <v>2000</v>
      </c>
    </row>
    <row r="43" spans="1:14" s="79" customFormat="1" ht="14.25" customHeight="1">
      <c r="A43" s="80"/>
      <c r="B43" s="81"/>
      <c r="C43" s="81"/>
      <c r="D43" s="82"/>
      <c r="E43" s="81"/>
      <c r="F43" s="81"/>
      <c r="G43" s="81"/>
      <c r="H43" s="81"/>
      <c r="I43" s="83"/>
      <c r="J43" s="84"/>
      <c r="K43" s="85"/>
      <c r="L43" s="85"/>
      <c r="M43" s="85"/>
      <c r="N43" s="86"/>
    </row>
    <row r="44" spans="1:14" s="79" customFormat="1" ht="14.25" customHeight="1">
      <c r="A44" s="80">
        <v>43524</v>
      </c>
      <c r="B44" s="81" t="s">
        <v>0</v>
      </c>
      <c r="C44" s="81" t="s">
        <v>56</v>
      </c>
      <c r="D44" s="82">
        <v>100</v>
      </c>
      <c r="E44" s="81" t="s">
        <v>1</v>
      </c>
      <c r="F44" s="81">
        <v>33300</v>
      </c>
      <c r="G44" s="81">
        <v>33370</v>
      </c>
      <c r="H44" s="81">
        <v>0</v>
      </c>
      <c r="I44" s="83">
        <v>0</v>
      </c>
      <c r="J44" s="84">
        <f t="shared" ref="J44:J74" si="96">(IF(E44="SHORT",F44-G44,IF(E44="LONG",G44-F44)))*D44</f>
        <v>7000</v>
      </c>
      <c r="K44" s="85">
        <v>0</v>
      </c>
      <c r="L44" s="85">
        <v>0</v>
      </c>
      <c r="M44" s="85">
        <f t="shared" ref="M44:M74" si="97">(K44+J44+L44)/D44</f>
        <v>70</v>
      </c>
      <c r="N44" s="86">
        <f t="shared" ref="N44:N74" si="98">M44*D44</f>
        <v>7000</v>
      </c>
    </row>
    <row r="45" spans="1:14" s="79" customFormat="1" ht="14.25" customHeight="1">
      <c r="A45" s="80">
        <v>43524</v>
      </c>
      <c r="B45" s="81" t="s">
        <v>5</v>
      </c>
      <c r="C45" s="81" t="s">
        <v>55</v>
      </c>
      <c r="D45" s="82">
        <v>5000</v>
      </c>
      <c r="E45" s="81" t="s">
        <v>1</v>
      </c>
      <c r="F45" s="81">
        <v>197</v>
      </c>
      <c r="G45" s="81">
        <v>197.9</v>
      </c>
      <c r="H45" s="81">
        <v>0</v>
      </c>
      <c r="I45" s="83">
        <v>0</v>
      </c>
      <c r="J45" s="84">
        <f t="shared" si="96"/>
        <v>4500.0000000000282</v>
      </c>
      <c r="K45" s="85">
        <v>0</v>
      </c>
      <c r="L45" s="85">
        <v>0</v>
      </c>
      <c r="M45" s="85">
        <f t="shared" si="97"/>
        <v>0.90000000000000568</v>
      </c>
      <c r="N45" s="86">
        <f t="shared" si="98"/>
        <v>4500.0000000000282</v>
      </c>
    </row>
    <row r="46" spans="1:14" s="79" customFormat="1" ht="14.25" customHeight="1">
      <c r="A46" s="80">
        <v>43524</v>
      </c>
      <c r="B46" s="81" t="s">
        <v>31</v>
      </c>
      <c r="C46" s="81" t="s">
        <v>53</v>
      </c>
      <c r="D46" s="82">
        <v>100</v>
      </c>
      <c r="E46" s="81" t="s">
        <v>1</v>
      </c>
      <c r="F46" s="81">
        <v>4030</v>
      </c>
      <c r="G46" s="81">
        <v>4055</v>
      </c>
      <c r="H46" s="81">
        <v>0</v>
      </c>
      <c r="I46" s="83">
        <v>0</v>
      </c>
      <c r="J46" s="84">
        <f t="shared" si="96"/>
        <v>2500</v>
      </c>
      <c r="K46" s="85">
        <v>0</v>
      </c>
      <c r="L46" s="85">
        <v>0</v>
      </c>
      <c r="M46" s="85">
        <f t="shared" si="97"/>
        <v>25</v>
      </c>
      <c r="N46" s="86">
        <f t="shared" si="98"/>
        <v>2500</v>
      </c>
    </row>
    <row r="47" spans="1:14" s="79" customFormat="1" ht="14.25" customHeight="1">
      <c r="A47" s="80">
        <v>43524</v>
      </c>
      <c r="B47" s="81" t="s">
        <v>4</v>
      </c>
      <c r="C47" s="81" t="s">
        <v>56</v>
      </c>
      <c r="D47" s="82">
        <v>30</v>
      </c>
      <c r="E47" s="81" t="s">
        <v>1</v>
      </c>
      <c r="F47" s="81">
        <v>39830</v>
      </c>
      <c r="G47" s="81">
        <v>39550</v>
      </c>
      <c r="H47" s="81">
        <v>0</v>
      </c>
      <c r="I47" s="83">
        <v>0</v>
      </c>
      <c r="J47" s="84">
        <f t="shared" ref="J47" si="99">(IF(E47="SHORT",F47-G47,IF(E47="LONG",G47-F47)))*D47</f>
        <v>-8400</v>
      </c>
      <c r="K47" s="85">
        <v>0</v>
      </c>
      <c r="L47" s="85">
        <v>0</v>
      </c>
      <c r="M47" s="85">
        <f t="shared" ref="M47" si="100">(K47+J47+L47)/D47</f>
        <v>-280</v>
      </c>
      <c r="N47" s="86">
        <f t="shared" ref="N47" si="101">M47*D47</f>
        <v>-8400</v>
      </c>
    </row>
    <row r="48" spans="1:14" s="79" customFormat="1" ht="14.25" customHeight="1">
      <c r="A48" s="80">
        <v>43523</v>
      </c>
      <c r="B48" s="81" t="s">
        <v>0</v>
      </c>
      <c r="C48" s="81" t="s">
        <v>56</v>
      </c>
      <c r="D48" s="82">
        <v>100</v>
      </c>
      <c r="E48" s="81" t="s">
        <v>1</v>
      </c>
      <c r="F48" s="81">
        <v>33500</v>
      </c>
      <c r="G48" s="81">
        <v>33570</v>
      </c>
      <c r="H48" s="81">
        <v>0</v>
      </c>
      <c r="I48" s="83">
        <v>0</v>
      </c>
      <c r="J48" s="84">
        <f t="shared" si="96"/>
        <v>7000</v>
      </c>
      <c r="K48" s="85">
        <v>0</v>
      </c>
      <c r="L48" s="85">
        <v>0</v>
      </c>
      <c r="M48" s="85">
        <f t="shared" si="97"/>
        <v>70</v>
      </c>
      <c r="N48" s="86">
        <f t="shared" si="98"/>
        <v>7000</v>
      </c>
    </row>
    <row r="49" spans="1:14" s="79" customFormat="1" ht="14.25" customHeight="1">
      <c r="A49" s="80">
        <v>43523</v>
      </c>
      <c r="B49" s="81" t="s">
        <v>4</v>
      </c>
      <c r="C49" s="81" t="s">
        <v>56</v>
      </c>
      <c r="D49" s="82">
        <v>30</v>
      </c>
      <c r="E49" s="81" t="s">
        <v>1</v>
      </c>
      <c r="F49" s="81">
        <v>40180</v>
      </c>
      <c r="G49" s="81">
        <v>39950</v>
      </c>
      <c r="H49" s="81">
        <v>0</v>
      </c>
      <c r="I49" s="83">
        <v>0</v>
      </c>
      <c r="J49" s="84">
        <f t="shared" si="96"/>
        <v>-6900</v>
      </c>
      <c r="K49" s="85">
        <v>0</v>
      </c>
      <c r="L49" s="85">
        <v>0</v>
      </c>
      <c r="M49" s="85">
        <f t="shared" si="97"/>
        <v>-230</v>
      </c>
      <c r="N49" s="86">
        <f t="shared" si="98"/>
        <v>-6900</v>
      </c>
    </row>
    <row r="50" spans="1:14" s="79" customFormat="1" ht="14.25" customHeight="1">
      <c r="A50" s="80">
        <v>43523</v>
      </c>
      <c r="B50" s="81" t="s">
        <v>6</v>
      </c>
      <c r="C50" s="81" t="s">
        <v>55</v>
      </c>
      <c r="D50" s="82">
        <v>5000</v>
      </c>
      <c r="E50" s="81" t="s">
        <v>1</v>
      </c>
      <c r="F50" s="81">
        <v>148</v>
      </c>
      <c r="G50" s="81">
        <v>149</v>
      </c>
      <c r="H50" s="81">
        <v>150</v>
      </c>
      <c r="I50" s="83">
        <v>0</v>
      </c>
      <c r="J50" s="84">
        <f t="shared" si="96"/>
        <v>5000</v>
      </c>
      <c r="K50" s="85">
        <f>(IF(E50="SHORT",IF(H50="",0,G50-H50),IF(E50="LONG",IF(H50="",0,H50-G50))))*D50</f>
        <v>5000</v>
      </c>
      <c r="L50" s="85">
        <v>0</v>
      </c>
      <c r="M50" s="85">
        <f t="shared" si="97"/>
        <v>2</v>
      </c>
      <c r="N50" s="86">
        <f t="shared" si="98"/>
        <v>10000</v>
      </c>
    </row>
    <row r="51" spans="1:14" s="79" customFormat="1" ht="14.25" customHeight="1">
      <c r="A51" s="80">
        <v>43523</v>
      </c>
      <c r="B51" s="81" t="s">
        <v>31</v>
      </c>
      <c r="C51" s="81" t="s">
        <v>53</v>
      </c>
      <c r="D51" s="82">
        <v>100</v>
      </c>
      <c r="E51" s="81" t="s">
        <v>1</v>
      </c>
      <c r="F51" s="81">
        <v>4002</v>
      </c>
      <c r="G51" s="81">
        <v>4022</v>
      </c>
      <c r="H51" s="81">
        <v>0</v>
      </c>
      <c r="I51" s="83">
        <v>0</v>
      </c>
      <c r="J51" s="84">
        <f t="shared" si="96"/>
        <v>2000</v>
      </c>
      <c r="K51" s="85">
        <v>0</v>
      </c>
      <c r="L51" s="85">
        <f t="shared" ref="L51:L74" si="102">(IF(E51="SHORT",IF(I51="",0,H51-I51),IF(E51="LONG",IF(I51="",0,(I51-H51)))))*D51</f>
        <v>0</v>
      </c>
      <c r="M51" s="85">
        <f t="shared" si="97"/>
        <v>20</v>
      </c>
      <c r="N51" s="86">
        <f t="shared" si="98"/>
        <v>2000</v>
      </c>
    </row>
    <row r="52" spans="1:14" s="79" customFormat="1" ht="14.25" customHeight="1">
      <c r="A52" s="80">
        <v>43522</v>
      </c>
      <c r="B52" s="81" t="s">
        <v>0</v>
      </c>
      <c r="C52" s="81" t="s">
        <v>56</v>
      </c>
      <c r="D52" s="82">
        <v>100</v>
      </c>
      <c r="E52" s="81" t="s">
        <v>1</v>
      </c>
      <c r="F52" s="81">
        <v>33400</v>
      </c>
      <c r="G52" s="81">
        <v>33470</v>
      </c>
      <c r="H52" s="81">
        <v>0</v>
      </c>
      <c r="I52" s="83">
        <v>0</v>
      </c>
      <c r="J52" s="84">
        <f t="shared" si="96"/>
        <v>7000</v>
      </c>
      <c r="K52" s="85">
        <v>0</v>
      </c>
      <c r="L52" s="85">
        <f t="shared" si="102"/>
        <v>0</v>
      </c>
      <c r="M52" s="85">
        <f t="shared" si="97"/>
        <v>70</v>
      </c>
      <c r="N52" s="86">
        <f t="shared" si="98"/>
        <v>7000</v>
      </c>
    </row>
    <row r="53" spans="1:14" s="79" customFormat="1" ht="14.25" customHeight="1">
      <c r="A53" s="80">
        <v>43522</v>
      </c>
      <c r="B53" s="81" t="s">
        <v>6</v>
      </c>
      <c r="C53" s="81" t="s">
        <v>55</v>
      </c>
      <c r="D53" s="82">
        <v>5000</v>
      </c>
      <c r="E53" s="81" t="s">
        <v>1</v>
      </c>
      <c r="F53" s="81">
        <v>147.5</v>
      </c>
      <c r="G53" s="81">
        <v>148.5</v>
      </c>
      <c r="H53" s="81">
        <v>0</v>
      </c>
      <c r="I53" s="83">
        <v>0</v>
      </c>
      <c r="J53" s="84">
        <f t="shared" si="96"/>
        <v>5000</v>
      </c>
      <c r="K53" s="85">
        <v>0</v>
      </c>
      <c r="L53" s="85">
        <f t="shared" si="102"/>
        <v>0</v>
      </c>
      <c r="M53" s="85">
        <f t="shared" si="97"/>
        <v>1</v>
      </c>
      <c r="N53" s="86">
        <f t="shared" si="98"/>
        <v>5000</v>
      </c>
    </row>
    <row r="54" spans="1:14" s="79" customFormat="1" ht="14.25" customHeight="1">
      <c r="A54" s="80">
        <v>43522</v>
      </c>
      <c r="B54" s="81" t="s">
        <v>5</v>
      </c>
      <c r="C54" s="81" t="s">
        <v>55</v>
      </c>
      <c r="D54" s="82">
        <v>5000</v>
      </c>
      <c r="E54" s="81" t="s">
        <v>1</v>
      </c>
      <c r="F54" s="81">
        <v>194.5</v>
      </c>
      <c r="G54" s="81">
        <v>195.5</v>
      </c>
      <c r="H54" s="81">
        <v>0</v>
      </c>
      <c r="I54" s="83">
        <v>0</v>
      </c>
      <c r="J54" s="84">
        <f t="shared" si="96"/>
        <v>5000</v>
      </c>
      <c r="K54" s="85">
        <v>0</v>
      </c>
      <c r="L54" s="85">
        <f t="shared" si="102"/>
        <v>0</v>
      </c>
      <c r="M54" s="85">
        <f t="shared" si="97"/>
        <v>1</v>
      </c>
      <c r="N54" s="86">
        <f t="shared" si="98"/>
        <v>5000</v>
      </c>
    </row>
    <row r="55" spans="1:14" s="79" customFormat="1" ht="14.25" customHeight="1">
      <c r="A55" s="80">
        <v>43522</v>
      </c>
      <c r="B55" s="81" t="s">
        <v>31</v>
      </c>
      <c r="C55" s="81" t="s">
        <v>53</v>
      </c>
      <c r="D55" s="82">
        <v>100</v>
      </c>
      <c r="E55" s="81" t="s">
        <v>1</v>
      </c>
      <c r="F55" s="81">
        <v>3945</v>
      </c>
      <c r="G55" s="81">
        <v>3965</v>
      </c>
      <c r="H55" s="81">
        <v>0</v>
      </c>
      <c r="I55" s="83">
        <v>0</v>
      </c>
      <c r="J55" s="84">
        <f t="shared" si="96"/>
        <v>2000</v>
      </c>
      <c r="K55" s="85">
        <v>0</v>
      </c>
      <c r="L55" s="85">
        <f t="shared" si="102"/>
        <v>0</v>
      </c>
      <c r="M55" s="85">
        <f t="shared" si="97"/>
        <v>20</v>
      </c>
      <c r="N55" s="86">
        <f t="shared" si="98"/>
        <v>2000</v>
      </c>
    </row>
    <row r="56" spans="1:14" s="79" customFormat="1" ht="14.25" customHeight="1">
      <c r="A56" s="80">
        <v>43521</v>
      </c>
      <c r="B56" s="81" t="s">
        <v>31</v>
      </c>
      <c r="C56" s="81" t="s">
        <v>53</v>
      </c>
      <c r="D56" s="82">
        <v>100</v>
      </c>
      <c r="E56" s="81" t="s">
        <v>1</v>
      </c>
      <c r="F56" s="81">
        <v>4080</v>
      </c>
      <c r="G56" s="81">
        <v>4100</v>
      </c>
      <c r="H56" s="81">
        <v>0</v>
      </c>
      <c r="I56" s="83">
        <v>0</v>
      </c>
      <c r="J56" s="84">
        <f t="shared" si="96"/>
        <v>2000</v>
      </c>
      <c r="K56" s="85">
        <v>0</v>
      </c>
      <c r="L56" s="85">
        <f t="shared" si="102"/>
        <v>0</v>
      </c>
      <c r="M56" s="85">
        <f t="shared" si="97"/>
        <v>20</v>
      </c>
      <c r="N56" s="86">
        <f t="shared" si="98"/>
        <v>2000</v>
      </c>
    </row>
    <row r="57" spans="1:14" s="79" customFormat="1" ht="14.25" customHeight="1">
      <c r="A57" s="80">
        <v>43518</v>
      </c>
      <c r="B57" s="81" t="s">
        <v>0</v>
      </c>
      <c r="C57" s="81" t="s">
        <v>56</v>
      </c>
      <c r="D57" s="82">
        <v>100</v>
      </c>
      <c r="E57" s="81" t="s">
        <v>1</v>
      </c>
      <c r="F57" s="81">
        <v>33400</v>
      </c>
      <c r="G57" s="81">
        <v>33470</v>
      </c>
      <c r="H57" s="81">
        <v>0</v>
      </c>
      <c r="I57" s="83">
        <v>0</v>
      </c>
      <c r="J57" s="84">
        <f t="shared" si="96"/>
        <v>7000</v>
      </c>
      <c r="K57" s="85">
        <v>0</v>
      </c>
      <c r="L57" s="85">
        <f t="shared" si="102"/>
        <v>0</v>
      </c>
      <c r="M57" s="85">
        <f t="shared" si="97"/>
        <v>70</v>
      </c>
      <c r="N57" s="86">
        <f t="shared" si="98"/>
        <v>7000</v>
      </c>
    </row>
    <row r="58" spans="1:14" s="79" customFormat="1" ht="14.25" customHeight="1">
      <c r="A58" s="80">
        <v>43518</v>
      </c>
      <c r="B58" s="81" t="s">
        <v>0</v>
      </c>
      <c r="C58" s="81" t="s">
        <v>56</v>
      </c>
      <c r="D58" s="82">
        <v>100</v>
      </c>
      <c r="E58" s="81" t="s">
        <v>1</v>
      </c>
      <c r="F58" s="81">
        <v>33400</v>
      </c>
      <c r="G58" s="81">
        <v>33470</v>
      </c>
      <c r="H58" s="81">
        <v>0</v>
      </c>
      <c r="I58" s="83">
        <v>0</v>
      </c>
      <c r="J58" s="84">
        <f t="shared" si="96"/>
        <v>7000</v>
      </c>
      <c r="K58" s="85">
        <v>0</v>
      </c>
      <c r="L58" s="85">
        <f t="shared" si="102"/>
        <v>0</v>
      </c>
      <c r="M58" s="85">
        <f t="shared" si="97"/>
        <v>70</v>
      </c>
      <c r="N58" s="86">
        <f t="shared" si="98"/>
        <v>7000</v>
      </c>
    </row>
    <row r="59" spans="1:14" s="79" customFormat="1" ht="14.25" customHeight="1">
      <c r="A59" s="80">
        <v>43518</v>
      </c>
      <c r="B59" s="81" t="s">
        <v>5</v>
      </c>
      <c r="C59" s="81" t="s">
        <v>55</v>
      </c>
      <c r="D59" s="82">
        <v>5000</v>
      </c>
      <c r="E59" s="81" t="s">
        <v>1</v>
      </c>
      <c r="F59" s="81">
        <v>193.5</v>
      </c>
      <c r="G59" s="81">
        <v>194.5</v>
      </c>
      <c r="H59" s="81">
        <v>0</v>
      </c>
      <c r="I59" s="83">
        <v>0</v>
      </c>
      <c r="J59" s="84">
        <f t="shared" si="96"/>
        <v>5000</v>
      </c>
      <c r="K59" s="85">
        <v>0</v>
      </c>
      <c r="L59" s="85">
        <f t="shared" si="102"/>
        <v>0</v>
      </c>
      <c r="M59" s="85">
        <f t="shared" si="97"/>
        <v>1</v>
      </c>
      <c r="N59" s="86">
        <f t="shared" si="98"/>
        <v>5000</v>
      </c>
    </row>
    <row r="60" spans="1:14" s="79" customFormat="1" ht="14.25" customHeight="1">
      <c r="A60" s="80">
        <v>43518</v>
      </c>
      <c r="B60" s="81" t="s">
        <v>31</v>
      </c>
      <c r="C60" s="81" t="s">
        <v>53</v>
      </c>
      <c r="D60" s="82">
        <v>100</v>
      </c>
      <c r="E60" s="81" t="s">
        <v>1</v>
      </c>
      <c r="F60" s="81">
        <v>4075</v>
      </c>
      <c r="G60" s="81">
        <v>4100</v>
      </c>
      <c r="H60" s="81">
        <v>0</v>
      </c>
      <c r="I60" s="83">
        <v>0</v>
      </c>
      <c r="J60" s="84">
        <f t="shared" si="96"/>
        <v>2500</v>
      </c>
      <c r="K60" s="85">
        <v>0</v>
      </c>
      <c r="L60" s="85">
        <f t="shared" si="102"/>
        <v>0</v>
      </c>
      <c r="M60" s="85">
        <f t="shared" si="97"/>
        <v>25</v>
      </c>
      <c r="N60" s="86">
        <f t="shared" si="98"/>
        <v>2500</v>
      </c>
    </row>
    <row r="61" spans="1:14" s="79" customFormat="1" ht="14.25" customHeight="1">
      <c r="A61" s="80">
        <v>43517</v>
      </c>
      <c r="B61" s="81" t="s">
        <v>4</v>
      </c>
      <c r="C61" s="81" t="s">
        <v>56</v>
      </c>
      <c r="D61" s="82">
        <v>30</v>
      </c>
      <c r="E61" s="81" t="s">
        <v>2</v>
      </c>
      <c r="F61" s="81">
        <v>40300</v>
      </c>
      <c r="G61" s="81">
        <v>40150</v>
      </c>
      <c r="H61" s="81">
        <v>0</v>
      </c>
      <c r="I61" s="83">
        <v>0</v>
      </c>
      <c r="J61" s="84">
        <f t="shared" si="96"/>
        <v>4500</v>
      </c>
      <c r="K61" s="85">
        <v>0</v>
      </c>
      <c r="L61" s="85">
        <f t="shared" si="102"/>
        <v>0</v>
      </c>
      <c r="M61" s="85">
        <f t="shared" si="97"/>
        <v>150</v>
      </c>
      <c r="N61" s="86">
        <f t="shared" si="98"/>
        <v>4500</v>
      </c>
    </row>
    <row r="62" spans="1:14" s="79" customFormat="1" ht="14.25" customHeight="1">
      <c r="A62" s="80">
        <v>43517</v>
      </c>
      <c r="B62" s="81" t="s">
        <v>0</v>
      </c>
      <c r="C62" s="81" t="s">
        <v>56</v>
      </c>
      <c r="D62" s="82">
        <v>100</v>
      </c>
      <c r="E62" s="81" t="s">
        <v>2</v>
      </c>
      <c r="F62" s="81">
        <v>33760</v>
      </c>
      <c r="G62" s="81">
        <v>33700</v>
      </c>
      <c r="H62" s="81">
        <v>0</v>
      </c>
      <c r="I62" s="83">
        <v>0</v>
      </c>
      <c r="J62" s="84">
        <f t="shared" si="96"/>
        <v>6000</v>
      </c>
      <c r="K62" s="85">
        <v>0</v>
      </c>
      <c r="L62" s="85">
        <f t="shared" si="102"/>
        <v>0</v>
      </c>
      <c r="M62" s="85">
        <f t="shared" si="97"/>
        <v>60</v>
      </c>
      <c r="N62" s="86">
        <f t="shared" si="98"/>
        <v>6000</v>
      </c>
    </row>
    <row r="63" spans="1:14" s="79" customFormat="1" ht="14.25" customHeight="1">
      <c r="A63" s="80">
        <v>43517</v>
      </c>
      <c r="B63" s="81" t="s">
        <v>6</v>
      </c>
      <c r="C63" s="81" t="s">
        <v>55</v>
      </c>
      <c r="D63" s="82">
        <v>5000</v>
      </c>
      <c r="E63" s="81" t="s">
        <v>1</v>
      </c>
      <c r="F63" s="81">
        <v>145</v>
      </c>
      <c r="G63" s="81">
        <v>146</v>
      </c>
      <c r="H63" s="81">
        <v>0</v>
      </c>
      <c r="I63" s="83">
        <v>0</v>
      </c>
      <c r="J63" s="84">
        <f t="shared" si="96"/>
        <v>5000</v>
      </c>
      <c r="K63" s="85">
        <v>0</v>
      </c>
      <c r="L63" s="85">
        <f t="shared" si="102"/>
        <v>0</v>
      </c>
      <c r="M63" s="85">
        <f t="shared" si="97"/>
        <v>1</v>
      </c>
      <c r="N63" s="86">
        <f t="shared" si="98"/>
        <v>5000</v>
      </c>
    </row>
    <row r="64" spans="1:14" s="79" customFormat="1" ht="14.25" customHeight="1">
      <c r="A64" s="80">
        <v>43517</v>
      </c>
      <c r="B64" s="81" t="s">
        <v>31</v>
      </c>
      <c r="C64" s="81" t="s">
        <v>53</v>
      </c>
      <c r="D64" s="82">
        <v>100</v>
      </c>
      <c r="E64" s="81" t="s">
        <v>1</v>
      </c>
      <c r="F64" s="81">
        <v>4100</v>
      </c>
      <c r="G64" s="81">
        <v>4120</v>
      </c>
      <c r="H64" s="81">
        <v>0</v>
      </c>
      <c r="I64" s="83">
        <v>0</v>
      </c>
      <c r="J64" s="84">
        <f t="shared" si="96"/>
        <v>2000</v>
      </c>
      <c r="K64" s="85">
        <v>0</v>
      </c>
      <c r="L64" s="85">
        <f t="shared" si="102"/>
        <v>0</v>
      </c>
      <c r="M64" s="85">
        <f t="shared" si="97"/>
        <v>20</v>
      </c>
      <c r="N64" s="86">
        <f t="shared" si="98"/>
        <v>2000</v>
      </c>
    </row>
    <row r="65" spans="1:14" s="79" customFormat="1" ht="14.25" customHeight="1">
      <c r="A65" s="80">
        <v>43516</v>
      </c>
      <c r="B65" s="81" t="s">
        <v>6</v>
      </c>
      <c r="C65" s="81" t="s">
        <v>55</v>
      </c>
      <c r="D65" s="82">
        <v>5000</v>
      </c>
      <c r="E65" s="81" t="s">
        <v>1</v>
      </c>
      <c r="F65" s="81">
        <v>145</v>
      </c>
      <c r="G65" s="81">
        <v>146</v>
      </c>
      <c r="H65" s="81">
        <v>0</v>
      </c>
      <c r="I65" s="83">
        <v>0</v>
      </c>
      <c r="J65" s="84">
        <f t="shared" si="96"/>
        <v>5000</v>
      </c>
      <c r="K65" s="85">
        <v>0</v>
      </c>
      <c r="L65" s="85">
        <f t="shared" si="102"/>
        <v>0</v>
      </c>
      <c r="M65" s="85">
        <f t="shared" si="97"/>
        <v>1</v>
      </c>
      <c r="N65" s="86">
        <f t="shared" si="98"/>
        <v>5000</v>
      </c>
    </row>
    <row r="66" spans="1:14" s="79" customFormat="1" ht="14.25" customHeight="1">
      <c r="A66" s="80">
        <v>43516</v>
      </c>
      <c r="B66" s="81" t="s">
        <v>4</v>
      </c>
      <c r="C66" s="81" t="s">
        <v>56</v>
      </c>
      <c r="D66" s="82">
        <v>30</v>
      </c>
      <c r="E66" s="81" t="s">
        <v>2</v>
      </c>
      <c r="F66" s="81">
        <v>40550</v>
      </c>
      <c r="G66" s="81">
        <v>40400</v>
      </c>
      <c r="H66" s="81">
        <v>0</v>
      </c>
      <c r="I66" s="83">
        <v>0</v>
      </c>
      <c r="J66" s="84">
        <f t="shared" si="96"/>
        <v>4500</v>
      </c>
      <c r="K66" s="85">
        <v>0</v>
      </c>
      <c r="L66" s="85">
        <f t="shared" si="102"/>
        <v>0</v>
      </c>
      <c r="M66" s="85">
        <f t="shared" si="97"/>
        <v>150</v>
      </c>
      <c r="N66" s="86">
        <f t="shared" si="98"/>
        <v>4500</v>
      </c>
    </row>
    <row r="67" spans="1:14" s="79" customFormat="1" ht="14.25" customHeight="1">
      <c r="A67" s="80">
        <v>43516</v>
      </c>
      <c r="B67" s="81" t="s">
        <v>0</v>
      </c>
      <c r="C67" s="81" t="s">
        <v>56</v>
      </c>
      <c r="D67" s="82">
        <v>100</v>
      </c>
      <c r="E67" s="81" t="s">
        <v>2</v>
      </c>
      <c r="F67" s="81">
        <v>33860</v>
      </c>
      <c r="G67" s="81">
        <v>33960</v>
      </c>
      <c r="H67" s="81">
        <v>0</v>
      </c>
      <c r="I67" s="83">
        <v>0</v>
      </c>
      <c r="J67" s="84">
        <f t="shared" si="96"/>
        <v>-10000</v>
      </c>
      <c r="K67" s="85">
        <v>0</v>
      </c>
      <c r="L67" s="85">
        <f t="shared" si="102"/>
        <v>0</v>
      </c>
      <c r="M67" s="85">
        <f t="shared" si="97"/>
        <v>-100</v>
      </c>
      <c r="N67" s="86">
        <f t="shared" si="98"/>
        <v>-10000</v>
      </c>
    </row>
    <row r="68" spans="1:14" s="79" customFormat="1" ht="14.25" customHeight="1">
      <c r="A68" s="80">
        <v>43515</v>
      </c>
      <c r="B68" s="81" t="s">
        <v>4</v>
      </c>
      <c r="C68" s="81" t="s">
        <v>56</v>
      </c>
      <c r="D68" s="82">
        <v>30</v>
      </c>
      <c r="E68" s="81" t="s">
        <v>1</v>
      </c>
      <c r="F68" s="81">
        <v>40280</v>
      </c>
      <c r="G68" s="81">
        <v>40400</v>
      </c>
      <c r="H68" s="81">
        <v>0</v>
      </c>
      <c r="I68" s="83">
        <v>0</v>
      </c>
      <c r="J68" s="84">
        <f t="shared" si="96"/>
        <v>3600</v>
      </c>
      <c r="K68" s="85">
        <v>0</v>
      </c>
      <c r="L68" s="85">
        <f t="shared" si="102"/>
        <v>0</v>
      </c>
      <c r="M68" s="85">
        <f t="shared" si="97"/>
        <v>120</v>
      </c>
      <c r="N68" s="86">
        <f t="shared" si="98"/>
        <v>3600</v>
      </c>
    </row>
    <row r="69" spans="1:14" s="79" customFormat="1" ht="14.25" customHeight="1">
      <c r="A69" s="80">
        <v>43515</v>
      </c>
      <c r="B69" s="81" t="s">
        <v>31</v>
      </c>
      <c r="C69" s="81" t="s">
        <v>53</v>
      </c>
      <c r="D69" s="82">
        <v>100</v>
      </c>
      <c r="E69" s="81" t="s">
        <v>1</v>
      </c>
      <c r="F69" s="81">
        <v>4000</v>
      </c>
      <c r="G69" s="81">
        <v>3965</v>
      </c>
      <c r="H69" s="81">
        <v>0</v>
      </c>
      <c r="I69" s="83">
        <v>0</v>
      </c>
      <c r="J69" s="84">
        <f t="shared" si="96"/>
        <v>-3500</v>
      </c>
      <c r="K69" s="85">
        <v>0</v>
      </c>
      <c r="L69" s="85">
        <f t="shared" si="102"/>
        <v>0</v>
      </c>
      <c r="M69" s="85">
        <f t="shared" si="97"/>
        <v>-35</v>
      </c>
      <c r="N69" s="86">
        <f t="shared" si="98"/>
        <v>-3500</v>
      </c>
    </row>
    <row r="70" spans="1:14" s="79" customFormat="1" ht="14.25" customHeight="1">
      <c r="A70" s="80">
        <v>43515</v>
      </c>
      <c r="B70" s="81" t="s">
        <v>92</v>
      </c>
      <c r="C70" s="81" t="s">
        <v>55</v>
      </c>
      <c r="D70" s="82">
        <v>5000</v>
      </c>
      <c r="E70" s="81" t="s">
        <v>1</v>
      </c>
      <c r="F70" s="81">
        <v>190.5</v>
      </c>
      <c r="G70" s="81">
        <v>191.5</v>
      </c>
      <c r="H70" s="81">
        <v>0</v>
      </c>
      <c r="I70" s="83">
        <v>0</v>
      </c>
      <c r="J70" s="84">
        <f t="shared" si="96"/>
        <v>5000</v>
      </c>
      <c r="K70" s="85">
        <v>0</v>
      </c>
      <c r="L70" s="85">
        <f t="shared" si="102"/>
        <v>0</v>
      </c>
      <c r="M70" s="85">
        <f t="shared" si="97"/>
        <v>1</v>
      </c>
      <c r="N70" s="86">
        <f t="shared" si="98"/>
        <v>5000</v>
      </c>
    </row>
    <row r="71" spans="1:14" s="79" customFormat="1" ht="14.25" customHeight="1">
      <c r="A71" s="80">
        <v>43514</v>
      </c>
      <c r="B71" s="81" t="s">
        <v>6</v>
      </c>
      <c r="C71" s="81" t="s">
        <v>55</v>
      </c>
      <c r="D71" s="82">
        <v>5000</v>
      </c>
      <c r="E71" s="81" t="s">
        <v>2</v>
      </c>
      <c r="F71" s="81">
        <v>146.4</v>
      </c>
      <c r="G71" s="81">
        <v>145.5</v>
      </c>
      <c r="H71" s="81">
        <v>0</v>
      </c>
      <c r="I71" s="83">
        <v>0</v>
      </c>
      <c r="J71" s="84">
        <f t="shared" si="96"/>
        <v>4500.0000000000282</v>
      </c>
      <c r="K71" s="85">
        <v>0</v>
      </c>
      <c r="L71" s="85">
        <f t="shared" si="102"/>
        <v>0</v>
      </c>
      <c r="M71" s="85">
        <f t="shared" si="97"/>
        <v>0.90000000000000568</v>
      </c>
      <c r="N71" s="86">
        <f t="shared" si="98"/>
        <v>4500.0000000000282</v>
      </c>
    </row>
    <row r="72" spans="1:14" s="79" customFormat="1" ht="14.25" customHeight="1">
      <c r="A72" s="80">
        <v>43514</v>
      </c>
      <c r="B72" s="81" t="s">
        <v>4</v>
      </c>
      <c r="C72" s="81" t="s">
        <v>56</v>
      </c>
      <c r="D72" s="82">
        <v>30</v>
      </c>
      <c r="E72" s="81" t="s">
        <v>1</v>
      </c>
      <c r="F72" s="81">
        <v>40300</v>
      </c>
      <c r="G72" s="81">
        <v>40450</v>
      </c>
      <c r="H72" s="81">
        <v>0</v>
      </c>
      <c r="I72" s="83">
        <v>0</v>
      </c>
      <c r="J72" s="84">
        <f t="shared" si="96"/>
        <v>4500</v>
      </c>
      <c r="K72" s="85">
        <v>0</v>
      </c>
      <c r="L72" s="85">
        <f t="shared" si="102"/>
        <v>0</v>
      </c>
      <c r="M72" s="85">
        <f t="shared" si="97"/>
        <v>150</v>
      </c>
      <c r="N72" s="86">
        <f t="shared" si="98"/>
        <v>4500</v>
      </c>
    </row>
    <row r="73" spans="1:14" s="79" customFormat="1" ht="14.25" customHeight="1">
      <c r="A73" s="80">
        <v>43514</v>
      </c>
      <c r="B73" s="81" t="s">
        <v>0</v>
      </c>
      <c r="C73" s="81" t="s">
        <v>56</v>
      </c>
      <c r="D73" s="82">
        <v>100</v>
      </c>
      <c r="E73" s="81" t="s">
        <v>1</v>
      </c>
      <c r="F73" s="81">
        <v>33560</v>
      </c>
      <c r="G73" s="81">
        <v>33630</v>
      </c>
      <c r="H73" s="81">
        <v>0</v>
      </c>
      <c r="I73" s="83">
        <v>0</v>
      </c>
      <c r="J73" s="84">
        <f t="shared" si="96"/>
        <v>7000</v>
      </c>
      <c r="K73" s="85">
        <v>0</v>
      </c>
      <c r="L73" s="85">
        <f t="shared" si="102"/>
        <v>0</v>
      </c>
      <c r="M73" s="85">
        <f t="shared" si="97"/>
        <v>70</v>
      </c>
      <c r="N73" s="86">
        <f t="shared" si="98"/>
        <v>7000</v>
      </c>
    </row>
    <row r="74" spans="1:14" s="79" customFormat="1" ht="14.25" customHeight="1">
      <c r="A74" s="80">
        <v>43511</v>
      </c>
      <c r="B74" s="81" t="s">
        <v>31</v>
      </c>
      <c r="C74" s="81" t="s">
        <v>53</v>
      </c>
      <c r="D74" s="82">
        <v>200</v>
      </c>
      <c r="E74" s="81" t="s">
        <v>1</v>
      </c>
      <c r="F74" s="81">
        <v>3890</v>
      </c>
      <c r="G74" s="81">
        <v>3915</v>
      </c>
      <c r="H74" s="81">
        <v>3950</v>
      </c>
      <c r="I74" s="83">
        <v>3979</v>
      </c>
      <c r="J74" s="84">
        <f t="shared" si="96"/>
        <v>5000</v>
      </c>
      <c r="K74" s="85">
        <f>(IF(E74="SHORT",IF(H74="",0,G74-H74),IF(E74="LONG",IF(H74="",0,H74-G74))))*D74</f>
        <v>7000</v>
      </c>
      <c r="L74" s="85">
        <f t="shared" si="102"/>
        <v>5800</v>
      </c>
      <c r="M74" s="85">
        <f t="shared" si="97"/>
        <v>89</v>
      </c>
      <c r="N74" s="86">
        <f t="shared" si="98"/>
        <v>17800</v>
      </c>
    </row>
    <row r="75" spans="1:14" s="87" customFormat="1" ht="14.25" customHeight="1">
      <c r="A75" s="80">
        <v>43511</v>
      </c>
      <c r="B75" s="81" t="s">
        <v>32</v>
      </c>
      <c r="C75" s="81" t="s">
        <v>53</v>
      </c>
      <c r="D75" s="82">
        <v>2500</v>
      </c>
      <c r="E75" s="81" t="s">
        <v>1</v>
      </c>
      <c r="F75" s="81">
        <v>184.2</v>
      </c>
      <c r="G75" s="81">
        <v>185.5</v>
      </c>
      <c r="H75" s="81">
        <v>187</v>
      </c>
      <c r="I75" s="83"/>
      <c r="J75" s="84">
        <f t="shared" ref="J75:J113" si="103">(IF(E75="SHORT",F75-G75,IF(E75="LONG",G75-F75)))*D75</f>
        <v>3250.0000000000282</v>
      </c>
      <c r="K75" s="85">
        <f t="shared" ref="K75:K111" si="104">(IF(E75="SHORT",IF(H75="",0,G75-H75),IF(E75="LONG",IF(H75="",0,H75-G75))))*D75</f>
        <v>3750</v>
      </c>
      <c r="L75" s="85"/>
      <c r="M75" s="85">
        <f t="shared" ref="M75:M113" si="105">(K75+J75+L75)/D75</f>
        <v>2.8000000000000114</v>
      </c>
      <c r="N75" s="86">
        <f t="shared" ref="N75:N113" si="106">M75*D75</f>
        <v>7000.0000000000282</v>
      </c>
    </row>
    <row r="76" spans="1:14" s="87" customFormat="1" ht="14.25" customHeight="1">
      <c r="A76" s="80">
        <v>43511</v>
      </c>
      <c r="B76" s="81" t="s">
        <v>48</v>
      </c>
      <c r="C76" s="81" t="s">
        <v>55</v>
      </c>
      <c r="D76" s="82">
        <v>500</v>
      </c>
      <c r="E76" s="81" t="s">
        <v>1</v>
      </c>
      <c r="F76" s="81">
        <v>864.65</v>
      </c>
      <c r="G76" s="81">
        <v>871.15</v>
      </c>
      <c r="H76" s="81">
        <v>878.65</v>
      </c>
      <c r="I76" s="83"/>
      <c r="J76" s="84">
        <f t="shared" si="103"/>
        <v>3250</v>
      </c>
      <c r="K76" s="85">
        <f t="shared" si="104"/>
        <v>3750</v>
      </c>
      <c r="L76" s="85"/>
      <c r="M76" s="85">
        <f t="shared" si="105"/>
        <v>14</v>
      </c>
      <c r="N76" s="86">
        <f t="shared" si="106"/>
        <v>7000</v>
      </c>
    </row>
    <row r="77" spans="1:14" s="87" customFormat="1" ht="14.25" customHeight="1">
      <c r="A77" s="80">
        <v>43511</v>
      </c>
      <c r="B77" s="81" t="s">
        <v>3</v>
      </c>
      <c r="C77" s="81" t="s">
        <v>55</v>
      </c>
      <c r="D77" s="82">
        <v>2000</v>
      </c>
      <c r="E77" s="81" t="s">
        <v>1</v>
      </c>
      <c r="F77" s="81">
        <v>435.8</v>
      </c>
      <c r="G77" s="81">
        <v>438.8</v>
      </c>
      <c r="H77" s="81"/>
      <c r="I77" s="83"/>
      <c r="J77" s="84">
        <f t="shared" si="103"/>
        <v>6000</v>
      </c>
      <c r="K77" s="85"/>
      <c r="L77" s="85"/>
      <c r="M77" s="85">
        <f t="shared" si="105"/>
        <v>3</v>
      </c>
      <c r="N77" s="86">
        <f t="shared" si="106"/>
        <v>6000</v>
      </c>
    </row>
    <row r="78" spans="1:14" s="87" customFormat="1" ht="14.25" customHeight="1">
      <c r="A78" s="80">
        <v>43510</v>
      </c>
      <c r="B78" s="81" t="s">
        <v>0</v>
      </c>
      <c r="C78" s="81" t="s">
        <v>56</v>
      </c>
      <c r="D78" s="82">
        <v>100</v>
      </c>
      <c r="E78" s="81" t="s">
        <v>1</v>
      </c>
      <c r="F78" s="81">
        <v>32935</v>
      </c>
      <c r="G78" s="81">
        <v>33000</v>
      </c>
      <c r="H78" s="81"/>
      <c r="I78" s="83"/>
      <c r="J78" s="84">
        <f t="shared" si="103"/>
        <v>6500</v>
      </c>
      <c r="K78" s="85"/>
      <c r="L78" s="85"/>
      <c r="M78" s="85">
        <f t="shared" si="105"/>
        <v>65</v>
      </c>
      <c r="N78" s="86">
        <f t="shared" si="106"/>
        <v>6500</v>
      </c>
    </row>
    <row r="79" spans="1:14" s="87" customFormat="1" ht="14.25" customHeight="1">
      <c r="A79" s="80">
        <v>43510</v>
      </c>
      <c r="B79" s="81" t="s">
        <v>31</v>
      </c>
      <c r="C79" s="81" t="s">
        <v>53</v>
      </c>
      <c r="D79" s="82">
        <v>200</v>
      </c>
      <c r="E79" s="81" t="s">
        <v>1</v>
      </c>
      <c r="F79" s="81">
        <v>3854</v>
      </c>
      <c r="G79" s="81">
        <v>3880</v>
      </c>
      <c r="H79" s="81"/>
      <c r="I79" s="83"/>
      <c r="J79" s="84">
        <f t="shared" si="103"/>
        <v>5200</v>
      </c>
      <c r="K79" s="85"/>
      <c r="L79" s="85"/>
      <c r="M79" s="85">
        <f t="shared" si="105"/>
        <v>26</v>
      </c>
      <c r="N79" s="86">
        <f t="shared" si="106"/>
        <v>5200</v>
      </c>
    </row>
    <row r="80" spans="1:14" s="87" customFormat="1" ht="14.25" customHeight="1">
      <c r="A80" s="80">
        <v>43509</v>
      </c>
      <c r="B80" s="81" t="s">
        <v>4</v>
      </c>
      <c r="C80" s="81" t="s">
        <v>56</v>
      </c>
      <c r="D80" s="82">
        <v>30</v>
      </c>
      <c r="E80" s="81" t="s">
        <v>1</v>
      </c>
      <c r="F80" s="81">
        <v>39562</v>
      </c>
      <c r="G80" s="81">
        <v>39662</v>
      </c>
      <c r="H80" s="81">
        <v>39787</v>
      </c>
      <c r="I80" s="83"/>
      <c r="J80" s="84">
        <f t="shared" ref="J80" si="107">(IF(E80="SHORT",F80-G80,IF(E80="LONG",G80-F80)))*D80</f>
        <v>3000</v>
      </c>
      <c r="K80" s="85">
        <f t="shared" ref="K80" si="108">(IF(E80="SHORT",IF(H80="",0,G80-H80),IF(E80="LONG",IF(H80="",0,H80-G80))))*D80</f>
        <v>3750</v>
      </c>
      <c r="L80" s="85"/>
      <c r="M80" s="85">
        <f t="shared" ref="M80" si="109">(K80+J80+L80)/D80</f>
        <v>225</v>
      </c>
      <c r="N80" s="86">
        <f t="shared" ref="N80" si="110">M80*D80</f>
        <v>6750</v>
      </c>
    </row>
    <row r="81" spans="1:14" s="79" customFormat="1" ht="14.25" customHeight="1">
      <c r="A81" s="72">
        <v>43509</v>
      </c>
      <c r="B81" s="73" t="s">
        <v>0</v>
      </c>
      <c r="C81" s="73" t="s">
        <v>56</v>
      </c>
      <c r="D81" s="74">
        <v>100</v>
      </c>
      <c r="E81" s="73" t="s">
        <v>1</v>
      </c>
      <c r="F81" s="73">
        <v>32864</v>
      </c>
      <c r="G81" s="73">
        <v>32929</v>
      </c>
      <c r="H81" s="73">
        <v>33004</v>
      </c>
      <c r="I81" s="75">
        <v>33074</v>
      </c>
      <c r="J81" s="76">
        <f t="shared" si="103"/>
        <v>6500</v>
      </c>
      <c r="K81" s="77">
        <f t="shared" si="104"/>
        <v>7500</v>
      </c>
      <c r="L81" s="77">
        <f t="shared" ref="L81:L99" si="111">(IF(E81="SHORT",IF(I81="",0,H81-I81),IF(E81="LONG",IF(I81="",0,(I81-H81)))))*D81</f>
        <v>7000</v>
      </c>
      <c r="M81" s="77">
        <f t="shared" si="105"/>
        <v>210</v>
      </c>
      <c r="N81" s="78">
        <f t="shared" si="106"/>
        <v>21000</v>
      </c>
    </row>
    <row r="82" spans="1:14" s="87" customFormat="1" ht="14.25" customHeight="1">
      <c r="A82" s="80">
        <v>43509</v>
      </c>
      <c r="B82" s="81" t="s">
        <v>6</v>
      </c>
      <c r="C82" s="81" t="s">
        <v>55</v>
      </c>
      <c r="D82" s="82">
        <v>10000</v>
      </c>
      <c r="E82" s="81" t="s">
        <v>2</v>
      </c>
      <c r="F82" s="81">
        <v>143.44999999999999</v>
      </c>
      <c r="G82" s="81">
        <v>142.9</v>
      </c>
      <c r="H82" s="81"/>
      <c r="I82" s="83"/>
      <c r="J82" s="84">
        <f t="shared" si="103"/>
        <v>5499.999999999829</v>
      </c>
      <c r="K82" s="85"/>
      <c r="L82" s="85"/>
      <c r="M82" s="85">
        <f t="shared" si="105"/>
        <v>0.54999999999998295</v>
      </c>
      <c r="N82" s="86">
        <f t="shared" si="106"/>
        <v>5499.999999999829</v>
      </c>
    </row>
    <row r="83" spans="1:14" s="87" customFormat="1" ht="14.25" customHeight="1">
      <c r="A83" s="80">
        <v>43509</v>
      </c>
      <c r="B83" s="81" t="s">
        <v>5</v>
      </c>
      <c r="C83" s="81" t="s">
        <v>55</v>
      </c>
      <c r="D83" s="82">
        <v>10000</v>
      </c>
      <c r="E83" s="81" t="s">
        <v>2</v>
      </c>
      <c r="F83" s="81">
        <v>184.4</v>
      </c>
      <c r="G83" s="81">
        <v>185</v>
      </c>
      <c r="H83" s="81"/>
      <c r="I83" s="83"/>
      <c r="J83" s="84">
        <f t="shared" si="103"/>
        <v>-5999.9999999999436</v>
      </c>
      <c r="K83" s="85"/>
      <c r="L83" s="85"/>
      <c r="M83" s="85">
        <f t="shared" si="105"/>
        <v>-0.59999999999999432</v>
      </c>
      <c r="N83" s="86">
        <f t="shared" si="106"/>
        <v>-5999.9999999999436</v>
      </c>
    </row>
    <row r="84" spans="1:14" s="87" customFormat="1" ht="14.25" customHeight="1">
      <c r="A84" s="80">
        <v>43509</v>
      </c>
      <c r="B84" s="81" t="s">
        <v>48</v>
      </c>
      <c r="C84" s="81" t="s">
        <v>55</v>
      </c>
      <c r="D84" s="82">
        <v>500</v>
      </c>
      <c r="E84" s="81" t="s">
        <v>2</v>
      </c>
      <c r="F84" s="81">
        <v>870.7</v>
      </c>
      <c r="G84" s="81">
        <v>877.7</v>
      </c>
      <c r="H84" s="81"/>
      <c r="I84" s="83"/>
      <c r="J84" s="84">
        <f t="shared" si="103"/>
        <v>-3500</v>
      </c>
      <c r="K84" s="85"/>
      <c r="L84" s="85"/>
      <c r="M84" s="85">
        <f t="shared" si="105"/>
        <v>-7</v>
      </c>
      <c r="N84" s="86">
        <f t="shared" si="106"/>
        <v>-3500</v>
      </c>
    </row>
    <row r="85" spans="1:14" s="87" customFormat="1" ht="14.25" customHeight="1">
      <c r="A85" s="80">
        <v>43509</v>
      </c>
      <c r="B85" s="81" t="s">
        <v>3</v>
      </c>
      <c r="C85" s="81" t="s">
        <v>55</v>
      </c>
      <c r="D85" s="82">
        <v>2000</v>
      </c>
      <c r="E85" s="81" t="s">
        <v>2</v>
      </c>
      <c r="F85" s="81">
        <v>433.15</v>
      </c>
      <c r="G85" s="81">
        <v>434.4</v>
      </c>
      <c r="H85" s="81"/>
      <c r="I85" s="83"/>
      <c r="J85" s="84">
        <f t="shared" si="103"/>
        <v>-2500</v>
      </c>
      <c r="K85" s="85"/>
      <c r="L85" s="85"/>
      <c r="M85" s="85">
        <f t="shared" si="105"/>
        <v>-1.25</v>
      </c>
      <c r="N85" s="86">
        <f t="shared" si="106"/>
        <v>-2500</v>
      </c>
    </row>
    <row r="86" spans="1:14" s="87" customFormat="1" ht="14.25" customHeight="1">
      <c r="A86" s="80">
        <v>43509</v>
      </c>
      <c r="B86" s="81" t="s">
        <v>31</v>
      </c>
      <c r="C86" s="81" t="s">
        <v>53</v>
      </c>
      <c r="D86" s="82">
        <v>200</v>
      </c>
      <c r="E86" s="81" t="s">
        <v>1</v>
      </c>
      <c r="F86" s="81">
        <v>3791</v>
      </c>
      <c r="G86" s="81">
        <v>3816</v>
      </c>
      <c r="H86" s="81">
        <v>3851</v>
      </c>
      <c r="I86" s="83"/>
      <c r="J86" s="84">
        <f t="shared" si="103"/>
        <v>5000</v>
      </c>
      <c r="K86" s="85">
        <f t="shared" si="104"/>
        <v>7000</v>
      </c>
      <c r="L86" s="85"/>
      <c r="M86" s="85">
        <f t="shared" si="105"/>
        <v>60</v>
      </c>
      <c r="N86" s="86">
        <f t="shared" si="106"/>
        <v>12000</v>
      </c>
    </row>
    <row r="87" spans="1:14" s="87" customFormat="1" ht="14.25" customHeight="1">
      <c r="A87" s="80">
        <v>43508</v>
      </c>
      <c r="B87" s="81" t="s">
        <v>0</v>
      </c>
      <c r="C87" s="81" t="s">
        <v>56</v>
      </c>
      <c r="D87" s="82">
        <v>100</v>
      </c>
      <c r="E87" s="81" t="s">
        <v>2</v>
      </c>
      <c r="F87" s="81">
        <v>32997</v>
      </c>
      <c r="G87" s="81">
        <v>32932</v>
      </c>
      <c r="H87" s="81">
        <v>32857</v>
      </c>
      <c r="I87" s="83"/>
      <c r="J87" s="84">
        <f t="shared" si="103"/>
        <v>6500</v>
      </c>
      <c r="K87" s="85">
        <f t="shared" si="104"/>
        <v>7500</v>
      </c>
      <c r="L87" s="85"/>
      <c r="M87" s="85">
        <f t="shared" si="105"/>
        <v>140</v>
      </c>
      <c r="N87" s="86">
        <f t="shared" si="106"/>
        <v>14000</v>
      </c>
    </row>
    <row r="88" spans="1:14" s="87" customFormat="1" ht="14.25" customHeight="1">
      <c r="A88" s="80">
        <v>43508</v>
      </c>
      <c r="B88" s="81" t="s">
        <v>4</v>
      </c>
      <c r="C88" s="81" t="s">
        <v>56</v>
      </c>
      <c r="D88" s="82">
        <v>30</v>
      </c>
      <c r="E88" s="81" t="s">
        <v>1</v>
      </c>
      <c r="F88" s="81">
        <v>39876</v>
      </c>
      <c r="G88" s="81">
        <v>39751</v>
      </c>
      <c r="H88" s="81"/>
      <c r="I88" s="83"/>
      <c r="J88" s="84">
        <f t="shared" si="103"/>
        <v>-3750</v>
      </c>
      <c r="K88" s="85"/>
      <c r="L88" s="85"/>
      <c r="M88" s="85">
        <f t="shared" si="105"/>
        <v>-125</v>
      </c>
      <c r="N88" s="86">
        <f t="shared" si="106"/>
        <v>-3750</v>
      </c>
    </row>
    <row r="89" spans="1:14" s="87" customFormat="1" ht="14.25" customHeight="1">
      <c r="A89" s="80">
        <v>43508</v>
      </c>
      <c r="B89" s="81" t="s">
        <v>49</v>
      </c>
      <c r="C89" s="81" t="s">
        <v>55</v>
      </c>
      <c r="D89" s="82">
        <v>10000</v>
      </c>
      <c r="E89" s="81" t="s">
        <v>2</v>
      </c>
      <c r="F89" s="81">
        <v>132.85</v>
      </c>
      <c r="G89" s="81">
        <v>132.30000000000001</v>
      </c>
      <c r="H89" s="81">
        <v>131.6</v>
      </c>
      <c r="I89" s="83"/>
      <c r="J89" s="84">
        <f t="shared" si="103"/>
        <v>5499.999999999829</v>
      </c>
      <c r="K89" s="85">
        <f t="shared" si="104"/>
        <v>7000.000000000171</v>
      </c>
      <c r="L89" s="85"/>
      <c r="M89" s="85">
        <f t="shared" si="105"/>
        <v>1.25</v>
      </c>
      <c r="N89" s="86">
        <f t="shared" si="106"/>
        <v>12500</v>
      </c>
    </row>
    <row r="90" spans="1:14" s="87" customFormat="1" ht="14.25" customHeight="1">
      <c r="A90" s="80">
        <v>43508</v>
      </c>
      <c r="B90" s="81" t="s">
        <v>31</v>
      </c>
      <c r="C90" s="81" t="s">
        <v>53</v>
      </c>
      <c r="D90" s="82">
        <v>200</v>
      </c>
      <c r="E90" s="81" t="s">
        <v>1</v>
      </c>
      <c r="F90" s="81">
        <v>3741</v>
      </c>
      <c r="G90" s="81">
        <v>3766</v>
      </c>
      <c r="H90" s="81">
        <v>3801</v>
      </c>
      <c r="I90" s="83"/>
      <c r="J90" s="84">
        <f t="shared" si="103"/>
        <v>5000</v>
      </c>
      <c r="K90" s="85">
        <f t="shared" si="104"/>
        <v>7000</v>
      </c>
      <c r="L90" s="85"/>
      <c r="M90" s="85">
        <f t="shared" si="105"/>
        <v>60</v>
      </c>
      <c r="N90" s="86">
        <f t="shared" si="106"/>
        <v>12000</v>
      </c>
    </row>
    <row r="91" spans="1:14" s="87" customFormat="1" ht="14.25" customHeight="1">
      <c r="A91" s="80">
        <v>43507</v>
      </c>
      <c r="B91" s="81" t="s">
        <v>4</v>
      </c>
      <c r="C91" s="81" t="s">
        <v>56</v>
      </c>
      <c r="D91" s="82">
        <v>30</v>
      </c>
      <c r="E91" s="81" t="s">
        <v>2</v>
      </c>
      <c r="F91" s="81">
        <v>39979</v>
      </c>
      <c r="G91" s="81">
        <v>39879</v>
      </c>
      <c r="H91" s="81">
        <v>39754</v>
      </c>
      <c r="I91" s="83"/>
      <c r="J91" s="84">
        <f t="shared" ref="J91:J95" si="112">(IF(E91="SHORT",F91-G91,IF(E91="LONG",G91-F91)))*D91</f>
        <v>3000</v>
      </c>
      <c r="K91" s="85">
        <f t="shared" ref="K91:K93" si="113">(IF(E91="SHORT",IF(H91="",0,G91-H91),IF(E91="LONG",IF(H91="",0,H91-G91))))*D91</f>
        <v>3750</v>
      </c>
      <c r="L91" s="85"/>
      <c r="M91" s="85">
        <f t="shared" ref="M91:M95" si="114">(K91+J91+L91)/D91</f>
        <v>225</v>
      </c>
      <c r="N91" s="86">
        <f t="shared" ref="N91:N95" si="115">M91*D91</f>
        <v>6750</v>
      </c>
    </row>
    <row r="92" spans="1:14" s="79" customFormat="1" ht="14.25" customHeight="1">
      <c r="A92" s="72">
        <v>43507</v>
      </c>
      <c r="B92" s="73" t="s">
        <v>0</v>
      </c>
      <c r="C92" s="73" t="s">
        <v>56</v>
      </c>
      <c r="D92" s="74">
        <v>100</v>
      </c>
      <c r="E92" s="73" t="s">
        <v>2</v>
      </c>
      <c r="F92" s="73">
        <v>33138</v>
      </c>
      <c r="G92" s="73">
        <v>33073</v>
      </c>
      <c r="H92" s="73">
        <v>32993</v>
      </c>
      <c r="I92" s="75">
        <v>32918</v>
      </c>
      <c r="J92" s="76">
        <f t="shared" si="112"/>
        <v>6500</v>
      </c>
      <c r="K92" s="77">
        <f t="shared" si="113"/>
        <v>8000</v>
      </c>
      <c r="L92" s="77">
        <f t="shared" ref="L92" si="116">(IF(E92="SHORT",IF(I92="",0,H92-I92),IF(E92="LONG",IF(I92="",0,(I92-H92)))))*D92</f>
        <v>7500</v>
      </c>
      <c r="M92" s="77">
        <f t="shared" si="114"/>
        <v>220</v>
      </c>
      <c r="N92" s="78">
        <f t="shared" si="115"/>
        <v>22000</v>
      </c>
    </row>
    <row r="93" spans="1:14" s="87" customFormat="1" ht="14.25" customHeight="1">
      <c r="A93" s="80">
        <v>43507</v>
      </c>
      <c r="B93" s="81" t="s">
        <v>6</v>
      </c>
      <c r="C93" s="81" t="s">
        <v>55</v>
      </c>
      <c r="D93" s="82">
        <v>10000</v>
      </c>
      <c r="E93" s="81" t="s">
        <v>2</v>
      </c>
      <c r="F93" s="81">
        <v>146.5</v>
      </c>
      <c r="G93" s="81">
        <v>145.94999999999999</v>
      </c>
      <c r="H93" s="81">
        <v>145.30000000000001</v>
      </c>
      <c r="I93" s="83"/>
      <c r="J93" s="84">
        <f t="shared" si="112"/>
        <v>5500.0000000001137</v>
      </c>
      <c r="K93" s="85">
        <f t="shared" si="113"/>
        <v>6499.9999999997726</v>
      </c>
      <c r="L93" s="85"/>
      <c r="M93" s="85">
        <f t="shared" si="114"/>
        <v>1.1999999999999886</v>
      </c>
      <c r="N93" s="86">
        <f t="shared" si="115"/>
        <v>11999.999999999887</v>
      </c>
    </row>
    <row r="94" spans="1:14" s="87" customFormat="1" ht="14.25" customHeight="1">
      <c r="A94" s="80">
        <v>43507</v>
      </c>
      <c r="B94" s="81" t="s">
        <v>49</v>
      </c>
      <c r="C94" s="81" t="s">
        <v>55</v>
      </c>
      <c r="D94" s="82">
        <v>10000</v>
      </c>
      <c r="E94" s="81" t="s">
        <v>2</v>
      </c>
      <c r="F94" s="81">
        <v>133.1</v>
      </c>
      <c r="G94" s="81">
        <v>132.55000000000001</v>
      </c>
      <c r="H94" s="81"/>
      <c r="I94" s="83"/>
      <c r="J94" s="84">
        <f t="shared" si="112"/>
        <v>5499.999999999829</v>
      </c>
      <c r="K94" s="85"/>
      <c r="L94" s="85"/>
      <c r="M94" s="85">
        <f t="shared" si="114"/>
        <v>0.54999999999998295</v>
      </c>
      <c r="N94" s="86">
        <f t="shared" si="115"/>
        <v>5499.999999999829</v>
      </c>
    </row>
    <row r="95" spans="1:14" s="87" customFormat="1" ht="14.25" customHeight="1">
      <c r="A95" s="80">
        <v>43507</v>
      </c>
      <c r="B95" s="81" t="s">
        <v>31</v>
      </c>
      <c r="C95" s="81" t="s">
        <v>53</v>
      </c>
      <c r="D95" s="82">
        <v>200</v>
      </c>
      <c r="E95" s="81" t="s">
        <v>1</v>
      </c>
      <c r="F95" s="81">
        <v>3721</v>
      </c>
      <c r="G95" s="81">
        <v>3746</v>
      </c>
      <c r="H95" s="81"/>
      <c r="I95" s="83"/>
      <c r="J95" s="84">
        <f t="shared" si="112"/>
        <v>5000</v>
      </c>
      <c r="K95" s="85"/>
      <c r="L95" s="85"/>
      <c r="M95" s="85">
        <f t="shared" si="114"/>
        <v>25</v>
      </c>
      <c r="N95" s="86">
        <f t="shared" si="115"/>
        <v>5000</v>
      </c>
    </row>
    <row r="96" spans="1:14" s="87" customFormat="1" ht="14.25" customHeight="1">
      <c r="A96" s="80">
        <v>43496</v>
      </c>
      <c r="B96" s="81" t="s">
        <v>6</v>
      </c>
      <c r="C96" s="81" t="s">
        <v>55</v>
      </c>
      <c r="D96" s="82">
        <v>10000</v>
      </c>
      <c r="E96" s="81" t="s">
        <v>1</v>
      </c>
      <c r="F96" s="81">
        <v>147.9</v>
      </c>
      <c r="G96" s="81">
        <v>148.44999999999999</v>
      </c>
      <c r="H96" s="81"/>
      <c r="I96" s="83"/>
      <c r="J96" s="84">
        <f t="shared" si="103"/>
        <v>5499.999999999829</v>
      </c>
      <c r="K96" s="85"/>
      <c r="L96" s="85"/>
      <c r="M96" s="85">
        <f t="shared" si="105"/>
        <v>0.54999999999998295</v>
      </c>
      <c r="N96" s="86">
        <f t="shared" si="106"/>
        <v>5499.999999999829</v>
      </c>
    </row>
    <row r="97" spans="1:14" s="87" customFormat="1" ht="14.25" customHeight="1">
      <c r="A97" s="80">
        <v>43496</v>
      </c>
      <c r="B97" s="81" t="s">
        <v>49</v>
      </c>
      <c r="C97" s="81" t="s">
        <v>55</v>
      </c>
      <c r="D97" s="82">
        <v>10000</v>
      </c>
      <c r="E97" s="81" t="s">
        <v>1</v>
      </c>
      <c r="F97" s="81">
        <v>134.6</v>
      </c>
      <c r="G97" s="81">
        <v>135.15</v>
      </c>
      <c r="H97" s="81"/>
      <c r="I97" s="83"/>
      <c r="J97" s="84">
        <f t="shared" si="103"/>
        <v>5500.0000000001137</v>
      </c>
      <c r="K97" s="85"/>
      <c r="L97" s="85"/>
      <c r="M97" s="85">
        <f t="shared" si="105"/>
        <v>0.55000000000001137</v>
      </c>
      <c r="N97" s="86">
        <f t="shared" si="106"/>
        <v>5500.0000000001137</v>
      </c>
    </row>
    <row r="98" spans="1:14" s="87" customFormat="1" ht="14.25" customHeight="1">
      <c r="A98" s="80">
        <v>43496</v>
      </c>
      <c r="B98" s="81" t="s">
        <v>48</v>
      </c>
      <c r="C98" s="81" t="s">
        <v>55</v>
      </c>
      <c r="D98" s="82">
        <v>500</v>
      </c>
      <c r="E98" s="81" t="s">
        <v>1</v>
      </c>
      <c r="F98" s="81">
        <v>877.65</v>
      </c>
      <c r="G98" s="81">
        <v>884.15</v>
      </c>
      <c r="H98" s="81"/>
      <c r="I98" s="83"/>
      <c r="J98" s="84">
        <f t="shared" si="103"/>
        <v>3250</v>
      </c>
      <c r="K98" s="85"/>
      <c r="L98" s="85"/>
      <c r="M98" s="85">
        <f t="shared" si="105"/>
        <v>6.5</v>
      </c>
      <c r="N98" s="86">
        <f t="shared" si="106"/>
        <v>3250</v>
      </c>
    </row>
    <row r="99" spans="1:14" s="79" customFormat="1" ht="14.25" customHeight="1">
      <c r="A99" s="72">
        <v>43496</v>
      </c>
      <c r="B99" s="73" t="s">
        <v>31</v>
      </c>
      <c r="C99" s="73" t="s">
        <v>53</v>
      </c>
      <c r="D99" s="74">
        <v>200</v>
      </c>
      <c r="E99" s="73" t="s">
        <v>2</v>
      </c>
      <c r="F99" s="73">
        <v>3892</v>
      </c>
      <c r="G99" s="73">
        <v>3867</v>
      </c>
      <c r="H99" s="73">
        <v>3832</v>
      </c>
      <c r="I99" s="75">
        <v>3802</v>
      </c>
      <c r="J99" s="76">
        <f t="shared" si="103"/>
        <v>5000</v>
      </c>
      <c r="K99" s="77">
        <f t="shared" si="104"/>
        <v>7000</v>
      </c>
      <c r="L99" s="77">
        <f t="shared" si="111"/>
        <v>6000</v>
      </c>
      <c r="M99" s="77">
        <f t="shared" si="105"/>
        <v>90</v>
      </c>
      <c r="N99" s="78">
        <f t="shared" si="106"/>
        <v>18000</v>
      </c>
    </row>
    <row r="100" spans="1:14" s="87" customFormat="1" ht="14.25" customHeight="1">
      <c r="A100" s="80">
        <v>43489</v>
      </c>
      <c r="B100" s="81" t="s">
        <v>4</v>
      </c>
      <c r="C100" s="81" t="s">
        <v>56</v>
      </c>
      <c r="D100" s="82">
        <v>30</v>
      </c>
      <c r="E100" s="81" t="s">
        <v>2</v>
      </c>
      <c r="F100" s="81">
        <v>39046</v>
      </c>
      <c r="G100" s="81">
        <v>38946</v>
      </c>
      <c r="H100" s="81"/>
      <c r="I100" s="83"/>
      <c r="J100" s="84">
        <f t="shared" si="103"/>
        <v>3000</v>
      </c>
      <c r="K100" s="85"/>
      <c r="L100" s="85"/>
      <c r="M100" s="85">
        <f t="shared" si="105"/>
        <v>100</v>
      </c>
      <c r="N100" s="86">
        <f t="shared" si="106"/>
        <v>3000</v>
      </c>
    </row>
    <row r="101" spans="1:14" s="87" customFormat="1" ht="14.25" customHeight="1">
      <c r="A101" s="80">
        <v>43489</v>
      </c>
      <c r="B101" s="81" t="s">
        <v>48</v>
      </c>
      <c r="C101" s="81" t="s">
        <v>55</v>
      </c>
      <c r="D101" s="82">
        <v>500</v>
      </c>
      <c r="E101" s="81" t="s">
        <v>2</v>
      </c>
      <c r="F101" s="81">
        <v>827.6</v>
      </c>
      <c r="G101" s="81">
        <v>821.1</v>
      </c>
      <c r="H101" s="81"/>
      <c r="I101" s="83"/>
      <c r="J101" s="84">
        <f t="shared" si="103"/>
        <v>3250</v>
      </c>
      <c r="K101" s="85"/>
      <c r="L101" s="85"/>
      <c r="M101" s="85">
        <f t="shared" si="105"/>
        <v>6.5</v>
      </c>
      <c r="N101" s="86">
        <f t="shared" si="106"/>
        <v>3250</v>
      </c>
    </row>
    <row r="102" spans="1:14" s="87" customFormat="1" ht="14.25" customHeight="1">
      <c r="A102" s="80">
        <v>43489</v>
      </c>
      <c r="B102" s="81" t="s">
        <v>6</v>
      </c>
      <c r="C102" s="81" t="s">
        <v>55</v>
      </c>
      <c r="D102" s="82">
        <v>10000</v>
      </c>
      <c r="E102" s="81" t="s">
        <v>2</v>
      </c>
      <c r="F102" s="81">
        <v>144.15</v>
      </c>
      <c r="G102" s="81">
        <v>143.6</v>
      </c>
      <c r="H102" s="81"/>
      <c r="I102" s="83"/>
      <c r="J102" s="84">
        <f t="shared" si="103"/>
        <v>5500.0000000001137</v>
      </c>
      <c r="K102" s="85"/>
      <c r="L102" s="85"/>
      <c r="M102" s="85">
        <f t="shared" si="105"/>
        <v>0.55000000000001137</v>
      </c>
      <c r="N102" s="86">
        <f t="shared" si="106"/>
        <v>5500.0000000001137</v>
      </c>
    </row>
    <row r="103" spans="1:14" s="87" customFormat="1" ht="14.25" customHeight="1">
      <c r="A103" s="80">
        <v>43489</v>
      </c>
      <c r="B103" s="81" t="s">
        <v>31</v>
      </c>
      <c r="C103" s="81" t="s">
        <v>53</v>
      </c>
      <c r="D103" s="82">
        <v>200</v>
      </c>
      <c r="E103" s="81" t="s">
        <v>1</v>
      </c>
      <c r="F103" s="81">
        <v>3767</v>
      </c>
      <c r="G103" s="81">
        <v>3792</v>
      </c>
      <c r="H103" s="81">
        <v>3827</v>
      </c>
      <c r="I103" s="83"/>
      <c r="J103" s="84">
        <f t="shared" si="103"/>
        <v>5000</v>
      </c>
      <c r="K103" s="85">
        <f t="shared" si="104"/>
        <v>7000</v>
      </c>
      <c r="L103" s="85"/>
      <c r="M103" s="85">
        <f t="shared" si="105"/>
        <v>60</v>
      </c>
      <c r="N103" s="86">
        <f t="shared" si="106"/>
        <v>12000</v>
      </c>
    </row>
    <row r="104" spans="1:14" s="87" customFormat="1" ht="14.25" customHeight="1">
      <c r="A104" s="80">
        <v>43489</v>
      </c>
      <c r="B104" s="81" t="s">
        <v>32</v>
      </c>
      <c r="C104" s="81" t="s">
        <v>53</v>
      </c>
      <c r="D104" s="82">
        <v>2500</v>
      </c>
      <c r="E104" s="81" t="s">
        <v>1</v>
      </c>
      <c r="F104" s="81">
        <v>216.05</v>
      </c>
      <c r="G104" s="81">
        <v>217.55</v>
      </c>
      <c r="H104" s="81"/>
      <c r="I104" s="83"/>
      <c r="J104" s="84">
        <f t="shared" si="103"/>
        <v>3750</v>
      </c>
      <c r="K104" s="85"/>
      <c r="L104" s="85"/>
      <c r="M104" s="85">
        <f t="shared" si="105"/>
        <v>1.5</v>
      </c>
      <c r="N104" s="86">
        <f t="shared" si="106"/>
        <v>3750</v>
      </c>
    </row>
    <row r="105" spans="1:14" s="87" customFormat="1" ht="14.25" customHeight="1">
      <c r="A105" s="80">
        <v>43488</v>
      </c>
      <c r="B105" s="81" t="s">
        <v>31</v>
      </c>
      <c r="C105" s="81" t="s">
        <v>53</v>
      </c>
      <c r="D105" s="82">
        <v>200</v>
      </c>
      <c r="E105" s="81" t="s">
        <v>1</v>
      </c>
      <c r="F105" s="81">
        <v>3795</v>
      </c>
      <c r="G105" s="81">
        <v>3820</v>
      </c>
      <c r="H105" s="81">
        <v>3855</v>
      </c>
      <c r="I105" s="83"/>
      <c r="J105" s="84">
        <f t="shared" si="103"/>
        <v>5000</v>
      </c>
      <c r="K105" s="85">
        <f t="shared" si="104"/>
        <v>7000</v>
      </c>
      <c r="L105" s="85"/>
      <c r="M105" s="85">
        <f t="shared" si="105"/>
        <v>60</v>
      </c>
      <c r="N105" s="86">
        <f t="shared" si="106"/>
        <v>12000</v>
      </c>
    </row>
    <row r="106" spans="1:14" s="87" customFormat="1" ht="14.25" customHeight="1">
      <c r="A106" s="80">
        <v>43488</v>
      </c>
      <c r="B106" s="81" t="s">
        <v>32</v>
      </c>
      <c r="C106" s="81" t="s">
        <v>53</v>
      </c>
      <c r="D106" s="82">
        <v>2500</v>
      </c>
      <c r="E106" s="81" t="s">
        <v>1</v>
      </c>
      <c r="F106" s="81">
        <v>223.05</v>
      </c>
      <c r="G106" s="81">
        <v>224.55</v>
      </c>
      <c r="H106" s="81"/>
      <c r="I106" s="83"/>
      <c r="J106" s="84">
        <f t="shared" si="103"/>
        <v>3750</v>
      </c>
      <c r="K106" s="85"/>
      <c r="L106" s="85"/>
      <c r="M106" s="85">
        <f t="shared" si="105"/>
        <v>1.5</v>
      </c>
      <c r="N106" s="86">
        <f t="shared" si="106"/>
        <v>3750</v>
      </c>
    </row>
    <row r="107" spans="1:14" s="87" customFormat="1" ht="14.25" customHeight="1">
      <c r="A107" s="80">
        <v>43488</v>
      </c>
      <c r="B107" s="81" t="s">
        <v>48</v>
      </c>
      <c r="C107" s="81" t="s">
        <v>55</v>
      </c>
      <c r="D107" s="82">
        <v>500</v>
      </c>
      <c r="E107" s="81" t="s">
        <v>1</v>
      </c>
      <c r="F107" s="81">
        <v>826.2</v>
      </c>
      <c r="G107" s="81">
        <v>832.7</v>
      </c>
      <c r="H107" s="81"/>
      <c r="I107" s="83"/>
      <c r="J107" s="84">
        <f t="shared" si="103"/>
        <v>3250</v>
      </c>
      <c r="K107" s="85"/>
      <c r="L107" s="85"/>
      <c r="M107" s="85">
        <f t="shared" si="105"/>
        <v>6.5</v>
      </c>
      <c r="N107" s="86">
        <f t="shared" si="106"/>
        <v>3250</v>
      </c>
    </row>
    <row r="108" spans="1:14" s="87" customFormat="1" ht="14.25" customHeight="1">
      <c r="A108" s="80">
        <v>43487</v>
      </c>
      <c r="B108" s="81" t="s">
        <v>31</v>
      </c>
      <c r="C108" s="81" t="s">
        <v>53</v>
      </c>
      <c r="D108" s="82">
        <v>200</v>
      </c>
      <c r="E108" s="81" t="s">
        <v>1</v>
      </c>
      <c r="F108" s="81">
        <v>3844</v>
      </c>
      <c r="G108" s="81">
        <v>3869</v>
      </c>
      <c r="H108" s="81">
        <v>3904</v>
      </c>
      <c r="I108" s="83"/>
      <c r="J108" s="84">
        <f t="shared" si="103"/>
        <v>5000</v>
      </c>
      <c r="K108" s="85">
        <f t="shared" si="104"/>
        <v>7000</v>
      </c>
      <c r="L108" s="85"/>
      <c r="M108" s="85">
        <f t="shared" si="105"/>
        <v>60</v>
      </c>
      <c r="N108" s="86">
        <f t="shared" si="106"/>
        <v>12000</v>
      </c>
    </row>
    <row r="109" spans="1:14" s="87" customFormat="1" ht="14.25" customHeight="1">
      <c r="A109" s="80">
        <v>43487</v>
      </c>
      <c r="B109" s="81" t="s">
        <v>32</v>
      </c>
      <c r="C109" s="81" t="s">
        <v>53</v>
      </c>
      <c r="D109" s="82">
        <v>2500</v>
      </c>
      <c r="E109" s="81" t="s">
        <v>2</v>
      </c>
      <c r="F109" s="81">
        <v>235.9</v>
      </c>
      <c r="G109" s="81">
        <v>234.4</v>
      </c>
      <c r="H109" s="81"/>
      <c r="I109" s="83"/>
      <c r="J109" s="84">
        <f t="shared" si="103"/>
        <v>3750</v>
      </c>
      <c r="K109" s="85"/>
      <c r="L109" s="85"/>
      <c r="M109" s="85">
        <f t="shared" si="105"/>
        <v>1.5</v>
      </c>
      <c r="N109" s="86">
        <f t="shared" si="106"/>
        <v>3750</v>
      </c>
    </row>
    <row r="110" spans="1:14" s="87" customFormat="1" ht="14.25" customHeight="1">
      <c r="A110" s="80">
        <v>43487</v>
      </c>
      <c r="B110" s="81" t="s">
        <v>6</v>
      </c>
      <c r="C110" s="81" t="s">
        <v>55</v>
      </c>
      <c r="D110" s="82">
        <v>10000</v>
      </c>
      <c r="E110" s="81" t="s">
        <v>1</v>
      </c>
      <c r="F110" s="81">
        <v>143.15</v>
      </c>
      <c r="G110" s="81">
        <v>144.4</v>
      </c>
      <c r="H110" s="81"/>
      <c r="I110" s="83"/>
      <c r="J110" s="84">
        <f t="shared" si="103"/>
        <v>12500</v>
      </c>
      <c r="K110" s="85"/>
      <c r="L110" s="85"/>
      <c r="M110" s="85">
        <f t="shared" si="105"/>
        <v>1.25</v>
      </c>
      <c r="N110" s="86">
        <f t="shared" si="106"/>
        <v>12500</v>
      </c>
    </row>
    <row r="111" spans="1:14" s="87" customFormat="1" ht="14.25" customHeight="1">
      <c r="A111" s="80">
        <v>43487</v>
      </c>
      <c r="B111" s="81" t="s">
        <v>49</v>
      </c>
      <c r="C111" s="81" t="s">
        <v>55</v>
      </c>
      <c r="D111" s="82">
        <v>10000</v>
      </c>
      <c r="E111" s="81" t="s">
        <v>1</v>
      </c>
      <c r="F111" s="81">
        <v>133.19999999999999</v>
      </c>
      <c r="G111" s="81">
        <v>133.75</v>
      </c>
      <c r="H111" s="81">
        <v>134.44999999999999</v>
      </c>
      <c r="I111" s="83"/>
      <c r="J111" s="84">
        <f t="shared" si="103"/>
        <v>5500.0000000001137</v>
      </c>
      <c r="K111" s="85">
        <f t="shared" si="104"/>
        <v>6999.9999999998863</v>
      </c>
      <c r="L111" s="85"/>
      <c r="M111" s="85">
        <f t="shared" si="105"/>
        <v>1.25</v>
      </c>
      <c r="N111" s="86">
        <f t="shared" si="106"/>
        <v>12500</v>
      </c>
    </row>
    <row r="112" spans="1:14" s="87" customFormat="1" ht="14.25" customHeight="1">
      <c r="A112" s="80">
        <v>43487</v>
      </c>
      <c r="B112" s="81" t="s">
        <v>4</v>
      </c>
      <c r="C112" s="81" t="s">
        <v>56</v>
      </c>
      <c r="D112" s="82">
        <v>30</v>
      </c>
      <c r="E112" s="81" t="s">
        <v>1</v>
      </c>
      <c r="F112" s="81">
        <v>39022</v>
      </c>
      <c r="G112" s="81">
        <v>39122</v>
      </c>
      <c r="H112" s="81"/>
      <c r="I112" s="83"/>
      <c r="J112" s="84">
        <f t="shared" si="103"/>
        <v>3000</v>
      </c>
      <c r="K112" s="85"/>
      <c r="L112" s="85"/>
      <c r="M112" s="85">
        <f t="shared" si="105"/>
        <v>100</v>
      </c>
      <c r="N112" s="86">
        <f t="shared" si="106"/>
        <v>3000</v>
      </c>
    </row>
    <row r="113" spans="1:14" s="87" customFormat="1" ht="14.25" customHeight="1">
      <c r="A113" s="80">
        <v>43486</v>
      </c>
      <c r="B113" s="81" t="s">
        <v>3</v>
      </c>
      <c r="C113" s="81" t="s">
        <v>55</v>
      </c>
      <c r="D113" s="82">
        <v>2000</v>
      </c>
      <c r="E113" s="81" t="s">
        <v>2</v>
      </c>
      <c r="F113" s="81">
        <v>428.4</v>
      </c>
      <c r="G113" s="81">
        <v>425.4</v>
      </c>
      <c r="H113" s="81"/>
      <c r="I113" s="83"/>
      <c r="J113" s="84">
        <f t="shared" si="103"/>
        <v>6000</v>
      </c>
      <c r="K113" s="85"/>
      <c r="L113" s="85"/>
      <c r="M113" s="85">
        <f t="shared" si="105"/>
        <v>3</v>
      </c>
      <c r="N113" s="86">
        <f t="shared" si="106"/>
        <v>6000</v>
      </c>
    </row>
    <row r="114" spans="1:14" s="87" customFormat="1" ht="14.25" customHeight="1">
      <c r="A114" s="80">
        <v>43486</v>
      </c>
      <c r="B114" s="81" t="s">
        <v>48</v>
      </c>
      <c r="C114" s="81" t="s">
        <v>55</v>
      </c>
      <c r="D114" s="82">
        <v>500</v>
      </c>
      <c r="E114" s="81" t="s">
        <v>2</v>
      </c>
      <c r="F114" s="81">
        <v>837.2</v>
      </c>
      <c r="G114" s="81">
        <v>838.2</v>
      </c>
      <c r="H114" s="81"/>
      <c r="I114" s="83"/>
      <c r="J114" s="84">
        <f t="shared" ref="J114:J119" si="117">(IF(E114="SHORT",F114-G114,IF(E114="LONG",G114-F114)))*D114</f>
        <v>-500</v>
      </c>
      <c r="K114" s="85"/>
      <c r="L114" s="85"/>
      <c r="M114" s="85">
        <f t="shared" ref="M114:M119" si="118">(K114+J114+L114)/D114</f>
        <v>-1</v>
      </c>
      <c r="N114" s="86">
        <f t="shared" ref="N114:N119" si="119">M114*D114</f>
        <v>-500</v>
      </c>
    </row>
    <row r="115" spans="1:14" s="79" customFormat="1" ht="14.25" customHeight="1">
      <c r="A115" s="72">
        <v>43486</v>
      </c>
      <c r="B115" s="73" t="s">
        <v>49</v>
      </c>
      <c r="C115" s="73" t="s">
        <v>55</v>
      </c>
      <c r="D115" s="74">
        <v>10000</v>
      </c>
      <c r="E115" s="73" t="s">
        <v>2</v>
      </c>
      <c r="F115" s="73">
        <v>133.25</v>
      </c>
      <c r="G115" s="73">
        <v>132.69999999999999</v>
      </c>
      <c r="H115" s="73">
        <v>132.1</v>
      </c>
      <c r="I115" s="75">
        <v>131.55000000000001</v>
      </c>
      <c r="J115" s="76">
        <f t="shared" si="117"/>
        <v>5500.0000000001137</v>
      </c>
      <c r="K115" s="77">
        <f t="shared" ref="K115:K116" si="120">(IF(E115="SHORT",IF(H115="",0,G115-H115),IF(E115="LONG",IF(H115="",0,H115-G115))))*D115</f>
        <v>5999.9999999999436</v>
      </c>
      <c r="L115" s="77">
        <f t="shared" ref="L115" si="121">(IF(E115="SHORT",IF(I115="",0,H115-I115),IF(E115="LONG",IF(I115="",0,(I115-H115)))))*D115</f>
        <v>5499.999999999829</v>
      </c>
      <c r="M115" s="77">
        <f t="shared" si="118"/>
        <v>1.6999999999999886</v>
      </c>
      <c r="N115" s="78">
        <f t="shared" si="119"/>
        <v>16999.999999999887</v>
      </c>
    </row>
    <row r="116" spans="1:14" s="87" customFormat="1" ht="14.25" customHeight="1">
      <c r="A116" s="80">
        <v>43486</v>
      </c>
      <c r="B116" s="81" t="s">
        <v>5</v>
      </c>
      <c r="C116" s="81" t="s">
        <v>55</v>
      </c>
      <c r="D116" s="82">
        <v>10000</v>
      </c>
      <c r="E116" s="81" t="s">
        <v>2</v>
      </c>
      <c r="F116" s="81">
        <v>185.15</v>
      </c>
      <c r="G116" s="81">
        <v>184.6</v>
      </c>
      <c r="H116" s="81">
        <v>183.9</v>
      </c>
      <c r="I116" s="83"/>
      <c r="J116" s="84">
        <f t="shared" si="117"/>
        <v>5500.0000000001137</v>
      </c>
      <c r="K116" s="85">
        <f t="shared" si="120"/>
        <v>6999.9999999998863</v>
      </c>
      <c r="L116" s="85"/>
      <c r="M116" s="85">
        <f t="shared" si="118"/>
        <v>1.25</v>
      </c>
      <c r="N116" s="86">
        <f t="shared" si="119"/>
        <v>12500</v>
      </c>
    </row>
    <row r="117" spans="1:14" s="87" customFormat="1" ht="14.25" customHeight="1">
      <c r="A117" s="80">
        <v>43486</v>
      </c>
      <c r="B117" s="81" t="s">
        <v>0</v>
      </c>
      <c r="C117" s="81" t="s">
        <v>56</v>
      </c>
      <c r="D117" s="82">
        <v>100</v>
      </c>
      <c r="E117" s="81" t="s">
        <v>2</v>
      </c>
      <c r="F117" s="81">
        <v>32112</v>
      </c>
      <c r="G117" s="81">
        <v>32047</v>
      </c>
      <c r="H117" s="81"/>
      <c r="I117" s="83"/>
      <c r="J117" s="84">
        <f t="shared" si="117"/>
        <v>6500</v>
      </c>
      <c r="K117" s="85"/>
      <c r="L117" s="85"/>
      <c r="M117" s="85">
        <f t="shared" si="118"/>
        <v>65</v>
      </c>
      <c r="N117" s="86">
        <f t="shared" si="119"/>
        <v>6500</v>
      </c>
    </row>
    <row r="118" spans="1:14" s="87" customFormat="1" ht="14.25" customHeight="1">
      <c r="A118" s="80">
        <v>43486</v>
      </c>
      <c r="B118" s="81" t="s">
        <v>32</v>
      </c>
      <c r="C118" s="81" t="s">
        <v>53</v>
      </c>
      <c r="D118" s="82">
        <v>2500</v>
      </c>
      <c r="E118" s="81" t="s">
        <v>2</v>
      </c>
      <c r="F118" s="81">
        <v>237.05</v>
      </c>
      <c r="G118" s="81">
        <v>235.55</v>
      </c>
      <c r="H118" s="81"/>
      <c r="I118" s="83"/>
      <c r="J118" s="84">
        <f t="shared" si="117"/>
        <v>3750</v>
      </c>
      <c r="K118" s="85"/>
      <c r="L118" s="85"/>
      <c r="M118" s="85">
        <f t="shared" si="118"/>
        <v>1.5</v>
      </c>
      <c r="N118" s="86">
        <f t="shared" si="119"/>
        <v>3750</v>
      </c>
    </row>
    <row r="119" spans="1:14" s="87" customFormat="1" ht="14.25" customHeight="1">
      <c r="A119" s="80">
        <v>43486</v>
      </c>
      <c r="B119" s="81" t="s">
        <v>31</v>
      </c>
      <c r="C119" s="81" t="s">
        <v>53</v>
      </c>
      <c r="D119" s="82">
        <v>200</v>
      </c>
      <c r="E119" s="81" t="s">
        <v>2</v>
      </c>
      <c r="F119" s="81">
        <v>3858</v>
      </c>
      <c r="G119" s="81">
        <v>3888</v>
      </c>
      <c r="H119" s="81"/>
      <c r="I119" s="83"/>
      <c r="J119" s="84">
        <f t="shared" si="117"/>
        <v>-6000</v>
      </c>
      <c r="K119" s="85"/>
      <c r="L119" s="85"/>
      <c r="M119" s="85">
        <f t="shared" si="118"/>
        <v>-30</v>
      </c>
      <c r="N119" s="86">
        <f t="shared" si="119"/>
        <v>-6000</v>
      </c>
    </row>
    <row r="120" spans="1:14" s="87" customFormat="1" ht="14.25" customHeight="1">
      <c r="A120" s="80">
        <v>43483</v>
      </c>
      <c r="B120" s="81" t="s">
        <v>49</v>
      </c>
      <c r="C120" s="81" t="s">
        <v>55</v>
      </c>
      <c r="D120" s="82">
        <v>10000</v>
      </c>
      <c r="E120" s="81" t="s">
        <v>2</v>
      </c>
      <c r="F120" s="81">
        <v>132.19999999999999</v>
      </c>
      <c r="G120" s="81">
        <v>131.85</v>
      </c>
      <c r="H120" s="81"/>
      <c r="I120" s="83"/>
      <c r="J120" s="84">
        <f t="shared" ref="J120:J123" si="122">(IF(E120="SHORT",F120-G120,IF(E120="LONG",G120-F120)))*D120</f>
        <v>3499.9999999999432</v>
      </c>
      <c r="K120" s="85"/>
      <c r="L120" s="85"/>
      <c r="M120" s="85">
        <f t="shared" ref="M120:M123" si="123">(K120+J120+L120)/D120</f>
        <v>0.34999999999999432</v>
      </c>
      <c r="N120" s="86">
        <f t="shared" ref="N120:N123" si="124">M120*D120</f>
        <v>3499.9999999999432</v>
      </c>
    </row>
    <row r="121" spans="1:14" s="87" customFormat="1" ht="14.25" customHeight="1">
      <c r="A121" s="80">
        <v>43483</v>
      </c>
      <c r="B121" s="81" t="s">
        <v>48</v>
      </c>
      <c r="C121" s="81" t="s">
        <v>55</v>
      </c>
      <c r="D121" s="82">
        <v>500</v>
      </c>
      <c r="E121" s="81" t="s">
        <v>2</v>
      </c>
      <c r="F121" s="81">
        <v>828.55</v>
      </c>
      <c r="G121" s="81">
        <v>836.55</v>
      </c>
      <c r="H121" s="81"/>
      <c r="I121" s="83"/>
      <c r="J121" s="84">
        <f t="shared" si="122"/>
        <v>-4000</v>
      </c>
      <c r="K121" s="85"/>
      <c r="L121" s="85"/>
      <c r="M121" s="85">
        <f t="shared" si="123"/>
        <v>-8</v>
      </c>
      <c r="N121" s="86">
        <f t="shared" si="124"/>
        <v>-4000</v>
      </c>
    </row>
    <row r="122" spans="1:14" s="87" customFormat="1" ht="14.25" customHeight="1">
      <c r="A122" s="80">
        <v>43483</v>
      </c>
      <c r="B122" s="81" t="s">
        <v>4</v>
      </c>
      <c r="C122" s="81" t="s">
        <v>56</v>
      </c>
      <c r="D122" s="82">
        <v>30</v>
      </c>
      <c r="E122" s="81" t="s">
        <v>2</v>
      </c>
      <c r="F122" s="81">
        <v>39445</v>
      </c>
      <c r="G122" s="81">
        <v>39345</v>
      </c>
      <c r="H122" s="81">
        <v>39220</v>
      </c>
      <c r="I122" s="83"/>
      <c r="J122" s="84">
        <f t="shared" si="122"/>
        <v>3000</v>
      </c>
      <c r="K122" s="85">
        <f t="shared" ref="K122" si="125">(IF(E122="SHORT",IF(H122="",0,G122-H122),IF(E122="LONG",IF(H122="",0,H122-G122))))*D122</f>
        <v>3750</v>
      </c>
      <c r="L122" s="85"/>
      <c r="M122" s="85">
        <f t="shared" si="123"/>
        <v>225</v>
      </c>
      <c r="N122" s="86">
        <f t="shared" si="124"/>
        <v>6750</v>
      </c>
    </row>
    <row r="123" spans="1:14" s="87" customFormat="1" ht="14.25" customHeight="1">
      <c r="A123" s="80">
        <v>43483</v>
      </c>
      <c r="B123" s="81" t="s">
        <v>31</v>
      </c>
      <c r="C123" s="81" t="s">
        <v>53</v>
      </c>
      <c r="D123" s="82">
        <v>200</v>
      </c>
      <c r="E123" s="81" t="s">
        <v>2</v>
      </c>
      <c r="F123" s="81">
        <v>3741</v>
      </c>
      <c r="G123" s="81">
        <v>3771</v>
      </c>
      <c r="H123" s="81"/>
      <c r="I123" s="83"/>
      <c r="J123" s="84">
        <f t="shared" si="122"/>
        <v>-6000</v>
      </c>
      <c r="K123" s="85"/>
      <c r="L123" s="85"/>
      <c r="M123" s="85">
        <f t="shared" si="123"/>
        <v>-30</v>
      </c>
      <c r="N123" s="86">
        <f t="shared" si="124"/>
        <v>-6000</v>
      </c>
    </row>
    <row r="124" spans="1:14" s="87" customFormat="1" ht="14.25" customHeight="1">
      <c r="A124" s="80">
        <v>43482</v>
      </c>
      <c r="B124" s="81" t="s">
        <v>0</v>
      </c>
      <c r="C124" s="81" t="s">
        <v>56</v>
      </c>
      <c r="D124" s="82">
        <v>100</v>
      </c>
      <c r="E124" s="81" t="s">
        <v>2</v>
      </c>
      <c r="F124" s="81">
        <v>32298</v>
      </c>
      <c r="G124" s="81">
        <v>32233</v>
      </c>
      <c r="H124" s="81"/>
      <c r="I124" s="83"/>
      <c r="J124" s="84">
        <f t="shared" ref="J124:J130" si="126">(IF(E124="SHORT",F124-G124,IF(E124="LONG",G124-F124)))*D124</f>
        <v>6500</v>
      </c>
      <c r="K124" s="85"/>
      <c r="L124" s="85"/>
      <c r="M124" s="85">
        <f t="shared" ref="M124:M130" si="127">(K124+J124+L124)/D124</f>
        <v>65</v>
      </c>
      <c r="N124" s="86">
        <f t="shared" ref="N124:N130" si="128">M124*D124</f>
        <v>6500</v>
      </c>
    </row>
    <row r="125" spans="1:14" s="87" customFormat="1" ht="14.25" customHeight="1">
      <c r="A125" s="80">
        <v>43482</v>
      </c>
      <c r="B125" s="81" t="s">
        <v>4</v>
      </c>
      <c r="C125" s="81" t="s">
        <v>56</v>
      </c>
      <c r="D125" s="82">
        <v>30</v>
      </c>
      <c r="E125" s="81" t="s">
        <v>2</v>
      </c>
      <c r="F125" s="81">
        <v>39637</v>
      </c>
      <c r="G125" s="81">
        <v>39537</v>
      </c>
      <c r="H125" s="81">
        <v>39412</v>
      </c>
      <c r="I125" s="83"/>
      <c r="J125" s="84">
        <f t="shared" si="126"/>
        <v>3000</v>
      </c>
      <c r="K125" s="85">
        <f t="shared" ref="K125" si="129">(IF(E125="SHORT",IF(H125="",0,G125-H125),IF(E125="LONG",IF(H125="",0,H125-G125))))*D125</f>
        <v>3750</v>
      </c>
      <c r="L125" s="85"/>
      <c r="M125" s="85">
        <f t="shared" si="127"/>
        <v>225</v>
      </c>
      <c r="N125" s="86">
        <f t="shared" si="128"/>
        <v>6750</v>
      </c>
    </row>
    <row r="126" spans="1:14" s="87" customFormat="1" ht="14.25" customHeight="1">
      <c r="A126" s="80">
        <v>43482</v>
      </c>
      <c r="B126" s="81" t="s">
        <v>31</v>
      </c>
      <c r="C126" s="81" t="s">
        <v>53</v>
      </c>
      <c r="D126" s="82">
        <v>200</v>
      </c>
      <c r="E126" s="81" t="s">
        <v>2</v>
      </c>
      <c r="F126" s="81">
        <v>3699</v>
      </c>
      <c r="G126" s="81">
        <v>3674</v>
      </c>
      <c r="H126" s="81"/>
      <c r="I126" s="83"/>
      <c r="J126" s="84">
        <f t="shared" si="126"/>
        <v>5000</v>
      </c>
      <c r="K126" s="85"/>
      <c r="L126" s="85"/>
      <c r="M126" s="85">
        <f t="shared" si="127"/>
        <v>25</v>
      </c>
      <c r="N126" s="86">
        <f t="shared" si="128"/>
        <v>5000</v>
      </c>
    </row>
    <row r="127" spans="1:14" s="87" customFormat="1" ht="14.25" customHeight="1">
      <c r="A127" s="80">
        <v>43482</v>
      </c>
      <c r="B127" s="81" t="s">
        <v>32</v>
      </c>
      <c r="C127" s="81" t="s">
        <v>53</v>
      </c>
      <c r="D127" s="82">
        <v>2500</v>
      </c>
      <c r="E127" s="81" t="s">
        <v>1</v>
      </c>
      <c r="F127" s="81">
        <v>251.6</v>
      </c>
      <c r="G127" s="81">
        <v>253.35</v>
      </c>
      <c r="H127" s="81"/>
      <c r="I127" s="83"/>
      <c r="J127" s="84">
        <f t="shared" si="126"/>
        <v>4375</v>
      </c>
      <c r="K127" s="85"/>
      <c r="L127" s="85"/>
      <c r="M127" s="85">
        <f t="shared" si="127"/>
        <v>1.75</v>
      </c>
      <c r="N127" s="86">
        <f t="shared" si="128"/>
        <v>4375</v>
      </c>
    </row>
    <row r="128" spans="1:14" s="87" customFormat="1" ht="14.25" customHeight="1">
      <c r="A128" s="80">
        <v>43482</v>
      </c>
      <c r="B128" s="81" t="s">
        <v>3</v>
      </c>
      <c r="C128" s="81" t="s">
        <v>55</v>
      </c>
      <c r="D128" s="82">
        <v>2000</v>
      </c>
      <c r="E128" s="81" t="s">
        <v>2</v>
      </c>
      <c r="F128" s="81">
        <v>421</v>
      </c>
      <c r="G128" s="81">
        <v>423.6</v>
      </c>
      <c r="H128" s="81"/>
      <c r="I128" s="83"/>
      <c r="J128" s="84">
        <f t="shared" si="126"/>
        <v>-5200.0000000000455</v>
      </c>
      <c r="K128" s="85"/>
      <c r="L128" s="85"/>
      <c r="M128" s="85">
        <f t="shared" si="127"/>
        <v>-2.6000000000000227</v>
      </c>
      <c r="N128" s="86">
        <f t="shared" si="128"/>
        <v>-5200.0000000000455</v>
      </c>
    </row>
    <row r="129" spans="1:14" s="87" customFormat="1" ht="14.25" customHeight="1">
      <c r="A129" s="80">
        <v>43482</v>
      </c>
      <c r="B129" s="81" t="s">
        <v>5</v>
      </c>
      <c r="C129" s="81" t="s">
        <v>55</v>
      </c>
      <c r="D129" s="82">
        <v>10000</v>
      </c>
      <c r="E129" s="81" t="s">
        <v>2</v>
      </c>
      <c r="F129" s="81">
        <v>178.3</v>
      </c>
      <c r="G129" s="81">
        <v>178.9</v>
      </c>
      <c r="H129" s="81"/>
      <c r="I129" s="83"/>
      <c r="J129" s="84">
        <f t="shared" si="126"/>
        <v>-5999.9999999999436</v>
      </c>
      <c r="K129" s="85"/>
      <c r="L129" s="85"/>
      <c r="M129" s="85">
        <f t="shared" si="127"/>
        <v>-0.59999999999999432</v>
      </c>
      <c r="N129" s="86">
        <f t="shared" si="128"/>
        <v>-5999.9999999999436</v>
      </c>
    </row>
    <row r="130" spans="1:14" s="87" customFormat="1" ht="14.25" customHeight="1">
      <c r="A130" s="80">
        <v>43482</v>
      </c>
      <c r="B130" s="81" t="s">
        <v>6</v>
      </c>
      <c r="C130" s="81" t="s">
        <v>55</v>
      </c>
      <c r="D130" s="82">
        <v>10000</v>
      </c>
      <c r="E130" s="81" t="s">
        <v>1</v>
      </c>
      <c r="F130" s="81">
        <v>139.75</v>
      </c>
      <c r="G130" s="81">
        <v>139.15</v>
      </c>
      <c r="H130" s="81"/>
      <c r="I130" s="83"/>
      <c r="J130" s="84">
        <f t="shared" si="126"/>
        <v>-5999.9999999999436</v>
      </c>
      <c r="K130" s="85"/>
      <c r="L130" s="85"/>
      <c r="M130" s="85">
        <f t="shared" si="127"/>
        <v>-0.59999999999999432</v>
      </c>
      <c r="N130" s="86">
        <f t="shared" si="128"/>
        <v>-5999.9999999999436</v>
      </c>
    </row>
    <row r="131" spans="1:14" s="87" customFormat="1" ht="14.25" customHeight="1">
      <c r="A131" s="80">
        <v>43481</v>
      </c>
      <c r="B131" s="81" t="s">
        <v>6</v>
      </c>
      <c r="C131" s="81" t="s">
        <v>55</v>
      </c>
      <c r="D131" s="82">
        <v>10000</v>
      </c>
      <c r="E131" s="81" t="s">
        <v>1</v>
      </c>
      <c r="F131" s="81">
        <v>140.55000000000001</v>
      </c>
      <c r="G131" s="81">
        <v>139.94999999999999</v>
      </c>
      <c r="H131" s="81"/>
      <c r="I131" s="83"/>
      <c r="J131" s="84">
        <f t="shared" ref="J131:J133" si="130">(IF(E131="SHORT",F131-G131,IF(E131="LONG",G131-F131)))*D131</f>
        <v>-6000.0000000002274</v>
      </c>
      <c r="K131" s="85"/>
      <c r="L131" s="85"/>
      <c r="M131" s="85">
        <f t="shared" ref="M131:M133" si="131">(K131+J131+L131)/D131</f>
        <v>-0.60000000000002274</v>
      </c>
      <c r="N131" s="86">
        <f t="shared" ref="N131:N133" si="132">M131*D131</f>
        <v>-6000.0000000002274</v>
      </c>
    </row>
    <row r="132" spans="1:14" s="87" customFormat="1" ht="14.25" customHeight="1">
      <c r="A132" s="80">
        <v>43481</v>
      </c>
      <c r="B132" s="81" t="s">
        <v>31</v>
      </c>
      <c r="C132" s="81" t="s">
        <v>53</v>
      </c>
      <c r="D132" s="82">
        <v>200</v>
      </c>
      <c r="E132" s="81" t="s">
        <v>2</v>
      </c>
      <c r="F132" s="81">
        <v>3706</v>
      </c>
      <c r="G132" s="81">
        <v>3681</v>
      </c>
      <c r="H132" s="81">
        <v>3646</v>
      </c>
      <c r="I132" s="83"/>
      <c r="J132" s="84">
        <f t="shared" si="130"/>
        <v>5000</v>
      </c>
      <c r="K132" s="85">
        <f t="shared" ref="K132:K133" si="133">(IF(E132="SHORT",IF(H132="",0,G132-H132),IF(E132="LONG",IF(H132="",0,H132-G132))))*D132</f>
        <v>7000</v>
      </c>
      <c r="L132" s="85"/>
      <c r="M132" s="85">
        <f t="shared" si="131"/>
        <v>60</v>
      </c>
      <c r="N132" s="86">
        <f t="shared" si="132"/>
        <v>12000</v>
      </c>
    </row>
    <row r="133" spans="1:14" s="79" customFormat="1" ht="14.25" customHeight="1">
      <c r="A133" s="72">
        <v>43481</v>
      </c>
      <c r="B133" s="73" t="s">
        <v>32</v>
      </c>
      <c r="C133" s="73" t="s">
        <v>53</v>
      </c>
      <c r="D133" s="74">
        <v>2500</v>
      </c>
      <c r="E133" s="73" t="s">
        <v>1</v>
      </c>
      <c r="F133" s="73">
        <v>247.6</v>
      </c>
      <c r="G133" s="73">
        <v>249.35</v>
      </c>
      <c r="H133" s="73">
        <v>251.6</v>
      </c>
      <c r="I133" s="75">
        <v>253.6</v>
      </c>
      <c r="J133" s="76">
        <f t="shared" si="130"/>
        <v>4375</v>
      </c>
      <c r="K133" s="77">
        <f t="shared" si="133"/>
        <v>5625</v>
      </c>
      <c r="L133" s="77">
        <f t="shared" ref="L133" si="134">(IF(E133="SHORT",IF(I133="",0,H133-I133),IF(E133="LONG",IF(I133="",0,(I133-H133)))))*D133</f>
        <v>5000</v>
      </c>
      <c r="M133" s="77">
        <f t="shared" si="131"/>
        <v>6</v>
      </c>
      <c r="N133" s="78">
        <f t="shared" si="132"/>
        <v>15000</v>
      </c>
    </row>
    <row r="134" spans="1:14" s="87" customFormat="1" ht="14.25" customHeight="1">
      <c r="A134" s="80">
        <v>43480</v>
      </c>
      <c r="B134" s="81" t="s">
        <v>3</v>
      </c>
      <c r="C134" s="81" t="s">
        <v>55</v>
      </c>
      <c r="D134" s="82">
        <v>2000</v>
      </c>
      <c r="E134" s="81" t="s">
        <v>2</v>
      </c>
      <c r="F134" s="81">
        <v>416.8</v>
      </c>
      <c r="G134" s="81">
        <v>416.2</v>
      </c>
      <c r="H134" s="81"/>
      <c r="I134" s="83"/>
      <c r="J134" s="84">
        <f t="shared" ref="J134:J137" si="135">(IF(E134="SHORT",F134-G134,IF(E134="LONG",G134-F134)))*D134</f>
        <v>1200.0000000000455</v>
      </c>
      <c r="K134" s="85"/>
      <c r="L134" s="85"/>
      <c r="M134" s="85">
        <f t="shared" ref="M134:M137" si="136">(K134+J134+L134)/D134</f>
        <v>0.60000000000002274</v>
      </c>
      <c r="N134" s="86">
        <f t="shared" ref="N134:N137" si="137">M134*D134</f>
        <v>1200.0000000000455</v>
      </c>
    </row>
    <row r="135" spans="1:14" s="87" customFormat="1" ht="14.25" customHeight="1">
      <c r="A135" s="80">
        <v>43480</v>
      </c>
      <c r="B135" s="81" t="s">
        <v>4</v>
      </c>
      <c r="C135" s="81" t="s">
        <v>56</v>
      </c>
      <c r="D135" s="82">
        <v>30</v>
      </c>
      <c r="E135" s="81" t="s">
        <v>2</v>
      </c>
      <c r="F135" s="81">
        <v>39561</v>
      </c>
      <c r="G135" s="81">
        <v>39462</v>
      </c>
      <c r="H135" s="81"/>
      <c r="I135" s="83"/>
      <c r="J135" s="84">
        <f t="shared" si="135"/>
        <v>2970</v>
      </c>
      <c r="K135" s="85"/>
      <c r="L135" s="85"/>
      <c r="M135" s="85">
        <f t="shared" si="136"/>
        <v>99</v>
      </c>
      <c r="N135" s="86">
        <f t="shared" si="137"/>
        <v>2970</v>
      </c>
    </row>
    <row r="136" spans="1:14" s="87" customFormat="1" ht="14.25" customHeight="1">
      <c r="A136" s="80">
        <v>43480</v>
      </c>
      <c r="B136" s="81" t="s">
        <v>31</v>
      </c>
      <c r="C136" s="81" t="s">
        <v>53</v>
      </c>
      <c r="D136" s="82">
        <v>200</v>
      </c>
      <c r="E136" s="81" t="s">
        <v>2</v>
      </c>
      <c r="F136" s="81">
        <v>3622</v>
      </c>
      <c r="G136" s="81">
        <v>3652</v>
      </c>
      <c r="H136" s="81"/>
      <c r="I136" s="83"/>
      <c r="J136" s="84">
        <f t="shared" si="135"/>
        <v>-6000</v>
      </c>
      <c r="K136" s="85"/>
      <c r="L136" s="85"/>
      <c r="M136" s="85">
        <f t="shared" si="136"/>
        <v>-30</v>
      </c>
      <c r="N136" s="86">
        <f t="shared" si="137"/>
        <v>-6000</v>
      </c>
    </row>
    <row r="137" spans="1:14" s="87" customFormat="1" ht="14.25" customHeight="1">
      <c r="A137" s="80">
        <v>43480</v>
      </c>
      <c r="B137" s="81" t="s">
        <v>32</v>
      </c>
      <c r="C137" s="81" t="s">
        <v>53</v>
      </c>
      <c r="D137" s="82">
        <v>2500</v>
      </c>
      <c r="E137" s="81" t="s">
        <v>1</v>
      </c>
      <c r="F137" s="81">
        <v>263</v>
      </c>
      <c r="G137" s="81">
        <v>260.39999999999998</v>
      </c>
      <c r="H137" s="81"/>
      <c r="I137" s="83"/>
      <c r="J137" s="84">
        <f t="shared" si="135"/>
        <v>-6500.0000000000564</v>
      </c>
      <c r="K137" s="85"/>
      <c r="L137" s="85"/>
      <c r="M137" s="85">
        <f t="shared" si="136"/>
        <v>-2.6000000000000227</v>
      </c>
      <c r="N137" s="86">
        <f t="shared" si="137"/>
        <v>-6500.0000000000564</v>
      </c>
    </row>
    <row r="138" spans="1:14" s="87" customFormat="1" ht="14.25" customHeight="1">
      <c r="A138" s="80">
        <v>43479</v>
      </c>
      <c r="B138" s="81" t="s">
        <v>31</v>
      </c>
      <c r="C138" s="81" t="s">
        <v>53</v>
      </c>
      <c r="D138" s="82">
        <v>200</v>
      </c>
      <c r="E138" s="81" t="s">
        <v>1</v>
      </c>
      <c r="F138" s="81">
        <v>3622</v>
      </c>
      <c r="G138" s="81">
        <v>3647</v>
      </c>
      <c r="H138" s="81"/>
      <c r="I138" s="83"/>
      <c r="J138" s="84">
        <f t="shared" ref="J138" si="138">(IF(E138="SHORT",F138-G138,IF(E138="LONG",G138-F138)))*D138</f>
        <v>5000</v>
      </c>
      <c r="K138" s="85"/>
      <c r="L138" s="85"/>
      <c r="M138" s="85">
        <f t="shared" ref="M138" si="139">(K138+J138+L138)/D138</f>
        <v>25</v>
      </c>
      <c r="N138" s="86">
        <f t="shared" ref="N138" si="140">M138*D138</f>
        <v>5000</v>
      </c>
    </row>
    <row r="139" spans="1:14" s="87" customFormat="1" ht="14.25" customHeight="1">
      <c r="A139" s="80">
        <v>43479</v>
      </c>
      <c r="B139" s="81" t="s">
        <v>4</v>
      </c>
      <c r="C139" s="81" t="s">
        <v>56</v>
      </c>
      <c r="D139" s="82">
        <v>30</v>
      </c>
      <c r="E139" s="81" t="s">
        <v>1</v>
      </c>
      <c r="F139" s="81">
        <v>39431</v>
      </c>
      <c r="G139" s="81">
        <v>39531</v>
      </c>
      <c r="H139" s="81"/>
      <c r="I139" s="83"/>
      <c r="J139" s="84">
        <f t="shared" ref="J139" si="141">(IF(E139="SHORT",F139-G139,IF(E139="LONG",G139-F139)))*D139</f>
        <v>3000</v>
      </c>
      <c r="K139" s="85"/>
      <c r="L139" s="85"/>
      <c r="M139" s="85">
        <f t="shared" ref="M139" si="142">(K139+J139+L139)/D139</f>
        <v>100</v>
      </c>
      <c r="N139" s="86">
        <f t="shared" ref="N139" si="143">M139*D139</f>
        <v>3000</v>
      </c>
    </row>
    <row r="140" spans="1:14" s="87" customFormat="1" ht="14.25" customHeight="1">
      <c r="A140" s="80">
        <v>43479</v>
      </c>
      <c r="B140" s="81" t="s">
        <v>48</v>
      </c>
      <c r="C140" s="81" t="s">
        <v>55</v>
      </c>
      <c r="D140" s="82">
        <v>500</v>
      </c>
      <c r="E140" s="81" t="s">
        <v>2</v>
      </c>
      <c r="F140" s="81">
        <v>803</v>
      </c>
      <c r="G140" s="81">
        <v>805</v>
      </c>
      <c r="H140" s="81"/>
      <c r="I140" s="83"/>
      <c r="J140" s="84">
        <f t="shared" ref="J140:J141" si="144">(IF(E140="SHORT",F140-G140,IF(E140="LONG",G140-F140)))*D140</f>
        <v>-1000</v>
      </c>
      <c r="K140" s="85"/>
      <c r="L140" s="85"/>
      <c r="M140" s="85">
        <f t="shared" ref="M140:M141" si="145">(K140+J140+L140)/D140</f>
        <v>-2</v>
      </c>
      <c r="N140" s="86">
        <f t="shared" ref="N140:N141" si="146">M140*D140</f>
        <v>-1000</v>
      </c>
    </row>
    <row r="141" spans="1:14" s="87" customFormat="1" ht="14.25" customHeight="1">
      <c r="A141" s="80">
        <v>43479</v>
      </c>
      <c r="B141" s="81" t="s">
        <v>5</v>
      </c>
      <c r="C141" s="81" t="s">
        <v>55</v>
      </c>
      <c r="D141" s="82">
        <v>10000</v>
      </c>
      <c r="E141" s="81" t="s">
        <v>2</v>
      </c>
      <c r="F141" s="81">
        <v>175.4</v>
      </c>
      <c r="G141" s="81">
        <v>174.85</v>
      </c>
      <c r="H141" s="81">
        <v>174.15</v>
      </c>
      <c r="I141" s="83"/>
      <c r="J141" s="84">
        <f t="shared" si="144"/>
        <v>5500.0000000001137</v>
      </c>
      <c r="K141" s="85">
        <f t="shared" ref="K141" si="147">(IF(E141="SHORT",IF(H141="",0,G141-H141),IF(E141="LONG",IF(H141="",0,H141-G141))))*D141</f>
        <v>6999.9999999998863</v>
      </c>
      <c r="L141" s="85"/>
      <c r="M141" s="85">
        <f t="shared" si="145"/>
        <v>1.25</v>
      </c>
      <c r="N141" s="86">
        <f t="shared" si="146"/>
        <v>12500</v>
      </c>
    </row>
    <row r="142" spans="1:14" s="87" customFormat="1" ht="14.25" customHeight="1">
      <c r="A142" s="80">
        <v>43476</v>
      </c>
      <c r="B142" s="81" t="s">
        <v>6</v>
      </c>
      <c r="C142" s="81" t="s">
        <v>55</v>
      </c>
      <c r="D142" s="82">
        <v>10000</v>
      </c>
      <c r="E142" s="81" t="s">
        <v>2</v>
      </c>
      <c r="F142" s="81">
        <v>139.44999999999999</v>
      </c>
      <c r="G142" s="81">
        <v>138.9</v>
      </c>
      <c r="H142" s="81"/>
      <c r="I142" s="83"/>
      <c r="J142" s="84">
        <f t="shared" ref="J142:J146" si="148">(IF(E142="SHORT",F142-G142,IF(E142="LONG",G142-F142)))*D142</f>
        <v>5499.999999999829</v>
      </c>
      <c r="K142" s="85"/>
      <c r="L142" s="85"/>
      <c r="M142" s="85">
        <f t="shared" ref="M142:M146" si="149">(K142+J142+L142)/D142</f>
        <v>0.54999999999998295</v>
      </c>
      <c r="N142" s="86">
        <f t="shared" ref="N142:N146" si="150">M142*D142</f>
        <v>5499.999999999829</v>
      </c>
    </row>
    <row r="143" spans="1:14" s="87" customFormat="1" ht="14.25" customHeight="1">
      <c r="A143" s="80">
        <v>43476</v>
      </c>
      <c r="B143" s="81" t="s">
        <v>5</v>
      </c>
      <c r="C143" s="81" t="s">
        <v>55</v>
      </c>
      <c r="D143" s="82">
        <v>10000</v>
      </c>
      <c r="E143" s="81" t="s">
        <v>2</v>
      </c>
      <c r="F143" s="81">
        <v>175</v>
      </c>
      <c r="G143" s="81">
        <v>175.6</v>
      </c>
      <c r="H143" s="81"/>
      <c r="I143" s="83"/>
      <c r="J143" s="84">
        <f t="shared" si="148"/>
        <v>-5999.9999999999436</v>
      </c>
      <c r="K143" s="85"/>
      <c r="L143" s="85"/>
      <c r="M143" s="85">
        <f t="shared" si="149"/>
        <v>-0.59999999999999432</v>
      </c>
      <c r="N143" s="86">
        <f t="shared" si="150"/>
        <v>-5999.9999999999436</v>
      </c>
    </row>
    <row r="144" spans="1:14" s="79" customFormat="1" ht="14.25" customHeight="1">
      <c r="A144" s="72">
        <v>43476</v>
      </c>
      <c r="B144" s="73" t="s">
        <v>49</v>
      </c>
      <c r="C144" s="73" t="s">
        <v>55</v>
      </c>
      <c r="D144" s="74">
        <v>10000</v>
      </c>
      <c r="E144" s="73" t="s">
        <v>2</v>
      </c>
      <c r="F144" s="73">
        <v>130.5</v>
      </c>
      <c r="G144" s="73">
        <v>129.94999999999999</v>
      </c>
      <c r="H144" s="73">
        <v>129.25</v>
      </c>
      <c r="I144" s="75">
        <v>128.65</v>
      </c>
      <c r="J144" s="76">
        <f t="shared" si="148"/>
        <v>5500.0000000001137</v>
      </c>
      <c r="K144" s="77">
        <f t="shared" ref="K144:K146" si="151">(IF(E144="SHORT",IF(H144="",0,G144-H144),IF(E144="LONG",IF(H144="",0,H144-G144))))*D144</f>
        <v>6999.9999999998863</v>
      </c>
      <c r="L144" s="77">
        <f t="shared" ref="L144" si="152">(IF(E144="SHORT",IF(I144="",0,H144-I144),IF(E144="LONG",IF(I144="",0,(I144-H144)))))*D144</f>
        <v>5999.9999999999436</v>
      </c>
      <c r="M144" s="77">
        <f t="shared" si="149"/>
        <v>1.8499999999999941</v>
      </c>
      <c r="N144" s="78">
        <f t="shared" si="150"/>
        <v>18499.999999999942</v>
      </c>
    </row>
    <row r="145" spans="1:14" s="87" customFormat="1" ht="14.25" customHeight="1">
      <c r="A145" s="80">
        <v>43476</v>
      </c>
      <c r="B145" s="81" t="s">
        <v>31</v>
      </c>
      <c r="C145" s="81" t="s">
        <v>53</v>
      </c>
      <c r="D145" s="82">
        <v>200</v>
      </c>
      <c r="E145" s="81" t="s">
        <v>1</v>
      </c>
      <c r="F145" s="81">
        <v>3745</v>
      </c>
      <c r="G145" s="81">
        <v>3715</v>
      </c>
      <c r="H145" s="81"/>
      <c r="I145" s="83"/>
      <c r="J145" s="84">
        <f t="shared" si="148"/>
        <v>-6000</v>
      </c>
      <c r="K145" s="85"/>
      <c r="L145" s="85"/>
      <c r="M145" s="85">
        <f t="shared" si="149"/>
        <v>-30</v>
      </c>
      <c r="N145" s="86">
        <f t="shared" si="150"/>
        <v>-6000</v>
      </c>
    </row>
    <row r="146" spans="1:14" s="87" customFormat="1" ht="14.25" customHeight="1">
      <c r="A146" s="80">
        <v>43476</v>
      </c>
      <c r="B146" s="81" t="s">
        <v>32</v>
      </c>
      <c r="C146" s="81" t="s">
        <v>53</v>
      </c>
      <c r="D146" s="82">
        <v>2500</v>
      </c>
      <c r="E146" s="81" t="s">
        <v>1</v>
      </c>
      <c r="F146" s="81">
        <v>214.2</v>
      </c>
      <c r="G146" s="81">
        <v>215.7</v>
      </c>
      <c r="H146" s="81">
        <v>217.7</v>
      </c>
      <c r="I146" s="83"/>
      <c r="J146" s="84">
        <f t="shared" si="148"/>
        <v>3750</v>
      </c>
      <c r="K146" s="85">
        <f t="shared" si="151"/>
        <v>5000</v>
      </c>
      <c r="L146" s="85"/>
      <c r="M146" s="85">
        <f t="shared" si="149"/>
        <v>3.5</v>
      </c>
      <c r="N146" s="86">
        <f t="shared" si="150"/>
        <v>8750</v>
      </c>
    </row>
    <row r="147" spans="1:14" s="87" customFormat="1" ht="14.25" customHeight="1">
      <c r="A147" s="80">
        <v>43475</v>
      </c>
      <c r="B147" s="81" t="s">
        <v>4</v>
      </c>
      <c r="C147" s="81" t="s">
        <v>56</v>
      </c>
      <c r="D147" s="82">
        <v>30</v>
      </c>
      <c r="E147" s="81" t="s">
        <v>2</v>
      </c>
      <c r="F147" s="81">
        <v>39550</v>
      </c>
      <c r="G147" s="81">
        <v>39450</v>
      </c>
      <c r="H147" s="81">
        <v>39325</v>
      </c>
      <c r="I147" s="83"/>
      <c r="J147" s="84">
        <f t="shared" ref="J147:J152" si="153">(IF(E147="SHORT",F147-G147,IF(E147="LONG",G147-F147)))*D147</f>
        <v>3000</v>
      </c>
      <c r="K147" s="85">
        <f t="shared" ref="K147" si="154">(IF(E147="SHORT",IF(H147="",0,G147-H147),IF(E147="LONG",IF(H147="",0,H147-G147))))*D147</f>
        <v>3750</v>
      </c>
      <c r="L147" s="85"/>
      <c r="M147" s="85">
        <f t="shared" ref="M147:M152" si="155">(K147+J147+L147)/D147</f>
        <v>225</v>
      </c>
      <c r="N147" s="86">
        <f t="shared" ref="N147:N152" si="156">M147*D147</f>
        <v>6750</v>
      </c>
    </row>
    <row r="148" spans="1:14" s="87" customFormat="1" ht="14.25" customHeight="1">
      <c r="A148" s="80">
        <v>43475</v>
      </c>
      <c r="B148" s="81" t="s">
        <v>31</v>
      </c>
      <c r="C148" s="81" t="s">
        <v>53</v>
      </c>
      <c r="D148" s="82">
        <v>200</v>
      </c>
      <c r="E148" s="81" t="s">
        <v>2</v>
      </c>
      <c r="F148" s="81">
        <v>3648</v>
      </c>
      <c r="G148" s="81">
        <v>3678</v>
      </c>
      <c r="H148" s="81"/>
      <c r="I148" s="83"/>
      <c r="J148" s="84">
        <f t="shared" si="153"/>
        <v>-6000</v>
      </c>
      <c r="K148" s="85"/>
      <c r="L148" s="85"/>
      <c r="M148" s="85">
        <f t="shared" si="155"/>
        <v>-30</v>
      </c>
      <c r="N148" s="86">
        <f t="shared" si="156"/>
        <v>-6000</v>
      </c>
    </row>
    <row r="149" spans="1:14" s="87" customFormat="1" ht="14.25" customHeight="1">
      <c r="A149" s="80">
        <v>43475</v>
      </c>
      <c r="B149" s="81" t="s">
        <v>5</v>
      </c>
      <c r="C149" s="81" t="s">
        <v>55</v>
      </c>
      <c r="D149" s="82">
        <v>10000</v>
      </c>
      <c r="E149" s="81" t="s">
        <v>1</v>
      </c>
      <c r="F149" s="81">
        <v>176.5</v>
      </c>
      <c r="G149" s="81">
        <v>177.05</v>
      </c>
      <c r="H149" s="81"/>
      <c r="I149" s="83"/>
      <c r="J149" s="84">
        <f t="shared" ref="J149:J150" si="157">(IF(E149="SHORT",F149-G149,IF(E149="LONG",G149-F149)))*D149</f>
        <v>5500.0000000001137</v>
      </c>
      <c r="K149" s="85"/>
      <c r="L149" s="85"/>
      <c r="M149" s="85">
        <f t="shared" ref="M149:M150" si="158">(K149+J149+L149)/D149</f>
        <v>0.55000000000001137</v>
      </c>
      <c r="N149" s="86">
        <f t="shared" ref="N149:N150" si="159">M149*D149</f>
        <v>5500.0000000001137</v>
      </c>
    </row>
    <row r="150" spans="1:14" s="87" customFormat="1" ht="14.25" customHeight="1">
      <c r="A150" s="80">
        <v>43475</v>
      </c>
      <c r="B150" s="81" t="s">
        <v>6</v>
      </c>
      <c r="C150" s="81" t="s">
        <v>55</v>
      </c>
      <c r="D150" s="82">
        <v>10000</v>
      </c>
      <c r="E150" s="81" t="s">
        <v>1</v>
      </c>
      <c r="F150" s="81">
        <v>139.35</v>
      </c>
      <c r="G150" s="81">
        <v>139.9</v>
      </c>
      <c r="H150" s="81"/>
      <c r="I150" s="83"/>
      <c r="J150" s="84">
        <f t="shared" si="157"/>
        <v>5500.0000000001137</v>
      </c>
      <c r="K150" s="85"/>
      <c r="L150" s="85"/>
      <c r="M150" s="85">
        <f t="shared" si="158"/>
        <v>0.55000000000001137</v>
      </c>
      <c r="N150" s="86">
        <f t="shared" si="159"/>
        <v>5500.0000000001137</v>
      </c>
    </row>
    <row r="151" spans="1:14" s="87" customFormat="1" ht="14.25" customHeight="1">
      <c r="A151" s="80">
        <v>43475</v>
      </c>
      <c r="B151" s="81" t="s">
        <v>3</v>
      </c>
      <c r="C151" s="81" t="s">
        <v>55</v>
      </c>
      <c r="D151" s="82">
        <v>2000</v>
      </c>
      <c r="E151" s="81" t="s">
        <v>2</v>
      </c>
      <c r="F151" s="81">
        <v>415</v>
      </c>
      <c r="G151" s="81">
        <v>412</v>
      </c>
      <c r="H151" s="81"/>
      <c r="I151" s="83"/>
      <c r="J151" s="84">
        <f t="shared" si="153"/>
        <v>6000</v>
      </c>
      <c r="K151" s="85"/>
      <c r="L151" s="85"/>
      <c r="M151" s="85">
        <f t="shared" si="155"/>
        <v>3</v>
      </c>
      <c r="N151" s="86">
        <f t="shared" si="156"/>
        <v>6000</v>
      </c>
    </row>
    <row r="152" spans="1:14" s="87" customFormat="1" ht="14.25" customHeight="1">
      <c r="A152" s="80">
        <v>43475</v>
      </c>
      <c r="B152" s="81" t="s">
        <v>48</v>
      </c>
      <c r="C152" s="81" t="s">
        <v>55</v>
      </c>
      <c r="D152" s="82">
        <v>500</v>
      </c>
      <c r="E152" s="81" t="s">
        <v>2</v>
      </c>
      <c r="F152" s="81">
        <v>792.5</v>
      </c>
      <c r="G152" s="81">
        <v>787.5</v>
      </c>
      <c r="H152" s="81"/>
      <c r="I152" s="83"/>
      <c r="J152" s="84">
        <f t="shared" si="153"/>
        <v>2500</v>
      </c>
      <c r="K152" s="85"/>
      <c r="L152" s="85"/>
      <c r="M152" s="85">
        <f t="shared" si="155"/>
        <v>5</v>
      </c>
      <c r="N152" s="86">
        <f t="shared" si="156"/>
        <v>2500</v>
      </c>
    </row>
    <row r="153" spans="1:14" s="87" customFormat="1" ht="14.25" customHeight="1">
      <c r="A153" s="80">
        <v>43474</v>
      </c>
      <c r="B153" s="81" t="s">
        <v>48</v>
      </c>
      <c r="C153" s="81" t="s">
        <v>55</v>
      </c>
      <c r="D153" s="82">
        <v>500</v>
      </c>
      <c r="E153" s="81" t="s">
        <v>2</v>
      </c>
      <c r="F153" s="81">
        <v>793.25</v>
      </c>
      <c r="G153" s="81">
        <v>787.25</v>
      </c>
      <c r="H153" s="81"/>
      <c r="I153" s="83"/>
      <c r="J153" s="84">
        <f t="shared" ref="J153:J157" si="160">(IF(E153="SHORT",F153-G153,IF(E153="LONG",G153-F153)))*D153</f>
        <v>3000</v>
      </c>
      <c r="K153" s="85"/>
      <c r="L153" s="85"/>
      <c r="M153" s="85">
        <f t="shared" ref="M153:M157" si="161">(K153+J153+L153)/D153</f>
        <v>6</v>
      </c>
      <c r="N153" s="86">
        <f t="shared" ref="N153:N157" si="162">M153*D153</f>
        <v>3000</v>
      </c>
    </row>
    <row r="154" spans="1:14" s="79" customFormat="1" ht="14.25" customHeight="1">
      <c r="A154" s="72">
        <v>43474</v>
      </c>
      <c r="B154" s="73" t="s">
        <v>49</v>
      </c>
      <c r="C154" s="73" t="s">
        <v>55</v>
      </c>
      <c r="D154" s="74">
        <v>10000</v>
      </c>
      <c r="E154" s="73" t="s">
        <v>2</v>
      </c>
      <c r="F154" s="73">
        <v>131.25</v>
      </c>
      <c r="G154" s="73">
        <v>130.69999999999999</v>
      </c>
      <c r="H154" s="73">
        <v>130</v>
      </c>
      <c r="I154" s="75">
        <v>129.4</v>
      </c>
      <c r="J154" s="76">
        <f t="shared" si="160"/>
        <v>5500.0000000001137</v>
      </c>
      <c r="K154" s="77">
        <f t="shared" ref="K154:K157" si="163">(IF(E154="SHORT",IF(H154="",0,G154-H154),IF(E154="LONG",IF(H154="",0,H154-G154))))*D154</f>
        <v>6999.9999999998863</v>
      </c>
      <c r="L154" s="77">
        <f t="shared" ref="L154:L157" si="164">(IF(E154="SHORT",IF(I154="",0,H154-I154),IF(E154="LONG",IF(I154="",0,(I154-H154)))))*D154</f>
        <v>5999.9999999999436</v>
      </c>
      <c r="M154" s="77">
        <f t="shared" si="161"/>
        <v>1.8499999999999941</v>
      </c>
      <c r="N154" s="78">
        <f t="shared" si="162"/>
        <v>18499.999999999942</v>
      </c>
    </row>
    <row r="155" spans="1:14" s="79" customFormat="1" ht="14.25" customHeight="1">
      <c r="A155" s="72">
        <v>43474</v>
      </c>
      <c r="B155" s="73" t="s">
        <v>5</v>
      </c>
      <c r="C155" s="73" t="s">
        <v>55</v>
      </c>
      <c r="D155" s="74">
        <v>10000</v>
      </c>
      <c r="E155" s="73" t="s">
        <v>2</v>
      </c>
      <c r="F155" s="73">
        <v>177.2</v>
      </c>
      <c r="G155" s="73">
        <v>176.65</v>
      </c>
      <c r="H155" s="73">
        <v>175.95</v>
      </c>
      <c r="I155" s="75">
        <v>175.35</v>
      </c>
      <c r="J155" s="76">
        <f t="shared" si="160"/>
        <v>5499.999999999829</v>
      </c>
      <c r="K155" s="77">
        <f t="shared" si="163"/>
        <v>7000.000000000171</v>
      </c>
      <c r="L155" s="77">
        <f t="shared" si="164"/>
        <v>5999.9999999999436</v>
      </c>
      <c r="M155" s="77">
        <f t="shared" si="161"/>
        <v>1.8499999999999941</v>
      </c>
      <c r="N155" s="78">
        <f t="shared" si="162"/>
        <v>18499.999999999942</v>
      </c>
    </row>
    <row r="156" spans="1:14" s="87" customFormat="1" ht="14.25" customHeight="1">
      <c r="A156" s="80">
        <v>43474</v>
      </c>
      <c r="B156" s="81" t="s">
        <v>32</v>
      </c>
      <c r="C156" s="81" t="s">
        <v>53</v>
      </c>
      <c r="D156" s="82">
        <v>2500</v>
      </c>
      <c r="E156" s="81" t="s">
        <v>1</v>
      </c>
      <c r="F156" s="81">
        <v>212</v>
      </c>
      <c r="G156" s="81">
        <v>213.5</v>
      </c>
      <c r="H156" s="81"/>
      <c r="I156" s="83"/>
      <c r="J156" s="84">
        <f t="shared" si="160"/>
        <v>3750</v>
      </c>
      <c r="K156" s="85"/>
      <c r="L156" s="85"/>
      <c r="M156" s="85">
        <f t="shared" si="161"/>
        <v>1.5</v>
      </c>
      <c r="N156" s="86">
        <f t="shared" si="162"/>
        <v>3750</v>
      </c>
    </row>
    <row r="157" spans="1:14" s="79" customFormat="1" ht="14.25" customHeight="1">
      <c r="A157" s="72">
        <v>43474</v>
      </c>
      <c r="B157" s="73" t="s">
        <v>31</v>
      </c>
      <c r="C157" s="73" t="s">
        <v>53</v>
      </c>
      <c r="D157" s="74">
        <v>200</v>
      </c>
      <c r="E157" s="73" t="s">
        <v>1</v>
      </c>
      <c r="F157" s="73">
        <v>3562</v>
      </c>
      <c r="G157" s="73">
        <v>3587</v>
      </c>
      <c r="H157" s="73">
        <v>3622</v>
      </c>
      <c r="I157" s="75">
        <v>3652</v>
      </c>
      <c r="J157" s="76">
        <f t="shared" si="160"/>
        <v>5000</v>
      </c>
      <c r="K157" s="77">
        <f t="shared" si="163"/>
        <v>7000</v>
      </c>
      <c r="L157" s="77">
        <f t="shared" si="164"/>
        <v>6000</v>
      </c>
      <c r="M157" s="77">
        <f t="shared" si="161"/>
        <v>90</v>
      </c>
      <c r="N157" s="78">
        <f t="shared" si="162"/>
        <v>18000</v>
      </c>
    </row>
    <row r="158" spans="1:14" s="87" customFormat="1" ht="14.25" customHeight="1">
      <c r="A158" s="80">
        <v>43473</v>
      </c>
      <c r="B158" s="81" t="s">
        <v>0</v>
      </c>
      <c r="C158" s="81" t="s">
        <v>56</v>
      </c>
      <c r="D158" s="82">
        <v>100</v>
      </c>
      <c r="E158" s="81" t="s">
        <v>1</v>
      </c>
      <c r="F158" s="81">
        <v>31644</v>
      </c>
      <c r="G158" s="81">
        <v>31709</v>
      </c>
      <c r="H158" s="81"/>
      <c r="I158" s="83"/>
      <c r="J158" s="84">
        <f t="shared" ref="J158:J159" si="165">(IF(E158="SHORT",F158-G158,IF(E158="LONG",G158-F158)))*D158</f>
        <v>6500</v>
      </c>
      <c r="K158" s="85"/>
      <c r="L158" s="85"/>
      <c r="M158" s="85">
        <f t="shared" ref="M158:M159" si="166">(K158+J158+L158)/D158</f>
        <v>65</v>
      </c>
      <c r="N158" s="86">
        <f t="shared" ref="N158:N159" si="167">M158*D158</f>
        <v>6500</v>
      </c>
    </row>
    <row r="159" spans="1:14" s="87" customFormat="1" ht="14.25" customHeight="1">
      <c r="A159" s="80">
        <v>43473</v>
      </c>
      <c r="B159" s="81" t="s">
        <v>4</v>
      </c>
      <c r="C159" s="81" t="s">
        <v>56</v>
      </c>
      <c r="D159" s="82">
        <v>30</v>
      </c>
      <c r="E159" s="81" t="s">
        <v>1</v>
      </c>
      <c r="F159" s="81">
        <v>39114</v>
      </c>
      <c r="G159" s="81">
        <v>39214</v>
      </c>
      <c r="H159" s="81">
        <v>39339</v>
      </c>
      <c r="I159" s="83"/>
      <c r="J159" s="84">
        <f t="shared" si="165"/>
        <v>3000</v>
      </c>
      <c r="K159" s="85">
        <f t="shared" ref="K159" si="168">(IF(E159="SHORT",IF(H159="",0,G159-H159),IF(E159="LONG",IF(H159="",0,H159-G159))))*D159</f>
        <v>3750</v>
      </c>
      <c r="L159" s="85"/>
      <c r="M159" s="85">
        <f t="shared" si="166"/>
        <v>225</v>
      </c>
      <c r="N159" s="86">
        <f t="shared" si="167"/>
        <v>6750</v>
      </c>
    </row>
    <row r="160" spans="1:14" s="87" customFormat="1" ht="14.25" customHeight="1">
      <c r="A160" s="80">
        <v>43472</v>
      </c>
      <c r="B160" s="81" t="s">
        <v>48</v>
      </c>
      <c r="C160" s="81" t="s">
        <v>55</v>
      </c>
      <c r="D160" s="82">
        <v>500</v>
      </c>
      <c r="E160" s="81" t="s">
        <v>2</v>
      </c>
      <c r="F160" s="81">
        <v>775.3</v>
      </c>
      <c r="G160" s="81">
        <v>769.6</v>
      </c>
      <c r="H160" s="81"/>
      <c r="I160" s="83"/>
      <c r="J160" s="84">
        <f t="shared" ref="J160:J165" si="169">(IF(E160="SHORT",F160-G160,IF(E160="LONG",G160-F160)))*D160</f>
        <v>2849.9999999999659</v>
      </c>
      <c r="K160" s="85"/>
      <c r="L160" s="85"/>
      <c r="M160" s="85">
        <f t="shared" ref="M160:M165" si="170">(K160+J160+L160)/D160</f>
        <v>5.6999999999999318</v>
      </c>
      <c r="N160" s="86">
        <f t="shared" ref="N160:N165" si="171">M160*D160</f>
        <v>2849.9999999999659</v>
      </c>
    </row>
    <row r="161" spans="1:14" s="87" customFormat="1" ht="14.25" customHeight="1">
      <c r="A161" s="80">
        <v>43472</v>
      </c>
      <c r="B161" s="81" t="s">
        <v>6</v>
      </c>
      <c r="C161" s="81" t="s">
        <v>55</v>
      </c>
      <c r="D161" s="82">
        <v>10000</v>
      </c>
      <c r="E161" s="81" t="s">
        <v>2</v>
      </c>
      <c r="F161" s="81">
        <v>136.25</v>
      </c>
      <c r="G161" s="81">
        <v>135.69999999999999</v>
      </c>
      <c r="H161" s="81"/>
      <c r="I161" s="83"/>
      <c r="J161" s="84">
        <f t="shared" si="169"/>
        <v>5500.0000000001137</v>
      </c>
      <c r="K161" s="85"/>
      <c r="L161" s="85"/>
      <c r="M161" s="85">
        <f t="shared" si="170"/>
        <v>0.55000000000001137</v>
      </c>
      <c r="N161" s="86">
        <f t="shared" si="171"/>
        <v>5500.0000000001137</v>
      </c>
    </row>
    <row r="162" spans="1:14" s="87" customFormat="1" ht="14.25" customHeight="1">
      <c r="A162" s="80">
        <v>43472</v>
      </c>
      <c r="B162" s="81" t="s">
        <v>0</v>
      </c>
      <c r="C162" s="81" t="s">
        <v>56</v>
      </c>
      <c r="D162" s="82">
        <v>100</v>
      </c>
      <c r="E162" s="81" t="s">
        <v>1</v>
      </c>
      <c r="F162" s="81">
        <v>31547</v>
      </c>
      <c r="G162" s="81">
        <v>31612</v>
      </c>
      <c r="H162" s="81">
        <v>31692</v>
      </c>
      <c r="I162" s="83"/>
      <c r="J162" s="84">
        <f t="shared" si="169"/>
        <v>6500</v>
      </c>
      <c r="K162" s="85">
        <f t="shared" ref="K162:K164" si="172">(IF(E162="SHORT",IF(H162="",0,G162-H162),IF(E162="LONG",IF(H162="",0,H162-G162))))*D162</f>
        <v>8000</v>
      </c>
      <c r="L162" s="85"/>
      <c r="M162" s="85">
        <f t="shared" si="170"/>
        <v>145</v>
      </c>
      <c r="N162" s="86">
        <f t="shared" si="171"/>
        <v>14500</v>
      </c>
    </row>
    <row r="163" spans="1:14" s="87" customFormat="1" ht="14.25" customHeight="1">
      <c r="A163" s="80">
        <v>43472</v>
      </c>
      <c r="B163" s="81" t="s">
        <v>4</v>
      </c>
      <c r="C163" s="81" t="s">
        <v>56</v>
      </c>
      <c r="D163" s="82">
        <v>30</v>
      </c>
      <c r="E163" s="81" t="s">
        <v>1</v>
      </c>
      <c r="F163" s="81">
        <v>39301</v>
      </c>
      <c r="G163" s="81">
        <v>39401</v>
      </c>
      <c r="H163" s="81"/>
      <c r="I163" s="83"/>
      <c r="J163" s="84">
        <f t="shared" si="169"/>
        <v>3000</v>
      </c>
      <c r="K163" s="85"/>
      <c r="L163" s="85"/>
      <c r="M163" s="85">
        <f t="shared" si="170"/>
        <v>100</v>
      </c>
      <c r="N163" s="86">
        <f t="shared" si="171"/>
        <v>3000</v>
      </c>
    </row>
    <row r="164" spans="1:14" s="79" customFormat="1" ht="14.25" customHeight="1">
      <c r="A164" s="72">
        <v>43472</v>
      </c>
      <c r="B164" s="73" t="s">
        <v>31</v>
      </c>
      <c r="C164" s="73" t="s">
        <v>53</v>
      </c>
      <c r="D164" s="74">
        <v>200</v>
      </c>
      <c r="E164" s="73" t="s">
        <v>1</v>
      </c>
      <c r="F164" s="73">
        <v>3387</v>
      </c>
      <c r="G164" s="73">
        <v>3412</v>
      </c>
      <c r="H164" s="73">
        <v>3447</v>
      </c>
      <c r="I164" s="75">
        <v>3477</v>
      </c>
      <c r="J164" s="76">
        <f t="shared" si="169"/>
        <v>5000</v>
      </c>
      <c r="K164" s="77">
        <f t="shared" si="172"/>
        <v>7000</v>
      </c>
      <c r="L164" s="77">
        <f t="shared" ref="L164" si="173">(IF(E164="SHORT",IF(I164="",0,H164-I164),IF(E164="LONG",IF(I164="",0,(I164-H164)))))*D164</f>
        <v>6000</v>
      </c>
      <c r="M164" s="77">
        <f t="shared" si="170"/>
        <v>90</v>
      </c>
      <c r="N164" s="78">
        <f t="shared" si="171"/>
        <v>18000</v>
      </c>
    </row>
    <row r="165" spans="1:14" s="87" customFormat="1" ht="14.25" customHeight="1">
      <c r="A165" s="80">
        <v>43472</v>
      </c>
      <c r="B165" s="81" t="s">
        <v>32</v>
      </c>
      <c r="C165" s="81" t="s">
        <v>53</v>
      </c>
      <c r="D165" s="82">
        <v>2500</v>
      </c>
      <c r="E165" s="81" t="s">
        <v>1</v>
      </c>
      <c r="F165" s="81">
        <v>206.5</v>
      </c>
      <c r="G165" s="81">
        <v>208</v>
      </c>
      <c r="H165" s="81"/>
      <c r="I165" s="83"/>
      <c r="J165" s="84">
        <f t="shared" si="169"/>
        <v>3750</v>
      </c>
      <c r="K165" s="85"/>
      <c r="L165" s="85"/>
      <c r="M165" s="85">
        <f t="shared" si="170"/>
        <v>1.5</v>
      </c>
      <c r="N165" s="86">
        <f t="shared" si="171"/>
        <v>3750</v>
      </c>
    </row>
    <row r="166" spans="1:14" s="87" customFormat="1" ht="14.25" customHeight="1">
      <c r="A166" s="80">
        <v>43469</v>
      </c>
      <c r="B166" s="81" t="s">
        <v>31</v>
      </c>
      <c r="C166" s="81" t="s">
        <v>53</v>
      </c>
      <c r="D166" s="82">
        <v>200</v>
      </c>
      <c r="E166" s="81" t="s">
        <v>1</v>
      </c>
      <c r="F166" s="81">
        <v>3352</v>
      </c>
      <c r="G166" s="81">
        <v>3377</v>
      </c>
      <c r="H166" s="81">
        <v>3412</v>
      </c>
      <c r="I166" s="83"/>
      <c r="J166" s="84">
        <f t="shared" ref="J166:J167" si="174">(IF(E166="SHORT",F166-G166,IF(E166="LONG",G166-F166)))*D166</f>
        <v>5000</v>
      </c>
      <c r="K166" s="85">
        <f t="shared" ref="K166" si="175">(IF(E166="SHORT",IF(H166="",0,G166-H166),IF(E166="LONG",IF(H166="",0,H166-G166))))*D166</f>
        <v>7000</v>
      </c>
      <c r="L166" s="85"/>
      <c r="M166" s="85">
        <f t="shared" ref="M166:M167" si="176">(K166+J166+L166)/D166</f>
        <v>60</v>
      </c>
      <c r="N166" s="86">
        <f t="shared" ref="N166:N167" si="177">M166*D166</f>
        <v>12000</v>
      </c>
    </row>
    <row r="167" spans="1:14" s="87" customFormat="1" ht="14.25" customHeight="1">
      <c r="A167" s="80">
        <v>43469</v>
      </c>
      <c r="B167" s="81" t="s">
        <v>4</v>
      </c>
      <c r="C167" s="81" t="s">
        <v>56</v>
      </c>
      <c r="D167" s="82">
        <v>30</v>
      </c>
      <c r="E167" s="81" t="s">
        <v>2</v>
      </c>
      <c r="F167" s="81">
        <v>39365</v>
      </c>
      <c r="G167" s="81">
        <v>39265</v>
      </c>
      <c r="H167" s="81"/>
      <c r="I167" s="83"/>
      <c r="J167" s="84">
        <f t="shared" si="174"/>
        <v>3000</v>
      </c>
      <c r="K167" s="85"/>
      <c r="L167" s="85"/>
      <c r="M167" s="85">
        <f t="shared" si="176"/>
        <v>100</v>
      </c>
      <c r="N167" s="86">
        <f t="shared" si="177"/>
        <v>3000</v>
      </c>
    </row>
    <row r="168" spans="1:14" s="87" customFormat="1" ht="14.25" customHeight="1">
      <c r="A168" s="80">
        <v>43468</v>
      </c>
      <c r="B168" s="81" t="s">
        <v>6</v>
      </c>
      <c r="C168" s="81" t="s">
        <v>55</v>
      </c>
      <c r="D168" s="82">
        <v>20000</v>
      </c>
      <c r="E168" s="81" t="s">
        <v>1</v>
      </c>
      <c r="F168" s="81">
        <v>138.4</v>
      </c>
      <c r="G168" s="81">
        <v>137.80000000000001</v>
      </c>
      <c r="H168" s="81"/>
      <c r="I168" s="83"/>
      <c r="J168" s="84">
        <f t="shared" ref="J168:J171" si="178">(IF(E168="SHORT",F168-G168,IF(E168="LONG",G168-F168)))*D168</f>
        <v>-11999.999999999887</v>
      </c>
      <c r="K168" s="85"/>
      <c r="L168" s="85"/>
      <c r="M168" s="85">
        <f t="shared" ref="M168:M171" si="179">(K168+J168+L168)/D168</f>
        <v>-0.59999999999999432</v>
      </c>
      <c r="N168" s="86">
        <f t="shared" ref="N168:N171" si="180">M168*D168</f>
        <v>-11999.999999999887</v>
      </c>
    </row>
    <row r="169" spans="1:14" s="87" customFormat="1" ht="14.25" customHeight="1">
      <c r="A169" s="80">
        <v>43468</v>
      </c>
      <c r="B169" s="81" t="s">
        <v>3</v>
      </c>
      <c r="C169" s="81" t="s">
        <v>55</v>
      </c>
      <c r="D169" s="82">
        <v>2000</v>
      </c>
      <c r="E169" s="81" t="s">
        <v>1</v>
      </c>
      <c r="F169" s="81">
        <v>409.2</v>
      </c>
      <c r="G169" s="81">
        <v>405.2</v>
      </c>
      <c r="H169" s="81"/>
      <c r="I169" s="83"/>
      <c r="J169" s="84">
        <f t="shared" si="178"/>
        <v>-8000</v>
      </c>
      <c r="K169" s="85"/>
      <c r="L169" s="85"/>
      <c r="M169" s="85">
        <f t="shared" si="179"/>
        <v>-4</v>
      </c>
      <c r="N169" s="86">
        <f t="shared" si="180"/>
        <v>-8000</v>
      </c>
    </row>
    <row r="170" spans="1:14" s="79" customFormat="1" ht="14.25" customHeight="1">
      <c r="A170" s="72">
        <v>43468</v>
      </c>
      <c r="B170" s="73" t="s">
        <v>31</v>
      </c>
      <c r="C170" s="73" t="s">
        <v>53</v>
      </c>
      <c r="D170" s="74">
        <v>200</v>
      </c>
      <c r="E170" s="73" t="s">
        <v>1</v>
      </c>
      <c r="F170" s="73">
        <v>3227</v>
      </c>
      <c r="G170" s="73">
        <v>3252</v>
      </c>
      <c r="H170" s="73">
        <v>3287</v>
      </c>
      <c r="I170" s="75">
        <v>3317</v>
      </c>
      <c r="J170" s="76">
        <f t="shared" si="178"/>
        <v>5000</v>
      </c>
      <c r="K170" s="77">
        <f t="shared" ref="K170" si="181">(IF(E170="SHORT",IF(H170="",0,G170-H170),IF(E170="LONG",IF(H170="",0,H170-G170))))*D170</f>
        <v>7000</v>
      </c>
      <c r="L170" s="77">
        <f t="shared" ref="L170" si="182">(IF(E170="SHORT",IF(I170="",0,H170-I170),IF(E170="LONG",IF(I170="",0,(I170-H170)))))*D170</f>
        <v>6000</v>
      </c>
      <c r="M170" s="77">
        <f t="shared" si="179"/>
        <v>90</v>
      </c>
      <c r="N170" s="78">
        <f t="shared" si="180"/>
        <v>18000</v>
      </c>
    </row>
    <row r="171" spans="1:14" s="87" customFormat="1" ht="14.25" customHeight="1">
      <c r="A171" s="80">
        <v>43468</v>
      </c>
      <c r="B171" s="81" t="s">
        <v>32</v>
      </c>
      <c r="C171" s="81" t="s">
        <v>53</v>
      </c>
      <c r="D171" s="82">
        <v>2500</v>
      </c>
      <c r="E171" s="81" t="s">
        <v>1</v>
      </c>
      <c r="F171" s="81">
        <v>208.4</v>
      </c>
      <c r="G171" s="81">
        <v>206.4</v>
      </c>
      <c r="H171" s="81"/>
      <c r="I171" s="83"/>
      <c r="J171" s="84">
        <f t="shared" si="178"/>
        <v>-5000</v>
      </c>
      <c r="K171" s="85"/>
      <c r="L171" s="85"/>
      <c r="M171" s="85">
        <f t="shared" si="179"/>
        <v>-2</v>
      </c>
      <c r="N171" s="86">
        <f t="shared" si="180"/>
        <v>-5000</v>
      </c>
    </row>
    <row r="172" spans="1:14" s="79" customFormat="1" ht="14.25" customHeight="1">
      <c r="A172" s="72">
        <v>43467</v>
      </c>
      <c r="B172" s="73" t="s">
        <v>4</v>
      </c>
      <c r="C172" s="73" t="s">
        <v>56</v>
      </c>
      <c r="D172" s="74">
        <v>30</v>
      </c>
      <c r="E172" s="73" t="s">
        <v>1</v>
      </c>
      <c r="F172" s="73">
        <v>38912</v>
      </c>
      <c r="G172" s="73">
        <v>39012</v>
      </c>
      <c r="H172" s="73">
        <v>39137</v>
      </c>
      <c r="I172" s="75">
        <v>39252</v>
      </c>
      <c r="J172" s="76">
        <f t="shared" ref="J172:J176" si="183">(IF(E172="SHORT",F172-G172,IF(E172="LONG",G172-F172)))*D172</f>
        <v>3000</v>
      </c>
      <c r="K172" s="77">
        <f t="shared" ref="K172:K174" si="184">(IF(E172="SHORT",IF(H172="",0,G172-H172),IF(E172="LONG",IF(H172="",0,H172-G172))))*D172</f>
        <v>3750</v>
      </c>
      <c r="L172" s="77">
        <f t="shared" ref="L172:L174" si="185">(IF(E172="SHORT",IF(I172="",0,H172-I172),IF(E172="LONG",IF(I172="",0,(I172-H172)))))*D172</f>
        <v>3450</v>
      </c>
      <c r="M172" s="77">
        <f t="shared" ref="M172:M176" si="186">(K172+J172+L172)/D172</f>
        <v>340</v>
      </c>
      <c r="N172" s="78">
        <f t="shared" ref="N172:N176" si="187">M172*D172</f>
        <v>10200</v>
      </c>
    </row>
    <row r="173" spans="1:14" s="79" customFormat="1" ht="14.25" customHeight="1">
      <c r="A173" s="72">
        <v>43467</v>
      </c>
      <c r="B173" s="73" t="s">
        <v>32</v>
      </c>
      <c r="C173" s="73" t="s">
        <v>53</v>
      </c>
      <c r="D173" s="74">
        <v>2500</v>
      </c>
      <c r="E173" s="73" t="s">
        <v>2</v>
      </c>
      <c r="F173" s="73">
        <v>210.4</v>
      </c>
      <c r="G173" s="73">
        <v>208.9</v>
      </c>
      <c r="H173" s="73">
        <v>206.9</v>
      </c>
      <c r="I173" s="75">
        <v>205.15</v>
      </c>
      <c r="J173" s="76">
        <f t="shared" si="183"/>
        <v>3750</v>
      </c>
      <c r="K173" s="77">
        <f t="shared" si="184"/>
        <v>5000</v>
      </c>
      <c r="L173" s="77">
        <f t="shared" si="185"/>
        <v>4375</v>
      </c>
      <c r="M173" s="77">
        <f t="shared" si="186"/>
        <v>5.25</v>
      </c>
      <c r="N173" s="78">
        <f t="shared" si="187"/>
        <v>13125</v>
      </c>
    </row>
    <row r="174" spans="1:14" s="79" customFormat="1" ht="14.25" customHeight="1">
      <c r="A174" s="72">
        <v>43467</v>
      </c>
      <c r="B174" s="73" t="s">
        <v>31</v>
      </c>
      <c r="C174" s="73" t="s">
        <v>53</v>
      </c>
      <c r="D174" s="74">
        <v>200</v>
      </c>
      <c r="E174" s="73" t="s">
        <v>1</v>
      </c>
      <c r="F174" s="73">
        <v>3157</v>
      </c>
      <c r="G174" s="73">
        <v>3182</v>
      </c>
      <c r="H174" s="73">
        <v>3217</v>
      </c>
      <c r="I174" s="75">
        <v>3247</v>
      </c>
      <c r="J174" s="76">
        <f t="shared" si="183"/>
        <v>5000</v>
      </c>
      <c r="K174" s="77">
        <f t="shared" si="184"/>
        <v>7000</v>
      </c>
      <c r="L174" s="77">
        <f t="shared" si="185"/>
        <v>6000</v>
      </c>
      <c r="M174" s="77">
        <f t="shared" si="186"/>
        <v>90</v>
      </c>
      <c r="N174" s="78">
        <f t="shared" si="187"/>
        <v>18000</v>
      </c>
    </row>
    <row r="175" spans="1:14" s="87" customFormat="1" ht="14.25" customHeight="1">
      <c r="A175" s="80">
        <v>43467</v>
      </c>
      <c r="B175" s="81" t="s">
        <v>48</v>
      </c>
      <c r="C175" s="81" t="s">
        <v>55</v>
      </c>
      <c r="D175" s="82">
        <v>500</v>
      </c>
      <c r="E175" s="81" t="s">
        <v>2</v>
      </c>
      <c r="F175" s="81">
        <v>740</v>
      </c>
      <c r="G175" s="81">
        <v>747</v>
      </c>
      <c r="H175" s="81"/>
      <c r="I175" s="83"/>
      <c r="J175" s="84">
        <f t="shared" si="183"/>
        <v>-3500</v>
      </c>
      <c r="K175" s="85"/>
      <c r="L175" s="85"/>
      <c r="M175" s="85">
        <f t="shared" si="186"/>
        <v>-7</v>
      </c>
      <c r="N175" s="86">
        <f t="shared" si="187"/>
        <v>-3500</v>
      </c>
    </row>
    <row r="176" spans="1:14" s="87" customFormat="1" ht="14.25" customHeight="1">
      <c r="A176" s="80">
        <v>43467</v>
      </c>
      <c r="B176" s="81" t="s">
        <v>3</v>
      </c>
      <c r="C176" s="81" t="s">
        <v>55</v>
      </c>
      <c r="D176" s="82">
        <v>2000</v>
      </c>
      <c r="E176" s="81" t="s">
        <v>2</v>
      </c>
      <c r="F176" s="81">
        <v>409.7</v>
      </c>
      <c r="G176" s="81">
        <v>406.7</v>
      </c>
      <c r="H176" s="81"/>
      <c r="I176" s="83"/>
      <c r="J176" s="84">
        <f t="shared" si="183"/>
        <v>6000</v>
      </c>
      <c r="K176" s="85"/>
      <c r="L176" s="85"/>
      <c r="M176" s="85">
        <f t="shared" si="186"/>
        <v>3</v>
      </c>
      <c r="N176" s="86">
        <f t="shared" si="187"/>
        <v>6000</v>
      </c>
    </row>
    <row r="177" spans="1:14" s="87" customFormat="1" ht="14.25" customHeight="1">
      <c r="A177" s="80"/>
      <c r="B177" s="81"/>
      <c r="C177" s="81"/>
      <c r="D177" s="82"/>
      <c r="E177" s="81"/>
      <c r="F177" s="81"/>
      <c r="G177" s="81"/>
      <c r="H177" s="81"/>
      <c r="I177" s="83"/>
      <c r="J177" s="84"/>
      <c r="K177" s="85"/>
      <c r="L177" s="85"/>
      <c r="M177" s="85"/>
      <c r="N177" s="86"/>
    </row>
    <row r="178" spans="1:14" s="87" customFormat="1" ht="14.25" customHeight="1">
      <c r="A178" s="80">
        <v>43465</v>
      </c>
      <c r="B178" s="81" t="s">
        <v>31</v>
      </c>
      <c r="C178" s="81" t="s">
        <v>53</v>
      </c>
      <c r="D178" s="82">
        <v>200</v>
      </c>
      <c r="E178" s="81" t="s">
        <v>2</v>
      </c>
      <c r="F178" s="81">
        <v>3219</v>
      </c>
      <c r="G178" s="81">
        <v>3249</v>
      </c>
      <c r="H178" s="81"/>
      <c r="I178" s="83"/>
      <c r="J178" s="84">
        <f t="shared" ref="J178:J180" si="188">(IF(E178="SHORT",F178-G178,IF(E178="LONG",G178-F178)))*D178</f>
        <v>-6000</v>
      </c>
      <c r="K178" s="85"/>
      <c r="L178" s="85"/>
      <c r="M178" s="85">
        <f t="shared" ref="M178:M180" si="189">(K178+J178+L178)/D178</f>
        <v>-30</v>
      </c>
      <c r="N178" s="86">
        <f t="shared" ref="N178:N179" si="190">M178*D178</f>
        <v>-6000</v>
      </c>
    </row>
    <row r="179" spans="1:14" s="87" customFormat="1">
      <c r="A179" s="80">
        <v>43465</v>
      </c>
      <c r="B179" s="81" t="s">
        <v>4</v>
      </c>
      <c r="C179" s="81" t="s">
        <v>56</v>
      </c>
      <c r="D179" s="82">
        <v>30</v>
      </c>
      <c r="E179" s="81" t="s">
        <v>2</v>
      </c>
      <c r="F179" s="81">
        <v>38765</v>
      </c>
      <c r="G179" s="81">
        <v>38665</v>
      </c>
      <c r="H179" s="81"/>
      <c r="I179" s="83"/>
      <c r="J179" s="84">
        <f t="shared" si="188"/>
        <v>3000</v>
      </c>
      <c r="K179" s="85"/>
      <c r="L179" s="85"/>
      <c r="M179" s="85">
        <f t="shared" si="189"/>
        <v>100</v>
      </c>
      <c r="N179" s="86">
        <f t="shared" si="190"/>
        <v>3000</v>
      </c>
    </row>
    <row r="180" spans="1:14" s="87" customFormat="1">
      <c r="A180" s="80">
        <v>43465</v>
      </c>
      <c r="B180" s="81" t="s">
        <v>5</v>
      </c>
      <c r="C180" s="81" t="s">
        <v>55</v>
      </c>
      <c r="D180" s="82">
        <v>10000</v>
      </c>
      <c r="E180" s="81" t="s">
        <v>2</v>
      </c>
      <c r="F180" s="81">
        <v>174.85</v>
      </c>
      <c r="G180" s="81">
        <v>174.3</v>
      </c>
      <c r="H180" s="81">
        <v>173.6</v>
      </c>
      <c r="I180" s="83"/>
      <c r="J180" s="84">
        <f t="shared" si="188"/>
        <v>5499.999999999829</v>
      </c>
      <c r="K180" s="85">
        <f t="shared" ref="K180" si="191">(IF(E180="SHORT",IF(H180="",0,G180-H180),IF(E180="LONG",IF(H180="",0,H180-G180))))*D180</f>
        <v>7000.000000000171</v>
      </c>
      <c r="L180" s="85"/>
      <c r="M180" s="85">
        <f t="shared" si="189"/>
        <v>1.25</v>
      </c>
      <c r="N180" s="86">
        <f>M180*D180</f>
        <v>12500</v>
      </c>
    </row>
    <row r="181" spans="1:14" s="79" customFormat="1" ht="14.25" customHeight="1">
      <c r="A181" s="72">
        <v>43462</v>
      </c>
      <c r="B181" s="73" t="s">
        <v>5</v>
      </c>
      <c r="C181" s="73" t="s">
        <v>55</v>
      </c>
      <c r="D181" s="74">
        <v>10000</v>
      </c>
      <c r="E181" s="73" t="s">
        <v>2</v>
      </c>
      <c r="F181" s="73">
        <v>179</v>
      </c>
      <c r="G181" s="73">
        <v>178.45</v>
      </c>
      <c r="H181" s="73">
        <v>177.75</v>
      </c>
      <c r="I181" s="75">
        <v>177.15</v>
      </c>
      <c r="J181" s="76">
        <f t="shared" ref="J181:J185" si="192">(IF(E181="SHORT",F181-G181,IF(E181="LONG",G181-F181)))*D181</f>
        <v>5500.0000000001137</v>
      </c>
      <c r="K181" s="77">
        <f t="shared" ref="K181:K184" si="193">(IF(E181="SHORT",IF(H181="",0,G181-H181),IF(E181="LONG",IF(H181="",0,H181-G181))))*D181</f>
        <v>6999.9999999998863</v>
      </c>
      <c r="L181" s="77">
        <f t="shared" ref="L181:L184" si="194">(IF(E181="SHORT",IF(I181="",0,H181-I181),IF(E181="LONG",IF(I181="",0,(I181-H181)))))*D181</f>
        <v>5999.9999999999436</v>
      </c>
      <c r="M181" s="77">
        <f t="shared" ref="M181:M185" si="195">(K181+J181+L181)/D181</f>
        <v>1.8499999999999941</v>
      </c>
      <c r="N181" s="78">
        <f t="shared" ref="N181:N185" si="196">M181*D181</f>
        <v>18499.999999999942</v>
      </c>
    </row>
    <row r="182" spans="1:14" s="87" customFormat="1" ht="14.25" customHeight="1">
      <c r="A182" s="80">
        <v>43462</v>
      </c>
      <c r="B182" s="81" t="s">
        <v>3</v>
      </c>
      <c r="C182" s="81" t="s">
        <v>55</v>
      </c>
      <c r="D182" s="82">
        <v>2000</v>
      </c>
      <c r="E182" s="81" t="s">
        <v>1</v>
      </c>
      <c r="F182" s="81">
        <v>419.9</v>
      </c>
      <c r="G182" s="81">
        <v>422.9</v>
      </c>
      <c r="H182" s="81"/>
      <c r="I182" s="83"/>
      <c r="J182" s="84">
        <f t="shared" si="192"/>
        <v>6000</v>
      </c>
      <c r="K182" s="85"/>
      <c r="L182" s="85"/>
      <c r="M182" s="85">
        <f t="shared" si="195"/>
        <v>3</v>
      </c>
      <c r="N182" s="86">
        <f t="shared" si="196"/>
        <v>6000</v>
      </c>
    </row>
    <row r="183" spans="1:14" s="87" customFormat="1" ht="14.25" customHeight="1">
      <c r="A183" s="80">
        <v>43462</v>
      </c>
      <c r="B183" s="81" t="s">
        <v>31</v>
      </c>
      <c r="C183" s="81" t="s">
        <v>53</v>
      </c>
      <c r="D183" s="82">
        <v>200</v>
      </c>
      <c r="E183" s="81" t="s">
        <v>2</v>
      </c>
      <c r="F183" s="81">
        <v>3170</v>
      </c>
      <c r="G183" s="81">
        <v>3145</v>
      </c>
      <c r="H183" s="81"/>
      <c r="I183" s="83"/>
      <c r="J183" s="84">
        <f t="shared" si="192"/>
        <v>5000</v>
      </c>
      <c r="K183" s="85"/>
      <c r="L183" s="85"/>
      <c r="M183" s="85">
        <f t="shared" si="195"/>
        <v>25</v>
      </c>
      <c r="N183" s="86">
        <f>M183*D183</f>
        <v>5000</v>
      </c>
    </row>
    <row r="184" spans="1:14" s="79" customFormat="1" ht="14.25" customHeight="1">
      <c r="A184" s="72">
        <v>43462</v>
      </c>
      <c r="B184" s="73" t="s">
        <v>32</v>
      </c>
      <c r="C184" s="73" t="s">
        <v>53</v>
      </c>
      <c r="D184" s="74">
        <v>2500</v>
      </c>
      <c r="E184" s="73" t="s">
        <v>2</v>
      </c>
      <c r="F184" s="73">
        <v>242.3</v>
      </c>
      <c r="G184" s="73">
        <v>240.3</v>
      </c>
      <c r="H184" s="73">
        <v>237.9</v>
      </c>
      <c r="I184" s="75">
        <v>235.7</v>
      </c>
      <c r="J184" s="76">
        <f t="shared" si="192"/>
        <v>5000</v>
      </c>
      <c r="K184" s="77">
        <f t="shared" si="193"/>
        <v>6000.0000000000146</v>
      </c>
      <c r="L184" s="77">
        <f t="shared" si="194"/>
        <v>5500.0000000000427</v>
      </c>
      <c r="M184" s="77">
        <f t="shared" si="195"/>
        <v>6.6000000000000236</v>
      </c>
      <c r="N184" s="78">
        <f t="shared" si="196"/>
        <v>16500.000000000058</v>
      </c>
    </row>
    <row r="185" spans="1:14" s="87" customFormat="1" ht="14.25" customHeight="1">
      <c r="A185" s="80">
        <v>43462</v>
      </c>
      <c r="B185" s="81" t="s">
        <v>31</v>
      </c>
      <c r="C185" s="81" t="s">
        <v>53</v>
      </c>
      <c r="D185" s="82">
        <v>200</v>
      </c>
      <c r="E185" s="81" t="s">
        <v>1</v>
      </c>
      <c r="F185" s="81">
        <v>3220</v>
      </c>
      <c r="G185" s="81">
        <v>3190</v>
      </c>
      <c r="H185" s="81"/>
      <c r="I185" s="83"/>
      <c r="J185" s="84">
        <f t="shared" si="192"/>
        <v>-6000</v>
      </c>
      <c r="K185" s="85"/>
      <c r="L185" s="85"/>
      <c r="M185" s="85">
        <f t="shared" si="195"/>
        <v>-30</v>
      </c>
      <c r="N185" s="86">
        <f t="shared" si="196"/>
        <v>-6000</v>
      </c>
    </row>
    <row r="186" spans="1:14" s="87" customFormat="1" ht="14.25" customHeight="1">
      <c r="A186" s="80">
        <v>43461</v>
      </c>
      <c r="B186" s="81" t="s">
        <v>3</v>
      </c>
      <c r="C186" s="81" t="s">
        <v>55</v>
      </c>
      <c r="D186" s="82">
        <v>2000</v>
      </c>
      <c r="E186" s="81" t="s">
        <v>2</v>
      </c>
      <c r="F186" s="81">
        <v>420.4</v>
      </c>
      <c r="G186" s="81">
        <v>417.4</v>
      </c>
      <c r="H186" s="81"/>
      <c r="I186" s="83"/>
      <c r="J186" s="84">
        <f t="shared" ref="J186:J192" si="197">(IF(E186="SHORT",F186-G186,IF(E186="LONG",G186-F186)))*D186</f>
        <v>6000</v>
      </c>
      <c r="K186" s="85"/>
      <c r="L186" s="85"/>
      <c r="M186" s="85">
        <f t="shared" ref="M186:M192" si="198">(K186+J186+L186)/D186</f>
        <v>3</v>
      </c>
      <c r="N186" s="86">
        <f t="shared" ref="N186:N192" si="199">M186*D186</f>
        <v>6000</v>
      </c>
    </row>
    <row r="187" spans="1:14" s="87" customFormat="1" ht="14.25" customHeight="1">
      <c r="A187" s="80">
        <v>43461</v>
      </c>
      <c r="B187" s="81" t="s">
        <v>5</v>
      </c>
      <c r="C187" s="81" t="s">
        <v>55</v>
      </c>
      <c r="D187" s="82">
        <v>10000</v>
      </c>
      <c r="E187" s="81" t="s">
        <v>2</v>
      </c>
      <c r="F187" s="81">
        <v>178</v>
      </c>
      <c r="G187" s="81">
        <v>177.45</v>
      </c>
      <c r="H187" s="81"/>
      <c r="I187" s="83"/>
      <c r="J187" s="84">
        <f t="shared" si="197"/>
        <v>5500.0000000001137</v>
      </c>
      <c r="K187" s="85"/>
      <c r="L187" s="85"/>
      <c r="M187" s="85">
        <f t="shared" si="198"/>
        <v>0.55000000000001137</v>
      </c>
      <c r="N187" s="86">
        <f t="shared" si="199"/>
        <v>5500.0000000001137</v>
      </c>
    </row>
    <row r="188" spans="1:14" s="87" customFormat="1" ht="14.25" customHeight="1">
      <c r="A188" s="80">
        <v>43461</v>
      </c>
      <c r="B188" s="81" t="s">
        <v>48</v>
      </c>
      <c r="C188" s="81" t="s">
        <v>55</v>
      </c>
      <c r="D188" s="82">
        <v>500</v>
      </c>
      <c r="E188" s="81" t="s">
        <v>2</v>
      </c>
      <c r="F188" s="81">
        <v>749.65</v>
      </c>
      <c r="G188" s="81">
        <v>745.5</v>
      </c>
      <c r="H188" s="81"/>
      <c r="I188" s="83"/>
      <c r="J188" s="84">
        <f t="shared" si="197"/>
        <v>2074.9999999999886</v>
      </c>
      <c r="K188" s="85"/>
      <c r="L188" s="85"/>
      <c r="M188" s="85">
        <f t="shared" si="198"/>
        <v>4.1499999999999773</v>
      </c>
      <c r="N188" s="86">
        <f t="shared" si="199"/>
        <v>2074.9999999999886</v>
      </c>
    </row>
    <row r="189" spans="1:14" s="87" customFormat="1" ht="14.25" customHeight="1">
      <c r="A189" s="80">
        <v>43461</v>
      </c>
      <c r="B189" s="81" t="s">
        <v>0</v>
      </c>
      <c r="C189" s="81" t="s">
        <v>56</v>
      </c>
      <c r="D189" s="82">
        <v>100</v>
      </c>
      <c r="E189" s="81" t="s">
        <v>1</v>
      </c>
      <c r="F189" s="81">
        <v>31620</v>
      </c>
      <c r="G189" s="81">
        <v>31685</v>
      </c>
      <c r="H189" s="81">
        <v>31765</v>
      </c>
      <c r="I189" s="83"/>
      <c r="J189" s="84">
        <f t="shared" si="197"/>
        <v>6500</v>
      </c>
      <c r="K189" s="85">
        <f t="shared" ref="K189:K191" si="200">(IF(E189="SHORT",IF(H189="",0,G189-H189),IF(E189="LONG",IF(H189="",0,H189-G189))))*D189</f>
        <v>8000</v>
      </c>
      <c r="L189" s="85"/>
      <c r="M189" s="85">
        <f t="shared" si="198"/>
        <v>145</v>
      </c>
      <c r="N189" s="86">
        <f t="shared" si="199"/>
        <v>14500</v>
      </c>
    </row>
    <row r="190" spans="1:14" s="87" customFormat="1" ht="14.25" customHeight="1">
      <c r="A190" s="80">
        <v>43461</v>
      </c>
      <c r="B190" s="81" t="s">
        <v>4</v>
      </c>
      <c r="C190" s="81" t="s">
        <v>56</v>
      </c>
      <c r="D190" s="82">
        <v>30</v>
      </c>
      <c r="E190" s="81" t="s">
        <v>2</v>
      </c>
      <c r="F190" s="81">
        <v>38200</v>
      </c>
      <c r="G190" s="81">
        <v>38100</v>
      </c>
      <c r="H190" s="81"/>
      <c r="I190" s="83"/>
      <c r="J190" s="84">
        <f t="shared" si="197"/>
        <v>3000</v>
      </c>
      <c r="K190" s="85"/>
      <c r="L190" s="85"/>
      <c r="M190" s="85">
        <f t="shared" si="198"/>
        <v>100</v>
      </c>
      <c r="N190" s="86">
        <f t="shared" si="199"/>
        <v>3000</v>
      </c>
    </row>
    <row r="191" spans="1:14" s="79" customFormat="1" ht="14.25" customHeight="1">
      <c r="A191" s="72">
        <v>43461</v>
      </c>
      <c r="B191" s="73" t="s">
        <v>31</v>
      </c>
      <c r="C191" s="73" t="s">
        <v>53</v>
      </c>
      <c r="D191" s="74">
        <v>200</v>
      </c>
      <c r="E191" s="73" t="s">
        <v>2</v>
      </c>
      <c r="F191" s="73">
        <v>3245</v>
      </c>
      <c r="G191" s="73">
        <v>3220</v>
      </c>
      <c r="H191" s="73">
        <v>3185</v>
      </c>
      <c r="I191" s="75">
        <v>3155</v>
      </c>
      <c r="J191" s="76">
        <f t="shared" si="197"/>
        <v>5000</v>
      </c>
      <c r="K191" s="77">
        <f t="shared" si="200"/>
        <v>7000</v>
      </c>
      <c r="L191" s="77">
        <f t="shared" ref="L191" si="201">(IF(E191="SHORT",IF(I191="",0,H191-I191),IF(E191="LONG",IF(I191="",0,(I191-H191)))))*D191</f>
        <v>6000</v>
      </c>
      <c r="M191" s="77">
        <f t="shared" si="198"/>
        <v>90</v>
      </c>
      <c r="N191" s="78">
        <f t="shared" si="199"/>
        <v>18000</v>
      </c>
    </row>
    <row r="192" spans="1:14" s="87" customFormat="1" ht="14.25" customHeight="1">
      <c r="A192" s="80">
        <v>43461</v>
      </c>
      <c r="B192" s="81" t="s">
        <v>32</v>
      </c>
      <c r="C192" s="81" t="s">
        <v>53</v>
      </c>
      <c r="D192" s="82">
        <v>2500</v>
      </c>
      <c r="E192" s="81" t="s">
        <v>2</v>
      </c>
      <c r="F192" s="81">
        <v>240.15</v>
      </c>
      <c r="G192" s="81">
        <v>238.15</v>
      </c>
      <c r="H192" s="81"/>
      <c r="I192" s="83"/>
      <c r="J192" s="84">
        <f t="shared" si="197"/>
        <v>5000</v>
      </c>
      <c r="K192" s="85"/>
      <c r="L192" s="85"/>
      <c r="M192" s="85">
        <f t="shared" si="198"/>
        <v>2</v>
      </c>
      <c r="N192" s="86">
        <f t="shared" si="199"/>
        <v>5000</v>
      </c>
    </row>
    <row r="193" spans="1:14" s="79" customFormat="1" ht="14.25" customHeight="1">
      <c r="A193" s="72">
        <v>43460</v>
      </c>
      <c r="B193" s="73" t="s">
        <v>31</v>
      </c>
      <c r="C193" s="73" t="s">
        <v>53</v>
      </c>
      <c r="D193" s="74">
        <v>200</v>
      </c>
      <c r="E193" s="73" t="s">
        <v>1</v>
      </c>
      <c r="F193" s="73">
        <v>3038</v>
      </c>
      <c r="G193" s="73">
        <v>3063</v>
      </c>
      <c r="H193" s="73">
        <v>3098</v>
      </c>
      <c r="I193" s="75">
        <v>3128</v>
      </c>
      <c r="J193" s="76">
        <f t="shared" ref="J193:J198" si="202">(IF(E193="SHORT",F193-G193,IF(E193="LONG",G193-F193)))*D193</f>
        <v>5000</v>
      </c>
      <c r="K193" s="77">
        <f t="shared" ref="K193:K196" si="203">(IF(E193="SHORT",IF(H193="",0,G193-H193),IF(E193="LONG",IF(H193="",0,H193-G193))))*D193</f>
        <v>7000</v>
      </c>
      <c r="L193" s="77">
        <f t="shared" ref="L193" si="204">(IF(E193="SHORT",IF(I193="",0,H193-I193),IF(E193="LONG",IF(I193="",0,(I193-H193)))))*D193</f>
        <v>6000</v>
      </c>
      <c r="M193" s="77">
        <f t="shared" ref="M193:M198" si="205">(K193+J193+L193)/D193</f>
        <v>90</v>
      </c>
      <c r="N193" s="78">
        <f t="shared" ref="N193:N198" si="206">M193*D193</f>
        <v>18000</v>
      </c>
    </row>
    <row r="194" spans="1:14" s="87" customFormat="1" ht="14.25" customHeight="1">
      <c r="A194" s="80">
        <v>43460</v>
      </c>
      <c r="B194" s="81" t="s">
        <v>6</v>
      </c>
      <c r="C194" s="81" t="s">
        <v>55</v>
      </c>
      <c r="D194" s="82">
        <v>10000</v>
      </c>
      <c r="E194" s="81" t="s">
        <v>1</v>
      </c>
      <c r="F194" s="81">
        <v>139.15</v>
      </c>
      <c r="G194" s="81">
        <v>139.69999999999999</v>
      </c>
      <c r="H194" s="81"/>
      <c r="I194" s="83"/>
      <c r="J194" s="84">
        <f t="shared" si="202"/>
        <v>5499.999999999829</v>
      </c>
      <c r="K194" s="85"/>
      <c r="L194" s="85"/>
      <c r="M194" s="85">
        <f t="shared" si="205"/>
        <v>0.54999999999998295</v>
      </c>
      <c r="N194" s="86">
        <f t="shared" si="206"/>
        <v>5499.999999999829</v>
      </c>
    </row>
    <row r="195" spans="1:14" s="87" customFormat="1" ht="14.25" customHeight="1">
      <c r="A195" s="80">
        <v>43460</v>
      </c>
      <c r="B195" s="81" t="s">
        <v>48</v>
      </c>
      <c r="C195" s="81" t="s">
        <v>55</v>
      </c>
      <c r="D195" s="82">
        <v>500</v>
      </c>
      <c r="E195" s="81" t="s">
        <v>1</v>
      </c>
      <c r="F195" s="81">
        <v>747.25</v>
      </c>
      <c r="G195" s="81">
        <v>753.25</v>
      </c>
      <c r="H195" s="81"/>
      <c r="I195" s="83"/>
      <c r="J195" s="84">
        <f t="shared" si="202"/>
        <v>3000</v>
      </c>
      <c r="K195" s="85"/>
      <c r="L195" s="85"/>
      <c r="M195" s="85">
        <f t="shared" si="205"/>
        <v>6</v>
      </c>
      <c r="N195" s="86">
        <f t="shared" si="206"/>
        <v>3000</v>
      </c>
    </row>
    <row r="196" spans="1:14" s="87" customFormat="1" ht="14.25" customHeight="1">
      <c r="A196" s="80">
        <v>43460</v>
      </c>
      <c r="B196" s="81" t="s">
        <v>3</v>
      </c>
      <c r="C196" s="81" t="s">
        <v>55</v>
      </c>
      <c r="D196" s="82">
        <v>2000</v>
      </c>
      <c r="E196" s="81" t="s">
        <v>1</v>
      </c>
      <c r="F196" s="81">
        <v>416.35</v>
      </c>
      <c r="G196" s="81">
        <v>419.35</v>
      </c>
      <c r="H196" s="81">
        <v>423.35</v>
      </c>
      <c r="I196" s="83"/>
      <c r="J196" s="84">
        <f t="shared" si="202"/>
        <v>6000</v>
      </c>
      <c r="K196" s="85">
        <f t="shared" si="203"/>
        <v>8000</v>
      </c>
      <c r="L196" s="85"/>
      <c r="M196" s="85">
        <f t="shared" si="205"/>
        <v>7</v>
      </c>
      <c r="N196" s="86">
        <f t="shared" si="206"/>
        <v>14000</v>
      </c>
    </row>
    <row r="197" spans="1:14" s="87" customFormat="1" ht="14.25" customHeight="1">
      <c r="A197" s="80">
        <v>43460</v>
      </c>
      <c r="B197" s="81" t="s">
        <v>49</v>
      </c>
      <c r="C197" s="81" t="s">
        <v>55</v>
      </c>
      <c r="D197" s="82">
        <v>10000</v>
      </c>
      <c r="E197" s="81" t="s">
        <v>1</v>
      </c>
      <c r="F197" s="81">
        <v>131.55000000000001</v>
      </c>
      <c r="G197" s="81">
        <v>132.1</v>
      </c>
      <c r="H197" s="81"/>
      <c r="I197" s="83"/>
      <c r="J197" s="84">
        <f t="shared" si="202"/>
        <v>5499.999999999829</v>
      </c>
      <c r="K197" s="85"/>
      <c r="L197" s="85"/>
      <c r="M197" s="85">
        <f t="shared" si="205"/>
        <v>0.54999999999998295</v>
      </c>
      <c r="N197" s="86">
        <f t="shared" si="206"/>
        <v>5499.999999999829</v>
      </c>
    </row>
    <row r="198" spans="1:14" s="87" customFormat="1" ht="14.25" customHeight="1">
      <c r="A198" s="80">
        <v>43460</v>
      </c>
      <c r="B198" s="81" t="s">
        <v>5</v>
      </c>
      <c r="C198" s="81" t="s">
        <v>55</v>
      </c>
      <c r="D198" s="82">
        <v>10000</v>
      </c>
      <c r="E198" s="81" t="s">
        <v>2</v>
      </c>
      <c r="F198" s="81">
        <v>176.65</v>
      </c>
      <c r="G198" s="81">
        <v>177.25</v>
      </c>
      <c r="H198" s="81"/>
      <c r="I198" s="83"/>
      <c r="J198" s="84">
        <f t="shared" si="202"/>
        <v>-5999.9999999999436</v>
      </c>
      <c r="K198" s="85"/>
      <c r="L198" s="85"/>
      <c r="M198" s="85">
        <f t="shared" si="205"/>
        <v>-0.59999999999999432</v>
      </c>
      <c r="N198" s="86">
        <f t="shared" si="206"/>
        <v>-5999.9999999999436</v>
      </c>
    </row>
    <row r="199" spans="1:14" s="79" customFormat="1" ht="14.25" customHeight="1">
      <c r="A199" s="72">
        <v>43458</v>
      </c>
      <c r="B199" s="73" t="s">
        <v>32</v>
      </c>
      <c r="C199" s="73" t="s">
        <v>53</v>
      </c>
      <c r="D199" s="74">
        <v>2500</v>
      </c>
      <c r="E199" s="73" t="s">
        <v>2</v>
      </c>
      <c r="F199" s="73">
        <v>264.75</v>
      </c>
      <c r="G199" s="73">
        <v>262.75</v>
      </c>
      <c r="H199" s="73">
        <v>260.05</v>
      </c>
      <c r="I199" s="75">
        <v>257.75</v>
      </c>
      <c r="J199" s="76">
        <f t="shared" ref="J199:J203" si="207">(IF(E199="SHORT",F199-G199,IF(E199="LONG",G199-F199)))*D199</f>
        <v>5000</v>
      </c>
      <c r="K199" s="77">
        <f t="shared" ref="K199:K202" si="208">(IF(E199="SHORT",IF(H199="",0,G199-H199),IF(E199="LONG",IF(H199="",0,H199-G199))))*D199</f>
        <v>6749.9999999999718</v>
      </c>
      <c r="L199" s="77">
        <f t="shared" ref="L199:L202" si="209">(IF(E199="SHORT",IF(I199="",0,H199-I199),IF(E199="LONG",IF(I199="",0,(I199-H199)))))*D199</f>
        <v>5750.0000000000282</v>
      </c>
      <c r="M199" s="77">
        <f t="shared" ref="M199:M203" si="210">(K199+J199+L199)/D199</f>
        <v>7</v>
      </c>
      <c r="N199" s="78">
        <f t="shared" ref="N199:N203" si="211">M199*D199</f>
        <v>17500</v>
      </c>
    </row>
    <row r="200" spans="1:14" s="79" customFormat="1" ht="14.25" customHeight="1">
      <c r="A200" s="72">
        <v>43458</v>
      </c>
      <c r="B200" s="73" t="s">
        <v>31</v>
      </c>
      <c r="C200" s="73" t="s">
        <v>53</v>
      </c>
      <c r="D200" s="74">
        <v>200</v>
      </c>
      <c r="E200" s="73" t="s">
        <v>2</v>
      </c>
      <c r="F200" s="73">
        <v>3235</v>
      </c>
      <c r="G200" s="73">
        <v>3210</v>
      </c>
      <c r="H200" s="73">
        <v>3175</v>
      </c>
      <c r="I200" s="75">
        <v>3145</v>
      </c>
      <c r="J200" s="76">
        <f t="shared" si="207"/>
        <v>5000</v>
      </c>
      <c r="K200" s="77">
        <f t="shared" si="208"/>
        <v>7000</v>
      </c>
      <c r="L200" s="77">
        <f t="shared" si="209"/>
        <v>6000</v>
      </c>
      <c r="M200" s="77">
        <f t="shared" si="210"/>
        <v>90</v>
      </c>
      <c r="N200" s="78">
        <f t="shared" si="211"/>
        <v>18000</v>
      </c>
    </row>
    <row r="201" spans="1:14" s="87" customFormat="1" ht="14.25" customHeight="1">
      <c r="A201" s="80">
        <v>43458</v>
      </c>
      <c r="B201" s="81" t="s">
        <v>48</v>
      </c>
      <c r="C201" s="81" t="s">
        <v>55</v>
      </c>
      <c r="D201" s="82">
        <v>500</v>
      </c>
      <c r="E201" s="81" t="s">
        <v>2</v>
      </c>
      <c r="F201" s="81">
        <v>762.2</v>
      </c>
      <c r="G201" s="81">
        <v>756.2</v>
      </c>
      <c r="H201" s="81"/>
      <c r="I201" s="83"/>
      <c r="J201" s="84">
        <f t="shared" si="207"/>
        <v>3000</v>
      </c>
      <c r="K201" s="85"/>
      <c r="L201" s="85"/>
      <c r="M201" s="85">
        <f t="shared" si="210"/>
        <v>6</v>
      </c>
      <c r="N201" s="86">
        <f t="shared" si="211"/>
        <v>3000</v>
      </c>
    </row>
    <row r="202" spans="1:14" s="79" customFormat="1" ht="14.25" customHeight="1">
      <c r="A202" s="72">
        <v>43458</v>
      </c>
      <c r="B202" s="73" t="s">
        <v>5</v>
      </c>
      <c r="C202" s="73" t="s">
        <v>55</v>
      </c>
      <c r="D202" s="74">
        <v>10000</v>
      </c>
      <c r="E202" s="73" t="s">
        <v>2</v>
      </c>
      <c r="F202" s="73">
        <v>177.9</v>
      </c>
      <c r="G202" s="73">
        <v>177.35</v>
      </c>
      <c r="H202" s="73">
        <v>176.75</v>
      </c>
      <c r="I202" s="75">
        <v>176.05</v>
      </c>
      <c r="J202" s="76">
        <f t="shared" si="207"/>
        <v>5500.0000000001137</v>
      </c>
      <c r="K202" s="77">
        <f t="shared" si="208"/>
        <v>5999.9999999999436</v>
      </c>
      <c r="L202" s="77">
        <f t="shared" si="209"/>
        <v>6999.9999999998863</v>
      </c>
      <c r="M202" s="77">
        <f t="shared" si="210"/>
        <v>1.8499999999999945</v>
      </c>
      <c r="N202" s="78">
        <f t="shared" si="211"/>
        <v>18499.999999999945</v>
      </c>
    </row>
    <row r="203" spans="1:14" s="87" customFormat="1" ht="14.25" customHeight="1">
      <c r="A203" s="80">
        <v>43458</v>
      </c>
      <c r="B203" s="81" t="s">
        <v>4</v>
      </c>
      <c r="C203" s="81" t="s">
        <v>56</v>
      </c>
      <c r="D203" s="82">
        <v>30</v>
      </c>
      <c r="E203" s="81" t="s">
        <v>2</v>
      </c>
      <c r="F203" s="81">
        <v>37388</v>
      </c>
      <c r="G203" s="81">
        <v>37513</v>
      </c>
      <c r="H203" s="81"/>
      <c r="I203" s="83"/>
      <c r="J203" s="84">
        <f t="shared" si="207"/>
        <v>-3750</v>
      </c>
      <c r="K203" s="85"/>
      <c r="L203" s="85"/>
      <c r="M203" s="85">
        <f t="shared" si="210"/>
        <v>-125</v>
      </c>
      <c r="N203" s="86">
        <f t="shared" si="211"/>
        <v>-3750</v>
      </c>
    </row>
    <row r="204" spans="1:14" s="87" customFormat="1" ht="14.25" customHeight="1">
      <c r="A204" s="80">
        <v>43458</v>
      </c>
      <c r="B204" s="81" t="s">
        <v>0</v>
      </c>
      <c r="C204" s="81" t="s">
        <v>56</v>
      </c>
      <c r="D204" s="82">
        <v>100</v>
      </c>
      <c r="E204" s="81" t="s">
        <v>2</v>
      </c>
      <c r="F204" s="81">
        <v>31330</v>
      </c>
      <c r="G204" s="81">
        <v>31405</v>
      </c>
      <c r="H204" s="81"/>
      <c r="I204" s="83"/>
      <c r="J204" s="84">
        <f t="shared" ref="J204:J205" si="212">(IF(E204="SHORT",F204-G204,IF(E204="LONG",G204-F204)))*D204</f>
        <v>-7500</v>
      </c>
      <c r="K204" s="85"/>
      <c r="L204" s="85"/>
      <c r="M204" s="85">
        <f t="shared" ref="M204:M205" si="213">(K204+J204+L204)/D204</f>
        <v>-75</v>
      </c>
      <c r="N204" s="86">
        <f t="shared" ref="N204:N205" si="214">M204*D204</f>
        <v>-7500</v>
      </c>
    </row>
    <row r="205" spans="1:14" s="87" customFormat="1" ht="14.25" customHeight="1">
      <c r="A205" s="80">
        <v>43455</v>
      </c>
      <c r="B205" s="81" t="s">
        <v>31</v>
      </c>
      <c r="C205" s="81" t="s">
        <v>53</v>
      </c>
      <c r="D205" s="82">
        <v>200</v>
      </c>
      <c r="E205" s="81" t="s">
        <v>1</v>
      </c>
      <c r="F205" s="81">
        <v>3255</v>
      </c>
      <c r="G205" s="81">
        <v>3225</v>
      </c>
      <c r="H205" s="81"/>
      <c r="I205" s="83"/>
      <c r="J205" s="84">
        <f t="shared" si="212"/>
        <v>-6000</v>
      </c>
      <c r="K205" s="85"/>
      <c r="L205" s="85"/>
      <c r="M205" s="85">
        <f t="shared" si="213"/>
        <v>-30</v>
      </c>
      <c r="N205" s="86">
        <f t="shared" si="214"/>
        <v>-6000</v>
      </c>
    </row>
    <row r="206" spans="1:14" s="87" customFormat="1" ht="14.25" customHeight="1">
      <c r="A206" s="80">
        <v>43454</v>
      </c>
      <c r="B206" s="81" t="s">
        <v>4</v>
      </c>
      <c r="C206" s="81" t="s">
        <v>56</v>
      </c>
      <c r="D206" s="82">
        <v>30</v>
      </c>
      <c r="E206" s="81" t="s">
        <v>1</v>
      </c>
      <c r="F206" s="81">
        <v>37458</v>
      </c>
      <c r="G206" s="81">
        <v>37333</v>
      </c>
      <c r="H206" s="81"/>
      <c r="I206" s="83"/>
      <c r="J206" s="84">
        <f t="shared" ref="J206:J208" si="215">(IF(E206="SHORT",F206-G206,IF(E206="LONG",G206-F206)))*D206</f>
        <v>-3750</v>
      </c>
      <c r="K206" s="85"/>
      <c r="L206" s="85"/>
      <c r="M206" s="85">
        <f t="shared" ref="M206:M208" si="216">(K206+J206+L206)/D206</f>
        <v>-125</v>
      </c>
      <c r="N206" s="86">
        <f t="shared" ref="N206:N208" si="217">M206*D206</f>
        <v>-3750</v>
      </c>
    </row>
    <row r="207" spans="1:14" s="87" customFormat="1" ht="14.25" customHeight="1">
      <c r="A207" s="80">
        <v>43454</v>
      </c>
      <c r="B207" s="81" t="s">
        <v>5</v>
      </c>
      <c r="C207" s="81" t="s">
        <v>55</v>
      </c>
      <c r="D207" s="82">
        <v>10000</v>
      </c>
      <c r="E207" s="81" t="s">
        <v>1</v>
      </c>
      <c r="F207" s="81">
        <v>180.65</v>
      </c>
      <c r="G207" s="81">
        <v>181.2</v>
      </c>
      <c r="H207" s="81">
        <v>181.9</v>
      </c>
      <c r="I207" s="83"/>
      <c r="J207" s="84">
        <f t="shared" si="215"/>
        <v>5499.999999999829</v>
      </c>
      <c r="K207" s="85">
        <f t="shared" ref="K207" si="218">(IF(E207="SHORT",IF(H207="",0,G207-H207),IF(E207="LONG",IF(H207="",0,H207-G207))))*D207</f>
        <v>7000.000000000171</v>
      </c>
      <c r="L207" s="85"/>
      <c r="M207" s="85">
        <f t="shared" si="216"/>
        <v>1.25</v>
      </c>
      <c r="N207" s="86">
        <f t="shared" si="217"/>
        <v>12500</v>
      </c>
    </row>
    <row r="208" spans="1:14" s="87" customFormat="1" ht="14.25" customHeight="1">
      <c r="A208" s="80">
        <v>43454</v>
      </c>
      <c r="B208" s="81" t="s">
        <v>31</v>
      </c>
      <c r="C208" s="81" t="s">
        <v>53</v>
      </c>
      <c r="D208" s="82">
        <v>200</v>
      </c>
      <c r="E208" s="81" t="s">
        <v>2</v>
      </c>
      <c r="F208" s="81">
        <v>3269</v>
      </c>
      <c r="G208" s="81">
        <v>3299</v>
      </c>
      <c r="H208" s="81"/>
      <c r="I208" s="83"/>
      <c r="J208" s="84">
        <f t="shared" si="215"/>
        <v>-6000</v>
      </c>
      <c r="K208" s="85"/>
      <c r="L208" s="85"/>
      <c r="M208" s="85">
        <f t="shared" si="216"/>
        <v>-30</v>
      </c>
      <c r="N208" s="86">
        <f t="shared" si="217"/>
        <v>-6000</v>
      </c>
    </row>
    <row r="209" spans="1:14" s="87" customFormat="1" ht="14.25" customHeight="1">
      <c r="A209" s="80">
        <v>43453</v>
      </c>
      <c r="B209" s="81" t="s">
        <v>4</v>
      </c>
      <c r="C209" s="81" t="s">
        <v>56</v>
      </c>
      <c r="D209" s="82">
        <v>30</v>
      </c>
      <c r="E209" s="81" t="s">
        <v>1</v>
      </c>
      <c r="F209" s="81">
        <v>37527</v>
      </c>
      <c r="G209" s="81">
        <v>37402</v>
      </c>
      <c r="H209" s="81"/>
      <c r="I209" s="83"/>
      <c r="J209" s="84">
        <f t="shared" ref="J209:J215" si="219">(IF(E209="SHORT",F209-G209,IF(E209="LONG",G209-F209)))*D209</f>
        <v>-3750</v>
      </c>
      <c r="K209" s="85"/>
      <c r="L209" s="85"/>
      <c r="M209" s="85">
        <f t="shared" ref="M209:M215" si="220">(K209+J209+L209)/D209</f>
        <v>-125</v>
      </c>
      <c r="N209" s="86">
        <f t="shared" ref="N209:N215" si="221">M209*D209</f>
        <v>-3750</v>
      </c>
    </row>
    <row r="210" spans="1:14" s="87" customFormat="1" ht="14.25" customHeight="1">
      <c r="A210" s="80">
        <v>43453</v>
      </c>
      <c r="B210" s="81" t="s">
        <v>0</v>
      </c>
      <c r="C210" s="81" t="s">
        <v>56</v>
      </c>
      <c r="D210" s="82">
        <v>100</v>
      </c>
      <c r="E210" s="81" t="s">
        <v>1</v>
      </c>
      <c r="F210" s="81">
        <v>31168</v>
      </c>
      <c r="G210" s="81">
        <v>31098</v>
      </c>
      <c r="H210" s="81"/>
      <c r="I210" s="83"/>
      <c r="J210" s="84">
        <f t="shared" si="219"/>
        <v>-7000</v>
      </c>
      <c r="K210" s="85"/>
      <c r="L210" s="85"/>
      <c r="M210" s="85">
        <f t="shared" si="220"/>
        <v>-70</v>
      </c>
      <c r="N210" s="86">
        <f t="shared" si="221"/>
        <v>-7000</v>
      </c>
    </row>
    <row r="211" spans="1:14" s="87" customFormat="1" ht="14.25" customHeight="1">
      <c r="A211" s="80">
        <v>43453</v>
      </c>
      <c r="B211" s="81" t="s">
        <v>31</v>
      </c>
      <c r="C211" s="81" t="s">
        <v>53</v>
      </c>
      <c r="D211" s="82">
        <v>200</v>
      </c>
      <c r="E211" s="81" t="s">
        <v>2</v>
      </c>
      <c r="F211" s="81">
        <v>3315</v>
      </c>
      <c r="G211" s="81">
        <v>3290</v>
      </c>
      <c r="H211" s="81"/>
      <c r="I211" s="83"/>
      <c r="J211" s="84">
        <f t="shared" si="219"/>
        <v>5000</v>
      </c>
      <c r="K211" s="85"/>
      <c r="L211" s="85"/>
      <c r="M211" s="85">
        <f t="shared" si="220"/>
        <v>25</v>
      </c>
      <c r="N211" s="86">
        <f t="shared" si="221"/>
        <v>5000</v>
      </c>
    </row>
    <row r="212" spans="1:14" s="87" customFormat="1" ht="14.25" customHeight="1">
      <c r="A212" s="80">
        <v>43453</v>
      </c>
      <c r="B212" s="81" t="s">
        <v>6</v>
      </c>
      <c r="C212" s="81" t="s">
        <v>55</v>
      </c>
      <c r="D212" s="82">
        <v>10000</v>
      </c>
      <c r="E212" s="81" t="s">
        <v>1</v>
      </c>
      <c r="F212" s="81">
        <v>138.15</v>
      </c>
      <c r="G212" s="81">
        <v>137.55000000000001</v>
      </c>
      <c r="H212" s="81"/>
      <c r="I212" s="83"/>
      <c r="J212" s="84">
        <f t="shared" si="219"/>
        <v>-5999.9999999999436</v>
      </c>
      <c r="K212" s="85"/>
      <c r="L212" s="85"/>
      <c r="M212" s="85">
        <f t="shared" si="220"/>
        <v>-0.59999999999999432</v>
      </c>
      <c r="N212" s="86">
        <f t="shared" si="221"/>
        <v>-5999.9999999999436</v>
      </c>
    </row>
    <row r="213" spans="1:14" s="87" customFormat="1" ht="14.25" customHeight="1">
      <c r="A213" s="80">
        <v>43453</v>
      </c>
      <c r="B213" s="81" t="s">
        <v>3</v>
      </c>
      <c r="C213" s="81" t="s">
        <v>55</v>
      </c>
      <c r="D213" s="82">
        <v>2000</v>
      </c>
      <c r="E213" s="81" t="s">
        <v>1</v>
      </c>
      <c r="F213" s="81">
        <v>419.8</v>
      </c>
      <c r="G213" s="81">
        <v>422.8</v>
      </c>
      <c r="H213" s="81"/>
      <c r="I213" s="83"/>
      <c r="J213" s="84">
        <f t="shared" si="219"/>
        <v>6000</v>
      </c>
      <c r="K213" s="85"/>
      <c r="L213" s="85"/>
      <c r="M213" s="85">
        <f t="shared" si="220"/>
        <v>3</v>
      </c>
      <c r="N213" s="86">
        <f t="shared" si="221"/>
        <v>6000</v>
      </c>
    </row>
    <row r="214" spans="1:14" s="87" customFormat="1" ht="14.25" customHeight="1">
      <c r="A214" s="80">
        <v>43453</v>
      </c>
      <c r="B214" s="81" t="s">
        <v>48</v>
      </c>
      <c r="C214" s="81" t="s">
        <v>55</v>
      </c>
      <c r="D214" s="82">
        <v>500</v>
      </c>
      <c r="E214" s="81" t="s">
        <v>1</v>
      </c>
      <c r="F214" s="81">
        <v>758.15</v>
      </c>
      <c r="G214" s="81">
        <v>764.15</v>
      </c>
      <c r="H214" s="81"/>
      <c r="I214" s="83"/>
      <c r="J214" s="84">
        <f t="shared" si="219"/>
        <v>3000</v>
      </c>
      <c r="K214" s="85"/>
      <c r="L214" s="85"/>
      <c r="M214" s="85">
        <f t="shared" si="220"/>
        <v>6</v>
      </c>
      <c r="N214" s="86">
        <f t="shared" si="221"/>
        <v>3000</v>
      </c>
    </row>
    <row r="215" spans="1:14" s="87" customFormat="1" ht="14.25" customHeight="1">
      <c r="A215" s="80">
        <v>43453</v>
      </c>
      <c r="B215" s="81" t="s">
        <v>5</v>
      </c>
      <c r="C215" s="81" t="s">
        <v>55</v>
      </c>
      <c r="D215" s="82">
        <v>10000</v>
      </c>
      <c r="E215" s="81" t="s">
        <v>1</v>
      </c>
      <c r="F215" s="81">
        <v>180.9</v>
      </c>
      <c r="G215" s="81">
        <v>181.45</v>
      </c>
      <c r="H215" s="81"/>
      <c r="I215" s="83"/>
      <c r="J215" s="84">
        <f t="shared" si="219"/>
        <v>5499.999999999829</v>
      </c>
      <c r="K215" s="85"/>
      <c r="L215" s="85"/>
      <c r="M215" s="85">
        <f t="shared" si="220"/>
        <v>0.54999999999998295</v>
      </c>
      <c r="N215" s="86">
        <f t="shared" si="221"/>
        <v>5499.999999999829</v>
      </c>
    </row>
    <row r="216" spans="1:14" s="79" customFormat="1" ht="14.25" customHeight="1">
      <c r="A216" s="72">
        <v>43452</v>
      </c>
      <c r="B216" s="73" t="s">
        <v>31</v>
      </c>
      <c r="C216" s="73" t="s">
        <v>53</v>
      </c>
      <c r="D216" s="74">
        <v>200</v>
      </c>
      <c r="E216" s="73" t="s">
        <v>2</v>
      </c>
      <c r="F216" s="73">
        <v>3495</v>
      </c>
      <c r="G216" s="73">
        <v>3470</v>
      </c>
      <c r="H216" s="73">
        <v>3435</v>
      </c>
      <c r="I216" s="75">
        <v>3405</v>
      </c>
      <c r="J216" s="76">
        <f t="shared" ref="J216:J222" si="222">(IF(E216="SHORT",F216-G216,IF(E216="LONG",G216-F216)))*D216</f>
        <v>5000</v>
      </c>
      <c r="K216" s="77">
        <f t="shared" ref="K216:K222" si="223">(IF(E216="SHORT",IF(H216="",0,G216-H216),IF(E216="LONG",IF(H216="",0,H216-G216))))*D216</f>
        <v>7000</v>
      </c>
      <c r="L216" s="77">
        <f t="shared" ref="L216:L222" si="224">(IF(E216="SHORT",IF(I216="",0,H216-I216),IF(E216="LONG",IF(I216="",0,(I216-H216)))))*D216</f>
        <v>6000</v>
      </c>
      <c r="M216" s="77">
        <f t="shared" ref="M216:M222" si="225">(K216+J216+L216)/D216</f>
        <v>90</v>
      </c>
      <c r="N216" s="78">
        <f t="shared" ref="N216:N222" si="226">M216*D216</f>
        <v>18000</v>
      </c>
    </row>
    <row r="217" spans="1:14" s="87" customFormat="1" ht="14.25" customHeight="1">
      <c r="A217" s="80">
        <v>43452</v>
      </c>
      <c r="B217" s="81" t="s">
        <v>32</v>
      </c>
      <c r="C217" s="81" t="s">
        <v>53</v>
      </c>
      <c r="D217" s="82">
        <v>2500</v>
      </c>
      <c r="E217" s="81" t="s">
        <v>2</v>
      </c>
      <c r="F217" s="81">
        <v>259</v>
      </c>
      <c r="G217" s="81">
        <v>257</v>
      </c>
      <c r="H217" s="81">
        <v>254.5</v>
      </c>
      <c r="I217" s="83"/>
      <c r="J217" s="84">
        <f t="shared" si="222"/>
        <v>5000</v>
      </c>
      <c r="K217" s="85">
        <f t="shared" si="223"/>
        <v>6250</v>
      </c>
      <c r="L217" s="85"/>
      <c r="M217" s="85">
        <f t="shared" si="225"/>
        <v>4.5</v>
      </c>
      <c r="N217" s="86">
        <f t="shared" si="226"/>
        <v>11250</v>
      </c>
    </row>
    <row r="218" spans="1:14" s="79" customFormat="1" ht="14.25" customHeight="1">
      <c r="A218" s="72">
        <v>43452</v>
      </c>
      <c r="B218" s="73" t="s">
        <v>4</v>
      </c>
      <c r="C218" s="73" t="s">
        <v>56</v>
      </c>
      <c r="D218" s="74">
        <v>30</v>
      </c>
      <c r="E218" s="73" t="s">
        <v>2</v>
      </c>
      <c r="F218" s="73">
        <v>37838</v>
      </c>
      <c r="G218" s="73">
        <v>37738</v>
      </c>
      <c r="H218" s="73">
        <v>37613</v>
      </c>
      <c r="I218" s="75">
        <v>37498</v>
      </c>
      <c r="J218" s="76">
        <f t="shared" si="222"/>
        <v>3000</v>
      </c>
      <c r="K218" s="77">
        <f t="shared" si="223"/>
        <v>3750</v>
      </c>
      <c r="L218" s="77">
        <f t="shared" si="224"/>
        <v>3450</v>
      </c>
      <c r="M218" s="77">
        <f t="shared" si="225"/>
        <v>340</v>
      </c>
      <c r="N218" s="78">
        <f t="shared" si="226"/>
        <v>10200</v>
      </c>
    </row>
    <row r="219" spans="1:14" s="79" customFormat="1" ht="14.25" customHeight="1">
      <c r="A219" s="72">
        <v>43452</v>
      </c>
      <c r="B219" s="73" t="s">
        <v>0</v>
      </c>
      <c r="C219" s="73" t="s">
        <v>56</v>
      </c>
      <c r="D219" s="74">
        <v>100</v>
      </c>
      <c r="E219" s="73" t="s">
        <v>2</v>
      </c>
      <c r="F219" s="73">
        <v>31483</v>
      </c>
      <c r="G219" s="73">
        <v>31418</v>
      </c>
      <c r="H219" s="73">
        <v>31343</v>
      </c>
      <c r="I219" s="75">
        <v>31273</v>
      </c>
      <c r="J219" s="76">
        <f t="shared" si="222"/>
        <v>6500</v>
      </c>
      <c r="K219" s="77">
        <f t="shared" si="223"/>
        <v>7500</v>
      </c>
      <c r="L219" s="77">
        <f t="shared" si="224"/>
        <v>7000</v>
      </c>
      <c r="M219" s="77">
        <f t="shared" si="225"/>
        <v>210</v>
      </c>
      <c r="N219" s="78">
        <f t="shared" si="226"/>
        <v>21000</v>
      </c>
    </row>
    <row r="220" spans="1:14" s="87" customFormat="1" ht="14.25" customHeight="1">
      <c r="A220" s="80">
        <v>43452</v>
      </c>
      <c r="B220" s="81" t="s">
        <v>6</v>
      </c>
      <c r="C220" s="81" t="s">
        <v>55</v>
      </c>
      <c r="D220" s="82">
        <v>10000</v>
      </c>
      <c r="E220" s="81" t="s">
        <v>2</v>
      </c>
      <c r="F220" s="81">
        <v>136.85</v>
      </c>
      <c r="G220" s="81">
        <v>137.44999999999999</v>
      </c>
      <c r="H220" s="81"/>
      <c r="I220" s="83"/>
      <c r="J220" s="84">
        <f t="shared" si="222"/>
        <v>-5999.9999999999436</v>
      </c>
      <c r="K220" s="85"/>
      <c r="L220" s="85"/>
      <c r="M220" s="85">
        <f t="shared" si="225"/>
        <v>-0.59999999999999432</v>
      </c>
      <c r="N220" s="86">
        <f t="shared" si="226"/>
        <v>-5999.9999999999436</v>
      </c>
    </row>
    <row r="221" spans="1:14" s="79" customFormat="1" ht="14.25" customHeight="1">
      <c r="A221" s="72">
        <v>43452</v>
      </c>
      <c r="B221" s="73" t="s">
        <v>49</v>
      </c>
      <c r="C221" s="73" t="s">
        <v>55</v>
      </c>
      <c r="D221" s="74">
        <v>10000</v>
      </c>
      <c r="E221" s="73" t="s">
        <v>2</v>
      </c>
      <c r="F221" s="73">
        <v>138.25</v>
      </c>
      <c r="G221" s="73">
        <v>137.69999999999999</v>
      </c>
      <c r="H221" s="73">
        <v>137</v>
      </c>
      <c r="I221" s="75">
        <v>136.4</v>
      </c>
      <c r="J221" s="76">
        <f t="shared" si="222"/>
        <v>5500.0000000001137</v>
      </c>
      <c r="K221" s="77">
        <f t="shared" si="223"/>
        <v>6999.9999999998863</v>
      </c>
      <c r="L221" s="77">
        <f t="shared" si="224"/>
        <v>5999.9999999999436</v>
      </c>
      <c r="M221" s="77">
        <f t="shared" si="225"/>
        <v>1.8499999999999941</v>
      </c>
      <c r="N221" s="78">
        <f t="shared" si="226"/>
        <v>18499.999999999942</v>
      </c>
    </row>
    <row r="222" spans="1:14" s="79" customFormat="1" ht="14.25" customHeight="1">
      <c r="A222" s="72">
        <v>43452</v>
      </c>
      <c r="B222" s="73" t="s">
        <v>5</v>
      </c>
      <c r="C222" s="73" t="s">
        <v>55</v>
      </c>
      <c r="D222" s="74">
        <v>10000</v>
      </c>
      <c r="E222" s="73" t="s">
        <v>2</v>
      </c>
      <c r="F222" s="73">
        <v>184.1</v>
      </c>
      <c r="G222" s="73">
        <v>183.55</v>
      </c>
      <c r="H222" s="73">
        <v>182.85</v>
      </c>
      <c r="I222" s="75">
        <v>182.25</v>
      </c>
      <c r="J222" s="76">
        <f t="shared" si="222"/>
        <v>5499.999999999829</v>
      </c>
      <c r="K222" s="77">
        <f t="shared" si="223"/>
        <v>7000.000000000171</v>
      </c>
      <c r="L222" s="77">
        <f t="shared" si="224"/>
        <v>5999.9999999999436</v>
      </c>
      <c r="M222" s="77">
        <f t="shared" si="225"/>
        <v>1.8499999999999941</v>
      </c>
      <c r="N222" s="78">
        <f t="shared" si="226"/>
        <v>18499.999999999942</v>
      </c>
    </row>
    <row r="223" spans="1:14" s="87" customFormat="1" ht="14.25" customHeight="1">
      <c r="A223" s="80">
        <v>43451</v>
      </c>
      <c r="B223" s="81" t="s">
        <v>0</v>
      </c>
      <c r="C223" s="81" t="s">
        <v>56</v>
      </c>
      <c r="D223" s="82">
        <v>100</v>
      </c>
      <c r="E223" s="81" t="s">
        <v>1</v>
      </c>
      <c r="F223" s="81">
        <v>31444</v>
      </c>
      <c r="G223" s="81">
        <v>31589</v>
      </c>
      <c r="H223" s="81"/>
      <c r="I223" s="83"/>
      <c r="J223" s="84">
        <f t="shared" ref="J223:J231" si="227">(IF(E223="SHORT",F223-G223,IF(E223="LONG",G223-F223)))*D223</f>
        <v>14500</v>
      </c>
      <c r="K223" s="85"/>
      <c r="L223" s="85"/>
      <c r="M223" s="85">
        <f t="shared" ref="M223:M231" si="228">(K223+J223+L223)/D223</f>
        <v>145</v>
      </c>
      <c r="N223" s="86">
        <f t="shared" ref="N223:N231" si="229">M223*D223</f>
        <v>14500</v>
      </c>
    </row>
    <row r="224" spans="1:14" s="87" customFormat="1" ht="14.25" customHeight="1">
      <c r="A224" s="80">
        <v>43451</v>
      </c>
      <c r="B224" s="81" t="s">
        <v>4</v>
      </c>
      <c r="C224" s="81" t="s">
        <v>56</v>
      </c>
      <c r="D224" s="82">
        <v>30</v>
      </c>
      <c r="E224" s="81" t="s">
        <v>1</v>
      </c>
      <c r="F224" s="81">
        <v>38015</v>
      </c>
      <c r="G224" s="81">
        <v>38115</v>
      </c>
      <c r="H224" s="81"/>
      <c r="I224" s="83"/>
      <c r="J224" s="84">
        <f t="shared" si="227"/>
        <v>3000</v>
      </c>
      <c r="K224" s="85"/>
      <c r="L224" s="85"/>
      <c r="M224" s="85">
        <f t="shared" si="228"/>
        <v>100</v>
      </c>
      <c r="N224" s="86">
        <f t="shared" si="229"/>
        <v>3000</v>
      </c>
    </row>
    <row r="225" spans="1:14" s="87" customFormat="1" ht="14.25" customHeight="1">
      <c r="A225" s="80">
        <v>43451</v>
      </c>
      <c r="B225" s="81" t="s">
        <v>48</v>
      </c>
      <c r="C225" s="81" t="s">
        <v>55</v>
      </c>
      <c r="D225" s="82">
        <v>500</v>
      </c>
      <c r="E225" s="81" t="s">
        <v>2</v>
      </c>
      <c r="F225" s="81">
        <v>789.95</v>
      </c>
      <c r="G225" s="81">
        <v>783.95</v>
      </c>
      <c r="H225" s="81"/>
      <c r="I225" s="83"/>
      <c r="J225" s="84">
        <f t="shared" si="227"/>
        <v>3000</v>
      </c>
      <c r="K225" s="85"/>
      <c r="L225" s="85"/>
      <c r="M225" s="85">
        <f t="shared" si="228"/>
        <v>6</v>
      </c>
      <c r="N225" s="86">
        <f t="shared" si="229"/>
        <v>3000</v>
      </c>
    </row>
    <row r="226" spans="1:14" s="87" customFormat="1" ht="14.25" customHeight="1">
      <c r="A226" s="80">
        <v>43451</v>
      </c>
      <c r="B226" s="81" t="s">
        <v>5</v>
      </c>
      <c r="C226" s="81" t="s">
        <v>55</v>
      </c>
      <c r="D226" s="82">
        <v>10000</v>
      </c>
      <c r="E226" s="81" t="s">
        <v>2</v>
      </c>
      <c r="F226" s="81">
        <v>184.25</v>
      </c>
      <c r="G226" s="81">
        <v>183.7</v>
      </c>
      <c r="H226" s="81">
        <v>183</v>
      </c>
      <c r="I226" s="83"/>
      <c r="J226" s="84">
        <f t="shared" si="227"/>
        <v>5500.0000000001137</v>
      </c>
      <c r="K226" s="85">
        <f t="shared" ref="K226:K230" si="230">(IF(E226="SHORT",IF(H226="",0,G226-H226),IF(E226="LONG",IF(H226="",0,H226-G226))))*D226</f>
        <v>6999.9999999998863</v>
      </c>
      <c r="L226" s="85"/>
      <c r="M226" s="85">
        <f t="shared" si="228"/>
        <v>1.25</v>
      </c>
      <c r="N226" s="86">
        <f t="shared" si="229"/>
        <v>12500</v>
      </c>
    </row>
    <row r="227" spans="1:14" s="87" customFormat="1" ht="14.25" customHeight="1">
      <c r="A227" s="80">
        <v>43451</v>
      </c>
      <c r="B227" s="81" t="s">
        <v>3</v>
      </c>
      <c r="C227" s="81" t="s">
        <v>55</v>
      </c>
      <c r="D227" s="82">
        <v>2000</v>
      </c>
      <c r="E227" s="81" t="s">
        <v>2</v>
      </c>
      <c r="F227" s="81">
        <v>440.05</v>
      </c>
      <c r="G227" s="81">
        <v>437.05</v>
      </c>
      <c r="H227" s="81"/>
      <c r="I227" s="83"/>
      <c r="J227" s="84">
        <f t="shared" si="227"/>
        <v>6000</v>
      </c>
      <c r="K227" s="85"/>
      <c r="L227" s="85"/>
      <c r="M227" s="85">
        <f t="shared" si="228"/>
        <v>3</v>
      </c>
      <c r="N227" s="86">
        <f t="shared" si="229"/>
        <v>6000</v>
      </c>
    </row>
    <row r="228" spans="1:14" s="79" customFormat="1" ht="14.25" customHeight="1">
      <c r="A228" s="72">
        <v>43451</v>
      </c>
      <c r="B228" s="73" t="s">
        <v>49</v>
      </c>
      <c r="C228" s="73" t="s">
        <v>55</v>
      </c>
      <c r="D228" s="74">
        <v>10000</v>
      </c>
      <c r="E228" s="73" t="s">
        <v>1</v>
      </c>
      <c r="F228" s="73">
        <v>137.25</v>
      </c>
      <c r="G228" s="73">
        <v>137.80000000000001</v>
      </c>
      <c r="H228" s="73">
        <v>138.5</v>
      </c>
      <c r="I228" s="75">
        <v>139.1</v>
      </c>
      <c r="J228" s="76">
        <f t="shared" si="227"/>
        <v>5500.0000000001137</v>
      </c>
      <c r="K228" s="77">
        <f t="shared" si="230"/>
        <v>6999.9999999998863</v>
      </c>
      <c r="L228" s="77">
        <f t="shared" ref="L228" si="231">(IF(E228="SHORT",IF(I228="",0,H228-I228),IF(E228="LONG",IF(I228="",0,(I228-H228)))))*D228</f>
        <v>5999.9999999999436</v>
      </c>
      <c r="M228" s="77">
        <f t="shared" si="228"/>
        <v>1.8499999999999941</v>
      </c>
      <c r="N228" s="78">
        <f t="shared" si="229"/>
        <v>18499.999999999942</v>
      </c>
    </row>
    <row r="229" spans="1:14" s="87" customFormat="1" ht="14.25" customHeight="1">
      <c r="A229" s="80">
        <v>43451</v>
      </c>
      <c r="B229" s="81" t="s">
        <v>6</v>
      </c>
      <c r="C229" s="81" t="s">
        <v>55</v>
      </c>
      <c r="D229" s="82">
        <v>10000</v>
      </c>
      <c r="E229" s="81" t="s">
        <v>1</v>
      </c>
      <c r="F229" s="81">
        <v>140.25</v>
      </c>
      <c r="G229" s="81">
        <v>139.65</v>
      </c>
      <c r="H229" s="81"/>
      <c r="I229" s="83"/>
      <c r="J229" s="84">
        <f t="shared" si="227"/>
        <v>-5999.9999999999436</v>
      </c>
      <c r="K229" s="85"/>
      <c r="L229" s="85"/>
      <c r="M229" s="85">
        <f t="shared" si="228"/>
        <v>-0.59999999999999432</v>
      </c>
      <c r="N229" s="86">
        <f t="shared" si="229"/>
        <v>-5999.9999999999436</v>
      </c>
    </row>
    <row r="230" spans="1:14" s="87" customFormat="1" ht="14.25" customHeight="1">
      <c r="A230" s="80">
        <v>43451</v>
      </c>
      <c r="B230" s="81" t="s">
        <v>32</v>
      </c>
      <c r="C230" s="81" t="s">
        <v>53</v>
      </c>
      <c r="D230" s="82">
        <v>2500</v>
      </c>
      <c r="E230" s="81" t="s">
        <v>1</v>
      </c>
      <c r="F230" s="81">
        <v>261.5</v>
      </c>
      <c r="G230" s="81">
        <v>263.5</v>
      </c>
      <c r="H230" s="81">
        <v>266</v>
      </c>
      <c r="I230" s="83"/>
      <c r="J230" s="84">
        <f t="shared" si="227"/>
        <v>5000</v>
      </c>
      <c r="K230" s="85">
        <f t="shared" si="230"/>
        <v>6250</v>
      </c>
      <c r="L230" s="85"/>
      <c r="M230" s="85">
        <f t="shared" si="228"/>
        <v>4.5</v>
      </c>
      <c r="N230" s="86">
        <f t="shared" si="229"/>
        <v>11250</v>
      </c>
    </row>
    <row r="231" spans="1:14" s="87" customFormat="1" ht="14.25" customHeight="1">
      <c r="A231" s="80">
        <v>43451</v>
      </c>
      <c r="B231" s="81" t="s">
        <v>31</v>
      </c>
      <c r="C231" s="81" t="s">
        <v>53</v>
      </c>
      <c r="D231" s="82">
        <v>200</v>
      </c>
      <c r="E231" s="81" t="s">
        <v>2</v>
      </c>
      <c r="F231" s="81">
        <v>3673</v>
      </c>
      <c r="G231" s="81">
        <v>3703</v>
      </c>
      <c r="H231" s="81"/>
      <c r="I231" s="83"/>
      <c r="J231" s="84">
        <f t="shared" si="227"/>
        <v>-6000</v>
      </c>
      <c r="K231" s="85"/>
      <c r="L231" s="85"/>
      <c r="M231" s="85">
        <f t="shared" si="228"/>
        <v>-30</v>
      </c>
      <c r="N231" s="86">
        <f t="shared" si="229"/>
        <v>-6000</v>
      </c>
    </row>
    <row r="232" spans="1:14" s="87" customFormat="1" ht="14.25" customHeight="1">
      <c r="A232" s="80">
        <v>43448</v>
      </c>
      <c r="B232" s="81" t="s">
        <v>0</v>
      </c>
      <c r="C232" s="81" t="s">
        <v>56</v>
      </c>
      <c r="D232" s="82">
        <v>100</v>
      </c>
      <c r="E232" s="81" t="s">
        <v>1</v>
      </c>
      <c r="F232" s="81">
        <v>31557</v>
      </c>
      <c r="G232" s="81">
        <v>31622</v>
      </c>
      <c r="H232" s="81"/>
      <c r="I232" s="83"/>
      <c r="J232" s="84">
        <f t="shared" ref="J232:J238" si="232">(IF(E232="SHORT",F232-G232,IF(E232="LONG",G232-F232)))*D232</f>
        <v>6500</v>
      </c>
      <c r="K232" s="85"/>
      <c r="L232" s="85"/>
      <c r="M232" s="85">
        <f t="shared" ref="M232:M238" si="233">(K232+J232+L232)/D232</f>
        <v>65</v>
      </c>
      <c r="N232" s="86">
        <f t="shared" ref="N232:N238" si="234">M232*D232</f>
        <v>6500</v>
      </c>
    </row>
    <row r="233" spans="1:14" s="87" customFormat="1" ht="14.25" customHeight="1">
      <c r="A233" s="80">
        <v>43448</v>
      </c>
      <c r="B233" s="81" t="s">
        <v>32</v>
      </c>
      <c r="C233" s="81" t="s">
        <v>53</v>
      </c>
      <c r="D233" s="82">
        <v>2500</v>
      </c>
      <c r="E233" s="81" t="s">
        <v>1</v>
      </c>
      <c r="F233" s="81">
        <v>285.2</v>
      </c>
      <c r="G233" s="81">
        <v>282.7</v>
      </c>
      <c r="H233" s="81"/>
      <c r="I233" s="83"/>
      <c r="J233" s="84">
        <f t="shared" si="232"/>
        <v>-6250</v>
      </c>
      <c r="K233" s="85"/>
      <c r="L233" s="85"/>
      <c r="M233" s="85">
        <f t="shared" si="233"/>
        <v>-2.5</v>
      </c>
      <c r="N233" s="86">
        <f t="shared" si="234"/>
        <v>-6250</v>
      </c>
    </row>
    <row r="234" spans="1:14" s="87" customFormat="1" ht="14.25" customHeight="1">
      <c r="A234" s="80">
        <v>43448</v>
      </c>
      <c r="B234" s="81" t="s">
        <v>3</v>
      </c>
      <c r="C234" s="81" t="s">
        <v>55</v>
      </c>
      <c r="D234" s="82">
        <v>2000</v>
      </c>
      <c r="E234" s="81" t="s">
        <v>1</v>
      </c>
      <c r="F234" s="81">
        <v>439</v>
      </c>
      <c r="G234" s="81">
        <v>442</v>
      </c>
      <c r="H234" s="81"/>
      <c r="I234" s="83"/>
      <c r="J234" s="84">
        <f t="shared" si="232"/>
        <v>6000</v>
      </c>
      <c r="K234" s="85"/>
      <c r="L234" s="85"/>
      <c r="M234" s="85">
        <f t="shared" si="233"/>
        <v>3</v>
      </c>
      <c r="N234" s="86">
        <f t="shared" si="234"/>
        <v>6000</v>
      </c>
    </row>
    <row r="235" spans="1:14" s="87" customFormat="1" ht="14.25" customHeight="1">
      <c r="A235" s="80">
        <v>43448</v>
      </c>
      <c r="B235" s="81" t="s">
        <v>6</v>
      </c>
      <c r="C235" s="81" t="s">
        <v>55</v>
      </c>
      <c r="D235" s="82">
        <v>10000</v>
      </c>
      <c r="E235" s="81" t="s">
        <v>1</v>
      </c>
      <c r="F235" s="81">
        <v>139.9</v>
      </c>
      <c r="G235" s="81">
        <v>140.44999999999999</v>
      </c>
      <c r="H235" s="81"/>
      <c r="I235" s="83"/>
      <c r="J235" s="84">
        <f t="shared" si="232"/>
        <v>5499.999999999829</v>
      </c>
      <c r="K235" s="85"/>
      <c r="L235" s="85"/>
      <c r="M235" s="85">
        <f t="shared" si="233"/>
        <v>0.54999999999998295</v>
      </c>
      <c r="N235" s="86">
        <f t="shared" si="234"/>
        <v>5499.999999999829</v>
      </c>
    </row>
    <row r="236" spans="1:14" s="87" customFormat="1" ht="14.25" customHeight="1">
      <c r="A236" s="80">
        <v>43448</v>
      </c>
      <c r="B236" s="81" t="s">
        <v>49</v>
      </c>
      <c r="C236" s="81" t="s">
        <v>55</v>
      </c>
      <c r="D236" s="82">
        <v>10000</v>
      </c>
      <c r="E236" s="81" t="s">
        <v>2</v>
      </c>
      <c r="F236" s="81">
        <v>137.65</v>
      </c>
      <c r="G236" s="81">
        <v>137.5</v>
      </c>
      <c r="H236" s="81"/>
      <c r="I236" s="83"/>
      <c r="J236" s="84">
        <f t="shared" si="232"/>
        <v>1500.0000000000568</v>
      </c>
      <c r="K236" s="85"/>
      <c r="L236" s="85"/>
      <c r="M236" s="85">
        <f t="shared" si="233"/>
        <v>0.15000000000000568</v>
      </c>
      <c r="N236" s="86">
        <f t="shared" si="234"/>
        <v>1500.0000000000568</v>
      </c>
    </row>
    <row r="237" spans="1:14" s="87" customFormat="1" ht="14.25" customHeight="1">
      <c r="A237" s="80">
        <v>43448</v>
      </c>
      <c r="B237" s="81" t="s">
        <v>48</v>
      </c>
      <c r="C237" s="81" t="s">
        <v>55</v>
      </c>
      <c r="D237" s="82">
        <v>500</v>
      </c>
      <c r="E237" s="81" t="s">
        <v>2</v>
      </c>
      <c r="F237" s="81">
        <v>773.5</v>
      </c>
      <c r="G237" s="81">
        <v>780.5</v>
      </c>
      <c r="H237" s="81"/>
      <c r="I237" s="83"/>
      <c r="J237" s="84">
        <f t="shared" si="232"/>
        <v>-3500</v>
      </c>
      <c r="K237" s="85"/>
      <c r="L237" s="85"/>
      <c r="M237" s="85">
        <f t="shared" si="233"/>
        <v>-7</v>
      </c>
      <c r="N237" s="86">
        <f t="shared" si="234"/>
        <v>-3500</v>
      </c>
    </row>
    <row r="238" spans="1:14" s="87" customFormat="1" ht="14.25" customHeight="1">
      <c r="A238" s="80">
        <v>43448</v>
      </c>
      <c r="B238" s="81" t="s">
        <v>31</v>
      </c>
      <c r="C238" s="81" t="s">
        <v>53</v>
      </c>
      <c r="D238" s="82">
        <v>200</v>
      </c>
      <c r="E238" s="81" t="s">
        <v>1</v>
      </c>
      <c r="F238" s="81">
        <v>3774</v>
      </c>
      <c r="G238" s="81">
        <v>3798</v>
      </c>
      <c r="H238" s="81"/>
      <c r="I238" s="83"/>
      <c r="J238" s="84">
        <f t="shared" si="232"/>
        <v>4800</v>
      </c>
      <c r="K238" s="85"/>
      <c r="L238" s="85"/>
      <c r="M238" s="85">
        <f t="shared" si="233"/>
        <v>24</v>
      </c>
      <c r="N238" s="86">
        <f t="shared" si="234"/>
        <v>4800</v>
      </c>
    </row>
    <row r="239" spans="1:14" s="87" customFormat="1" ht="14.25" customHeight="1">
      <c r="A239" s="80">
        <v>43447</v>
      </c>
      <c r="B239" s="81" t="s">
        <v>0</v>
      </c>
      <c r="C239" s="81" t="s">
        <v>56</v>
      </c>
      <c r="D239" s="82">
        <v>100</v>
      </c>
      <c r="E239" s="81" t="s">
        <v>1</v>
      </c>
      <c r="F239" s="81">
        <v>31615</v>
      </c>
      <c r="G239" s="81">
        <v>31680</v>
      </c>
      <c r="H239" s="81"/>
      <c r="I239" s="83"/>
      <c r="J239" s="84">
        <f t="shared" ref="J239:J245" si="235">(IF(E239="SHORT",F239-G239,IF(E239="LONG",G239-F239)))*D239</f>
        <v>6500</v>
      </c>
      <c r="K239" s="85"/>
      <c r="L239" s="85"/>
      <c r="M239" s="85">
        <f t="shared" ref="M239:M245" si="236">(K239+J239+L239)/D239</f>
        <v>65</v>
      </c>
      <c r="N239" s="86">
        <f t="shared" ref="N239:N245" si="237">M239*D239</f>
        <v>6500</v>
      </c>
    </row>
    <row r="240" spans="1:14" s="87" customFormat="1" ht="14.25" customHeight="1">
      <c r="A240" s="80">
        <v>43447</v>
      </c>
      <c r="B240" s="81" t="s">
        <v>4</v>
      </c>
      <c r="C240" s="81" t="s">
        <v>56</v>
      </c>
      <c r="D240" s="82">
        <v>30</v>
      </c>
      <c r="E240" s="81" t="s">
        <v>1</v>
      </c>
      <c r="F240" s="81">
        <v>38380</v>
      </c>
      <c r="G240" s="81">
        <v>38480</v>
      </c>
      <c r="H240" s="81"/>
      <c r="I240" s="83"/>
      <c r="J240" s="84">
        <f t="shared" si="235"/>
        <v>3000</v>
      </c>
      <c r="K240" s="85"/>
      <c r="L240" s="85"/>
      <c r="M240" s="85">
        <f t="shared" si="236"/>
        <v>100</v>
      </c>
      <c r="N240" s="86">
        <f t="shared" si="237"/>
        <v>3000</v>
      </c>
    </row>
    <row r="241" spans="1:14" s="87" customFormat="1" ht="14.25" customHeight="1">
      <c r="A241" s="80">
        <v>43447</v>
      </c>
      <c r="B241" s="81" t="s">
        <v>3</v>
      </c>
      <c r="C241" s="81" t="s">
        <v>55</v>
      </c>
      <c r="D241" s="82">
        <v>2000</v>
      </c>
      <c r="E241" s="81" t="s">
        <v>2</v>
      </c>
      <c r="F241" s="81">
        <v>445.25</v>
      </c>
      <c r="G241" s="81">
        <v>442.25</v>
      </c>
      <c r="H241" s="81"/>
      <c r="I241" s="83"/>
      <c r="J241" s="84">
        <f t="shared" si="235"/>
        <v>6000</v>
      </c>
      <c r="K241" s="85"/>
      <c r="L241" s="85"/>
      <c r="M241" s="85">
        <f t="shared" si="236"/>
        <v>3</v>
      </c>
      <c r="N241" s="86">
        <f t="shared" si="237"/>
        <v>6000</v>
      </c>
    </row>
    <row r="242" spans="1:14" s="87" customFormat="1" ht="14.25" customHeight="1">
      <c r="A242" s="80">
        <v>43447</v>
      </c>
      <c r="B242" s="81" t="s">
        <v>5</v>
      </c>
      <c r="C242" s="81" t="s">
        <v>55</v>
      </c>
      <c r="D242" s="82">
        <v>10000</v>
      </c>
      <c r="E242" s="81" t="s">
        <v>2</v>
      </c>
      <c r="F242" s="81">
        <v>187.95</v>
      </c>
      <c r="G242" s="81">
        <v>187.4</v>
      </c>
      <c r="H242" s="81"/>
      <c r="I242" s="83"/>
      <c r="J242" s="84">
        <f t="shared" si="235"/>
        <v>5499.999999999829</v>
      </c>
      <c r="K242" s="85"/>
      <c r="L242" s="85"/>
      <c r="M242" s="85">
        <f t="shared" si="236"/>
        <v>0.54999999999998295</v>
      </c>
      <c r="N242" s="86">
        <f t="shared" si="237"/>
        <v>5499.999999999829</v>
      </c>
    </row>
    <row r="243" spans="1:14" s="79" customFormat="1" ht="14.25" customHeight="1">
      <c r="A243" s="72">
        <v>43447</v>
      </c>
      <c r="B243" s="73" t="s">
        <v>6</v>
      </c>
      <c r="C243" s="73" t="s">
        <v>55</v>
      </c>
      <c r="D243" s="74">
        <v>10000</v>
      </c>
      <c r="E243" s="73" t="s">
        <v>2</v>
      </c>
      <c r="F243" s="73">
        <v>141.80000000000001</v>
      </c>
      <c r="G243" s="73">
        <v>141.25</v>
      </c>
      <c r="H243" s="73">
        <v>140.55000000000001</v>
      </c>
      <c r="I243" s="75">
        <v>139.9</v>
      </c>
      <c r="J243" s="76">
        <f t="shared" si="235"/>
        <v>5500.0000000001137</v>
      </c>
      <c r="K243" s="77">
        <f t="shared" ref="K243" si="238">(IF(E243="SHORT",IF(H243="",0,G243-H243),IF(E243="LONG",IF(H243="",0,H243-G243))))*D243</f>
        <v>6999.9999999998863</v>
      </c>
      <c r="L243" s="77">
        <f t="shared" ref="L243" si="239">(IF(E243="SHORT",IF(I243="",0,H243-I243),IF(E243="LONG",IF(I243="",0,(I243-H243)))))*D243</f>
        <v>6500.0000000000564</v>
      </c>
      <c r="M243" s="77">
        <f t="shared" si="236"/>
        <v>1.9000000000000059</v>
      </c>
      <c r="N243" s="78">
        <f t="shared" si="237"/>
        <v>19000.000000000058</v>
      </c>
    </row>
    <row r="244" spans="1:14" s="87" customFormat="1" ht="14.25" customHeight="1">
      <c r="A244" s="80">
        <v>43447</v>
      </c>
      <c r="B244" s="81" t="s">
        <v>32</v>
      </c>
      <c r="C244" s="81" t="s">
        <v>53</v>
      </c>
      <c r="D244" s="82">
        <v>2500</v>
      </c>
      <c r="E244" s="81" t="s">
        <v>2</v>
      </c>
      <c r="F244" s="81">
        <v>295.5</v>
      </c>
      <c r="G244" s="81">
        <v>292.75</v>
      </c>
      <c r="H244" s="81"/>
      <c r="I244" s="83"/>
      <c r="J244" s="84">
        <f t="shared" si="235"/>
        <v>6875</v>
      </c>
      <c r="K244" s="85"/>
      <c r="L244" s="85"/>
      <c r="M244" s="85">
        <f t="shared" si="236"/>
        <v>2.75</v>
      </c>
      <c r="N244" s="86">
        <f t="shared" si="237"/>
        <v>6875</v>
      </c>
    </row>
    <row r="245" spans="1:14" s="87" customFormat="1" ht="14.25" customHeight="1">
      <c r="A245" s="80">
        <v>43447</v>
      </c>
      <c r="B245" s="81" t="s">
        <v>31</v>
      </c>
      <c r="C245" s="81" t="s">
        <v>53</v>
      </c>
      <c r="D245" s="82">
        <v>200</v>
      </c>
      <c r="E245" s="81" t="s">
        <v>1</v>
      </c>
      <c r="F245" s="81">
        <v>3689</v>
      </c>
      <c r="G245" s="81">
        <v>3659</v>
      </c>
      <c r="H245" s="81"/>
      <c r="I245" s="83"/>
      <c r="J245" s="84">
        <f t="shared" si="235"/>
        <v>-6000</v>
      </c>
      <c r="K245" s="85"/>
      <c r="L245" s="85"/>
      <c r="M245" s="85">
        <f t="shared" si="236"/>
        <v>-30</v>
      </c>
      <c r="N245" s="86">
        <f t="shared" si="237"/>
        <v>-6000</v>
      </c>
    </row>
    <row r="246" spans="1:14" s="87" customFormat="1" ht="14.25" customHeight="1">
      <c r="A246" s="80">
        <v>43446</v>
      </c>
      <c r="B246" s="81" t="s">
        <v>4</v>
      </c>
      <c r="C246" s="81" t="s">
        <v>56</v>
      </c>
      <c r="D246" s="82">
        <v>30</v>
      </c>
      <c r="E246" s="81" t="s">
        <v>1</v>
      </c>
      <c r="F246" s="81">
        <v>38341</v>
      </c>
      <c r="G246" s="81">
        <v>38441</v>
      </c>
      <c r="H246" s="81">
        <v>38566</v>
      </c>
      <c r="I246" s="83"/>
      <c r="J246" s="84">
        <f t="shared" ref="J246:J251" si="240">(IF(E246="SHORT",F246-G246,IF(E246="LONG",G246-F246)))*D246</f>
        <v>3000</v>
      </c>
      <c r="K246" s="85">
        <f t="shared" ref="K246:K251" si="241">(IF(E246="SHORT",IF(H246="",0,G246-H246),IF(E246="LONG",IF(H246="",0,H246-G246))))*D246</f>
        <v>3750</v>
      </c>
      <c r="L246" s="85"/>
      <c r="M246" s="85">
        <f t="shared" ref="M246:M251" si="242">(K246+J246+L246)/D246</f>
        <v>225</v>
      </c>
      <c r="N246" s="86">
        <f t="shared" ref="N246:N251" si="243">M246*D246</f>
        <v>6750</v>
      </c>
    </row>
    <row r="247" spans="1:14" s="87" customFormat="1" ht="14.25" customHeight="1">
      <c r="A247" s="80">
        <v>43446</v>
      </c>
      <c r="B247" s="81" t="s">
        <v>31</v>
      </c>
      <c r="C247" s="81" t="s">
        <v>53</v>
      </c>
      <c r="D247" s="82">
        <v>200</v>
      </c>
      <c r="E247" s="81" t="s">
        <v>1</v>
      </c>
      <c r="F247" s="81">
        <v>3782</v>
      </c>
      <c r="G247" s="81">
        <v>3807</v>
      </c>
      <c r="H247" s="81"/>
      <c r="I247" s="83"/>
      <c r="J247" s="84">
        <f t="shared" si="240"/>
        <v>5000</v>
      </c>
      <c r="K247" s="85"/>
      <c r="L247" s="85"/>
      <c r="M247" s="85">
        <f t="shared" si="242"/>
        <v>25</v>
      </c>
      <c r="N247" s="86">
        <f t="shared" si="243"/>
        <v>5000</v>
      </c>
    </row>
    <row r="248" spans="1:14" s="87" customFormat="1" ht="14.25" customHeight="1">
      <c r="A248" s="80">
        <v>43446</v>
      </c>
      <c r="B248" s="81" t="s">
        <v>48</v>
      </c>
      <c r="C248" s="81" t="s">
        <v>55</v>
      </c>
      <c r="D248" s="82">
        <v>500</v>
      </c>
      <c r="E248" s="81" t="s">
        <v>2</v>
      </c>
      <c r="F248" s="81">
        <v>776.5</v>
      </c>
      <c r="G248" s="81">
        <v>773.3</v>
      </c>
      <c r="H248" s="81"/>
      <c r="I248" s="83"/>
      <c r="J248" s="84">
        <f t="shared" si="240"/>
        <v>1600.0000000000227</v>
      </c>
      <c r="K248" s="85"/>
      <c r="L248" s="85"/>
      <c r="M248" s="85">
        <f t="shared" si="242"/>
        <v>3.2000000000000455</v>
      </c>
      <c r="N248" s="86">
        <f t="shared" si="243"/>
        <v>1600.0000000000227</v>
      </c>
    </row>
    <row r="249" spans="1:14" s="87" customFormat="1" ht="14.25" customHeight="1">
      <c r="A249" s="80">
        <v>43446</v>
      </c>
      <c r="B249" s="81" t="s">
        <v>49</v>
      </c>
      <c r="C249" s="81" t="s">
        <v>55</v>
      </c>
      <c r="D249" s="82">
        <v>10000</v>
      </c>
      <c r="E249" s="81" t="s">
        <v>2</v>
      </c>
      <c r="F249" s="81">
        <v>139.44999999999999</v>
      </c>
      <c r="G249" s="81">
        <v>138.9</v>
      </c>
      <c r="H249" s="81">
        <v>138.25</v>
      </c>
      <c r="I249" s="83"/>
      <c r="J249" s="84">
        <f t="shared" si="240"/>
        <v>5499.999999999829</v>
      </c>
      <c r="K249" s="85">
        <f t="shared" si="241"/>
        <v>6500.0000000000564</v>
      </c>
      <c r="L249" s="85"/>
      <c r="M249" s="85">
        <f t="shared" si="242"/>
        <v>1.1999999999999886</v>
      </c>
      <c r="N249" s="86">
        <f t="shared" si="243"/>
        <v>11999.999999999887</v>
      </c>
    </row>
    <row r="250" spans="1:14" s="87" customFormat="1" ht="14.25" customHeight="1">
      <c r="A250" s="80">
        <v>43446</v>
      </c>
      <c r="B250" s="81" t="s">
        <v>3</v>
      </c>
      <c r="C250" s="81" t="s">
        <v>55</v>
      </c>
      <c r="D250" s="82">
        <v>2000</v>
      </c>
      <c r="E250" s="81" t="s">
        <v>2</v>
      </c>
      <c r="F250" s="81">
        <v>444.5</v>
      </c>
      <c r="G250" s="81">
        <v>443</v>
      </c>
      <c r="H250" s="81"/>
      <c r="I250" s="83"/>
      <c r="J250" s="84">
        <f t="shared" si="240"/>
        <v>3000</v>
      </c>
      <c r="K250" s="85"/>
      <c r="L250" s="85"/>
      <c r="M250" s="85">
        <f t="shared" si="242"/>
        <v>1.5</v>
      </c>
      <c r="N250" s="86">
        <f t="shared" si="243"/>
        <v>3000</v>
      </c>
    </row>
    <row r="251" spans="1:14" s="87" customFormat="1" ht="14.25" customHeight="1">
      <c r="A251" s="80">
        <v>43446</v>
      </c>
      <c r="B251" s="81" t="s">
        <v>6</v>
      </c>
      <c r="C251" s="81" t="s">
        <v>55</v>
      </c>
      <c r="D251" s="82">
        <v>10000</v>
      </c>
      <c r="E251" s="81" t="s">
        <v>2</v>
      </c>
      <c r="F251" s="81">
        <v>142.94999999999999</v>
      </c>
      <c r="G251" s="81">
        <v>142.4</v>
      </c>
      <c r="H251" s="81">
        <v>141.69999999999999</v>
      </c>
      <c r="I251" s="83"/>
      <c r="J251" s="84">
        <f t="shared" si="240"/>
        <v>5499.999999999829</v>
      </c>
      <c r="K251" s="85">
        <f t="shared" si="241"/>
        <v>7000.000000000171</v>
      </c>
      <c r="L251" s="85"/>
      <c r="M251" s="85">
        <f t="shared" si="242"/>
        <v>1.25</v>
      </c>
      <c r="N251" s="86">
        <f t="shared" si="243"/>
        <v>12500</v>
      </c>
    </row>
    <row r="252" spans="1:14" s="79" customFormat="1" ht="14.25" customHeight="1">
      <c r="A252" s="72">
        <v>43445</v>
      </c>
      <c r="B252" s="73" t="s">
        <v>4</v>
      </c>
      <c r="C252" s="73" t="s">
        <v>56</v>
      </c>
      <c r="D252" s="74">
        <v>30</v>
      </c>
      <c r="E252" s="73" t="s">
        <v>1</v>
      </c>
      <c r="F252" s="73">
        <v>38291</v>
      </c>
      <c r="G252" s="73">
        <v>38391</v>
      </c>
      <c r="H252" s="73">
        <v>38516</v>
      </c>
      <c r="I252" s="75">
        <v>38626</v>
      </c>
      <c r="J252" s="76">
        <f t="shared" ref="J252:J256" si="244">(IF(E252="SHORT",F252-G252,IF(E252="LONG",G252-F252)))*D252</f>
        <v>3000</v>
      </c>
      <c r="K252" s="77">
        <f t="shared" ref="K252:K255" si="245">(IF(E252="SHORT",IF(H252="",0,G252-H252),IF(E252="LONG",IF(H252="",0,H252-G252))))*D252</f>
        <v>3750</v>
      </c>
      <c r="L252" s="77">
        <f t="shared" ref="L252:L254" si="246">(IF(E252="SHORT",IF(I252="",0,H252-I252),IF(E252="LONG",IF(I252="",0,(I252-H252)))))*D252</f>
        <v>3300</v>
      </c>
      <c r="M252" s="77">
        <f t="shared" ref="M252:M256" si="247">(K252+J252+L252)/D252</f>
        <v>335</v>
      </c>
      <c r="N252" s="78">
        <f t="shared" ref="N252:N256" si="248">M252*D252</f>
        <v>10050</v>
      </c>
    </row>
    <row r="253" spans="1:14" s="87" customFormat="1" ht="14.25" customHeight="1">
      <c r="A253" s="80">
        <v>43445</v>
      </c>
      <c r="B253" s="81" t="s">
        <v>6</v>
      </c>
      <c r="C253" s="81" t="s">
        <v>55</v>
      </c>
      <c r="D253" s="82">
        <v>10000</v>
      </c>
      <c r="E253" s="81" t="s">
        <v>1</v>
      </c>
      <c r="F253" s="81">
        <v>142.1</v>
      </c>
      <c r="G253" s="81">
        <v>142.65</v>
      </c>
      <c r="H253" s="81"/>
      <c r="I253" s="83"/>
      <c r="J253" s="84">
        <f>(IF(E253="SHORT",F253-G253,IF(E253="LONG",G253-F253)))*D253</f>
        <v>5500.0000000001137</v>
      </c>
      <c r="K253" s="85"/>
      <c r="L253" s="85"/>
      <c r="M253" s="85">
        <f t="shared" si="247"/>
        <v>0.55000000000001137</v>
      </c>
      <c r="N253" s="86">
        <f t="shared" si="248"/>
        <v>5500.0000000001137</v>
      </c>
    </row>
    <row r="254" spans="1:14" s="79" customFormat="1" ht="14.25" customHeight="1">
      <c r="A254" s="72">
        <v>43445</v>
      </c>
      <c r="B254" s="73" t="s">
        <v>5</v>
      </c>
      <c r="C254" s="73" t="s">
        <v>55</v>
      </c>
      <c r="D254" s="74">
        <v>10000</v>
      </c>
      <c r="E254" s="73" t="s">
        <v>1</v>
      </c>
      <c r="F254" s="73">
        <v>189.15</v>
      </c>
      <c r="G254" s="73">
        <v>189.7</v>
      </c>
      <c r="H254" s="73">
        <v>190.4</v>
      </c>
      <c r="I254" s="75">
        <v>191</v>
      </c>
      <c r="J254" s="76">
        <f t="shared" si="244"/>
        <v>5499.999999999829</v>
      </c>
      <c r="K254" s="77">
        <f t="shared" si="245"/>
        <v>7000.000000000171</v>
      </c>
      <c r="L254" s="77">
        <f t="shared" si="246"/>
        <v>5999.9999999999436</v>
      </c>
      <c r="M254" s="77">
        <f t="shared" si="247"/>
        <v>1.8499999999999941</v>
      </c>
      <c r="N254" s="78">
        <f t="shared" si="248"/>
        <v>18499.999999999942</v>
      </c>
    </row>
    <row r="255" spans="1:14" s="87" customFormat="1" ht="14.25" customHeight="1">
      <c r="A255" s="80">
        <v>43445</v>
      </c>
      <c r="B255" s="81" t="s">
        <v>31</v>
      </c>
      <c r="C255" s="81" t="s">
        <v>53</v>
      </c>
      <c r="D255" s="82">
        <v>200</v>
      </c>
      <c r="E255" s="81" t="s">
        <v>1</v>
      </c>
      <c r="F255" s="81">
        <v>3711</v>
      </c>
      <c r="G255" s="81">
        <v>3736</v>
      </c>
      <c r="H255" s="81">
        <v>3771</v>
      </c>
      <c r="I255" s="83"/>
      <c r="J255" s="84">
        <f t="shared" si="244"/>
        <v>5000</v>
      </c>
      <c r="K255" s="85">
        <f t="shared" si="245"/>
        <v>7000</v>
      </c>
      <c r="L255" s="85"/>
      <c r="M255" s="85">
        <f t="shared" si="247"/>
        <v>60</v>
      </c>
      <c r="N255" s="86">
        <f t="shared" si="248"/>
        <v>12000</v>
      </c>
    </row>
    <row r="256" spans="1:14" s="87" customFormat="1" ht="14.25" customHeight="1">
      <c r="A256" s="80">
        <v>43445</v>
      </c>
      <c r="B256" s="81" t="s">
        <v>31</v>
      </c>
      <c r="C256" s="81" t="s">
        <v>53</v>
      </c>
      <c r="D256" s="82">
        <v>200</v>
      </c>
      <c r="E256" s="81" t="s">
        <v>2</v>
      </c>
      <c r="F256" s="81">
        <v>3683</v>
      </c>
      <c r="G256" s="81">
        <v>3713</v>
      </c>
      <c r="H256" s="81"/>
      <c r="I256" s="83"/>
      <c r="J256" s="84">
        <f t="shared" si="244"/>
        <v>-6000</v>
      </c>
      <c r="K256" s="85"/>
      <c r="L256" s="85"/>
      <c r="M256" s="85">
        <f t="shared" si="247"/>
        <v>-30</v>
      </c>
      <c r="N256" s="86">
        <f t="shared" si="248"/>
        <v>-6000</v>
      </c>
    </row>
    <row r="257" spans="1:14" s="87" customFormat="1" ht="14.25" customHeight="1">
      <c r="A257" s="80">
        <v>43444</v>
      </c>
      <c r="B257" s="81" t="s">
        <v>31</v>
      </c>
      <c r="C257" s="81" t="s">
        <v>53</v>
      </c>
      <c r="D257" s="82">
        <v>200</v>
      </c>
      <c r="E257" s="81" t="s">
        <v>2</v>
      </c>
      <c r="F257" s="81">
        <v>3760</v>
      </c>
      <c r="G257" s="81">
        <v>3735</v>
      </c>
      <c r="H257" s="81"/>
      <c r="I257" s="83"/>
      <c r="J257" s="84">
        <f t="shared" ref="J257:J262" si="249">(IF(E257="SHORT",F257-G257,IF(E257="LONG",G257-F257)))*D257</f>
        <v>5000</v>
      </c>
      <c r="K257" s="85"/>
      <c r="L257" s="85"/>
      <c r="M257" s="85">
        <f t="shared" ref="M257:M262" si="250">(K257+J257+L257)/D257</f>
        <v>25</v>
      </c>
      <c r="N257" s="86">
        <f t="shared" ref="N257:N262" si="251">M257*D257</f>
        <v>5000</v>
      </c>
    </row>
    <row r="258" spans="1:14" s="87" customFormat="1" ht="14.25" customHeight="1">
      <c r="A258" s="80">
        <v>43444</v>
      </c>
      <c r="B258" s="81" t="s">
        <v>32</v>
      </c>
      <c r="C258" s="81" t="s">
        <v>53</v>
      </c>
      <c r="D258" s="82">
        <v>2500</v>
      </c>
      <c r="E258" s="81" t="s">
        <v>2</v>
      </c>
      <c r="F258" s="81">
        <v>324.14999999999998</v>
      </c>
      <c r="G258" s="81">
        <v>321.39999999999998</v>
      </c>
      <c r="H258" s="81"/>
      <c r="I258" s="83"/>
      <c r="J258" s="84">
        <f t="shared" si="249"/>
        <v>6875</v>
      </c>
      <c r="K258" s="85"/>
      <c r="L258" s="85"/>
      <c r="M258" s="85">
        <f t="shared" si="250"/>
        <v>2.75</v>
      </c>
      <c r="N258" s="86">
        <f t="shared" si="251"/>
        <v>6875</v>
      </c>
    </row>
    <row r="259" spans="1:14" s="87" customFormat="1" ht="14.25" customHeight="1">
      <c r="A259" s="80">
        <v>43444</v>
      </c>
      <c r="B259" s="81" t="s">
        <v>4</v>
      </c>
      <c r="C259" s="81" t="s">
        <v>56</v>
      </c>
      <c r="D259" s="82">
        <v>30</v>
      </c>
      <c r="E259" s="81" t="s">
        <v>2</v>
      </c>
      <c r="F259" s="81">
        <v>37778</v>
      </c>
      <c r="G259" s="81">
        <v>37903</v>
      </c>
      <c r="H259" s="81"/>
      <c r="I259" s="83"/>
      <c r="J259" s="84">
        <f t="shared" si="249"/>
        <v>-3750</v>
      </c>
      <c r="K259" s="85"/>
      <c r="L259" s="85"/>
      <c r="M259" s="85">
        <f t="shared" si="250"/>
        <v>-125</v>
      </c>
      <c r="N259" s="86">
        <f t="shared" si="251"/>
        <v>-3750</v>
      </c>
    </row>
    <row r="260" spans="1:14" s="79" customFormat="1" ht="14.25" customHeight="1">
      <c r="A260" s="72">
        <v>43444</v>
      </c>
      <c r="B260" s="73" t="s">
        <v>6</v>
      </c>
      <c r="C260" s="73" t="s">
        <v>55</v>
      </c>
      <c r="D260" s="74">
        <v>10000</v>
      </c>
      <c r="E260" s="73" t="s">
        <v>1</v>
      </c>
      <c r="F260" s="73">
        <v>142.15</v>
      </c>
      <c r="G260" s="73">
        <v>142.69999999999999</v>
      </c>
      <c r="H260" s="73">
        <v>143.4</v>
      </c>
      <c r="I260" s="75">
        <v>144.05000000000001</v>
      </c>
      <c r="J260" s="76">
        <f t="shared" si="249"/>
        <v>5499.999999999829</v>
      </c>
      <c r="K260" s="77">
        <f t="shared" ref="K260:K261" si="252">(IF(E260="SHORT",IF(H260="",0,G260-H260),IF(E260="LONG",IF(H260="",0,H260-G260))))*D260</f>
        <v>7000.000000000171</v>
      </c>
      <c r="L260" s="77">
        <f t="shared" ref="L260:L261" si="253">(IF(E260="SHORT",IF(I260="",0,H260-I260),IF(E260="LONG",IF(I260="",0,(I260-H260)))))*D260</f>
        <v>6500.0000000000564</v>
      </c>
      <c r="M260" s="77">
        <f t="shared" si="250"/>
        <v>1.9000000000000059</v>
      </c>
      <c r="N260" s="78">
        <f t="shared" si="251"/>
        <v>19000.000000000058</v>
      </c>
    </row>
    <row r="261" spans="1:14" s="79" customFormat="1" ht="14.25" customHeight="1">
      <c r="A261" s="72">
        <v>43444</v>
      </c>
      <c r="B261" s="73" t="s">
        <v>5</v>
      </c>
      <c r="C261" s="73" t="s">
        <v>55</v>
      </c>
      <c r="D261" s="74">
        <v>10000</v>
      </c>
      <c r="E261" s="73" t="s">
        <v>1</v>
      </c>
      <c r="F261" s="73">
        <v>187.35</v>
      </c>
      <c r="G261" s="73">
        <v>187.9</v>
      </c>
      <c r="H261" s="73">
        <v>188.6</v>
      </c>
      <c r="I261" s="75">
        <v>189.25</v>
      </c>
      <c r="J261" s="76">
        <f t="shared" si="249"/>
        <v>5500.0000000001137</v>
      </c>
      <c r="K261" s="77">
        <f t="shared" si="252"/>
        <v>6999.9999999998863</v>
      </c>
      <c r="L261" s="77">
        <f t="shared" si="253"/>
        <v>6500.0000000000564</v>
      </c>
      <c r="M261" s="77">
        <f t="shared" si="250"/>
        <v>1.9000000000000059</v>
      </c>
      <c r="N261" s="78">
        <f t="shared" si="251"/>
        <v>19000.000000000058</v>
      </c>
    </row>
    <row r="262" spans="1:14" s="87" customFormat="1" ht="14.25" customHeight="1">
      <c r="A262" s="80">
        <v>43444</v>
      </c>
      <c r="B262" s="81" t="s">
        <v>3</v>
      </c>
      <c r="C262" s="81" t="s">
        <v>55</v>
      </c>
      <c r="D262" s="82">
        <v>2000</v>
      </c>
      <c r="E262" s="81" t="s">
        <v>2</v>
      </c>
      <c r="F262" s="81">
        <v>435.75</v>
      </c>
      <c r="G262" s="81">
        <v>439.5</v>
      </c>
      <c r="H262" s="81"/>
      <c r="I262" s="83"/>
      <c r="J262" s="84">
        <f t="shared" si="249"/>
        <v>-7500</v>
      </c>
      <c r="K262" s="85"/>
      <c r="L262" s="85"/>
      <c r="M262" s="85">
        <f t="shared" si="250"/>
        <v>-3.75</v>
      </c>
      <c r="N262" s="86">
        <f t="shared" si="251"/>
        <v>-7500</v>
      </c>
    </row>
    <row r="263" spans="1:14" s="79" customFormat="1" ht="14.25" customHeight="1">
      <c r="A263" s="72">
        <v>43441</v>
      </c>
      <c r="B263" s="73" t="s">
        <v>4</v>
      </c>
      <c r="C263" s="73" t="s">
        <v>56</v>
      </c>
      <c r="D263" s="74">
        <v>30</v>
      </c>
      <c r="E263" s="73" t="s">
        <v>1</v>
      </c>
      <c r="F263" s="73">
        <v>37337</v>
      </c>
      <c r="G263" s="73">
        <v>37437</v>
      </c>
      <c r="H263" s="73">
        <v>37562</v>
      </c>
      <c r="I263" s="75">
        <v>37672</v>
      </c>
      <c r="J263" s="76">
        <f t="shared" ref="J263:J268" si="254">(IF(E263="SHORT",F263-G263,IF(E263="LONG",G263-F263)))*D263</f>
        <v>3000</v>
      </c>
      <c r="K263" s="77">
        <f t="shared" ref="K263:K268" si="255">(IF(E263="SHORT",IF(H263="",0,G263-H263),IF(E263="LONG",IF(H263="",0,H263-G263))))*D263</f>
        <v>3750</v>
      </c>
      <c r="L263" s="77">
        <f t="shared" ref="L263:L268" si="256">(IF(E263="SHORT",IF(I263="",0,H263-I263),IF(E263="LONG",IF(I263="",0,(I263-H263)))))*D263</f>
        <v>3300</v>
      </c>
      <c r="M263" s="77">
        <f t="shared" ref="M263:M268" si="257">(K263+J263+L263)/D263</f>
        <v>335</v>
      </c>
      <c r="N263" s="78">
        <f>M263*D263</f>
        <v>10050</v>
      </c>
    </row>
    <row r="264" spans="1:14" s="79" customFormat="1" ht="14.25" customHeight="1">
      <c r="A264" s="72">
        <v>43441</v>
      </c>
      <c r="B264" s="73" t="s">
        <v>0</v>
      </c>
      <c r="C264" s="73" t="s">
        <v>56</v>
      </c>
      <c r="D264" s="74">
        <v>100</v>
      </c>
      <c r="E264" s="73" t="s">
        <v>1</v>
      </c>
      <c r="F264" s="73">
        <v>31108</v>
      </c>
      <c r="G264" s="73">
        <v>31173</v>
      </c>
      <c r="H264" s="73">
        <v>31253</v>
      </c>
      <c r="I264" s="75">
        <v>31328</v>
      </c>
      <c r="J264" s="76">
        <f t="shared" si="254"/>
        <v>6500</v>
      </c>
      <c r="K264" s="77">
        <f t="shared" si="255"/>
        <v>8000</v>
      </c>
      <c r="L264" s="77">
        <f t="shared" si="256"/>
        <v>7500</v>
      </c>
      <c r="M264" s="77">
        <f t="shared" si="257"/>
        <v>220</v>
      </c>
      <c r="N264" s="78">
        <f t="shared" ref="N264:N268" si="258">M264*D264</f>
        <v>22000</v>
      </c>
    </row>
    <row r="265" spans="1:14" s="87" customFormat="1" ht="14.25" customHeight="1">
      <c r="A265" s="80">
        <v>43441</v>
      </c>
      <c r="B265" s="81" t="s">
        <v>31</v>
      </c>
      <c r="C265" s="81" t="s">
        <v>53</v>
      </c>
      <c r="D265" s="82">
        <v>200</v>
      </c>
      <c r="E265" s="81" t="s">
        <v>2</v>
      </c>
      <c r="F265" s="81">
        <v>3617</v>
      </c>
      <c r="G265" s="81">
        <v>3647</v>
      </c>
      <c r="H265" s="81"/>
      <c r="I265" s="83"/>
      <c r="J265" s="84">
        <f t="shared" si="254"/>
        <v>-6000</v>
      </c>
      <c r="K265" s="85"/>
      <c r="L265" s="85"/>
      <c r="M265" s="85">
        <f t="shared" si="257"/>
        <v>-30</v>
      </c>
      <c r="N265" s="86">
        <f t="shared" si="258"/>
        <v>-6000</v>
      </c>
    </row>
    <row r="266" spans="1:14" s="79" customFormat="1" ht="14.25" customHeight="1">
      <c r="A266" s="72">
        <v>43441</v>
      </c>
      <c r="B266" s="73" t="s">
        <v>31</v>
      </c>
      <c r="C266" s="73" t="s">
        <v>53</v>
      </c>
      <c r="D266" s="74">
        <v>200</v>
      </c>
      <c r="E266" s="73" t="s">
        <v>1</v>
      </c>
      <c r="F266" s="73">
        <v>3630</v>
      </c>
      <c r="G266" s="73">
        <v>3655</v>
      </c>
      <c r="H266" s="73">
        <v>3690</v>
      </c>
      <c r="I266" s="75">
        <v>3720</v>
      </c>
      <c r="J266" s="76">
        <f t="shared" si="254"/>
        <v>5000</v>
      </c>
      <c r="K266" s="77">
        <f t="shared" si="255"/>
        <v>7000</v>
      </c>
      <c r="L266" s="77">
        <f t="shared" si="256"/>
        <v>6000</v>
      </c>
      <c r="M266" s="77">
        <f t="shared" si="257"/>
        <v>90</v>
      </c>
      <c r="N266" s="78">
        <f t="shared" si="258"/>
        <v>18000</v>
      </c>
    </row>
    <row r="267" spans="1:14" s="79" customFormat="1" ht="14.25" customHeight="1">
      <c r="A267" s="72">
        <v>43441</v>
      </c>
      <c r="B267" s="73" t="s">
        <v>5</v>
      </c>
      <c r="C267" s="73" t="s">
        <v>55</v>
      </c>
      <c r="D267" s="74">
        <v>10000</v>
      </c>
      <c r="E267" s="73" t="s">
        <v>1</v>
      </c>
      <c r="F267" s="73">
        <v>188.45</v>
      </c>
      <c r="G267" s="73">
        <v>189</v>
      </c>
      <c r="H267" s="73">
        <v>189.7</v>
      </c>
      <c r="I267" s="75">
        <v>190.3</v>
      </c>
      <c r="J267" s="76">
        <f t="shared" si="254"/>
        <v>5500.0000000001137</v>
      </c>
      <c r="K267" s="77">
        <f t="shared" si="255"/>
        <v>6999.9999999998863</v>
      </c>
      <c r="L267" s="77">
        <f t="shared" si="256"/>
        <v>6000.0000000002274</v>
      </c>
      <c r="M267" s="77">
        <f t="shared" si="257"/>
        <v>1.8500000000000225</v>
      </c>
      <c r="N267" s="78">
        <f t="shared" si="258"/>
        <v>18500.000000000226</v>
      </c>
    </row>
    <row r="268" spans="1:14" s="79" customFormat="1" ht="14.25" customHeight="1">
      <c r="A268" s="72">
        <v>43441</v>
      </c>
      <c r="B268" s="73" t="s">
        <v>49</v>
      </c>
      <c r="C268" s="73" t="s">
        <v>55</v>
      </c>
      <c r="D268" s="74">
        <v>10000</v>
      </c>
      <c r="E268" s="73" t="s">
        <v>1</v>
      </c>
      <c r="F268" s="73">
        <v>138.30000000000001</v>
      </c>
      <c r="G268" s="73">
        <v>138.85</v>
      </c>
      <c r="H268" s="73">
        <v>139.55000000000001</v>
      </c>
      <c r="I268" s="75">
        <v>140.15</v>
      </c>
      <c r="J268" s="76">
        <f t="shared" si="254"/>
        <v>5499.999999999829</v>
      </c>
      <c r="K268" s="77">
        <f t="shared" si="255"/>
        <v>7000.000000000171</v>
      </c>
      <c r="L268" s="77">
        <f t="shared" si="256"/>
        <v>5999.9999999999436</v>
      </c>
      <c r="M268" s="77">
        <f t="shared" si="257"/>
        <v>1.8499999999999941</v>
      </c>
      <c r="N268" s="78">
        <f t="shared" si="258"/>
        <v>18499.999999999942</v>
      </c>
    </row>
    <row r="269" spans="1:14" s="87" customFormat="1" ht="14.25" customHeight="1">
      <c r="A269" s="80">
        <v>43440</v>
      </c>
      <c r="B269" s="81" t="s">
        <v>0</v>
      </c>
      <c r="C269" s="81" t="s">
        <v>56</v>
      </c>
      <c r="D269" s="82">
        <v>100</v>
      </c>
      <c r="E269" s="81" t="s">
        <v>2</v>
      </c>
      <c r="F269" s="81">
        <v>31128</v>
      </c>
      <c r="G269" s="81">
        <v>31208</v>
      </c>
      <c r="H269" s="81"/>
      <c r="I269" s="83"/>
      <c r="J269" s="84">
        <f t="shared" ref="J269" si="259">(IF(E269="SHORT",F269-G269,IF(E269="LONG",G269-F269)))*D269</f>
        <v>-8000</v>
      </c>
      <c r="K269" s="85"/>
      <c r="L269" s="85"/>
      <c r="M269" s="85">
        <f t="shared" ref="M269" si="260">(K269+J269+L269)/D269</f>
        <v>-80</v>
      </c>
      <c r="N269" s="86">
        <f t="shared" ref="N269" si="261">M269*D269</f>
        <v>-8000</v>
      </c>
    </row>
    <row r="270" spans="1:14" s="87" customFormat="1" ht="14.25" customHeight="1">
      <c r="A270" s="80">
        <v>43440</v>
      </c>
      <c r="B270" s="81" t="s">
        <v>4</v>
      </c>
      <c r="C270" s="81" t="s">
        <v>56</v>
      </c>
      <c r="D270" s="82">
        <v>30</v>
      </c>
      <c r="E270" s="81" t="s">
        <v>2</v>
      </c>
      <c r="F270" s="81">
        <v>37203</v>
      </c>
      <c r="G270" s="81">
        <v>37103</v>
      </c>
      <c r="H270" s="81"/>
      <c r="I270" s="83"/>
      <c r="J270" s="84">
        <f t="shared" ref="J270:J274" si="262">(IF(E270="SHORT",F270-G270,IF(E270="LONG",G270-F270)))*D270</f>
        <v>3000</v>
      </c>
      <c r="K270" s="85"/>
      <c r="L270" s="85"/>
      <c r="M270" s="85">
        <f t="shared" ref="M270:M274" si="263">(K270+J270+L270)/D270</f>
        <v>100</v>
      </c>
      <c r="N270" s="86">
        <f t="shared" ref="N270:N274" si="264">M270*D270</f>
        <v>3000</v>
      </c>
    </row>
    <row r="271" spans="1:14" s="87" customFormat="1" ht="14.25" customHeight="1">
      <c r="A271" s="80">
        <v>43440</v>
      </c>
      <c r="B271" s="81" t="s">
        <v>5</v>
      </c>
      <c r="C271" s="81" t="s">
        <v>55</v>
      </c>
      <c r="D271" s="82">
        <v>10000</v>
      </c>
      <c r="E271" s="81" t="s">
        <v>2</v>
      </c>
      <c r="F271" s="81">
        <v>186.5</v>
      </c>
      <c r="G271" s="81">
        <v>185.95</v>
      </c>
      <c r="H271" s="81">
        <v>185.25</v>
      </c>
      <c r="I271" s="83"/>
      <c r="J271" s="84">
        <f t="shared" si="262"/>
        <v>5500.0000000001137</v>
      </c>
      <c r="K271" s="85">
        <f t="shared" ref="K271:K272" si="265">(IF(E271="SHORT",IF(H271="",0,G271-H271),IF(E271="LONG",IF(H271="",0,H271-G271))))*D271</f>
        <v>6999.9999999998863</v>
      </c>
      <c r="L271" s="85"/>
      <c r="M271" s="85">
        <f t="shared" si="263"/>
        <v>1.25</v>
      </c>
      <c r="N271" s="86">
        <f t="shared" si="264"/>
        <v>12500</v>
      </c>
    </row>
    <row r="272" spans="1:14" s="79" customFormat="1" ht="14.25" customHeight="1">
      <c r="A272" s="72">
        <v>43440</v>
      </c>
      <c r="B272" s="73" t="s">
        <v>32</v>
      </c>
      <c r="C272" s="73" t="s">
        <v>53</v>
      </c>
      <c r="D272" s="74">
        <v>2500</v>
      </c>
      <c r="E272" s="73" t="s">
        <v>2</v>
      </c>
      <c r="F272" s="73">
        <v>315.5</v>
      </c>
      <c r="G272" s="73">
        <v>312.75</v>
      </c>
      <c r="H272" s="73">
        <v>309.5</v>
      </c>
      <c r="I272" s="75">
        <v>306.5</v>
      </c>
      <c r="J272" s="76">
        <f t="shared" si="262"/>
        <v>6875</v>
      </c>
      <c r="K272" s="77">
        <f t="shared" si="265"/>
        <v>8125</v>
      </c>
      <c r="L272" s="77">
        <f t="shared" ref="L272" si="266">(IF(E272="SHORT",IF(I272="",0,H272-I272),IF(E272="LONG",IF(I272="",0,(I272-H272)))))*D272</f>
        <v>7500</v>
      </c>
      <c r="M272" s="77">
        <f t="shared" si="263"/>
        <v>9</v>
      </c>
      <c r="N272" s="78">
        <f t="shared" si="264"/>
        <v>22500</v>
      </c>
    </row>
    <row r="273" spans="1:14" s="87" customFormat="1" ht="14.25" customHeight="1">
      <c r="A273" s="80">
        <v>43440</v>
      </c>
      <c r="B273" s="81" t="s">
        <v>31</v>
      </c>
      <c r="C273" s="81" t="s">
        <v>53</v>
      </c>
      <c r="D273" s="82">
        <v>200</v>
      </c>
      <c r="E273" s="81" t="s">
        <v>1</v>
      </c>
      <c r="F273" s="81">
        <v>3724</v>
      </c>
      <c r="G273" s="81">
        <v>3748</v>
      </c>
      <c r="H273" s="81"/>
      <c r="I273" s="83"/>
      <c r="J273" s="84">
        <f t="shared" si="262"/>
        <v>4800</v>
      </c>
      <c r="K273" s="85"/>
      <c r="L273" s="85"/>
      <c r="M273" s="85">
        <f t="shared" si="263"/>
        <v>24</v>
      </c>
      <c r="N273" s="86">
        <f t="shared" si="264"/>
        <v>4800</v>
      </c>
    </row>
    <row r="274" spans="1:14" s="87" customFormat="1" ht="14.25" customHeight="1">
      <c r="A274" s="80">
        <v>43440</v>
      </c>
      <c r="B274" s="81" t="s">
        <v>31</v>
      </c>
      <c r="C274" s="81" t="s">
        <v>53</v>
      </c>
      <c r="D274" s="82">
        <v>200</v>
      </c>
      <c r="E274" s="81" t="s">
        <v>1</v>
      </c>
      <c r="F274" s="81">
        <v>3766</v>
      </c>
      <c r="G274" s="81">
        <v>3736</v>
      </c>
      <c r="H274" s="81"/>
      <c r="I274" s="83"/>
      <c r="J274" s="84">
        <f t="shared" si="262"/>
        <v>-6000</v>
      </c>
      <c r="K274" s="85"/>
      <c r="L274" s="85"/>
      <c r="M274" s="85">
        <f t="shared" si="263"/>
        <v>-30</v>
      </c>
      <c r="N274" s="86">
        <f t="shared" si="264"/>
        <v>-6000</v>
      </c>
    </row>
    <row r="275" spans="1:14" s="79" customFormat="1" ht="14.25" customHeight="1">
      <c r="A275" s="72">
        <v>43439</v>
      </c>
      <c r="B275" s="73" t="s">
        <v>4</v>
      </c>
      <c r="C275" s="73" t="s">
        <v>56</v>
      </c>
      <c r="D275" s="74">
        <v>30</v>
      </c>
      <c r="E275" s="73" t="s">
        <v>1</v>
      </c>
      <c r="F275" s="73">
        <v>37238</v>
      </c>
      <c r="G275" s="73">
        <v>37338</v>
      </c>
      <c r="H275" s="73">
        <v>37463</v>
      </c>
      <c r="I275" s="75">
        <v>37578</v>
      </c>
      <c r="J275" s="76">
        <f t="shared" ref="J275:J280" si="267">(IF(E275="SHORT",F275-G275,IF(E275="LONG",G275-F275)))*D275</f>
        <v>3000</v>
      </c>
      <c r="K275" s="77">
        <f t="shared" ref="K275:K280" si="268">(IF(E275="SHORT",IF(H275="",0,G275-H275),IF(E275="LONG",IF(H275="",0,H275-G275))))*D275</f>
        <v>3750</v>
      </c>
      <c r="L275" s="77">
        <f t="shared" ref="L275:L280" si="269">(IF(E275="SHORT",IF(I275="",0,H275-I275),IF(E275="LONG",IF(I275="",0,(I275-H275)))))*D275</f>
        <v>3450</v>
      </c>
      <c r="M275" s="77">
        <f t="shared" ref="M275:M280" si="270">(K275+J275+L275)/D275</f>
        <v>340</v>
      </c>
      <c r="N275" s="78">
        <f t="shared" ref="N275:N280" si="271">M275*D275</f>
        <v>10200</v>
      </c>
    </row>
    <row r="276" spans="1:14" s="87" customFormat="1" ht="14.25" customHeight="1">
      <c r="A276" s="80">
        <v>43439</v>
      </c>
      <c r="B276" s="81" t="s">
        <v>0</v>
      </c>
      <c r="C276" s="81" t="s">
        <v>56</v>
      </c>
      <c r="D276" s="82">
        <v>100</v>
      </c>
      <c r="E276" s="81" t="s">
        <v>1</v>
      </c>
      <c r="F276" s="81">
        <v>30981</v>
      </c>
      <c r="G276" s="81">
        <v>31046</v>
      </c>
      <c r="H276" s="81"/>
      <c r="I276" s="83"/>
      <c r="J276" s="84">
        <f t="shared" si="267"/>
        <v>6500</v>
      </c>
      <c r="K276" s="85"/>
      <c r="L276" s="85"/>
      <c r="M276" s="85">
        <f t="shared" si="270"/>
        <v>65</v>
      </c>
      <c r="N276" s="86">
        <f t="shared" si="271"/>
        <v>6500</v>
      </c>
    </row>
    <row r="277" spans="1:14" s="87" customFormat="1" ht="14.25" customHeight="1">
      <c r="A277" s="80">
        <v>43439</v>
      </c>
      <c r="B277" s="81" t="s">
        <v>5</v>
      </c>
      <c r="C277" s="81" t="s">
        <v>55</v>
      </c>
      <c r="D277" s="82">
        <v>10000</v>
      </c>
      <c r="E277" s="81" t="s">
        <v>2</v>
      </c>
      <c r="F277" s="81">
        <v>186.1</v>
      </c>
      <c r="G277" s="81">
        <v>185.55</v>
      </c>
      <c r="H277" s="81"/>
      <c r="I277" s="83"/>
      <c r="J277" s="84">
        <f t="shared" si="267"/>
        <v>5499.999999999829</v>
      </c>
      <c r="K277" s="85"/>
      <c r="L277" s="85"/>
      <c r="M277" s="85">
        <f t="shared" si="270"/>
        <v>0.54999999999998295</v>
      </c>
      <c r="N277" s="86">
        <f t="shared" si="271"/>
        <v>5499.999999999829</v>
      </c>
    </row>
    <row r="278" spans="1:14" s="87" customFormat="1" ht="14.25" customHeight="1">
      <c r="A278" s="80">
        <v>43439</v>
      </c>
      <c r="B278" s="81" t="s">
        <v>48</v>
      </c>
      <c r="C278" s="81" t="s">
        <v>55</v>
      </c>
      <c r="D278" s="82">
        <v>500</v>
      </c>
      <c r="E278" s="81" t="s">
        <v>1</v>
      </c>
      <c r="F278" s="81">
        <v>785.55</v>
      </c>
      <c r="G278" s="81">
        <v>791.5</v>
      </c>
      <c r="H278" s="81"/>
      <c r="I278" s="83"/>
      <c r="J278" s="84">
        <f t="shared" si="267"/>
        <v>2975.0000000000227</v>
      </c>
      <c r="K278" s="85"/>
      <c r="L278" s="85"/>
      <c r="M278" s="85">
        <f t="shared" si="270"/>
        <v>5.9500000000000455</v>
      </c>
      <c r="N278" s="86">
        <f t="shared" si="271"/>
        <v>2975.0000000000227</v>
      </c>
    </row>
    <row r="279" spans="1:14" s="87" customFormat="1" ht="14.25" customHeight="1">
      <c r="A279" s="80">
        <v>43439</v>
      </c>
      <c r="B279" s="81" t="s">
        <v>6</v>
      </c>
      <c r="C279" s="81" t="s">
        <v>55</v>
      </c>
      <c r="D279" s="82">
        <v>10000</v>
      </c>
      <c r="E279" s="81" t="s">
        <v>2</v>
      </c>
      <c r="F279" s="81">
        <v>140.9</v>
      </c>
      <c r="G279" s="81">
        <v>140.35</v>
      </c>
      <c r="H279" s="81"/>
      <c r="I279" s="83"/>
      <c r="J279" s="84">
        <f t="shared" si="267"/>
        <v>5500.0000000001137</v>
      </c>
      <c r="K279" s="85"/>
      <c r="L279" s="85"/>
      <c r="M279" s="85">
        <f t="shared" si="270"/>
        <v>0.55000000000001137</v>
      </c>
      <c r="N279" s="86">
        <f t="shared" si="271"/>
        <v>5500.0000000001137</v>
      </c>
    </row>
    <row r="280" spans="1:14" s="79" customFormat="1" ht="14.25" customHeight="1">
      <c r="A280" s="72">
        <v>43439</v>
      </c>
      <c r="B280" s="73" t="s">
        <v>31</v>
      </c>
      <c r="C280" s="73" t="s">
        <v>53</v>
      </c>
      <c r="D280" s="74">
        <v>200</v>
      </c>
      <c r="E280" s="73" t="s">
        <v>1</v>
      </c>
      <c r="F280" s="73">
        <v>3706</v>
      </c>
      <c r="G280" s="73">
        <v>3731</v>
      </c>
      <c r="H280" s="73">
        <v>3766</v>
      </c>
      <c r="I280" s="75">
        <v>3796</v>
      </c>
      <c r="J280" s="76">
        <f t="shared" si="267"/>
        <v>5000</v>
      </c>
      <c r="K280" s="77">
        <f t="shared" si="268"/>
        <v>7000</v>
      </c>
      <c r="L280" s="77">
        <f t="shared" si="269"/>
        <v>6000</v>
      </c>
      <c r="M280" s="77">
        <f t="shared" si="270"/>
        <v>90</v>
      </c>
      <c r="N280" s="78">
        <f t="shared" si="271"/>
        <v>18000</v>
      </c>
    </row>
    <row r="281" spans="1:14" s="79" customFormat="1" ht="14.25" customHeight="1">
      <c r="A281" s="72">
        <v>43438</v>
      </c>
      <c r="B281" s="73" t="s">
        <v>32</v>
      </c>
      <c r="C281" s="73" t="s">
        <v>53</v>
      </c>
      <c r="D281" s="74">
        <v>2500</v>
      </c>
      <c r="E281" s="73" t="s">
        <v>1</v>
      </c>
      <c r="F281" s="73">
        <v>309.2</v>
      </c>
      <c r="G281" s="73">
        <v>311.95</v>
      </c>
      <c r="H281" s="73">
        <v>315.2</v>
      </c>
      <c r="I281" s="75">
        <v>318.2</v>
      </c>
      <c r="J281" s="76">
        <f t="shared" ref="J281:J283" si="272">(IF(E281="SHORT",F281-G281,IF(E281="LONG",G281-F281)))*D281</f>
        <v>6875</v>
      </c>
      <c r="K281" s="77">
        <f t="shared" ref="K281:K283" si="273">(IF(E281="SHORT",IF(H281="",0,G281-H281),IF(E281="LONG",IF(H281="",0,H281-G281))))*D281</f>
        <v>8125</v>
      </c>
      <c r="L281" s="77">
        <f t="shared" ref="L281" si="274">(IF(E281="SHORT",IF(I281="",0,H281-I281),IF(E281="LONG",IF(I281="",0,(I281-H281)))))*D281</f>
        <v>7500</v>
      </c>
      <c r="M281" s="77">
        <f t="shared" ref="M281:M283" si="275">(K281+J281+L281)/D281</f>
        <v>9</v>
      </c>
      <c r="N281" s="78">
        <f t="shared" ref="N281:N283" si="276">M281*D281</f>
        <v>22500</v>
      </c>
    </row>
    <row r="282" spans="1:14" s="87" customFormat="1" ht="14.25" customHeight="1">
      <c r="A282" s="80">
        <v>43438</v>
      </c>
      <c r="B282" s="81" t="s">
        <v>31</v>
      </c>
      <c r="C282" s="81" t="s">
        <v>53</v>
      </c>
      <c r="D282" s="82">
        <v>200</v>
      </c>
      <c r="E282" s="81" t="s">
        <v>1</v>
      </c>
      <c r="F282" s="81">
        <v>3850</v>
      </c>
      <c r="G282" s="81">
        <v>3820</v>
      </c>
      <c r="H282" s="81"/>
      <c r="I282" s="83"/>
      <c r="J282" s="84">
        <f t="shared" si="272"/>
        <v>-6000</v>
      </c>
      <c r="K282" s="85"/>
      <c r="L282" s="85"/>
      <c r="M282" s="85">
        <f t="shared" si="275"/>
        <v>-30</v>
      </c>
      <c r="N282" s="86">
        <f t="shared" si="276"/>
        <v>-6000</v>
      </c>
    </row>
    <row r="283" spans="1:14" s="87" customFormat="1" ht="14.25" customHeight="1">
      <c r="A283" s="80">
        <v>43438</v>
      </c>
      <c r="B283" s="81" t="s">
        <v>0</v>
      </c>
      <c r="C283" s="81" t="s">
        <v>56</v>
      </c>
      <c r="D283" s="82">
        <v>100</v>
      </c>
      <c r="E283" s="81" t="s">
        <v>1</v>
      </c>
      <c r="F283" s="81">
        <v>30930</v>
      </c>
      <c r="G283" s="81">
        <v>30995</v>
      </c>
      <c r="H283" s="81">
        <v>31075</v>
      </c>
      <c r="I283" s="83"/>
      <c r="J283" s="84">
        <f t="shared" si="272"/>
        <v>6500</v>
      </c>
      <c r="K283" s="85">
        <f t="shared" si="273"/>
        <v>8000</v>
      </c>
      <c r="L283" s="85"/>
      <c r="M283" s="85">
        <f t="shared" si="275"/>
        <v>145</v>
      </c>
      <c r="N283" s="86">
        <f t="shared" si="276"/>
        <v>14500</v>
      </c>
    </row>
    <row r="284" spans="1:14" s="87" customFormat="1" ht="14.25" customHeight="1">
      <c r="A284" s="80">
        <v>43438</v>
      </c>
      <c r="B284" s="81" t="s">
        <v>48</v>
      </c>
      <c r="C284" s="81" t="s">
        <v>55</v>
      </c>
      <c r="D284" s="82">
        <v>500</v>
      </c>
      <c r="E284" s="81" t="s">
        <v>1</v>
      </c>
      <c r="F284" s="81">
        <v>793.8</v>
      </c>
      <c r="G284" s="81">
        <v>799.5</v>
      </c>
      <c r="H284" s="81"/>
      <c r="I284" s="83"/>
      <c r="J284" s="84">
        <f t="shared" ref="J284:J286" si="277">(IF(E284="SHORT",F284-G284,IF(E284="LONG",G284-F284)))*D284</f>
        <v>2850.0000000000227</v>
      </c>
      <c r="K284" s="85"/>
      <c r="L284" s="85"/>
      <c r="M284" s="85">
        <f t="shared" ref="M284:M286" si="278">(K284+J284+L284)/D284</f>
        <v>5.7000000000000455</v>
      </c>
      <c r="N284" s="86">
        <f t="shared" ref="N284:N286" si="279">M284*D284</f>
        <v>2850.0000000000227</v>
      </c>
    </row>
    <row r="285" spans="1:14" s="87" customFormat="1" ht="14.25" customHeight="1">
      <c r="A285" s="80">
        <v>43438</v>
      </c>
      <c r="B285" s="81" t="s">
        <v>49</v>
      </c>
      <c r="C285" s="81" t="s">
        <v>55</v>
      </c>
      <c r="D285" s="82">
        <v>10000</v>
      </c>
      <c r="E285" s="81" t="s">
        <v>1</v>
      </c>
      <c r="F285" s="81">
        <v>140</v>
      </c>
      <c r="G285" s="81">
        <v>140.55000000000001</v>
      </c>
      <c r="H285" s="81"/>
      <c r="I285" s="83"/>
      <c r="J285" s="84">
        <f t="shared" si="277"/>
        <v>5500.0000000001137</v>
      </c>
      <c r="K285" s="85"/>
      <c r="L285" s="85"/>
      <c r="M285" s="85">
        <f t="shared" si="278"/>
        <v>0.55000000000001137</v>
      </c>
      <c r="N285" s="86">
        <f t="shared" si="279"/>
        <v>5500.0000000001137</v>
      </c>
    </row>
    <row r="286" spans="1:14" s="79" customFormat="1" ht="14.25" customHeight="1">
      <c r="A286" s="72">
        <v>43438</v>
      </c>
      <c r="B286" s="73" t="s">
        <v>5</v>
      </c>
      <c r="C286" s="73" t="s">
        <v>55</v>
      </c>
      <c r="D286" s="74">
        <v>10000</v>
      </c>
      <c r="E286" s="73" t="s">
        <v>1</v>
      </c>
      <c r="F286" s="73">
        <v>185.45</v>
      </c>
      <c r="G286" s="73">
        <v>186</v>
      </c>
      <c r="H286" s="73">
        <v>186.7</v>
      </c>
      <c r="I286" s="75">
        <v>187.35</v>
      </c>
      <c r="J286" s="76">
        <f t="shared" si="277"/>
        <v>5500.0000000001137</v>
      </c>
      <c r="K286" s="77">
        <f t="shared" ref="K286" si="280">(IF(E286="SHORT",IF(H286="",0,G286-H286),IF(E286="LONG",IF(H286="",0,H286-G286))))*D286</f>
        <v>6999.9999999998863</v>
      </c>
      <c r="L286" s="77">
        <f t="shared" ref="L286" si="281">(IF(E286="SHORT",IF(I286="",0,H286-I286),IF(E286="LONG",IF(I286="",0,(I286-H286)))))*D286</f>
        <v>6500.0000000000564</v>
      </c>
      <c r="M286" s="77">
        <f t="shared" si="278"/>
        <v>1.9000000000000059</v>
      </c>
      <c r="N286" s="78">
        <f t="shared" si="279"/>
        <v>19000.000000000058</v>
      </c>
    </row>
    <row r="287" spans="1:14" s="79" customFormat="1" ht="14.25" customHeight="1">
      <c r="A287" s="72">
        <v>43438</v>
      </c>
      <c r="B287" s="73" t="s">
        <v>6</v>
      </c>
      <c r="C287" s="73" t="s">
        <v>55</v>
      </c>
      <c r="D287" s="74">
        <v>10000</v>
      </c>
      <c r="E287" s="73" t="s">
        <v>1</v>
      </c>
      <c r="F287" s="73">
        <v>139.30000000000001</v>
      </c>
      <c r="G287" s="73">
        <v>139.85</v>
      </c>
      <c r="H287" s="73">
        <v>140.55000000000001</v>
      </c>
      <c r="I287" s="75">
        <v>141.15</v>
      </c>
      <c r="J287" s="76">
        <f t="shared" ref="J287" si="282">(IF(E287="SHORT",F287-G287,IF(E287="LONG",G287-F287)))*D287</f>
        <v>5499.999999999829</v>
      </c>
      <c r="K287" s="77">
        <f t="shared" ref="K287" si="283">(IF(E287="SHORT",IF(H287="",0,G287-H287),IF(E287="LONG",IF(H287="",0,H287-G287))))*D287</f>
        <v>7000.000000000171</v>
      </c>
      <c r="L287" s="77">
        <f t="shared" ref="L287" si="284">(IF(E287="SHORT",IF(I287="",0,H287-I287),IF(E287="LONG",IF(I287="",0,(I287-H287)))))*D287</f>
        <v>5999.9999999999436</v>
      </c>
      <c r="M287" s="77">
        <f t="shared" ref="M287" si="285">(K287+J287+L287)/D287</f>
        <v>1.8499999999999941</v>
      </c>
      <c r="N287" s="78">
        <f t="shared" ref="N287" si="286">M287*D287</f>
        <v>18499.999999999942</v>
      </c>
    </row>
    <row r="288" spans="1:14" s="79" customFormat="1" ht="14.25" customHeight="1">
      <c r="A288" s="72">
        <v>43437</v>
      </c>
      <c r="B288" s="73" t="s">
        <v>4</v>
      </c>
      <c r="C288" s="73" t="s">
        <v>56</v>
      </c>
      <c r="D288" s="74">
        <v>30</v>
      </c>
      <c r="E288" s="73" t="s">
        <v>1</v>
      </c>
      <c r="F288" s="73">
        <v>36000</v>
      </c>
      <c r="G288" s="73">
        <v>36100</v>
      </c>
      <c r="H288" s="73">
        <v>36225</v>
      </c>
      <c r="I288" s="75">
        <v>36340</v>
      </c>
      <c r="J288" s="76">
        <f t="shared" ref="J288:J291" si="287">(IF(E288="SHORT",F288-G288,IF(E288="LONG",G288-F288)))*D288</f>
        <v>3000</v>
      </c>
      <c r="K288" s="77">
        <f t="shared" ref="K288:K289" si="288">(IF(E288="SHORT",IF(H288="",0,G288-H288),IF(E288="LONG",IF(H288="",0,H288-G288))))*D288</f>
        <v>3750</v>
      </c>
      <c r="L288" s="77">
        <f t="shared" ref="L288:L289" si="289">(IF(E288="SHORT",IF(I288="",0,H288-I288),IF(E288="LONG",IF(I288="",0,(I288-H288)))))*D288</f>
        <v>3450</v>
      </c>
      <c r="M288" s="77">
        <f t="shared" ref="M288:M291" si="290">(K288+J288+L288)/D288</f>
        <v>340</v>
      </c>
      <c r="N288" s="78">
        <f t="shared" ref="N288:N291" si="291">M288*D288</f>
        <v>10200</v>
      </c>
    </row>
    <row r="289" spans="1:14" s="79" customFormat="1" ht="14.25" customHeight="1">
      <c r="A289" s="72">
        <v>43437</v>
      </c>
      <c r="B289" s="73" t="s">
        <v>0</v>
      </c>
      <c r="C289" s="73" t="s">
        <v>56</v>
      </c>
      <c r="D289" s="74">
        <v>100</v>
      </c>
      <c r="E289" s="73" t="s">
        <v>1</v>
      </c>
      <c r="F289" s="73">
        <v>30670</v>
      </c>
      <c r="G289" s="73">
        <v>30735</v>
      </c>
      <c r="H289" s="73">
        <v>30815</v>
      </c>
      <c r="I289" s="75">
        <v>30885</v>
      </c>
      <c r="J289" s="76">
        <f t="shared" si="287"/>
        <v>6500</v>
      </c>
      <c r="K289" s="77">
        <f t="shared" si="288"/>
        <v>8000</v>
      </c>
      <c r="L289" s="77">
        <f t="shared" si="289"/>
        <v>7000</v>
      </c>
      <c r="M289" s="77">
        <f t="shared" si="290"/>
        <v>215</v>
      </c>
      <c r="N289" s="78">
        <f t="shared" si="291"/>
        <v>21500</v>
      </c>
    </row>
    <row r="290" spans="1:14" s="87" customFormat="1" ht="14.25" customHeight="1">
      <c r="A290" s="80">
        <v>43437</v>
      </c>
      <c r="B290" s="81" t="s">
        <v>31</v>
      </c>
      <c r="C290" s="81" t="s">
        <v>53</v>
      </c>
      <c r="D290" s="82">
        <v>200</v>
      </c>
      <c r="E290" s="81" t="s">
        <v>1</v>
      </c>
      <c r="F290" s="81">
        <v>3749</v>
      </c>
      <c r="G290" s="81">
        <v>3774</v>
      </c>
      <c r="H290" s="81"/>
      <c r="I290" s="83"/>
      <c r="J290" s="84">
        <f t="shared" si="287"/>
        <v>5000</v>
      </c>
      <c r="K290" s="85"/>
      <c r="L290" s="85"/>
      <c r="M290" s="85">
        <f t="shared" si="290"/>
        <v>25</v>
      </c>
      <c r="N290" s="86">
        <f t="shared" si="291"/>
        <v>5000</v>
      </c>
    </row>
    <row r="291" spans="1:14" s="87" customFormat="1" ht="14.25" customHeight="1">
      <c r="A291" s="80">
        <v>43437</v>
      </c>
      <c r="B291" s="81" t="s">
        <v>32</v>
      </c>
      <c r="C291" s="81" t="s">
        <v>53</v>
      </c>
      <c r="D291" s="82">
        <v>2500</v>
      </c>
      <c r="E291" s="81" t="s">
        <v>1</v>
      </c>
      <c r="F291" s="81">
        <v>315.75</v>
      </c>
      <c r="G291" s="81">
        <v>312.75</v>
      </c>
      <c r="H291" s="81"/>
      <c r="I291" s="83"/>
      <c r="J291" s="84">
        <f t="shared" si="287"/>
        <v>-7500</v>
      </c>
      <c r="K291" s="85"/>
      <c r="L291" s="85"/>
      <c r="M291" s="85">
        <f t="shared" si="290"/>
        <v>-3</v>
      </c>
      <c r="N291" s="86">
        <f t="shared" si="291"/>
        <v>-7500</v>
      </c>
    </row>
    <row r="292" spans="1:14" s="79" customFormat="1" ht="14.25" customHeight="1">
      <c r="A292" s="72">
        <v>43434</v>
      </c>
      <c r="B292" s="73" t="s">
        <v>5</v>
      </c>
      <c r="C292" s="73" t="s">
        <v>55</v>
      </c>
      <c r="D292" s="74">
        <v>10000</v>
      </c>
      <c r="E292" s="73" t="s">
        <v>1</v>
      </c>
      <c r="F292" s="73">
        <v>179.25</v>
      </c>
      <c r="G292" s="73">
        <v>179.8</v>
      </c>
      <c r="H292" s="73">
        <v>180.5</v>
      </c>
      <c r="I292" s="75">
        <v>181.1</v>
      </c>
      <c r="J292" s="76">
        <f t="shared" ref="J292:J296" si="292">(IF(E292="SHORT",F292-G292,IF(E292="LONG",G292-F292)))*D292</f>
        <v>5500.0000000001137</v>
      </c>
      <c r="K292" s="77">
        <f t="shared" ref="K292:K296" si="293">(IF(E292="SHORT",IF(H292="",0,G292-H292),IF(E292="LONG",IF(H292="",0,H292-G292))))*D292</f>
        <v>6999.9999999998863</v>
      </c>
      <c r="L292" s="77">
        <f t="shared" ref="L292:L296" si="294">(IF(E292="SHORT",IF(I292="",0,H292-I292),IF(E292="LONG",IF(I292="",0,(I292-H292)))))*D292</f>
        <v>5999.9999999999436</v>
      </c>
      <c r="M292" s="77">
        <f t="shared" ref="M292:M296" si="295">(K292+J292+L292)/D292</f>
        <v>1.8499999999999941</v>
      </c>
      <c r="N292" s="78">
        <f t="shared" ref="N292:N296" si="296">M292*D292</f>
        <v>18499.999999999942</v>
      </c>
    </row>
    <row r="293" spans="1:14" s="87" customFormat="1" ht="14.25" customHeight="1">
      <c r="A293" s="80">
        <v>43434</v>
      </c>
      <c r="B293" s="81" t="s">
        <v>0</v>
      </c>
      <c r="C293" s="81" t="s">
        <v>56</v>
      </c>
      <c r="D293" s="82">
        <v>100</v>
      </c>
      <c r="E293" s="81" t="s">
        <v>2</v>
      </c>
      <c r="F293" s="81">
        <v>30212</v>
      </c>
      <c r="G293" s="81">
        <v>30147</v>
      </c>
      <c r="H293" s="81"/>
      <c r="I293" s="83"/>
      <c r="J293" s="84">
        <f t="shared" si="292"/>
        <v>6500</v>
      </c>
      <c r="K293" s="85"/>
      <c r="L293" s="85"/>
      <c r="M293" s="85">
        <f t="shared" si="295"/>
        <v>65</v>
      </c>
      <c r="N293" s="86">
        <f t="shared" si="296"/>
        <v>6500</v>
      </c>
    </row>
    <row r="294" spans="1:14" s="79" customFormat="1" ht="14.25" customHeight="1">
      <c r="A294" s="72">
        <v>43434</v>
      </c>
      <c r="B294" s="73" t="s">
        <v>4</v>
      </c>
      <c r="C294" s="73" t="s">
        <v>56</v>
      </c>
      <c r="D294" s="74">
        <v>30</v>
      </c>
      <c r="E294" s="73" t="s">
        <v>2</v>
      </c>
      <c r="F294" s="73">
        <v>35641</v>
      </c>
      <c r="G294" s="73">
        <v>35541</v>
      </c>
      <c r="H294" s="73">
        <v>35416</v>
      </c>
      <c r="I294" s="75">
        <v>35301</v>
      </c>
      <c r="J294" s="76">
        <f t="shared" si="292"/>
        <v>3000</v>
      </c>
      <c r="K294" s="77">
        <f t="shared" si="293"/>
        <v>3750</v>
      </c>
      <c r="L294" s="77">
        <f t="shared" si="294"/>
        <v>3450</v>
      </c>
      <c r="M294" s="77">
        <f t="shared" si="295"/>
        <v>340</v>
      </c>
      <c r="N294" s="78">
        <f t="shared" si="296"/>
        <v>10200</v>
      </c>
    </row>
    <row r="295" spans="1:14" s="87" customFormat="1" ht="14.25" customHeight="1">
      <c r="A295" s="80">
        <v>43434</v>
      </c>
      <c r="B295" s="81" t="s">
        <v>32</v>
      </c>
      <c r="C295" s="81" t="s">
        <v>53</v>
      </c>
      <c r="D295" s="82">
        <v>2500</v>
      </c>
      <c r="E295" s="81" t="s">
        <v>1</v>
      </c>
      <c r="F295" s="81">
        <v>322</v>
      </c>
      <c r="G295" s="81">
        <v>318.75</v>
      </c>
      <c r="H295" s="81"/>
      <c r="I295" s="83"/>
      <c r="J295" s="84">
        <f t="shared" si="292"/>
        <v>-8125</v>
      </c>
      <c r="K295" s="85"/>
      <c r="L295" s="85"/>
      <c r="M295" s="85">
        <f t="shared" si="295"/>
        <v>-3.25</v>
      </c>
      <c r="N295" s="86">
        <f t="shared" si="296"/>
        <v>-8125</v>
      </c>
    </row>
    <row r="296" spans="1:14" s="79" customFormat="1" ht="14.25" customHeight="1">
      <c r="A296" s="72">
        <v>43434</v>
      </c>
      <c r="B296" s="73" t="s">
        <v>31</v>
      </c>
      <c r="C296" s="73" t="s">
        <v>53</v>
      </c>
      <c r="D296" s="74">
        <v>200</v>
      </c>
      <c r="E296" s="73" t="s">
        <v>2</v>
      </c>
      <c r="F296" s="73">
        <v>3602</v>
      </c>
      <c r="G296" s="73">
        <v>3577</v>
      </c>
      <c r="H296" s="73">
        <v>3542</v>
      </c>
      <c r="I296" s="75">
        <v>3512</v>
      </c>
      <c r="J296" s="76">
        <f t="shared" si="292"/>
        <v>5000</v>
      </c>
      <c r="K296" s="77">
        <f t="shared" si="293"/>
        <v>7000</v>
      </c>
      <c r="L296" s="77">
        <f t="shared" si="294"/>
        <v>6000</v>
      </c>
      <c r="M296" s="77">
        <f t="shared" si="295"/>
        <v>90</v>
      </c>
      <c r="N296" s="78">
        <f t="shared" si="296"/>
        <v>18000</v>
      </c>
    </row>
    <row r="297" spans="1:14" s="87" customFormat="1" ht="14.25" customHeight="1">
      <c r="A297" s="80">
        <v>43433</v>
      </c>
      <c r="B297" s="81" t="s">
        <v>32</v>
      </c>
      <c r="C297" s="81" t="s">
        <v>53</v>
      </c>
      <c r="D297" s="82">
        <v>2500</v>
      </c>
      <c r="E297" s="81" t="s">
        <v>1</v>
      </c>
      <c r="F297" s="81">
        <v>322.3</v>
      </c>
      <c r="G297" s="81">
        <v>319.3</v>
      </c>
      <c r="H297" s="81"/>
      <c r="I297" s="83"/>
      <c r="J297" s="84">
        <f t="shared" ref="J297:J302" si="297">(IF(E297="SHORT",F297-G297,IF(E297="LONG",G297-F297)))*D297</f>
        <v>-7500</v>
      </c>
      <c r="K297" s="85"/>
      <c r="L297" s="85"/>
      <c r="M297" s="85">
        <f t="shared" ref="M297:M302" si="298">(K297+J297+L297)/D297</f>
        <v>-3</v>
      </c>
      <c r="N297" s="86">
        <f t="shared" ref="N297:N302" si="299">M297*D297</f>
        <v>-7500</v>
      </c>
    </row>
    <row r="298" spans="1:14" s="87" customFormat="1" ht="14.25" customHeight="1">
      <c r="A298" s="80">
        <v>43433</v>
      </c>
      <c r="B298" s="81" t="s">
        <v>31</v>
      </c>
      <c r="C298" s="81" t="s">
        <v>53</v>
      </c>
      <c r="D298" s="82">
        <v>200</v>
      </c>
      <c r="E298" s="81" t="s">
        <v>2</v>
      </c>
      <c r="F298" s="81">
        <v>3549</v>
      </c>
      <c r="G298" s="81">
        <v>3524</v>
      </c>
      <c r="H298" s="81">
        <v>3489</v>
      </c>
      <c r="I298" s="83"/>
      <c r="J298" s="84">
        <f t="shared" si="297"/>
        <v>5000</v>
      </c>
      <c r="K298" s="85">
        <f t="shared" ref="K298:K302" si="300">(IF(E298="SHORT",IF(H298="",0,G298-H298),IF(E298="LONG",IF(H298="",0,H298-G298))))*D298</f>
        <v>7000</v>
      </c>
      <c r="L298" s="85"/>
      <c r="M298" s="85">
        <f t="shared" si="298"/>
        <v>60</v>
      </c>
      <c r="N298" s="86">
        <f t="shared" si="299"/>
        <v>12000</v>
      </c>
    </row>
    <row r="299" spans="1:14" s="87" customFormat="1" ht="14.25" customHeight="1">
      <c r="A299" s="80">
        <v>43433</v>
      </c>
      <c r="B299" s="81" t="s">
        <v>5</v>
      </c>
      <c r="C299" s="81" t="s">
        <v>55</v>
      </c>
      <c r="D299" s="82">
        <v>10000</v>
      </c>
      <c r="E299" s="81" t="s">
        <v>1</v>
      </c>
      <c r="F299" s="81">
        <v>178.8</v>
      </c>
      <c r="G299" s="81">
        <v>178.2</v>
      </c>
      <c r="H299" s="81"/>
      <c r="I299" s="83"/>
      <c r="J299" s="84">
        <f t="shared" si="297"/>
        <v>-6000.0000000002274</v>
      </c>
      <c r="K299" s="85">
        <f t="shared" si="300"/>
        <v>0</v>
      </c>
      <c r="L299" s="85"/>
      <c r="M299" s="85">
        <f t="shared" si="298"/>
        <v>-0.60000000000002274</v>
      </c>
      <c r="N299" s="86">
        <f t="shared" si="299"/>
        <v>-6000.0000000002274</v>
      </c>
    </row>
    <row r="300" spans="1:14" s="87" customFormat="1" ht="14.25" customHeight="1">
      <c r="A300" s="80">
        <v>43433</v>
      </c>
      <c r="B300" s="81" t="s">
        <v>3</v>
      </c>
      <c r="C300" s="81" t="s">
        <v>55</v>
      </c>
      <c r="D300" s="82">
        <v>2000</v>
      </c>
      <c r="E300" s="81" t="s">
        <v>2</v>
      </c>
      <c r="F300" s="81">
        <v>429.85</v>
      </c>
      <c r="G300" s="81">
        <v>426.85</v>
      </c>
      <c r="H300" s="81"/>
      <c r="I300" s="83"/>
      <c r="J300" s="84">
        <f t="shared" si="297"/>
        <v>6000</v>
      </c>
      <c r="K300" s="85"/>
      <c r="L300" s="85"/>
      <c r="M300" s="85">
        <f t="shared" si="298"/>
        <v>3</v>
      </c>
      <c r="N300" s="86">
        <f t="shared" si="299"/>
        <v>6000</v>
      </c>
    </row>
    <row r="301" spans="1:14" s="87" customFormat="1" ht="14.25" customHeight="1">
      <c r="A301" s="80">
        <v>43433</v>
      </c>
      <c r="B301" s="81" t="s">
        <v>4</v>
      </c>
      <c r="C301" s="81" t="s">
        <v>56</v>
      </c>
      <c r="D301" s="82">
        <v>30</v>
      </c>
      <c r="E301" s="81" t="s">
        <v>2</v>
      </c>
      <c r="F301" s="81">
        <v>35876</v>
      </c>
      <c r="G301" s="81">
        <v>35776</v>
      </c>
      <c r="H301" s="81">
        <v>35651</v>
      </c>
      <c r="I301" s="83"/>
      <c r="J301" s="84">
        <f t="shared" si="297"/>
        <v>3000</v>
      </c>
      <c r="K301" s="85">
        <f t="shared" si="300"/>
        <v>3750</v>
      </c>
      <c r="L301" s="85"/>
      <c r="M301" s="85">
        <f t="shared" si="298"/>
        <v>225</v>
      </c>
      <c r="N301" s="86">
        <f>M301*D301</f>
        <v>6750</v>
      </c>
    </row>
    <row r="302" spans="1:14" s="87" customFormat="1" ht="14.25" customHeight="1">
      <c r="A302" s="80">
        <v>43433</v>
      </c>
      <c r="B302" s="81" t="s">
        <v>0</v>
      </c>
      <c r="C302" s="81" t="s">
        <v>56</v>
      </c>
      <c r="D302" s="82">
        <v>100</v>
      </c>
      <c r="E302" s="81" t="s">
        <v>2</v>
      </c>
      <c r="F302" s="81">
        <v>30330</v>
      </c>
      <c r="G302" s="81">
        <v>30265</v>
      </c>
      <c r="H302" s="81">
        <v>30185</v>
      </c>
      <c r="I302" s="83"/>
      <c r="J302" s="84">
        <f t="shared" si="297"/>
        <v>6500</v>
      </c>
      <c r="K302" s="85">
        <f t="shared" si="300"/>
        <v>8000</v>
      </c>
      <c r="L302" s="85"/>
      <c r="M302" s="85">
        <f t="shared" si="298"/>
        <v>145</v>
      </c>
      <c r="N302" s="86">
        <f t="shared" si="299"/>
        <v>14500</v>
      </c>
    </row>
    <row r="303" spans="1:14" s="87" customFormat="1" ht="14.25" customHeight="1">
      <c r="A303" s="80">
        <v>43432</v>
      </c>
      <c r="B303" s="81" t="s">
        <v>31</v>
      </c>
      <c r="C303" s="81" t="s">
        <v>53</v>
      </c>
      <c r="D303" s="82">
        <v>200</v>
      </c>
      <c r="E303" s="81" t="s">
        <v>2</v>
      </c>
      <c r="F303" s="81">
        <v>3655</v>
      </c>
      <c r="G303" s="81">
        <v>3630</v>
      </c>
      <c r="H303" s="81">
        <v>3595</v>
      </c>
      <c r="I303" s="83"/>
      <c r="J303" s="84">
        <f t="shared" ref="J303:J309" si="301">(IF(E303="SHORT",F303-G303,IF(E303="LONG",G303-F303)))*D303</f>
        <v>5000</v>
      </c>
      <c r="K303" s="85">
        <f t="shared" ref="K303:K309" si="302">(IF(E303="SHORT",IF(H303="",0,G303-H303),IF(E303="LONG",IF(H303="",0,H303-G303))))*D303</f>
        <v>7000</v>
      </c>
      <c r="L303" s="85"/>
      <c r="M303" s="85">
        <f t="shared" ref="M303:M309" si="303">(K303+J303+L303)/D303</f>
        <v>60</v>
      </c>
      <c r="N303" s="86">
        <f t="shared" ref="N303:N309" si="304">M303*D303</f>
        <v>12000</v>
      </c>
    </row>
    <row r="304" spans="1:14" s="87" customFormat="1" ht="14.25" customHeight="1">
      <c r="A304" s="80">
        <v>43432</v>
      </c>
      <c r="B304" s="81" t="s">
        <v>32</v>
      </c>
      <c r="C304" s="81" t="s">
        <v>53</v>
      </c>
      <c r="D304" s="82">
        <v>2500</v>
      </c>
      <c r="E304" s="81" t="s">
        <v>2</v>
      </c>
      <c r="F304" s="81">
        <v>300.5</v>
      </c>
      <c r="G304" s="81">
        <v>303</v>
      </c>
      <c r="H304" s="81"/>
      <c r="I304" s="83"/>
      <c r="J304" s="84">
        <f t="shared" si="301"/>
        <v>-6250</v>
      </c>
      <c r="K304" s="85"/>
      <c r="L304" s="85"/>
      <c r="M304" s="85">
        <f t="shared" si="303"/>
        <v>-2.5</v>
      </c>
      <c r="N304" s="86">
        <f t="shared" si="304"/>
        <v>-6250</v>
      </c>
    </row>
    <row r="305" spans="1:14" s="87" customFormat="1" ht="14.25" customHeight="1">
      <c r="A305" s="80">
        <v>43432</v>
      </c>
      <c r="B305" s="81" t="s">
        <v>0</v>
      </c>
      <c r="C305" s="81" t="s">
        <v>56</v>
      </c>
      <c r="D305" s="82">
        <v>100</v>
      </c>
      <c r="E305" s="81" t="s">
        <v>2</v>
      </c>
      <c r="F305" s="81">
        <v>30315</v>
      </c>
      <c r="G305" s="81">
        <v>30250</v>
      </c>
      <c r="H305" s="81"/>
      <c r="I305" s="83"/>
      <c r="J305" s="84">
        <f t="shared" si="301"/>
        <v>6500</v>
      </c>
      <c r="K305" s="85"/>
      <c r="L305" s="85"/>
      <c r="M305" s="85">
        <f t="shared" si="303"/>
        <v>65</v>
      </c>
      <c r="N305" s="86">
        <f t="shared" si="304"/>
        <v>6500</v>
      </c>
    </row>
    <row r="306" spans="1:14" s="87" customFormat="1" ht="14.25" customHeight="1">
      <c r="A306" s="80">
        <v>43432</v>
      </c>
      <c r="B306" s="81" t="s">
        <v>4</v>
      </c>
      <c r="C306" s="81" t="s">
        <v>56</v>
      </c>
      <c r="D306" s="82">
        <v>30</v>
      </c>
      <c r="E306" s="81" t="s">
        <v>2</v>
      </c>
      <c r="F306" s="81">
        <v>35831</v>
      </c>
      <c r="G306" s="81">
        <v>35731</v>
      </c>
      <c r="H306" s="81"/>
      <c r="I306" s="83"/>
      <c r="J306" s="84">
        <f t="shared" si="301"/>
        <v>3000</v>
      </c>
      <c r="K306" s="85"/>
      <c r="L306" s="85"/>
      <c r="M306" s="85">
        <f t="shared" si="303"/>
        <v>100</v>
      </c>
      <c r="N306" s="86">
        <f t="shared" si="304"/>
        <v>3000</v>
      </c>
    </row>
    <row r="307" spans="1:14" s="87" customFormat="1" ht="14.25" customHeight="1">
      <c r="A307" s="80">
        <v>43432</v>
      </c>
      <c r="B307" s="81" t="s">
        <v>6</v>
      </c>
      <c r="C307" s="81" t="s">
        <v>55</v>
      </c>
      <c r="D307" s="82">
        <v>10000</v>
      </c>
      <c r="E307" s="81" t="s">
        <v>1</v>
      </c>
      <c r="F307" s="81">
        <v>134.30000000000001</v>
      </c>
      <c r="G307" s="81">
        <v>134.85</v>
      </c>
      <c r="H307" s="81">
        <v>135.55000000000001</v>
      </c>
      <c r="I307" s="83"/>
      <c r="J307" s="84">
        <f t="shared" si="301"/>
        <v>5499.999999999829</v>
      </c>
      <c r="K307" s="85">
        <f t="shared" si="302"/>
        <v>7000.000000000171</v>
      </c>
      <c r="L307" s="85"/>
      <c r="M307" s="85">
        <f t="shared" si="303"/>
        <v>1.25</v>
      </c>
      <c r="N307" s="86">
        <f t="shared" si="304"/>
        <v>12500</v>
      </c>
    </row>
    <row r="308" spans="1:14" s="87" customFormat="1" ht="14.25" customHeight="1">
      <c r="A308" s="80">
        <v>43432</v>
      </c>
      <c r="B308" s="81" t="s">
        <v>49</v>
      </c>
      <c r="C308" s="81" t="s">
        <v>55</v>
      </c>
      <c r="D308" s="82">
        <v>10000</v>
      </c>
      <c r="E308" s="81" t="s">
        <v>2</v>
      </c>
      <c r="F308" s="81">
        <v>135.6</v>
      </c>
      <c r="G308" s="81">
        <v>136.19999999999999</v>
      </c>
      <c r="H308" s="81"/>
      <c r="I308" s="83"/>
      <c r="J308" s="84">
        <f t="shared" si="301"/>
        <v>-5999.9999999999436</v>
      </c>
      <c r="K308" s="85"/>
      <c r="L308" s="85"/>
      <c r="M308" s="85">
        <f t="shared" si="303"/>
        <v>-0.59999999999999432</v>
      </c>
      <c r="N308" s="86">
        <f t="shared" si="304"/>
        <v>-5999.9999999999436</v>
      </c>
    </row>
    <row r="309" spans="1:14" s="87" customFormat="1" ht="14.25" customHeight="1">
      <c r="A309" s="80">
        <v>43432</v>
      </c>
      <c r="B309" s="81" t="s">
        <v>3</v>
      </c>
      <c r="C309" s="81" t="s">
        <v>55</v>
      </c>
      <c r="D309" s="82">
        <v>2000</v>
      </c>
      <c r="E309" s="81" t="s">
        <v>1</v>
      </c>
      <c r="F309" s="81">
        <v>427.05</v>
      </c>
      <c r="G309" s="81">
        <v>430.05</v>
      </c>
      <c r="H309" s="81">
        <v>433.8</v>
      </c>
      <c r="I309" s="83"/>
      <c r="J309" s="84">
        <f t="shared" si="301"/>
        <v>6000</v>
      </c>
      <c r="K309" s="85">
        <f t="shared" si="302"/>
        <v>7500</v>
      </c>
      <c r="L309" s="85"/>
      <c r="M309" s="85">
        <f t="shared" si="303"/>
        <v>6.75</v>
      </c>
      <c r="N309" s="86">
        <f t="shared" si="304"/>
        <v>13500</v>
      </c>
    </row>
    <row r="310" spans="1:14" s="87" customFormat="1" ht="14.25" customHeight="1">
      <c r="A310" s="80">
        <v>43431</v>
      </c>
      <c r="B310" s="81" t="s">
        <v>31</v>
      </c>
      <c r="C310" s="81" t="s">
        <v>53</v>
      </c>
      <c r="D310" s="82">
        <v>200</v>
      </c>
      <c r="E310" s="81" t="s">
        <v>2</v>
      </c>
      <c r="F310" s="81">
        <v>3648</v>
      </c>
      <c r="G310" s="81">
        <v>3623</v>
      </c>
      <c r="H310" s="81"/>
      <c r="I310" s="83"/>
      <c r="J310" s="84">
        <f t="shared" ref="J310" si="305">(IF(E310="SHORT",F310-G310,IF(E310="LONG",G310-F310)))*D310</f>
        <v>5000</v>
      </c>
      <c r="K310" s="85"/>
      <c r="L310" s="85"/>
      <c r="M310" s="85">
        <f t="shared" ref="M310" si="306">(K310+J310+L310)/D310</f>
        <v>25</v>
      </c>
      <c r="N310" s="86">
        <f t="shared" ref="N310" si="307">M310*D310</f>
        <v>5000</v>
      </c>
    </row>
    <row r="311" spans="1:14" s="87" customFormat="1" ht="14.25" customHeight="1">
      <c r="A311" s="80">
        <v>43431</v>
      </c>
      <c r="B311" s="81" t="s">
        <v>49</v>
      </c>
      <c r="C311" s="81" t="s">
        <v>55</v>
      </c>
      <c r="D311" s="82">
        <v>10000</v>
      </c>
      <c r="E311" s="81" t="s">
        <v>2</v>
      </c>
      <c r="F311" s="81">
        <v>136.69999999999999</v>
      </c>
      <c r="G311" s="81">
        <v>136.15</v>
      </c>
      <c r="H311" s="81"/>
      <c r="I311" s="83"/>
      <c r="J311" s="84">
        <f t="shared" ref="J311:J316" si="308">(IF(E311="SHORT",F311-G311,IF(E311="LONG",G311-F311)))*D311</f>
        <v>5499.999999999829</v>
      </c>
      <c r="K311" s="85"/>
      <c r="L311" s="85"/>
      <c r="M311" s="85">
        <f t="shared" ref="M311:M316" si="309">(K311+J311+L311)/D311</f>
        <v>0.54999999999998295</v>
      </c>
      <c r="N311" s="86">
        <f t="shared" ref="N311:N316" si="310">M311*D311</f>
        <v>5499.999999999829</v>
      </c>
    </row>
    <row r="312" spans="1:14" s="87" customFormat="1" ht="14.25" customHeight="1">
      <c r="A312" s="80">
        <v>43431</v>
      </c>
      <c r="B312" s="81" t="s">
        <v>3</v>
      </c>
      <c r="C312" s="81" t="s">
        <v>55</v>
      </c>
      <c r="D312" s="82">
        <v>2000</v>
      </c>
      <c r="E312" s="81" t="s">
        <v>2</v>
      </c>
      <c r="F312" s="81">
        <v>427</v>
      </c>
      <c r="G312" s="81">
        <v>424</v>
      </c>
      <c r="H312" s="81"/>
      <c r="I312" s="83"/>
      <c r="J312" s="84">
        <f>(IF(E312="SHORT",F312-G312,IF(E312="LONG",G312-F312)))*D312</f>
        <v>6000</v>
      </c>
      <c r="K312" s="85"/>
      <c r="L312" s="85"/>
      <c r="M312" s="85">
        <f t="shared" si="309"/>
        <v>3</v>
      </c>
      <c r="N312" s="86">
        <f t="shared" si="310"/>
        <v>6000</v>
      </c>
    </row>
    <row r="313" spans="1:14" s="79" customFormat="1" ht="14.25" customHeight="1">
      <c r="A313" s="72">
        <v>43431</v>
      </c>
      <c r="B313" s="73" t="s">
        <v>6</v>
      </c>
      <c r="C313" s="73" t="s">
        <v>55</v>
      </c>
      <c r="D313" s="74">
        <v>10000</v>
      </c>
      <c r="E313" s="73" t="s">
        <v>2</v>
      </c>
      <c r="F313" s="73">
        <v>135.55000000000001</v>
      </c>
      <c r="G313" s="73">
        <v>135</v>
      </c>
      <c r="H313" s="73">
        <v>134.30000000000001</v>
      </c>
      <c r="I313" s="75">
        <v>133.69999999999999</v>
      </c>
      <c r="J313" s="76">
        <f t="shared" si="308"/>
        <v>5500.0000000001137</v>
      </c>
      <c r="K313" s="77">
        <f t="shared" ref="K313:K314" si="311">(IF(E313="SHORT",IF(H313="",0,G313-H313),IF(E313="LONG",IF(H313="",0,H313-G313))))*D313</f>
        <v>6999.9999999998863</v>
      </c>
      <c r="L313" s="77">
        <f t="shared" ref="L313" si="312">(IF(E313="SHORT",IF(I313="",0,H313-I313),IF(E313="LONG",IF(I313="",0,(I313-H313)))))*D313</f>
        <v>6000.0000000002274</v>
      </c>
      <c r="M313" s="77">
        <f t="shared" si="309"/>
        <v>1.8500000000000225</v>
      </c>
      <c r="N313" s="78">
        <f t="shared" si="310"/>
        <v>18500.000000000226</v>
      </c>
    </row>
    <row r="314" spans="1:14" s="87" customFormat="1" ht="14.25" customHeight="1">
      <c r="A314" s="80">
        <v>43431</v>
      </c>
      <c r="B314" s="81" t="s">
        <v>4</v>
      </c>
      <c r="C314" s="81" t="s">
        <v>56</v>
      </c>
      <c r="D314" s="82">
        <v>30</v>
      </c>
      <c r="E314" s="81" t="s">
        <v>2</v>
      </c>
      <c r="F314" s="81">
        <v>36076</v>
      </c>
      <c r="G314" s="81">
        <v>35976</v>
      </c>
      <c r="H314" s="81">
        <v>35846</v>
      </c>
      <c r="I314" s="83"/>
      <c r="J314" s="84">
        <f t="shared" si="308"/>
        <v>3000</v>
      </c>
      <c r="K314" s="85">
        <f t="shared" si="311"/>
        <v>3900</v>
      </c>
      <c r="L314" s="85"/>
      <c r="M314" s="85">
        <f t="shared" si="309"/>
        <v>230</v>
      </c>
      <c r="N314" s="86">
        <f t="shared" si="310"/>
        <v>6900</v>
      </c>
    </row>
    <row r="315" spans="1:14" s="87" customFormat="1" ht="14.25" customHeight="1">
      <c r="A315" s="80">
        <v>43431</v>
      </c>
      <c r="B315" s="81" t="s">
        <v>0</v>
      </c>
      <c r="C315" s="81" t="s">
        <v>56</v>
      </c>
      <c r="D315" s="82">
        <v>100</v>
      </c>
      <c r="E315" s="81" t="s">
        <v>1</v>
      </c>
      <c r="F315" s="81">
        <v>30580</v>
      </c>
      <c r="G315" s="81">
        <v>30505</v>
      </c>
      <c r="H315" s="81"/>
      <c r="I315" s="83"/>
      <c r="J315" s="84">
        <f t="shared" si="308"/>
        <v>-7500</v>
      </c>
      <c r="K315" s="85"/>
      <c r="L315" s="85"/>
      <c r="M315" s="85">
        <f t="shared" si="309"/>
        <v>-75</v>
      </c>
      <c r="N315" s="86">
        <f t="shared" si="310"/>
        <v>-7500</v>
      </c>
    </row>
    <row r="316" spans="1:14" s="87" customFormat="1" ht="14.25" customHeight="1">
      <c r="A316" s="80">
        <v>43431</v>
      </c>
      <c r="B316" s="81" t="s">
        <v>32</v>
      </c>
      <c r="C316" s="81" t="s">
        <v>53</v>
      </c>
      <c r="D316" s="82">
        <v>2500</v>
      </c>
      <c r="E316" s="81" t="s">
        <v>2</v>
      </c>
      <c r="F316" s="81">
        <v>292.89999999999998</v>
      </c>
      <c r="G316" s="81">
        <v>295.39999999999998</v>
      </c>
      <c r="H316" s="81"/>
      <c r="I316" s="83"/>
      <c r="J316" s="84">
        <f t="shared" si="308"/>
        <v>-6250</v>
      </c>
      <c r="K316" s="85"/>
      <c r="L316" s="85"/>
      <c r="M316" s="85">
        <f t="shared" si="309"/>
        <v>-2.5</v>
      </c>
      <c r="N316" s="86">
        <f t="shared" si="310"/>
        <v>-6250</v>
      </c>
    </row>
    <row r="317" spans="1:14" s="87" customFormat="1" ht="14.25" customHeight="1">
      <c r="A317" s="80">
        <v>43430</v>
      </c>
      <c r="B317" s="81" t="s">
        <v>31</v>
      </c>
      <c r="C317" s="81" t="s">
        <v>53</v>
      </c>
      <c r="D317" s="82">
        <v>200</v>
      </c>
      <c r="E317" s="81" t="s">
        <v>1</v>
      </c>
      <c r="F317" s="81">
        <v>3637</v>
      </c>
      <c r="G317" s="81">
        <v>3662</v>
      </c>
      <c r="H317" s="81">
        <v>3697</v>
      </c>
      <c r="I317" s="83"/>
      <c r="J317" s="84">
        <f t="shared" ref="J317:J320" si="313">(IF(E317="SHORT",F317-G317,IF(E317="LONG",G317-F317)))*D317</f>
        <v>5000</v>
      </c>
      <c r="K317" s="85">
        <f t="shared" ref="K317" si="314">(IF(E317="SHORT",IF(H317="",0,G317-H317),IF(E317="LONG",IF(H317="",0,H317-G317))))*D317</f>
        <v>7000</v>
      </c>
      <c r="L317" s="85"/>
      <c r="M317" s="85">
        <f t="shared" ref="M317:M320" si="315">(K317+J317+L317)/D317</f>
        <v>60</v>
      </c>
      <c r="N317" s="86">
        <f t="shared" ref="N317:N320" si="316">M317*D317</f>
        <v>12000</v>
      </c>
    </row>
    <row r="318" spans="1:14" s="87" customFormat="1" ht="14.25" customHeight="1">
      <c r="A318" s="80">
        <v>43430</v>
      </c>
      <c r="B318" s="81" t="s">
        <v>4</v>
      </c>
      <c r="C318" s="81" t="s">
        <v>56</v>
      </c>
      <c r="D318" s="82">
        <v>30</v>
      </c>
      <c r="E318" s="81" t="s">
        <v>1</v>
      </c>
      <c r="F318" s="81">
        <v>36352</v>
      </c>
      <c r="G318" s="81">
        <v>36227</v>
      </c>
      <c r="H318" s="81"/>
      <c r="I318" s="83"/>
      <c r="J318" s="84">
        <f t="shared" si="313"/>
        <v>-3750</v>
      </c>
      <c r="K318" s="85"/>
      <c r="L318" s="85"/>
      <c r="M318" s="85">
        <f t="shared" si="315"/>
        <v>-125</v>
      </c>
      <c r="N318" s="86">
        <f t="shared" si="316"/>
        <v>-3750</v>
      </c>
    </row>
    <row r="319" spans="1:14" s="87" customFormat="1" ht="14.25" customHeight="1">
      <c r="A319" s="80">
        <v>43430</v>
      </c>
      <c r="B319" s="81" t="s">
        <v>0</v>
      </c>
      <c r="C319" s="81" t="s">
        <v>56</v>
      </c>
      <c r="D319" s="82">
        <v>100</v>
      </c>
      <c r="E319" s="81" t="s">
        <v>2</v>
      </c>
      <c r="F319" s="81">
        <v>30569</v>
      </c>
      <c r="G319" s="81">
        <v>30639</v>
      </c>
      <c r="H319" s="81"/>
      <c r="I319" s="83"/>
      <c r="J319" s="84">
        <f t="shared" si="313"/>
        <v>-7000</v>
      </c>
      <c r="K319" s="85"/>
      <c r="L319" s="85"/>
      <c r="M319" s="85">
        <f t="shared" si="315"/>
        <v>-70</v>
      </c>
      <c r="N319" s="86">
        <f t="shared" si="316"/>
        <v>-7000</v>
      </c>
    </row>
    <row r="320" spans="1:14" s="87" customFormat="1" ht="14.25" customHeight="1">
      <c r="A320" s="80">
        <v>43430</v>
      </c>
      <c r="B320" s="81" t="s">
        <v>49</v>
      </c>
      <c r="C320" s="81" t="s">
        <v>55</v>
      </c>
      <c r="D320" s="82">
        <v>10000</v>
      </c>
      <c r="E320" s="81" t="s">
        <v>2</v>
      </c>
      <c r="F320" s="81">
        <v>136.94999999999999</v>
      </c>
      <c r="G320" s="81">
        <v>136.4</v>
      </c>
      <c r="H320" s="81"/>
      <c r="I320" s="83"/>
      <c r="J320" s="84">
        <f t="shared" si="313"/>
        <v>5499.999999999829</v>
      </c>
      <c r="K320" s="85"/>
      <c r="L320" s="85"/>
      <c r="M320" s="85">
        <f t="shared" si="315"/>
        <v>0.54999999999998295</v>
      </c>
      <c r="N320" s="86">
        <f t="shared" si="316"/>
        <v>5499.999999999829</v>
      </c>
    </row>
    <row r="321" spans="1:14" s="87" customFormat="1" ht="14.25" customHeight="1">
      <c r="A321" s="80">
        <v>43426</v>
      </c>
      <c r="B321" s="81" t="s">
        <v>31</v>
      </c>
      <c r="C321" s="81" t="s">
        <v>53</v>
      </c>
      <c r="D321" s="82">
        <v>200</v>
      </c>
      <c r="E321" s="81" t="s">
        <v>2</v>
      </c>
      <c r="F321" s="81">
        <v>3847</v>
      </c>
      <c r="G321" s="81">
        <v>3822</v>
      </c>
      <c r="H321" s="81"/>
      <c r="I321" s="83"/>
      <c r="J321" s="84">
        <f t="shared" ref="J321:J326" si="317">(IF(E321="SHORT",F321-G321,IF(E321="LONG",G321-F321)))*D321</f>
        <v>5000</v>
      </c>
      <c r="K321" s="85"/>
      <c r="L321" s="85"/>
      <c r="M321" s="85">
        <f t="shared" ref="M321:M326" si="318">(K321+J321+L321)/D321</f>
        <v>25</v>
      </c>
      <c r="N321" s="86">
        <f t="shared" ref="N321:N326" si="319">M321*D321</f>
        <v>5000</v>
      </c>
    </row>
    <row r="322" spans="1:14" s="79" customFormat="1" ht="14.25" customHeight="1">
      <c r="A322" s="72">
        <v>43426</v>
      </c>
      <c r="B322" s="73" t="s">
        <v>0</v>
      </c>
      <c r="C322" s="73" t="s">
        <v>56</v>
      </c>
      <c r="D322" s="74">
        <v>100</v>
      </c>
      <c r="E322" s="73" t="s">
        <v>2</v>
      </c>
      <c r="F322" s="73">
        <v>30798</v>
      </c>
      <c r="G322" s="73">
        <v>30733</v>
      </c>
      <c r="H322" s="73">
        <v>30653</v>
      </c>
      <c r="I322" s="75">
        <v>30578</v>
      </c>
      <c r="J322" s="76">
        <f t="shared" si="317"/>
        <v>6500</v>
      </c>
      <c r="K322" s="77">
        <f t="shared" ref="K322:K325" si="320">(IF(E322="SHORT",IF(H322="",0,G322-H322),IF(E322="LONG",IF(H322="",0,H322-G322))))*D322</f>
        <v>8000</v>
      </c>
      <c r="L322" s="77">
        <f t="shared" ref="L322:L325" si="321">(IF(E322="SHORT",IF(I322="",0,H322-I322),IF(E322="LONG",IF(I322="",0,(I322-H322)))))*D322</f>
        <v>7500</v>
      </c>
      <c r="M322" s="77">
        <f t="shared" si="318"/>
        <v>220</v>
      </c>
      <c r="N322" s="78">
        <f t="shared" si="319"/>
        <v>22000</v>
      </c>
    </row>
    <row r="323" spans="1:14" s="87" customFormat="1" ht="14.25" customHeight="1">
      <c r="A323" s="80">
        <v>43426</v>
      </c>
      <c r="B323" s="81" t="s">
        <v>4</v>
      </c>
      <c r="C323" s="81" t="s">
        <v>56</v>
      </c>
      <c r="D323" s="82">
        <v>30</v>
      </c>
      <c r="E323" s="81" t="s">
        <v>2</v>
      </c>
      <c r="F323" s="81">
        <v>36859</v>
      </c>
      <c r="G323" s="81">
        <v>36759</v>
      </c>
      <c r="H323" s="81">
        <v>36634</v>
      </c>
      <c r="I323" s="83"/>
      <c r="J323" s="84">
        <f t="shared" si="317"/>
        <v>3000</v>
      </c>
      <c r="K323" s="85">
        <f t="shared" si="320"/>
        <v>3750</v>
      </c>
      <c r="L323" s="85"/>
      <c r="M323" s="85">
        <f t="shared" si="318"/>
        <v>225</v>
      </c>
      <c r="N323" s="86">
        <f t="shared" si="319"/>
        <v>6750</v>
      </c>
    </row>
    <row r="324" spans="1:14" s="87" customFormat="1" ht="14.25" customHeight="1">
      <c r="A324" s="80">
        <v>43426</v>
      </c>
      <c r="B324" s="81" t="s">
        <v>49</v>
      </c>
      <c r="C324" s="81" t="s">
        <v>55</v>
      </c>
      <c r="D324" s="82">
        <v>10000</v>
      </c>
      <c r="E324" s="81" t="s">
        <v>2</v>
      </c>
      <c r="F324" s="81">
        <v>139.05000000000001</v>
      </c>
      <c r="G324" s="81">
        <v>138.5</v>
      </c>
      <c r="H324" s="81">
        <v>137.80000000000001</v>
      </c>
      <c r="I324" s="83"/>
      <c r="J324" s="84">
        <f t="shared" si="317"/>
        <v>5500.0000000001137</v>
      </c>
      <c r="K324" s="85">
        <f t="shared" si="320"/>
        <v>6999.9999999998863</v>
      </c>
      <c r="L324" s="85"/>
      <c r="M324" s="85">
        <f t="shared" si="318"/>
        <v>1.25</v>
      </c>
      <c r="N324" s="86">
        <f t="shared" si="319"/>
        <v>12500</v>
      </c>
    </row>
    <row r="325" spans="1:14" s="79" customFormat="1" ht="14.25" customHeight="1">
      <c r="A325" s="72">
        <v>43426</v>
      </c>
      <c r="B325" s="73" t="s">
        <v>6</v>
      </c>
      <c r="C325" s="73" t="s">
        <v>55</v>
      </c>
      <c r="D325" s="74">
        <v>10000</v>
      </c>
      <c r="E325" s="73" t="s">
        <v>2</v>
      </c>
      <c r="F325" s="73">
        <v>141.19999999999999</v>
      </c>
      <c r="G325" s="73">
        <v>140.65</v>
      </c>
      <c r="H325" s="73">
        <v>139.94999999999999</v>
      </c>
      <c r="I325" s="75">
        <v>139.30000000000001</v>
      </c>
      <c r="J325" s="76">
        <f t="shared" si="317"/>
        <v>5499.999999999829</v>
      </c>
      <c r="K325" s="77">
        <f t="shared" si="320"/>
        <v>7000.000000000171</v>
      </c>
      <c r="L325" s="77">
        <f t="shared" si="321"/>
        <v>6499.9999999997726</v>
      </c>
      <c r="M325" s="77">
        <f t="shared" si="318"/>
        <v>1.8999999999999775</v>
      </c>
      <c r="N325" s="78">
        <f t="shared" si="319"/>
        <v>18999.999999999774</v>
      </c>
    </row>
    <row r="326" spans="1:14" s="87" customFormat="1" ht="14.25" customHeight="1">
      <c r="A326" s="80">
        <v>43426</v>
      </c>
      <c r="B326" s="81" t="s">
        <v>5</v>
      </c>
      <c r="C326" s="81" t="s">
        <v>55</v>
      </c>
      <c r="D326" s="82">
        <v>10000</v>
      </c>
      <c r="E326" s="81" t="s">
        <v>1</v>
      </c>
      <c r="F326" s="81">
        <v>187.15</v>
      </c>
      <c r="G326" s="81">
        <v>187.65</v>
      </c>
      <c r="H326" s="81"/>
      <c r="I326" s="83"/>
      <c r="J326" s="84">
        <f t="shared" si="317"/>
        <v>5000</v>
      </c>
      <c r="K326" s="85"/>
      <c r="L326" s="85"/>
      <c r="M326" s="85">
        <f t="shared" si="318"/>
        <v>0.5</v>
      </c>
      <c r="N326" s="86">
        <f t="shared" si="319"/>
        <v>5000</v>
      </c>
    </row>
    <row r="327" spans="1:14" s="87" customFormat="1" ht="14.25" customHeight="1">
      <c r="A327" s="80">
        <v>43425</v>
      </c>
      <c r="B327" s="81" t="s">
        <v>31</v>
      </c>
      <c r="C327" s="81" t="s">
        <v>53</v>
      </c>
      <c r="D327" s="82">
        <v>200</v>
      </c>
      <c r="E327" s="81" t="s">
        <v>1</v>
      </c>
      <c r="F327" s="81">
        <v>3889</v>
      </c>
      <c r="G327" s="81">
        <v>3914</v>
      </c>
      <c r="H327" s="81"/>
      <c r="I327" s="83"/>
      <c r="J327" s="84">
        <f t="shared" ref="J327:J330" si="322">(IF(E327="SHORT",F327-G327,IF(E327="LONG",G327-F327)))*D327</f>
        <v>5000</v>
      </c>
      <c r="K327" s="85"/>
      <c r="L327" s="85"/>
      <c r="M327" s="85">
        <f t="shared" ref="M327:M330" si="323">(K327+J327+L327)/D327</f>
        <v>25</v>
      </c>
      <c r="N327" s="86">
        <f t="shared" ref="N327:N330" si="324">M327*D327</f>
        <v>5000</v>
      </c>
    </row>
    <row r="328" spans="1:14" s="79" customFormat="1" ht="14.25" customHeight="1">
      <c r="A328" s="72">
        <v>43425</v>
      </c>
      <c r="B328" s="73" t="s">
        <v>32</v>
      </c>
      <c r="C328" s="73" t="s">
        <v>53</v>
      </c>
      <c r="D328" s="74">
        <v>2500</v>
      </c>
      <c r="E328" s="73" t="s">
        <v>2</v>
      </c>
      <c r="F328" s="73">
        <v>338.9</v>
      </c>
      <c r="G328" s="73">
        <v>335.9</v>
      </c>
      <c r="H328" s="73">
        <v>332.15</v>
      </c>
      <c r="I328" s="75">
        <v>328.9</v>
      </c>
      <c r="J328" s="76">
        <f t="shared" si="322"/>
        <v>7500</v>
      </c>
      <c r="K328" s="77">
        <f t="shared" ref="K328" si="325">(IF(E328="SHORT",IF(H328="",0,G328-H328),IF(E328="LONG",IF(H328="",0,H328-G328))))*D328</f>
        <v>9375</v>
      </c>
      <c r="L328" s="77">
        <f t="shared" ref="L328" si="326">(IF(E328="SHORT",IF(I328="",0,H328-I328),IF(E328="LONG",IF(I328="",0,(I328-H328)))))*D328</f>
        <v>8125</v>
      </c>
      <c r="M328" s="77">
        <f t="shared" si="323"/>
        <v>10</v>
      </c>
      <c r="N328" s="78">
        <f t="shared" si="324"/>
        <v>25000</v>
      </c>
    </row>
    <row r="329" spans="1:14" s="87" customFormat="1" ht="14.25" customHeight="1">
      <c r="A329" s="80">
        <v>43425</v>
      </c>
      <c r="B329" s="81" t="s">
        <v>6</v>
      </c>
      <c r="C329" s="81" t="s">
        <v>55</v>
      </c>
      <c r="D329" s="82">
        <v>10000</v>
      </c>
      <c r="E329" s="81" t="s">
        <v>1</v>
      </c>
      <c r="F329" s="81">
        <v>140.30000000000001</v>
      </c>
      <c r="G329" s="81">
        <v>139.69999999999999</v>
      </c>
      <c r="H329" s="81"/>
      <c r="I329" s="83"/>
      <c r="J329" s="84">
        <f t="shared" si="322"/>
        <v>-6000.0000000002274</v>
      </c>
      <c r="K329" s="85"/>
      <c r="L329" s="85"/>
      <c r="M329" s="85">
        <f t="shared" si="323"/>
        <v>-0.60000000000002274</v>
      </c>
      <c r="N329" s="86">
        <f t="shared" si="324"/>
        <v>-6000.0000000002274</v>
      </c>
    </row>
    <row r="330" spans="1:14" s="87" customFormat="1" ht="14.25" customHeight="1">
      <c r="A330" s="80">
        <v>43425</v>
      </c>
      <c r="B330" s="81" t="s">
        <v>48</v>
      </c>
      <c r="C330" s="81" t="s">
        <v>55</v>
      </c>
      <c r="D330" s="82">
        <v>500</v>
      </c>
      <c r="E330" s="81" t="s">
        <v>1</v>
      </c>
      <c r="F330" s="81">
        <v>789.75</v>
      </c>
      <c r="G330" s="81">
        <v>782.75</v>
      </c>
      <c r="H330" s="81"/>
      <c r="I330" s="83"/>
      <c r="J330" s="84">
        <f t="shared" si="322"/>
        <v>-3500</v>
      </c>
      <c r="K330" s="85"/>
      <c r="L330" s="85"/>
      <c r="M330" s="85">
        <f t="shared" si="323"/>
        <v>-7</v>
      </c>
      <c r="N330" s="86">
        <f t="shared" si="324"/>
        <v>-3500</v>
      </c>
    </row>
    <row r="331" spans="1:14" s="79" customFormat="1" ht="14.25" customHeight="1">
      <c r="A331" s="72">
        <v>43424</v>
      </c>
      <c r="B331" s="73" t="s">
        <v>31</v>
      </c>
      <c r="C331" s="73" t="s">
        <v>53</v>
      </c>
      <c r="D331" s="74">
        <v>200</v>
      </c>
      <c r="E331" s="73" t="s">
        <v>2</v>
      </c>
      <c r="F331" s="73">
        <v>4073</v>
      </c>
      <c r="G331" s="73">
        <v>4048</v>
      </c>
      <c r="H331" s="73">
        <v>4013</v>
      </c>
      <c r="I331" s="75">
        <v>3983</v>
      </c>
      <c r="J331" s="76">
        <f t="shared" ref="J331:J336" si="327">(IF(E331="SHORT",F331-G331,IF(E331="LONG",G331-F331)))*D331</f>
        <v>5000</v>
      </c>
      <c r="K331" s="77">
        <f t="shared" ref="K331:K334" si="328">(IF(E331="SHORT",IF(H331="",0,G331-H331),IF(E331="LONG",IF(H331="",0,H331-G331))))*D331</f>
        <v>7000</v>
      </c>
      <c r="L331" s="77">
        <f t="shared" ref="L331" si="329">(IF(E331="SHORT",IF(I331="",0,H331-I331),IF(E331="LONG",IF(I331="",0,(I331-H331)))))*D331</f>
        <v>6000</v>
      </c>
      <c r="M331" s="77">
        <f t="shared" ref="M331:M336" si="330">(K331+J331+L331)/D331</f>
        <v>90</v>
      </c>
      <c r="N331" s="78">
        <f t="shared" ref="N331:N336" si="331">M331*D331</f>
        <v>18000</v>
      </c>
    </row>
    <row r="332" spans="1:14" s="87" customFormat="1" ht="14.25" customHeight="1">
      <c r="A332" s="80">
        <v>43424</v>
      </c>
      <c r="B332" s="81" t="s">
        <v>0</v>
      </c>
      <c r="C332" s="81" t="s">
        <v>56</v>
      </c>
      <c r="D332" s="82">
        <v>100</v>
      </c>
      <c r="E332" s="81" t="s">
        <v>1</v>
      </c>
      <c r="F332" s="81">
        <v>30864</v>
      </c>
      <c r="G332" s="81">
        <v>30929</v>
      </c>
      <c r="H332" s="81"/>
      <c r="I332" s="83"/>
      <c r="J332" s="84">
        <f t="shared" si="327"/>
        <v>6500</v>
      </c>
      <c r="K332" s="85"/>
      <c r="L332" s="85"/>
      <c r="M332" s="85">
        <f t="shared" si="330"/>
        <v>65</v>
      </c>
      <c r="N332" s="86">
        <f t="shared" si="331"/>
        <v>6500</v>
      </c>
    </row>
    <row r="333" spans="1:14" s="87" customFormat="1" ht="14.25" customHeight="1">
      <c r="A333" s="80">
        <v>43424</v>
      </c>
      <c r="B333" s="81" t="s">
        <v>4</v>
      </c>
      <c r="C333" s="81" t="s">
        <v>56</v>
      </c>
      <c r="D333" s="82">
        <v>30</v>
      </c>
      <c r="E333" s="81" t="s">
        <v>1</v>
      </c>
      <c r="F333" s="81">
        <v>36839</v>
      </c>
      <c r="G333" s="81">
        <v>36939</v>
      </c>
      <c r="H333" s="81"/>
      <c r="I333" s="83"/>
      <c r="J333" s="84">
        <f t="shared" si="327"/>
        <v>3000</v>
      </c>
      <c r="K333" s="85"/>
      <c r="L333" s="85"/>
      <c r="M333" s="85">
        <f t="shared" si="330"/>
        <v>100</v>
      </c>
      <c r="N333" s="86">
        <f t="shared" si="331"/>
        <v>3000</v>
      </c>
    </row>
    <row r="334" spans="1:14" s="87" customFormat="1" ht="14.25" customHeight="1">
      <c r="A334" s="80">
        <v>43424</v>
      </c>
      <c r="B334" s="81" t="s">
        <v>3</v>
      </c>
      <c r="C334" s="81" t="s">
        <v>55</v>
      </c>
      <c r="D334" s="82">
        <v>2000</v>
      </c>
      <c r="E334" s="81" t="s">
        <v>1</v>
      </c>
      <c r="F334" s="81">
        <v>441.4</v>
      </c>
      <c r="G334" s="81">
        <v>444.4</v>
      </c>
      <c r="H334" s="81">
        <v>448.15</v>
      </c>
      <c r="I334" s="83"/>
      <c r="J334" s="84">
        <f t="shared" si="327"/>
        <v>6000</v>
      </c>
      <c r="K334" s="85">
        <f t="shared" si="328"/>
        <v>7500</v>
      </c>
      <c r="L334" s="85"/>
      <c r="M334" s="85">
        <f t="shared" si="330"/>
        <v>6.75</v>
      </c>
      <c r="N334" s="86">
        <f t="shared" si="331"/>
        <v>13500</v>
      </c>
    </row>
    <row r="335" spans="1:14" s="87" customFormat="1" ht="14.25" customHeight="1">
      <c r="A335" s="80">
        <v>43424</v>
      </c>
      <c r="B335" s="81" t="s">
        <v>49</v>
      </c>
      <c r="C335" s="81" t="s">
        <v>55</v>
      </c>
      <c r="D335" s="82">
        <v>10000</v>
      </c>
      <c r="E335" s="81" t="s">
        <v>1</v>
      </c>
      <c r="F335" s="81">
        <v>137.75</v>
      </c>
      <c r="G335" s="81">
        <v>138.30000000000001</v>
      </c>
      <c r="H335" s="81"/>
      <c r="I335" s="83"/>
      <c r="J335" s="84">
        <f t="shared" si="327"/>
        <v>5500.0000000001137</v>
      </c>
      <c r="K335" s="85"/>
      <c r="L335" s="85"/>
      <c r="M335" s="85">
        <f t="shared" si="330"/>
        <v>0.55000000000001137</v>
      </c>
      <c r="N335" s="86">
        <f t="shared" si="331"/>
        <v>5500.0000000001137</v>
      </c>
    </row>
    <row r="336" spans="1:14" s="87" customFormat="1" ht="14.25" customHeight="1">
      <c r="A336" s="80">
        <v>43424</v>
      </c>
      <c r="B336" s="81" t="s">
        <v>48</v>
      </c>
      <c r="C336" s="81" t="s">
        <v>55</v>
      </c>
      <c r="D336" s="82">
        <v>500</v>
      </c>
      <c r="E336" s="81" t="s">
        <v>1</v>
      </c>
      <c r="F336" s="81">
        <v>800.05</v>
      </c>
      <c r="G336" s="81">
        <v>806.05</v>
      </c>
      <c r="H336" s="81"/>
      <c r="I336" s="83"/>
      <c r="J336" s="84">
        <f t="shared" si="327"/>
        <v>3000</v>
      </c>
      <c r="K336" s="85"/>
      <c r="L336" s="85"/>
      <c r="M336" s="85">
        <f t="shared" si="330"/>
        <v>6</v>
      </c>
      <c r="N336" s="86">
        <f t="shared" si="331"/>
        <v>3000</v>
      </c>
    </row>
    <row r="337" spans="1:14" s="87" customFormat="1" ht="14.25" customHeight="1">
      <c r="A337" s="80">
        <v>43423</v>
      </c>
      <c r="B337" s="81" t="s">
        <v>48</v>
      </c>
      <c r="C337" s="81" t="s">
        <v>55</v>
      </c>
      <c r="D337" s="82">
        <v>500</v>
      </c>
      <c r="E337" s="81" t="s">
        <v>1</v>
      </c>
      <c r="F337" s="81">
        <v>803.25</v>
      </c>
      <c r="G337" s="81">
        <v>796.25</v>
      </c>
      <c r="H337" s="81"/>
      <c r="I337" s="83"/>
      <c r="J337" s="84">
        <f t="shared" ref="J337:J344" si="332">(IF(E337="SHORT",F337-G337,IF(E337="LONG",G337-F337)))*D337</f>
        <v>-3500</v>
      </c>
      <c r="K337" s="85"/>
      <c r="L337" s="85"/>
      <c r="M337" s="85">
        <f t="shared" ref="M337:M344" si="333">(K337+J337+L337)/D337</f>
        <v>-7</v>
      </c>
      <c r="N337" s="86">
        <f t="shared" ref="N337:N344" si="334">M337*D337</f>
        <v>-3500</v>
      </c>
    </row>
    <row r="338" spans="1:14" s="87" customFormat="1" ht="14.25" customHeight="1">
      <c r="A338" s="80">
        <v>43423</v>
      </c>
      <c r="B338" s="81" t="s">
        <v>3</v>
      </c>
      <c r="C338" s="81" t="s">
        <v>55</v>
      </c>
      <c r="D338" s="82">
        <v>2000</v>
      </c>
      <c r="E338" s="81" t="s">
        <v>2</v>
      </c>
      <c r="F338" s="81">
        <v>440.05</v>
      </c>
      <c r="G338" s="81">
        <v>438.05</v>
      </c>
      <c r="H338" s="81"/>
      <c r="I338" s="83"/>
      <c r="J338" s="84">
        <f t="shared" si="332"/>
        <v>4000</v>
      </c>
      <c r="K338" s="85"/>
      <c r="L338" s="85"/>
      <c r="M338" s="85">
        <f t="shared" si="333"/>
        <v>2</v>
      </c>
      <c r="N338" s="86">
        <f t="shared" si="334"/>
        <v>4000</v>
      </c>
    </row>
    <row r="339" spans="1:14" s="87" customFormat="1" ht="14.25" customHeight="1">
      <c r="A339" s="80">
        <v>43423</v>
      </c>
      <c r="B339" s="81" t="s">
        <v>6</v>
      </c>
      <c r="C339" s="81" t="s">
        <v>55</v>
      </c>
      <c r="D339" s="82">
        <v>10000</v>
      </c>
      <c r="E339" s="81" t="s">
        <v>1</v>
      </c>
      <c r="F339" s="81">
        <v>143.69999999999999</v>
      </c>
      <c r="G339" s="81">
        <v>144.25</v>
      </c>
      <c r="H339" s="81"/>
      <c r="I339" s="83"/>
      <c r="J339" s="84">
        <f t="shared" si="332"/>
        <v>5500.0000000001137</v>
      </c>
      <c r="K339" s="85"/>
      <c r="L339" s="85"/>
      <c r="M339" s="85">
        <f t="shared" si="333"/>
        <v>0.55000000000001137</v>
      </c>
      <c r="N339" s="86">
        <f t="shared" si="334"/>
        <v>5500.0000000001137</v>
      </c>
    </row>
    <row r="340" spans="1:14" s="79" customFormat="1" ht="14.25" customHeight="1">
      <c r="A340" s="72">
        <v>43423</v>
      </c>
      <c r="B340" s="73" t="s">
        <v>5</v>
      </c>
      <c r="C340" s="73" t="s">
        <v>55</v>
      </c>
      <c r="D340" s="74">
        <v>10000</v>
      </c>
      <c r="E340" s="73" t="s">
        <v>2</v>
      </c>
      <c r="F340" s="73">
        <v>191.35</v>
      </c>
      <c r="G340" s="73">
        <v>190.8</v>
      </c>
      <c r="H340" s="73">
        <v>190.1</v>
      </c>
      <c r="I340" s="75">
        <v>189.5</v>
      </c>
      <c r="J340" s="76">
        <f t="shared" si="332"/>
        <v>5499.999999999829</v>
      </c>
      <c r="K340" s="77">
        <f t="shared" ref="K340:K344" si="335">(IF(E340="SHORT",IF(H340="",0,G340-H340),IF(E340="LONG",IF(H340="",0,H340-G340))))*D340</f>
        <v>7000.000000000171</v>
      </c>
      <c r="L340" s="77">
        <f t="shared" ref="L340:L343" si="336">(IF(E340="SHORT",IF(I340="",0,H340-I340),IF(E340="LONG",IF(I340="",0,(I340-H340)))))*D340</f>
        <v>5999.9999999999436</v>
      </c>
      <c r="M340" s="77">
        <f t="shared" si="333"/>
        <v>1.8499999999999941</v>
      </c>
      <c r="N340" s="78">
        <f t="shared" si="334"/>
        <v>18499.999999999942</v>
      </c>
    </row>
    <row r="341" spans="1:14" s="87" customFormat="1" ht="14.25" customHeight="1">
      <c r="A341" s="80">
        <v>43423</v>
      </c>
      <c r="B341" s="81" t="s">
        <v>0</v>
      </c>
      <c r="C341" s="81" t="s">
        <v>56</v>
      </c>
      <c r="D341" s="82">
        <v>100</v>
      </c>
      <c r="E341" s="81" t="s">
        <v>2</v>
      </c>
      <c r="F341" s="81">
        <v>30911</v>
      </c>
      <c r="G341" s="81">
        <v>30846</v>
      </c>
      <c r="H341" s="81"/>
      <c r="I341" s="83"/>
      <c r="J341" s="84">
        <f t="shared" si="332"/>
        <v>6500</v>
      </c>
      <c r="K341" s="85"/>
      <c r="L341" s="85"/>
      <c r="M341" s="85">
        <f t="shared" si="333"/>
        <v>65</v>
      </c>
      <c r="N341" s="86">
        <f t="shared" si="334"/>
        <v>6500</v>
      </c>
    </row>
    <row r="342" spans="1:14" s="87" customFormat="1" ht="14.25" customHeight="1">
      <c r="A342" s="80">
        <v>43423</v>
      </c>
      <c r="B342" s="81" t="s">
        <v>4</v>
      </c>
      <c r="C342" s="81" t="s">
        <v>56</v>
      </c>
      <c r="D342" s="82">
        <v>30</v>
      </c>
      <c r="E342" s="81" t="s">
        <v>2</v>
      </c>
      <c r="F342" s="81">
        <v>36931</v>
      </c>
      <c r="G342" s="81">
        <v>36831</v>
      </c>
      <c r="H342" s="81"/>
      <c r="I342" s="83"/>
      <c r="J342" s="84">
        <f t="shared" si="332"/>
        <v>3000</v>
      </c>
      <c r="K342" s="85"/>
      <c r="L342" s="85"/>
      <c r="M342" s="85">
        <f t="shared" si="333"/>
        <v>100</v>
      </c>
      <c r="N342" s="86">
        <f t="shared" si="334"/>
        <v>3000</v>
      </c>
    </row>
    <row r="343" spans="1:14" s="79" customFormat="1" ht="14.25" customHeight="1">
      <c r="A343" s="72">
        <v>43423</v>
      </c>
      <c r="B343" s="73" t="s">
        <v>31</v>
      </c>
      <c r="C343" s="73" t="s">
        <v>53</v>
      </c>
      <c r="D343" s="74">
        <v>200</v>
      </c>
      <c r="E343" s="73" t="s">
        <v>2</v>
      </c>
      <c r="F343" s="73">
        <v>4099</v>
      </c>
      <c r="G343" s="73">
        <v>4074</v>
      </c>
      <c r="H343" s="73">
        <v>4039</v>
      </c>
      <c r="I343" s="75">
        <v>4009</v>
      </c>
      <c r="J343" s="76">
        <f t="shared" si="332"/>
        <v>5000</v>
      </c>
      <c r="K343" s="77">
        <f t="shared" si="335"/>
        <v>7000</v>
      </c>
      <c r="L343" s="77">
        <f t="shared" si="336"/>
        <v>6000</v>
      </c>
      <c r="M343" s="77">
        <f t="shared" si="333"/>
        <v>90</v>
      </c>
      <c r="N343" s="78">
        <f t="shared" si="334"/>
        <v>18000</v>
      </c>
    </row>
    <row r="344" spans="1:14" s="87" customFormat="1" ht="14.25" customHeight="1">
      <c r="A344" s="80">
        <v>43423</v>
      </c>
      <c r="B344" s="81" t="s">
        <v>32</v>
      </c>
      <c r="C344" s="81" t="s">
        <v>53</v>
      </c>
      <c r="D344" s="82">
        <v>2500</v>
      </c>
      <c r="E344" s="81" t="s">
        <v>2</v>
      </c>
      <c r="F344" s="81">
        <v>324.7</v>
      </c>
      <c r="G344" s="81">
        <v>321.95</v>
      </c>
      <c r="H344" s="81">
        <v>318.7</v>
      </c>
      <c r="I344" s="83"/>
      <c r="J344" s="84">
        <f t="shared" si="332"/>
        <v>6875</v>
      </c>
      <c r="K344" s="85">
        <f t="shared" si="335"/>
        <v>8125</v>
      </c>
      <c r="L344" s="85"/>
      <c r="M344" s="85">
        <f t="shared" si="333"/>
        <v>6</v>
      </c>
      <c r="N344" s="86">
        <f t="shared" si="334"/>
        <v>15000</v>
      </c>
    </row>
    <row r="345" spans="1:14" s="87" customFormat="1" ht="14.25" customHeight="1">
      <c r="A345" s="80">
        <v>43420</v>
      </c>
      <c r="B345" s="81" t="s">
        <v>5</v>
      </c>
      <c r="C345" s="81" t="s">
        <v>55</v>
      </c>
      <c r="D345" s="82">
        <v>10000</v>
      </c>
      <c r="E345" s="81" t="s">
        <v>2</v>
      </c>
      <c r="F345" s="81">
        <v>188.6</v>
      </c>
      <c r="G345" s="81">
        <v>188.05</v>
      </c>
      <c r="H345" s="81">
        <v>187.35</v>
      </c>
      <c r="I345" s="83"/>
      <c r="J345" s="84">
        <f t="shared" ref="J345:J350" si="337">(IF(E345="SHORT",F345-G345,IF(E345="LONG",G345-F345)))*D345</f>
        <v>5499.999999999829</v>
      </c>
      <c r="K345" s="85">
        <f t="shared" ref="K345:K350" si="338">(IF(E345="SHORT",IF(H345="",0,G345-H345),IF(E345="LONG",IF(H345="",0,H345-G345))))*D345</f>
        <v>7000.000000000171</v>
      </c>
      <c r="L345" s="85"/>
      <c r="M345" s="85">
        <f t="shared" ref="M345:M350" si="339">(K345+J345+L345)/D345</f>
        <v>1.25</v>
      </c>
      <c r="N345" s="86">
        <f t="shared" ref="N345:N350" si="340">M345*D345</f>
        <v>12500</v>
      </c>
    </row>
    <row r="346" spans="1:14" s="87" customFormat="1" ht="14.25" customHeight="1">
      <c r="A346" s="80">
        <v>43420</v>
      </c>
      <c r="B346" s="81" t="s">
        <v>49</v>
      </c>
      <c r="C346" s="81" t="s">
        <v>55</v>
      </c>
      <c r="D346" s="82">
        <v>10000</v>
      </c>
      <c r="E346" s="81" t="s">
        <v>2</v>
      </c>
      <c r="F346" s="81">
        <v>138.75</v>
      </c>
      <c r="G346" s="81">
        <v>138.25</v>
      </c>
      <c r="H346" s="81"/>
      <c r="I346" s="83"/>
      <c r="J346" s="84">
        <f t="shared" si="337"/>
        <v>5000</v>
      </c>
      <c r="K346" s="85"/>
      <c r="L346" s="85"/>
      <c r="M346" s="85">
        <f t="shared" si="339"/>
        <v>0.5</v>
      </c>
      <c r="N346" s="86">
        <f t="shared" si="340"/>
        <v>5000</v>
      </c>
    </row>
    <row r="347" spans="1:14" s="79" customFormat="1" ht="14.25" customHeight="1">
      <c r="A347" s="72">
        <v>43420</v>
      </c>
      <c r="B347" s="73" t="s">
        <v>6</v>
      </c>
      <c r="C347" s="73" t="s">
        <v>55</v>
      </c>
      <c r="D347" s="74">
        <v>10000</v>
      </c>
      <c r="E347" s="73" t="s">
        <v>1</v>
      </c>
      <c r="F347" s="73">
        <v>139.35</v>
      </c>
      <c r="G347" s="73">
        <v>139.9</v>
      </c>
      <c r="H347" s="73">
        <v>140.6</v>
      </c>
      <c r="I347" s="75">
        <v>141.30000000000001</v>
      </c>
      <c r="J347" s="76">
        <f t="shared" si="337"/>
        <v>5500.0000000001137</v>
      </c>
      <c r="K347" s="77">
        <f t="shared" si="338"/>
        <v>6999.9999999998863</v>
      </c>
      <c r="L347" s="77">
        <f t="shared" ref="L347:L350" si="341">(IF(E347="SHORT",IF(I347="",0,H347-I347),IF(E347="LONG",IF(I347="",0,(I347-H347)))))*D347</f>
        <v>7000.000000000171</v>
      </c>
      <c r="M347" s="77">
        <f t="shared" si="339"/>
        <v>1.9500000000000171</v>
      </c>
      <c r="N347" s="78">
        <f t="shared" si="340"/>
        <v>19500.000000000171</v>
      </c>
    </row>
    <row r="348" spans="1:14" s="87" customFormat="1" ht="14.25" customHeight="1">
      <c r="A348" s="80">
        <v>43420</v>
      </c>
      <c r="B348" s="81" t="s">
        <v>0</v>
      </c>
      <c r="C348" s="81" t="s">
        <v>56</v>
      </c>
      <c r="D348" s="82">
        <v>100</v>
      </c>
      <c r="E348" s="81" t="s">
        <v>2</v>
      </c>
      <c r="F348" s="81">
        <v>30849</v>
      </c>
      <c r="G348" s="81">
        <v>30919</v>
      </c>
      <c r="H348" s="81"/>
      <c r="I348" s="83"/>
      <c r="J348" s="84">
        <f t="shared" si="337"/>
        <v>-7000</v>
      </c>
      <c r="K348" s="85"/>
      <c r="L348" s="85"/>
      <c r="M348" s="85">
        <f t="shared" si="339"/>
        <v>-70</v>
      </c>
      <c r="N348" s="86">
        <f t="shared" si="340"/>
        <v>-7000</v>
      </c>
    </row>
    <row r="349" spans="1:14" s="87" customFormat="1" ht="14.25" customHeight="1">
      <c r="A349" s="80">
        <v>43420</v>
      </c>
      <c r="B349" s="81" t="s">
        <v>31</v>
      </c>
      <c r="C349" s="81" t="s">
        <v>53</v>
      </c>
      <c r="D349" s="82">
        <v>200</v>
      </c>
      <c r="E349" s="81" t="s">
        <v>1</v>
      </c>
      <c r="F349" s="81">
        <v>4087</v>
      </c>
      <c r="G349" s="81">
        <v>4112</v>
      </c>
      <c r="H349" s="81">
        <v>4147</v>
      </c>
      <c r="I349" s="83"/>
      <c r="J349" s="84">
        <f t="shared" si="337"/>
        <v>5000</v>
      </c>
      <c r="K349" s="85">
        <f t="shared" si="338"/>
        <v>7000</v>
      </c>
      <c r="L349" s="85"/>
      <c r="M349" s="85">
        <f t="shared" si="339"/>
        <v>60</v>
      </c>
      <c r="N349" s="86">
        <f t="shared" si="340"/>
        <v>12000</v>
      </c>
    </row>
    <row r="350" spans="1:14" s="79" customFormat="1" ht="14.25" customHeight="1">
      <c r="A350" s="72">
        <v>43420</v>
      </c>
      <c r="B350" s="73" t="s">
        <v>32</v>
      </c>
      <c r="C350" s="73" t="s">
        <v>53</v>
      </c>
      <c r="D350" s="74">
        <v>2500</v>
      </c>
      <c r="E350" s="73" t="s">
        <v>2</v>
      </c>
      <c r="F350" s="73">
        <v>291.39999999999998</v>
      </c>
      <c r="G350" s="73">
        <v>288.89999999999998</v>
      </c>
      <c r="H350" s="73">
        <v>286.14999999999998</v>
      </c>
      <c r="I350" s="75">
        <v>283.39999999999998</v>
      </c>
      <c r="J350" s="76">
        <f t="shared" si="337"/>
        <v>6250</v>
      </c>
      <c r="K350" s="77">
        <f t="shared" si="338"/>
        <v>6875</v>
      </c>
      <c r="L350" s="77">
        <f t="shared" si="341"/>
        <v>6875</v>
      </c>
      <c r="M350" s="77">
        <f t="shared" si="339"/>
        <v>8</v>
      </c>
      <c r="N350" s="78">
        <f t="shared" si="340"/>
        <v>20000</v>
      </c>
    </row>
    <row r="351" spans="1:14" s="87" customFormat="1" ht="14.25" customHeight="1">
      <c r="A351" s="80">
        <v>43419</v>
      </c>
      <c r="B351" s="81" t="s">
        <v>4</v>
      </c>
      <c r="C351" s="81" t="s">
        <v>56</v>
      </c>
      <c r="D351" s="82">
        <v>30</v>
      </c>
      <c r="E351" s="81" t="s">
        <v>2</v>
      </c>
      <c r="F351" s="81">
        <v>36672</v>
      </c>
      <c r="G351" s="81">
        <v>36572</v>
      </c>
      <c r="H351" s="81">
        <v>36447</v>
      </c>
      <c r="I351" s="83"/>
      <c r="J351" s="84">
        <f t="shared" ref="J351:J353" si="342">(IF(E351="SHORT",F351-G351,IF(E351="LONG",G351-F351)))*D351</f>
        <v>3000</v>
      </c>
      <c r="K351" s="85">
        <f t="shared" ref="K351:K352" si="343">(IF(E351="SHORT",IF(H351="",0,G351-H351),IF(E351="LONG",IF(H351="",0,H351-G351))))*D351</f>
        <v>3750</v>
      </c>
      <c r="L351" s="85"/>
      <c r="M351" s="85">
        <f t="shared" ref="M351:M353" si="344">(K351+J351+L351)/D351</f>
        <v>225</v>
      </c>
      <c r="N351" s="86">
        <f t="shared" ref="N351:N353" si="345">M351*D351</f>
        <v>6750</v>
      </c>
    </row>
    <row r="352" spans="1:14" s="87" customFormat="1" ht="14.25" customHeight="1">
      <c r="A352" s="80">
        <v>43419</v>
      </c>
      <c r="B352" s="81" t="s">
        <v>0</v>
      </c>
      <c r="C352" s="81" t="s">
        <v>56</v>
      </c>
      <c r="D352" s="82">
        <v>100</v>
      </c>
      <c r="E352" s="81" t="s">
        <v>2</v>
      </c>
      <c r="F352" s="81">
        <v>30877</v>
      </c>
      <c r="G352" s="81">
        <v>30812</v>
      </c>
      <c r="H352" s="81">
        <v>30732</v>
      </c>
      <c r="I352" s="83"/>
      <c r="J352" s="84">
        <f t="shared" si="342"/>
        <v>6500</v>
      </c>
      <c r="K352" s="85">
        <f t="shared" si="343"/>
        <v>8000</v>
      </c>
      <c r="L352" s="85"/>
      <c r="M352" s="85">
        <f t="shared" si="344"/>
        <v>145</v>
      </c>
      <c r="N352" s="86">
        <f t="shared" si="345"/>
        <v>14500</v>
      </c>
    </row>
    <row r="353" spans="1:14" s="87" customFormat="1" ht="14.25" customHeight="1">
      <c r="A353" s="80">
        <v>43419</v>
      </c>
      <c r="B353" s="81" t="s">
        <v>6</v>
      </c>
      <c r="C353" s="81" t="s">
        <v>55</v>
      </c>
      <c r="D353" s="82">
        <v>10000</v>
      </c>
      <c r="E353" s="81" t="s">
        <v>1</v>
      </c>
      <c r="F353" s="81">
        <v>141</v>
      </c>
      <c r="G353" s="81">
        <v>141.55000000000001</v>
      </c>
      <c r="H353" s="81"/>
      <c r="I353" s="83"/>
      <c r="J353" s="84">
        <f t="shared" si="342"/>
        <v>5500.0000000001137</v>
      </c>
      <c r="K353" s="85"/>
      <c r="L353" s="85"/>
      <c r="M353" s="85">
        <f t="shared" si="344"/>
        <v>0.55000000000001137</v>
      </c>
      <c r="N353" s="86">
        <f t="shared" si="345"/>
        <v>5500.0000000001137</v>
      </c>
    </row>
    <row r="354" spans="1:14" s="87" customFormat="1" ht="14.25" customHeight="1">
      <c r="A354" s="80">
        <v>43419</v>
      </c>
      <c r="B354" s="81" t="s">
        <v>3</v>
      </c>
      <c r="C354" s="81" t="s">
        <v>55</v>
      </c>
      <c r="D354" s="82">
        <v>2000</v>
      </c>
      <c r="E354" s="81" t="s">
        <v>1</v>
      </c>
      <c r="F354" s="81">
        <v>435.55</v>
      </c>
      <c r="G354" s="81">
        <v>438.55</v>
      </c>
      <c r="H354" s="81"/>
      <c r="I354" s="83"/>
      <c r="J354" s="84">
        <f t="shared" ref="J354:J357" si="346">(IF(E354="SHORT",F354-G354,IF(E354="LONG",G354-F354)))*D354</f>
        <v>6000</v>
      </c>
      <c r="K354" s="85"/>
      <c r="L354" s="85"/>
      <c r="M354" s="85">
        <f t="shared" ref="M354:M357" si="347">(K354+J354+L354)/D354</f>
        <v>3</v>
      </c>
      <c r="N354" s="86">
        <f t="shared" ref="N354:N357" si="348">M354*D354</f>
        <v>6000</v>
      </c>
    </row>
    <row r="355" spans="1:14" s="87" customFormat="1" ht="14.25" customHeight="1">
      <c r="A355" s="80">
        <v>43419</v>
      </c>
      <c r="B355" s="81" t="s">
        <v>48</v>
      </c>
      <c r="C355" s="81" t="s">
        <v>55</v>
      </c>
      <c r="D355" s="82">
        <v>500</v>
      </c>
      <c r="E355" s="81" t="s">
        <v>1</v>
      </c>
      <c r="F355" s="81">
        <v>822.3</v>
      </c>
      <c r="G355" s="81">
        <v>815.3</v>
      </c>
      <c r="H355" s="81"/>
      <c r="I355" s="83"/>
      <c r="J355" s="84">
        <f t="shared" si="346"/>
        <v>-3500</v>
      </c>
      <c r="K355" s="85"/>
      <c r="L355" s="85"/>
      <c r="M355" s="85">
        <f t="shared" si="347"/>
        <v>-7</v>
      </c>
      <c r="N355" s="86">
        <f t="shared" si="348"/>
        <v>-3500</v>
      </c>
    </row>
    <row r="356" spans="1:14" s="87" customFormat="1" ht="14.25" customHeight="1">
      <c r="A356" s="80">
        <v>43419</v>
      </c>
      <c r="B356" s="81" t="s">
        <v>49</v>
      </c>
      <c r="C356" s="81" t="s">
        <v>55</v>
      </c>
      <c r="D356" s="82">
        <v>10000</v>
      </c>
      <c r="E356" s="81" t="s">
        <v>1</v>
      </c>
      <c r="F356" s="81">
        <v>140.19999999999999</v>
      </c>
      <c r="G356" s="81">
        <v>140.75</v>
      </c>
      <c r="H356" s="81"/>
      <c r="I356" s="83"/>
      <c r="J356" s="84">
        <f t="shared" si="346"/>
        <v>5500.0000000001137</v>
      </c>
      <c r="K356" s="85"/>
      <c r="L356" s="85"/>
      <c r="M356" s="85">
        <f t="shared" si="347"/>
        <v>0.55000000000001137</v>
      </c>
      <c r="N356" s="86">
        <f t="shared" si="348"/>
        <v>5500.0000000001137</v>
      </c>
    </row>
    <row r="357" spans="1:14" s="87" customFormat="1" ht="14.25" customHeight="1">
      <c r="A357" s="80">
        <v>43419</v>
      </c>
      <c r="B357" s="81" t="s">
        <v>31</v>
      </c>
      <c r="C357" s="81" t="s">
        <v>53</v>
      </c>
      <c r="D357" s="82">
        <v>200</v>
      </c>
      <c r="E357" s="81" t="s">
        <v>1</v>
      </c>
      <c r="F357" s="81">
        <v>4054</v>
      </c>
      <c r="G357" s="81">
        <v>4024</v>
      </c>
      <c r="H357" s="81"/>
      <c r="I357" s="83"/>
      <c r="J357" s="84">
        <f t="shared" si="346"/>
        <v>-6000</v>
      </c>
      <c r="K357" s="85"/>
      <c r="L357" s="85"/>
      <c r="M357" s="85">
        <f t="shared" si="347"/>
        <v>-30</v>
      </c>
      <c r="N357" s="86">
        <f t="shared" si="348"/>
        <v>-6000</v>
      </c>
    </row>
    <row r="358" spans="1:14" s="87" customFormat="1" ht="14.25" customHeight="1">
      <c r="A358" s="80">
        <v>43419</v>
      </c>
      <c r="B358" s="81" t="s">
        <v>32</v>
      </c>
      <c r="C358" s="81" t="s">
        <v>53</v>
      </c>
      <c r="D358" s="82">
        <v>2500</v>
      </c>
      <c r="E358" s="81" t="s">
        <v>1</v>
      </c>
      <c r="F358" s="81">
        <v>340.3</v>
      </c>
      <c r="G358" s="81">
        <v>342.3</v>
      </c>
      <c r="H358" s="81">
        <v>345.05</v>
      </c>
      <c r="I358" s="83"/>
      <c r="J358" s="84">
        <f t="shared" ref="J358" si="349">(IF(E358="SHORT",F358-G358,IF(E358="LONG",G358-F358)))*D358</f>
        <v>5000</v>
      </c>
      <c r="K358" s="85">
        <f t="shared" ref="K358" si="350">(IF(E358="SHORT",IF(H358="",0,G358-H358),IF(E358="LONG",IF(H358="",0,H358-G358))))*D358</f>
        <v>6875</v>
      </c>
      <c r="L358" s="85"/>
      <c r="M358" s="85">
        <f t="shared" ref="M358" si="351">(K358+J358+L358)/D358</f>
        <v>4.75</v>
      </c>
      <c r="N358" s="86">
        <f t="shared" ref="N358" si="352">M358*D358</f>
        <v>11875</v>
      </c>
    </row>
    <row r="359" spans="1:14" s="87" customFormat="1" ht="14.25" customHeight="1">
      <c r="A359" s="80">
        <v>43418</v>
      </c>
      <c r="B359" s="81" t="s">
        <v>0</v>
      </c>
      <c r="C359" s="81" t="s">
        <v>56</v>
      </c>
      <c r="D359" s="82">
        <v>100</v>
      </c>
      <c r="E359" s="81" t="s">
        <v>2</v>
      </c>
      <c r="F359" s="81">
        <v>30678</v>
      </c>
      <c r="G359" s="81">
        <v>30613</v>
      </c>
      <c r="H359" s="81"/>
      <c r="I359" s="83"/>
      <c r="J359" s="84">
        <f t="shared" ref="J359:J363" si="353">(IF(E359="SHORT",F359-G359,IF(E359="LONG",G359-F359)))*D359</f>
        <v>6500</v>
      </c>
      <c r="K359" s="85"/>
      <c r="L359" s="85"/>
      <c r="M359" s="85">
        <f t="shared" ref="M359:M363" si="354">(K359+J359+L359)/D359</f>
        <v>65</v>
      </c>
      <c r="N359" s="86">
        <f t="shared" ref="N359:N363" si="355">M359*D359</f>
        <v>6500</v>
      </c>
    </row>
    <row r="360" spans="1:14" s="87" customFormat="1" ht="14.25" customHeight="1">
      <c r="A360" s="80">
        <v>43418</v>
      </c>
      <c r="B360" s="81" t="s">
        <v>4</v>
      </c>
      <c r="C360" s="81" t="s">
        <v>56</v>
      </c>
      <c r="D360" s="82">
        <v>30</v>
      </c>
      <c r="E360" s="81" t="s">
        <v>2</v>
      </c>
      <c r="F360" s="81">
        <v>36215</v>
      </c>
      <c r="G360" s="81">
        <v>36120</v>
      </c>
      <c r="H360" s="81"/>
      <c r="I360" s="83"/>
      <c r="J360" s="84">
        <f t="shared" si="353"/>
        <v>2850</v>
      </c>
      <c r="K360" s="85"/>
      <c r="L360" s="85"/>
      <c r="M360" s="85">
        <f t="shared" si="354"/>
        <v>95</v>
      </c>
      <c r="N360" s="86">
        <f t="shared" si="355"/>
        <v>2850</v>
      </c>
    </row>
    <row r="361" spans="1:14" s="87" customFormat="1" ht="14.25" customHeight="1">
      <c r="A361" s="80">
        <v>43418</v>
      </c>
      <c r="B361" s="81" t="s">
        <v>31</v>
      </c>
      <c r="C361" s="81" t="s">
        <v>53</v>
      </c>
      <c r="D361" s="82">
        <v>200</v>
      </c>
      <c r="E361" s="81" t="s">
        <v>1</v>
      </c>
      <c r="F361" s="81">
        <v>4074</v>
      </c>
      <c r="G361" s="81">
        <v>4099</v>
      </c>
      <c r="H361" s="81">
        <v>4134</v>
      </c>
      <c r="I361" s="83"/>
      <c r="J361" s="84">
        <f t="shared" si="353"/>
        <v>5000</v>
      </c>
      <c r="K361" s="85">
        <f t="shared" ref="K361" si="356">(IF(E361="SHORT",IF(H361="",0,G361-H361),IF(E361="LONG",IF(H361="",0,H361-G361))))*D361</f>
        <v>7000</v>
      </c>
      <c r="L361" s="85"/>
      <c r="M361" s="85">
        <f t="shared" si="354"/>
        <v>60</v>
      </c>
      <c r="N361" s="86">
        <f t="shared" si="355"/>
        <v>12000</v>
      </c>
    </row>
    <row r="362" spans="1:14" s="87" customFormat="1" ht="14.25" customHeight="1">
      <c r="A362" s="80">
        <v>43418</v>
      </c>
      <c r="B362" s="81" t="s">
        <v>31</v>
      </c>
      <c r="C362" s="81" t="s">
        <v>53</v>
      </c>
      <c r="D362" s="82">
        <v>200</v>
      </c>
      <c r="E362" s="81" t="s">
        <v>2</v>
      </c>
      <c r="F362" s="81">
        <v>4008</v>
      </c>
      <c r="G362" s="81">
        <v>4038</v>
      </c>
      <c r="H362" s="81"/>
      <c r="I362" s="83"/>
      <c r="J362" s="84">
        <f t="shared" si="353"/>
        <v>-6000</v>
      </c>
      <c r="K362" s="85"/>
      <c r="L362" s="85"/>
      <c r="M362" s="85">
        <f t="shared" si="354"/>
        <v>-30</v>
      </c>
      <c r="N362" s="86">
        <f t="shared" si="355"/>
        <v>-6000</v>
      </c>
    </row>
    <row r="363" spans="1:14" s="87" customFormat="1" ht="14.25" customHeight="1">
      <c r="A363" s="80">
        <v>43418</v>
      </c>
      <c r="B363" s="81" t="s">
        <v>49</v>
      </c>
      <c r="C363" s="81" t="s">
        <v>55</v>
      </c>
      <c r="D363" s="82">
        <v>10000</v>
      </c>
      <c r="E363" s="81" t="s">
        <v>2</v>
      </c>
      <c r="F363" s="81">
        <v>140.25</v>
      </c>
      <c r="G363" s="81">
        <v>139.69999999999999</v>
      </c>
      <c r="H363" s="81"/>
      <c r="I363" s="83"/>
      <c r="J363" s="84">
        <f t="shared" si="353"/>
        <v>5500.0000000001137</v>
      </c>
      <c r="K363" s="85"/>
      <c r="L363" s="85"/>
      <c r="M363" s="85">
        <f t="shared" si="354"/>
        <v>0.55000000000001137</v>
      </c>
      <c r="N363" s="86">
        <f t="shared" si="355"/>
        <v>5500.0000000001137</v>
      </c>
    </row>
    <row r="364" spans="1:14" s="87" customFormat="1" ht="14.25" customHeight="1">
      <c r="A364" s="80">
        <v>43417</v>
      </c>
      <c r="B364" s="81" t="s">
        <v>6</v>
      </c>
      <c r="C364" s="81" t="s">
        <v>56</v>
      </c>
      <c r="D364" s="82">
        <v>10000</v>
      </c>
      <c r="E364" s="81" t="s">
        <v>1</v>
      </c>
      <c r="F364" s="81">
        <v>140.80000000000001</v>
      </c>
      <c r="G364" s="81">
        <v>140.19999999999999</v>
      </c>
      <c r="H364" s="81"/>
      <c r="I364" s="83"/>
      <c r="J364" s="84">
        <f t="shared" ref="J364:J366" si="357">(IF(E364="SHORT",F364-G364,IF(E364="LONG",G364-F364)))*D364</f>
        <v>-6000.0000000002274</v>
      </c>
      <c r="K364" s="85"/>
      <c r="L364" s="85"/>
      <c r="M364" s="85">
        <f t="shared" ref="M364:M366" si="358">(K364+J364+L364)/D364</f>
        <v>-0.60000000000002274</v>
      </c>
      <c r="N364" s="86">
        <f t="shared" ref="N364:N366" si="359">M364*D364</f>
        <v>-6000.0000000002274</v>
      </c>
    </row>
    <row r="365" spans="1:14" s="79" customFormat="1" ht="14.25" customHeight="1">
      <c r="A365" s="72">
        <v>43417</v>
      </c>
      <c r="B365" s="73" t="s">
        <v>5</v>
      </c>
      <c r="C365" s="73" t="s">
        <v>55</v>
      </c>
      <c r="D365" s="74">
        <v>10000</v>
      </c>
      <c r="E365" s="73" t="s">
        <v>1</v>
      </c>
      <c r="F365" s="73">
        <v>185.45</v>
      </c>
      <c r="G365" s="73">
        <v>186</v>
      </c>
      <c r="H365" s="73">
        <v>186.7</v>
      </c>
      <c r="I365" s="75">
        <v>187.35</v>
      </c>
      <c r="J365" s="76">
        <f t="shared" si="357"/>
        <v>5500.0000000001137</v>
      </c>
      <c r="K365" s="77">
        <f t="shared" ref="K365" si="360">(IF(E365="SHORT",IF(H365="",0,G365-H365),IF(E365="LONG",IF(H365="",0,H365-G365))))*D365</f>
        <v>6999.9999999998863</v>
      </c>
      <c r="L365" s="77">
        <f t="shared" ref="L365" si="361">(IF(E365="SHORT",IF(I365="",0,H365-I365),IF(E365="LONG",IF(I365="",0,(I365-H365)))))*D365</f>
        <v>6500.0000000000564</v>
      </c>
      <c r="M365" s="77">
        <f t="shared" si="358"/>
        <v>1.9000000000000059</v>
      </c>
      <c r="N365" s="78">
        <f t="shared" si="359"/>
        <v>19000.000000000058</v>
      </c>
    </row>
    <row r="366" spans="1:14" s="87" customFormat="1" ht="14.25" customHeight="1">
      <c r="A366" s="80">
        <v>43417</v>
      </c>
      <c r="B366" s="81" t="s">
        <v>31</v>
      </c>
      <c r="C366" s="81" t="s">
        <v>53</v>
      </c>
      <c r="D366" s="82">
        <v>200</v>
      </c>
      <c r="E366" s="81" t="s">
        <v>1</v>
      </c>
      <c r="F366" s="81">
        <v>4300</v>
      </c>
      <c r="G366" s="81">
        <v>4270</v>
      </c>
      <c r="H366" s="81"/>
      <c r="I366" s="83"/>
      <c r="J366" s="84">
        <f t="shared" si="357"/>
        <v>-6000</v>
      </c>
      <c r="K366" s="85"/>
      <c r="L366" s="85"/>
      <c r="M366" s="85">
        <f t="shared" si="358"/>
        <v>-30</v>
      </c>
      <c r="N366" s="86">
        <f t="shared" si="359"/>
        <v>-6000</v>
      </c>
    </row>
    <row r="367" spans="1:14" s="87" customFormat="1" ht="14.25" customHeight="1">
      <c r="A367" s="80">
        <v>43416</v>
      </c>
      <c r="B367" s="81" t="s">
        <v>0</v>
      </c>
      <c r="C367" s="81" t="s">
        <v>56</v>
      </c>
      <c r="D367" s="82">
        <v>100</v>
      </c>
      <c r="E367" s="81" t="s">
        <v>2</v>
      </c>
      <c r="F367" s="81">
        <v>31099</v>
      </c>
      <c r="G367" s="81">
        <v>31034</v>
      </c>
      <c r="H367" s="81"/>
      <c r="I367" s="83"/>
      <c r="J367" s="84">
        <f t="shared" ref="J367:J370" si="362">(IF(E367="SHORT",F367-G367,IF(E367="LONG",G367-F367)))*D367</f>
        <v>6500</v>
      </c>
      <c r="K367" s="85"/>
      <c r="L367" s="85"/>
      <c r="M367" s="85">
        <f t="shared" ref="M367:M370" si="363">(K367+J367+L367)/D367</f>
        <v>65</v>
      </c>
      <c r="N367" s="86">
        <f t="shared" ref="N367:N370" si="364">M367*D367</f>
        <v>6500</v>
      </c>
    </row>
    <row r="368" spans="1:14" s="79" customFormat="1" ht="14.25" customHeight="1">
      <c r="A368" s="72">
        <v>43416</v>
      </c>
      <c r="B368" s="73" t="s">
        <v>4</v>
      </c>
      <c r="C368" s="73" t="s">
        <v>56</v>
      </c>
      <c r="D368" s="74">
        <v>30</v>
      </c>
      <c r="E368" s="73" t="s">
        <v>2</v>
      </c>
      <c r="F368" s="73">
        <v>37028</v>
      </c>
      <c r="G368" s="73">
        <v>36928</v>
      </c>
      <c r="H368" s="73">
        <v>36808</v>
      </c>
      <c r="I368" s="75">
        <v>36683</v>
      </c>
      <c r="J368" s="76">
        <f t="shared" si="362"/>
        <v>3000</v>
      </c>
      <c r="K368" s="77">
        <f t="shared" ref="K368:K370" si="365">(IF(E368="SHORT",IF(H368="",0,G368-H368),IF(E368="LONG",IF(H368="",0,H368-G368))))*D368</f>
        <v>3600</v>
      </c>
      <c r="L368" s="77">
        <f t="shared" ref="L368" si="366">(IF(E368="SHORT",IF(I368="",0,H368-I368),IF(E368="LONG",IF(I368="",0,(I368-H368)))))*D368</f>
        <v>3750</v>
      </c>
      <c r="M368" s="77">
        <f t="shared" si="363"/>
        <v>345</v>
      </c>
      <c r="N368" s="78">
        <f t="shared" si="364"/>
        <v>10350</v>
      </c>
    </row>
    <row r="369" spans="1:14" s="87" customFormat="1" ht="14.25" customHeight="1">
      <c r="A369" s="80">
        <v>43416</v>
      </c>
      <c r="B369" s="81" t="s">
        <v>31</v>
      </c>
      <c r="C369" s="81" t="s">
        <v>53</v>
      </c>
      <c r="D369" s="82">
        <v>200</v>
      </c>
      <c r="E369" s="81" t="s">
        <v>2</v>
      </c>
      <c r="F369" s="81">
        <v>4421</v>
      </c>
      <c r="G369" s="81">
        <v>4451</v>
      </c>
      <c r="H369" s="81"/>
      <c r="I369" s="83"/>
      <c r="J369" s="84">
        <f t="shared" si="362"/>
        <v>-6000</v>
      </c>
      <c r="K369" s="85"/>
      <c r="L369" s="85"/>
      <c r="M369" s="85">
        <f t="shared" si="363"/>
        <v>-30</v>
      </c>
      <c r="N369" s="86">
        <f t="shared" si="364"/>
        <v>-6000</v>
      </c>
    </row>
    <row r="370" spans="1:14" s="87" customFormat="1" ht="14.25" customHeight="1">
      <c r="A370" s="80">
        <v>43416</v>
      </c>
      <c r="B370" s="81" t="s">
        <v>5</v>
      </c>
      <c r="C370" s="81" t="s">
        <v>55</v>
      </c>
      <c r="D370" s="82">
        <v>10000</v>
      </c>
      <c r="E370" s="81" t="s">
        <v>2</v>
      </c>
      <c r="F370" s="81">
        <v>185.4</v>
      </c>
      <c r="G370" s="81">
        <v>184.85</v>
      </c>
      <c r="H370" s="81">
        <v>184.15</v>
      </c>
      <c r="I370" s="83"/>
      <c r="J370" s="84">
        <f t="shared" si="362"/>
        <v>5500.0000000001137</v>
      </c>
      <c r="K370" s="85">
        <f t="shared" si="365"/>
        <v>6999.9999999998863</v>
      </c>
      <c r="L370" s="85"/>
      <c r="M370" s="85">
        <f t="shared" si="363"/>
        <v>1.25</v>
      </c>
      <c r="N370" s="86">
        <f t="shared" si="364"/>
        <v>12500</v>
      </c>
    </row>
    <row r="371" spans="1:14" s="87" customFormat="1" ht="14.25" customHeight="1">
      <c r="A371" s="80">
        <v>43410</v>
      </c>
      <c r="B371" s="81" t="s">
        <v>0</v>
      </c>
      <c r="C371" s="81" t="s">
        <v>56</v>
      </c>
      <c r="D371" s="82">
        <v>100</v>
      </c>
      <c r="E371" s="81" t="s">
        <v>1</v>
      </c>
      <c r="F371" s="81">
        <v>31754</v>
      </c>
      <c r="G371" s="81">
        <v>31819</v>
      </c>
      <c r="H371" s="81"/>
      <c r="I371" s="83"/>
      <c r="J371" s="84">
        <f t="shared" ref="J371:J373" si="367">(IF(E371="SHORT",F371-G371,IF(E371="LONG",G371-F371)))*D371</f>
        <v>6500</v>
      </c>
      <c r="K371" s="85"/>
      <c r="L371" s="85"/>
      <c r="M371" s="85">
        <f t="shared" ref="M371:M373" si="368">(K371+J371+L371)/D371</f>
        <v>65</v>
      </c>
      <c r="N371" s="86">
        <f t="shared" ref="N371:N373" si="369">M371*D371</f>
        <v>6500</v>
      </c>
    </row>
    <row r="372" spans="1:14" s="87" customFormat="1" ht="14.25" customHeight="1">
      <c r="A372" s="80">
        <v>43410</v>
      </c>
      <c r="B372" s="81" t="s">
        <v>4</v>
      </c>
      <c r="C372" s="81" t="s">
        <v>56</v>
      </c>
      <c r="D372" s="82">
        <v>30</v>
      </c>
      <c r="E372" s="81" t="s">
        <v>1</v>
      </c>
      <c r="F372" s="81">
        <v>38437</v>
      </c>
      <c r="G372" s="81">
        <v>38535</v>
      </c>
      <c r="H372" s="81"/>
      <c r="I372" s="83"/>
      <c r="J372" s="84">
        <f t="shared" si="367"/>
        <v>2940</v>
      </c>
      <c r="K372" s="85"/>
      <c r="L372" s="85"/>
      <c r="M372" s="85">
        <f t="shared" si="368"/>
        <v>98</v>
      </c>
      <c r="N372" s="86">
        <f t="shared" si="369"/>
        <v>2940</v>
      </c>
    </row>
    <row r="373" spans="1:14" s="87" customFormat="1" ht="14.25" customHeight="1">
      <c r="A373" s="80">
        <v>43410</v>
      </c>
      <c r="B373" s="81" t="s">
        <v>49</v>
      </c>
      <c r="C373" s="81" t="s">
        <v>55</v>
      </c>
      <c r="D373" s="82">
        <v>10000</v>
      </c>
      <c r="E373" s="81" t="s">
        <v>2</v>
      </c>
      <c r="F373" s="81">
        <v>144.4</v>
      </c>
      <c r="G373" s="81">
        <v>145</v>
      </c>
      <c r="H373" s="81"/>
      <c r="I373" s="83"/>
      <c r="J373" s="84">
        <f t="shared" si="367"/>
        <v>-5999.9999999999436</v>
      </c>
      <c r="K373" s="85"/>
      <c r="L373" s="85"/>
      <c r="M373" s="85">
        <f t="shared" si="368"/>
        <v>-0.59999999999999432</v>
      </c>
      <c r="N373" s="86">
        <f t="shared" si="369"/>
        <v>-5999.9999999999436</v>
      </c>
    </row>
    <row r="374" spans="1:14" s="87" customFormat="1" ht="14.25" customHeight="1">
      <c r="A374" s="80">
        <v>43409</v>
      </c>
      <c r="B374" s="81" t="s">
        <v>31</v>
      </c>
      <c r="C374" s="81" t="s">
        <v>53</v>
      </c>
      <c r="D374" s="82">
        <v>200</v>
      </c>
      <c r="E374" s="81" t="s">
        <v>1</v>
      </c>
      <c r="F374" s="81">
        <v>4597</v>
      </c>
      <c r="G374" s="81">
        <v>4622</v>
      </c>
      <c r="H374" s="81">
        <v>4657</v>
      </c>
      <c r="I374" s="83"/>
      <c r="J374" s="84">
        <f t="shared" ref="J374:J378" si="370">(IF(E374="SHORT",F374-G374,IF(E374="LONG",G374-F374)))*D374</f>
        <v>5000</v>
      </c>
      <c r="K374" s="85">
        <f t="shared" ref="K374:K378" si="371">(IF(E374="SHORT",IF(H374="",0,G374-H374),IF(E374="LONG",IF(H374="",0,H374-G374))))*D374</f>
        <v>7000</v>
      </c>
      <c r="L374" s="85"/>
      <c r="M374" s="85">
        <f t="shared" ref="M374:M378" si="372">(K374+J374+L374)/D374</f>
        <v>60</v>
      </c>
      <c r="N374" s="86">
        <f t="shared" ref="N374:N378" si="373">M374*D374</f>
        <v>12000</v>
      </c>
    </row>
    <row r="375" spans="1:14" s="79" customFormat="1" ht="14.25" customHeight="1">
      <c r="A375" s="72">
        <v>43409</v>
      </c>
      <c r="B375" s="73" t="s">
        <v>32</v>
      </c>
      <c r="C375" s="73" t="s">
        <v>53</v>
      </c>
      <c r="D375" s="74">
        <v>2500</v>
      </c>
      <c r="E375" s="73" t="s">
        <v>1</v>
      </c>
      <c r="F375" s="73">
        <v>253.55</v>
      </c>
      <c r="G375" s="73">
        <v>255.5</v>
      </c>
      <c r="H375" s="73">
        <v>257.55</v>
      </c>
      <c r="I375" s="75">
        <v>260</v>
      </c>
      <c r="J375" s="76">
        <f t="shared" si="370"/>
        <v>4874.9999999999718</v>
      </c>
      <c r="K375" s="77">
        <f t="shared" si="371"/>
        <v>5125.0000000000282</v>
      </c>
      <c r="L375" s="77">
        <f t="shared" ref="L375:L378" si="374">(IF(E375="SHORT",IF(I375="",0,H375-I375),IF(E375="LONG",IF(I375="",0,(I375-H375)))))*D375</f>
        <v>6124.9999999999718</v>
      </c>
      <c r="M375" s="77">
        <f t="shared" si="372"/>
        <v>6.4499999999999886</v>
      </c>
      <c r="N375" s="78">
        <f t="shared" si="373"/>
        <v>16124.999999999971</v>
      </c>
    </row>
    <row r="376" spans="1:14" s="87" customFormat="1" ht="14.25" customHeight="1">
      <c r="A376" s="80">
        <v>43409</v>
      </c>
      <c r="B376" s="81" t="s">
        <v>3</v>
      </c>
      <c r="C376" s="81" t="s">
        <v>55</v>
      </c>
      <c r="D376" s="82">
        <v>2000</v>
      </c>
      <c r="E376" s="81" t="s">
        <v>2</v>
      </c>
      <c r="F376" s="81">
        <v>449.45</v>
      </c>
      <c r="G376" s="81">
        <v>446.45</v>
      </c>
      <c r="H376" s="81"/>
      <c r="I376" s="83"/>
      <c r="J376" s="84">
        <f t="shared" si="370"/>
        <v>6000</v>
      </c>
      <c r="K376" s="85"/>
      <c r="L376" s="85"/>
      <c r="M376" s="85">
        <f t="shared" si="372"/>
        <v>3</v>
      </c>
      <c r="N376" s="86">
        <f t="shared" si="373"/>
        <v>6000</v>
      </c>
    </row>
    <row r="377" spans="1:14" s="79" customFormat="1" ht="14.25" customHeight="1">
      <c r="A377" s="72">
        <v>43409</v>
      </c>
      <c r="B377" s="73" t="s">
        <v>6</v>
      </c>
      <c r="C377" s="73" t="s">
        <v>55</v>
      </c>
      <c r="D377" s="74">
        <v>10000</v>
      </c>
      <c r="E377" s="73" t="s">
        <v>2</v>
      </c>
      <c r="F377" s="73">
        <v>144.9</v>
      </c>
      <c r="G377" s="73">
        <v>144.35</v>
      </c>
      <c r="H377" s="73">
        <v>143.65</v>
      </c>
      <c r="I377" s="75">
        <v>142.94999999999999</v>
      </c>
      <c r="J377" s="76">
        <f t="shared" si="370"/>
        <v>5500.0000000001137</v>
      </c>
      <c r="K377" s="77">
        <f t="shared" si="371"/>
        <v>6999.9999999998863</v>
      </c>
      <c r="L377" s="77">
        <f t="shared" si="374"/>
        <v>7000.000000000171</v>
      </c>
      <c r="M377" s="77">
        <f t="shared" si="372"/>
        <v>1.9500000000000171</v>
      </c>
      <c r="N377" s="78">
        <f t="shared" si="373"/>
        <v>19500.000000000171</v>
      </c>
    </row>
    <row r="378" spans="1:14" s="79" customFormat="1" ht="14.25" customHeight="1">
      <c r="A378" s="72">
        <v>43409</v>
      </c>
      <c r="B378" s="73" t="s">
        <v>5</v>
      </c>
      <c r="C378" s="73" t="s">
        <v>55</v>
      </c>
      <c r="D378" s="74">
        <v>10000</v>
      </c>
      <c r="E378" s="73" t="s">
        <v>2</v>
      </c>
      <c r="F378" s="73">
        <v>188.5</v>
      </c>
      <c r="G378" s="73">
        <v>187.95</v>
      </c>
      <c r="H378" s="73">
        <v>187.25</v>
      </c>
      <c r="I378" s="75">
        <v>186.55</v>
      </c>
      <c r="J378" s="76">
        <f t="shared" si="370"/>
        <v>5500.0000000001137</v>
      </c>
      <c r="K378" s="77">
        <f t="shared" si="371"/>
        <v>6999.9999999998863</v>
      </c>
      <c r="L378" s="77">
        <f t="shared" si="374"/>
        <v>6999.9999999998863</v>
      </c>
      <c r="M378" s="77">
        <f t="shared" si="372"/>
        <v>1.9499999999999886</v>
      </c>
      <c r="N378" s="78">
        <f t="shared" si="373"/>
        <v>19499.999999999887</v>
      </c>
    </row>
    <row r="379" spans="1:14" s="87" customFormat="1" ht="14.25" customHeight="1">
      <c r="A379" s="80">
        <v>43409</v>
      </c>
      <c r="B379" s="81" t="s">
        <v>0</v>
      </c>
      <c r="C379" s="81" t="s">
        <v>56</v>
      </c>
      <c r="D379" s="82">
        <v>100</v>
      </c>
      <c r="E379" s="81" t="s">
        <v>1</v>
      </c>
      <c r="F379" s="81">
        <v>31775</v>
      </c>
      <c r="G379" s="81">
        <v>31705</v>
      </c>
      <c r="H379" s="81"/>
      <c r="I379" s="83"/>
      <c r="J379" s="84">
        <f>(IF(E379="SHORT",F379-G379,IF(E379="LONG",G379-F379)))*D379</f>
        <v>-7000</v>
      </c>
      <c r="K379" s="85"/>
      <c r="L379" s="85"/>
      <c r="M379" s="85">
        <f>(K379+J379+L379)/D379</f>
        <v>-70</v>
      </c>
      <c r="N379" s="86">
        <f>M379*D379</f>
        <v>-7000</v>
      </c>
    </row>
    <row r="380" spans="1:14" s="87" customFormat="1" ht="14.25" customHeight="1">
      <c r="A380" s="80">
        <v>43409</v>
      </c>
      <c r="B380" s="81" t="s">
        <v>4</v>
      </c>
      <c r="C380" s="81" t="s">
        <v>56</v>
      </c>
      <c r="D380" s="82">
        <v>30</v>
      </c>
      <c r="E380" s="81" t="s">
        <v>1</v>
      </c>
      <c r="F380" s="81">
        <v>38600</v>
      </c>
      <c r="G380" s="81">
        <v>38700</v>
      </c>
      <c r="H380" s="81"/>
      <c r="I380" s="83"/>
      <c r="J380" s="84">
        <f>(IF(E380="SHORT",F380-G380,IF(E380="LONG",G380-F380)))*D380</f>
        <v>3000</v>
      </c>
      <c r="K380" s="85"/>
      <c r="L380" s="85"/>
      <c r="M380" s="85">
        <f>(K380+J380+L380)/D380</f>
        <v>100</v>
      </c>
      <c r="N380" s="86">
        <f>M380*D380</f>
        <v>3000</v>
      </c>
    </row>
    <row r="381" spans="1:14" s="87" customFormat="1" ht="14.25" customHeight="1">
      <c r="A381" s="80">
        <v>43406</v>
      </c>
      <c r="B381" s="81" t="s">
        <v>4</v>
      </c>
      <c r="C381" s="81" t="s">
        <v>51</v>
      </c>
      <c r="D381" s="82">
        <v>30</v>
      </c>
      <c r="E381" s="81" t="s">
        <v>2</v>
      </c>
      <c r="F381" s="81">
        <v>38604</v>
      </c>
      <c r="G381" s="81">
        <v>38504</v>
      </c>
      <c r="H381" s="83"/>
      <c r="I381" s="83"/>
      <c r="J381" s="84">
        <f t="shared" ref="J381:J384" si="375">(IF(E381="SHORT",F381-G381,IF(E381="LONG",G381-F381)))*D381</f>
        <v>3000</v>
      </c>
      <c r="K381" s="85"/>
      <c r="L381" s="85"/>
      <c r="M381" s="85">
        <f t="shared" ref="M381:M384" si="376">(K381+J381+L381)/D381</f>
        <v>100</v>
      </c>
      <c r="N381" s="86">
        <f t="shared" ref="N381:N384" si="377">M381*D381</f>
        <v>3000</v>
      </c>
    </row>
    <row r="382" spans="1:14" s="87" customFormat="1" ht="14.25" customHeight="1">
      <c r="A382" s="80">
        <v>43406</v>
      </c>
      <c r="B382" s="81" t="s">
        <v>31</v>
      </c>
      <c r="C382" s="81" t="s">
        <v>53</v>
      </c>
      <c r="D382" s="82">
        <v>200</v>
      </c>
      <c r="E382" s="81" t="s">
        <v>2</v>
      </c>
      <c r="F382" s="81">
        <v>4627</v>
      </c>
      <c r="G382" s="81">
        <v>4602</v>
      </c>
      <c r="H382" s="83">
        <v>4567</v>
      </c>
      <c r="I382" s="83"/>
      <c r="J382" s="84">
        <f t="shared" si="375"/>
        <v>5000</v>
      </c>
      <c r="K382" s="85">
        <f t="shared" ref="K382" si="378">(IF(E382="SHORT",IF(H382="",0,G382-H382),IF(E382="LONG",IF(H382="",0,H382-G382))))*D382</f>
        <v>7000</v>
      </c>
      <c r="L382" s="85"/>
      <c r="M382" s="85">
        <f t="shared" si="376"/>
        <v>60</v>
      </c>
      <c r="N382" s="86">
        <f t="shared" si="377"/>
        <v>12000</v>
      </c>
    </row>
    <row r="383" spans="1:14" s="87" customFormat="1" ht="14.25" customHeight="1">
      <c r="A383" s="80">
        <v>43406</v>
      </c>
      <c r="B383" s="81" t="s">
        <v>48</v>
      </c>
      <c r="C383" s="81" t="s">
        <v>55</v>
      </c>
      <c r="D383" s="82">
        <v>500</v>
      </c>
      <c r="E383" s="81" t="s">
        <v>1</v>
      </c>
      <c r="F383" s="81">
        <v>874.3</v>
      </c>
      <c r="G383" s="81">
        <v>879.9</v>
      </c>
      <c r="H383" s="83"/>
      <c r="I383" s="83"/>
      <c r="J383" s="84">
        <f t="shared" si="375"/>
        <v>2800.0000000000114</v>
      </c>
      <c r="K383" s="85"/>
      <c r="L383" s="85"/>
      <c r="M383" s="85">
        <f t="shared" si="376"/>
        <v>5.6000000000000227</v>
      </c>
      <c r="N383" s="86">
        <f t="shared" si="377"/>
        <v>2800.0000000000114</v>
      </c>
    </row>
    <row r="384" spans="1:14" s="87" customFormat="1" ht="14.25" customHeight="1">
      <c r="A384" s="80">
        <v>43406</v>
      </c>
      <c r="B384" s="81" t="s">
        <v>49</v>
      </c>
      <c r="C384" s="81" t="s">
        <v>55</v>
      </c>
      <c r="D384" s="82">
        <v>10000</v>
      </c>
      <c r="E384" s="81" t="s">
        <v>1</v>
      </c>
      <c r="F384" s="81">
        <v>145.35</v>
      </c>
      <c r="G384" s="81">
        <v>145.9</v>
      </c>
      <c r="H384" s="83"/>
      <c r="I384" s="83"/>
      <c r="J384" s="84">
        <f t="shared" si="375"/>
        <v>5500.0000000001137</v>
      </c>
      <c r="K384" s="85"/>
      <c r="L384" s="85"/>
      <c r="M384" s="85">
        <f t="shared" si="376"/>
        <v>0.55000000000001137</v>
      </c>
      <c r="N384" s="86">
        <f t="shared" si="377"/>
        <v>5500.0000000001137</v>
      </c>
    </row>
    <row r="385" spans="1:14" s="79" customFormat="1" ht="14.25" customHeight="1">
      <c r="A385" s="72">
        <v>43405</v>
      </c>
      <c r="B385" s="73" t="s">
        <v>31</v>
      </c>
      <c r="C385" s="73" t="s">
        <v>53</v>
      </c>
      <c r="D385" s="74">
        <v>200</v>
      </c>
      <c r="E385" s="73" t="s">
        <v>2</v>
      </c>
      <c r="F385" s="73">
        <v>4784</v>
      </c>
      <c r="G385" s="73">
        <v>4754</v>
      </c>
      <c r="H385" s="75">
        <v>4724</v>
      </c>
      <c r="I385" s="75">
        <v>4689</v>
      </c>
      <c r="J385" s="76">
        <f t="shared" ref="J385:J389" si="379">(IF(E385="SHORT",F385-G385,IF(E385="LONG",G385-F385)))*D385</f>
        <v>6000</v>
      </c>
      <c r="K385" s="77">
        <f t="shared" ref="K385:K389" si="380">(IF(E385="SHORT",IF(H385="",0,G385-H385),IF(E385="LONG",IF(H385="",0,H385-G385))))*D385</f>
        <v>6000</v>
      </c>
      <c r="L385" s="77">
        <f t="shared" ref="L385:L389" si="381">(IF(E385="SHORT",IF(I385="",0,H385-I385),IF(E385="LONG",IF(I385="",0,(I385-H385)))))*D385</f>
        <v>7000</v>
      </c>
      <c r="M385" s="77">
        <f t="shared" ref="M385:M389" si="382">(K385+J385+L385)/D385</f>
        <v>95</v>
      </c>
      <c r="N385" s="78">
        <f t="shared" ref="N385:N389" si="383">M385*D385</f>
        <v>19000</v>
      </c>
    </row>
    <row r="386" spans="1:14" s="87" customFormat="1" ht="14.25" customHeight="1">
      <c r="A386" s="80">
        <v>43405</v>
      </c>
      <c r="B386" s="81" t="s">
        <v>32</v>
      </c>
      <c r="C386" s="81" t="s">
        <v>53</v>
      </c>
      <c r="D386" s="82">
        <v>2500</v>
      </c>
      <c r="E386" s="81" t="s">
        <v>2</v>
      </c>
      <c r="F386" s="81">
        <v>241.5</v>
      </c>
      <c r="G386" s="81">
        <v>243</v>
      </c>
      <c r="H386" s="83"/>
      <c r="I386" s="83"/>
      <c r="J386" s="84">
        <f t="shared" si="379"/>
        <v>-3750</v>
      </c>
      <c r="K386" s="85"/>
      <c r="L386" s="85"/>
      <c r="M386" s="85">
        <f t="shared" si="382"/>
        <v>-1.5</v>
      </c>
      <c r="N386" s="86">
        <f t="shared" si="383"/>
        <v>-3750</v>
      </c>
    </row>
    <row r="387" spans="1:14" s="87" customFormat="1" ht="14.25" customHeight="1">
      <c r="A387" s="80">
        <v>43405</v>
      </c>
      <c r="B387" s="81" t="s">
        <v>3</v>
      </c>
      <c r="C387" s="81" t="s">
        <v>55</v>
      </c>
      <c r="D387" s="82">
        <v>2000</v>
      </c>
      <c r="E387" s="81" t="s">
        <v>1</v>
      </c>
      <c r="F387" s="81">
        <v>435.7</v>
      </c>
      <c r="G387" s="81">
        <v>438.7</v>
      </c>
      <c r="H387" s="83"/>
      <c r="I387" s="83"/>
      <c r="J387" s="84">
        <f t="shared" si="379"/>
        <v>6000</v>
      </c>
      <c r="K387" s="85"/>
      <c r="L387" s="85"/>
      <c r="M387" s="85">
        <f t="shared" si="382"/>
        <v>3</v>
      </c>
      <c r="N387" s="86">
        <f t="shared" si="383"/>
        <v>6000</v>
      </c>
    </row>
    <row r="388" spans="1:14" s="87" customFormat="1" ht="14.25" customHeight="1">
      <c r="A388" s="80">
        <v>43405</v>
      </c>
      <c r="B388" s="81" t="s">
        <v>0</v>
      </c>
      <c r="C388" s="81" t="s">
        <v>51</v>
      </c>
      <c r="D388" s="82">
        <v>100</v>
      </c>
      <c r="E388" s="81" t="s">
        <v>2</v>
      </c>
      <c r="F388" s="81">
        <v>31777</v>
      </c>
      <c r="G388" s="81">
        <v>31847</v>
      </c>
      <c r="H388" s="83"/>
      <c r="I388" s="83"/>
      <c r="J388" s="84">
        <f t="shared" si="379"/>
        <v>-7000</v>
      </c>
      <c r="K388" s="85"/>
      <c r="L388" s="85"/>
      <c r="M388" s="85">
        <f t="shared" si="382"/>
        <v>-70</v>
      </c>
      <c r="N388" s="86">
        <f t="shared" si="383"/>
        <v>-7000</v>
      </c>
    </row>
    <row r="389" spans="1:14" s="79" customFormat="1" ht="14.25" customHeight="1">
      <c r="A389" s="72">
        <v>43405</v>
      </c>
      <c r="B389" s="73" t="s">
        <v>4</v>
      </c>
      <c r="C389" s="73" t="s">
        <v>51</v>
      </c>
      <c r="D389" s="74">
        <v>30</v>
      </c>
      <c r="E389" s="73" t="s">
        <v>1</v>
      </c>
      <c r="F389" s="73">
        <v>38103</v>
      </c>
      <c r="G389" s="73">
        <v>38203</v>
      </c>
      <c r="H389" s="75">
        <v>38328</v>
      </c>
      <c r="I389" s="75">
        <v>38453</v>
      </c>
      <c r="J389" s="76">
        <f t="shared" si="379"/>
        <v>3000</v>
      </c>
      <c r="K389" s="77">
        <f t="shared" si="380"/>
        <v>3750</v>
      </c>
      <c r="L389" s="77">
        <f t="shared" si="381"/>
        <v>3750</v>
      </c>
      <c r="M389" s="77">
        <f t="shared" si="382"/>
        <v>350</v>
      </c>
      <c r="N389" s="78">
        <f t="shared" si="383"/>
        <v>10500</v>
      </c>
    </row>
    <row r="390" spans="1:14" s="87" customFormat="1" ht="14.25" customHeight="1">
      <c r="A390" s="80">
        <v>43404</v>
      </c>
      <c r="B390" s="81" t="s">
        <v>0</v>
      </c>
      <c r="C390" s="81" t="s">
        <v>51</v>
      </c>
      <c r="D390" s="82">
        <v>100</v>
      </c>
      <c r="E390" s="81" t="s">
        <v>2</v>
      </c>
      <c r="F390" s="81">
        <v>31793</v>
      </c>
      <c r="G390" s="81">
        <v>31728</v>
      </c>
      <c r="H390" s="83"/>
      <c r="I390" s="83"/>
      <c r="J390" s="84">
        <f t="shared" ref="J390:J394" si="384">(IF(E390="SHORT",F390-G390,IF(E390="LONG",G390-F390)))*D390</f>
        <v>6500</v>
      </c>
      <c r="K390" s="85"/>
      <c r="L390" s="85"/>
      <c r="M390" s="85">
        <f t="shared" ref="M390:M394" si="385">(K390+J390+L390)/D390</f>
        <v>65</v>
      </c>
      <c r="N390" s="86">
        <f t="shared" ref="N390:N394" si="386">M390*D390</f>
        <v>6500</v>
      </c>
    </row>
    <row r="391" spans="1:14" s="87" customFormat="1" ht="14.25" customHeight="1">
      <c r="A391" s="80">
        <v>43404</v>
      </c>
      <c r="B391" s="81" t="s">
        <v>5</v>
      </c>
      <c r="C391" s="81" t="s">
        <v>55</v>
      </c>
      <c r="D391" s="82">
        <v>10000</v>
      </c>
      <c r="E391" s="81" t="s">
        <v>2</v>
      </c>
      <c r="F391" s="81">
        <v>192.5</v>
      </c>
      <c r="G391" s="81">
        <v>191.95</v>
      </c>
      <c r="H391" s="83">
        <v>191.25</v>
      </c>
      <c r="I391" s="83"/>
      <c r="J391" s="84">
        <f t="shared" si="384"/>
        <v>5500.0000000001137</v>
      </c>
      <c r="K391" s="85">
        <f t="shared" ref="K391:K393" si="387">(IF(E391="SHORT",IF(H391="",0,G391-H391),IF(E391="LONG",IF(H391="",0,H391-G391))))*D391</f>
        <v>6999.9999999998863</v>
      </c>
      <c r="L391" s="85"/>
      <c r="M391" s="85">
        <f t="shared" si="385"/>
        <v>1.25</v>
      </c>
      <c r="N391" s="86">
        <f t="shared" si="386"/>
        <v>12500</v>
      </c>
    </row>
    <row r="392" spans="1:14" s="87" customFormat="1" ht="14.25" customHeight="1">
      <c r="A392" s="80">
        <v>43404</v>
      </c>
      <c r="B392" s="81" t="s">
        <v>32</v>
      </c>
      <c r="C392" s="81" t="s">
        <v>53</v>
      </c>
      <c r="D392" s="82">
        <v>2500</v>
      </c>
      <c r="E392" s="81" t="s">
        <v>2</v>
      </c>
      <c r="F392" s="81">
        <v>239.2</v>
      </c>
      <c r="G392" s="81">
        <v>240.7</v>
      </c>
      <c r="H392" s="83"/>
      <c r="I392" s="83"/>
      <c r="J392" s="84">
        <f t="shared" si="384"/>
        <v>-3750</v>
      </c>
      <c r="K392" s="85"/>
      <c r="L392" s="85"/>
      <c r="M392" s="85">
        <f t="shared" si="385"/>
        <v>-1.5</v>
      </c>
      <c r="N392" s="86">
        <f t="shared" si="386"/>
        <v>-3750</v>
      </c>
    </row>
    <row r="393" spans="1:14" s="87" customFormat="1" ht="14.25" customHeight="1">
      <c r="A393" s="80">
        <v>43404</v>
      </c>
      <c r="B393" s="81" t="s">
        <v>31</v>
      </c>
      <c r="C393" s="81" t="s">
        <v>53</v>
      </c>
      <c r="D393" s="82">
        <v>200</v>
      </c>
      <c r="E393" s="81" t="s">
        <v>2</v>
      </c>
      <c r="F393" s="81">
        <v>4935</v>
      </c>
      <c r="G393" s="81">
        <v>4910</v>
      </c>
      <c r="H393" s="83">
        <v>4875</v>
      </c>
      <c r="I393" s="83"/>
      <c r="J393" s="84">
        <f t="shared" si="384"/>
        <v>5000</v>
      </c>
      <c r="K393" s="85">
        <f t="shared" si="387"/>
        <v>7000</v>
      </c>
      <c r="L393" s="85"/>
      <c r="M393" s="85">
        <f t="shared" si="385"/>
        <v>60</v>
      </c>
      <c r="N393" s="86">
        <f t="shared" si="386"/>
        <v>12000</v>
      </c>
    </row>
    <row r="394" spans="1:14" s="87" customFormat="1" ht="14.25" customHeight="1">
      <c r="A394" s="80">
        <v>43404</v>
      </c>
      <c r="B394" s="81" t="s">
        <v>4</v>
      </c>
      <c r="C394" s="81" t="s">
        <v>51</v>
      </c>
      <c r="D394" s="82">
        <v>30</v>
      </c>
      <c r="E394" s="81" t="s">
        <v>2</v>
      </c>
      <c r="F394" s="81">
        <v>38220</v>
      </c>
      <c r="G394" s="81">
        <v>38120</v>
      </c>
      <c r="H394" s="83"/>
      <c r="I394" s="83"/>
      <c r="J394" s="84">
        <f t="shared" si="384"/>
        <v>3000</v>
      </c>
      <c r="K394" s="85"/>
      <c r="L394" s="85"/>
      <c r="M394" s="85">
        <f t="shared" si="385"/>
        <v>100</v>
      </c>
      <c r="N394" s="86">
        <f t="shared" si="386"/>
        <v>3000</v>
      </c>
    </row>
    <row r="395" spans="1:14" s="87" customFormat="1" ht="14.25" customHeight="1">
      <c r="A395" s="80">
        <v>43403</v>
      </c>
      <c r="B395" s="81" t="s">
        <v>0</v>
      </c>
      <c r="C395" s="81" t="s">
        <v>51</v>
      </c>
      <c r="D395" s="82">
        <v>100</v>
      </c>
      <c r="E395" s="81" t="s">
        <v>2</v>
      </c>
      <c r="F395" s="81">
        <v>31814</v>
      </c>
      <c r="G395" s="81">
        <v>31810</v>
      </c>
      <c r="H395" s="83"/>
      <c r="I395" s="83"/>
      <c r="J395" s="84">
        <f t="shared" ref="J395:J401" si="388">(IF(E395="SHORT",F395-G395,IF(E395="LONG",G395-F395)))*D395</f>
        <v>400</v>
      </c>
      <c r="K395" s="85"/>
      <c r="L395" s="85"/>
      <c r="M395" s="85">
        <f t="shared" ref="M395:M401" si="389">(K395+J395+L395)/D395</f>
        <v>4</v>
      </c>
      <c r="N395" s="86">
        <f t="shared" ref="N395:N401" si="390">M395*D395</f>
        <v>400</v>
      </c>
    </row>
    <row r="396" spans="1:14" s="87" customFormat="1" ht="14.25" customHeight="1">
      <c r="A396" s="80">
        <v>43403</v>
      </c>
      <c r="B396" s="81" t="s">
        <v>4</v>
      </c>
      <c r="C396" s="81" t="s">
        <v>51</v>
      </c>
      <c r="D396" s="82">
        <v>30</v>
      </c>
      <c r="E396" s="81" t="s">
        <v>2</v>
      </c>
      <c r="F396" s="81">
        <v>38285</v>
      </c>
      <c r="G396" s="81">
        <v>38410</v>
      </c>
      <c r="H396" s="83"/>
      <c r="I396" s="83"/>
      <c r="J396" s="84">
        <f t="shared" si="388"/>
        <v>-3750</v>
      </c>
      <c r="K396" s="85"/>
      <c r="L396" s="85"/>
      <c r="M396" s="85">
        <f t="shared" si="389"/>
        <v>-125</v>
      </c>
      <c r="N396" s="86">
        <f t="shared" si="390"/>
        <v>-3750</v>
      </c>
    </row>
    <row r="397" spans="1:14" s="87" customFormat="1" ht="14.25" customHeight="1">
      <c r="A397" s="80">
        <v>43403</v>
      </c>
      <c r="B397" s="81" t="s">
        <v>49</v>
      </c>
      <c r="C397" s="81" t="s">
        <v>55</v>
      </c>
      <c r="D397" s="82">
        <v>10000</v>
      </c>
      <c r="E397" s="81" t="s">
        <v>2</v>
      </c>
      <c r="F397" s="81">
        <v>144.35</v>
      </c>
      <c r="G397" s="81">
        <v>143.80000000000001</v>
      </c>
      <c r="H397" s="83"/>
      <c r="I397" s="83"/>
      <c r="J397" s="84">
        <f t="shared" si="388"/>
        <v>5499.999999999829</v>
      </c>
      <c r="K397" s="85"/>
      <c r="L397" s="85"/>
      <c r="M397" s="85">
        <f t="shared" si="389"/>
        <v>0.54999999999998295</v>
      </c>
      <c r="N397" s="86">
        <f t="shared" si="390"/>
        <v>5499.999999999829</v>
      </c>
    </row>
    <row r="398" spans="1:14" s="87" customFormat="1" ht="14.25" customHeight="1">
      <c r="A398" s="80">
        <v>43403</v>
      </c>
      <c r="B398" s="81" t="s">
        <v>3</v>
      </c>
      <c r="C398" s="81" t="s">
        <v>55</v>
      </c>
      <c r="D398" s="82">
        <v>2000</v>
      </c>
      <c r="E398" s="81" t="s">
        <v>2</v>
      </c>
      <c r="F398" s="81">
        <v>442.75</v>
      </c>
      <c r="G398" s="81">
        <v>439.75</v>
      </c>
      <c r="H398" s="83">
        <v>436</v>
      </c>
      <c r="I398" s="83"/>
      <c r="J398" s="84">
        <f t="shared" si="388"/>
        <v>6000</v>
      </c>
      <c r="K398" s="85">
        <f t="shared" ref="K398:K401" si="391">(IF(E398="SHORT",IF(H398="",0,G398-H398),IF(E398="LONG",IF(H398="",0,H398-G398))))*D398</f>
        <v>7500</v>
      </c>
      <c r="L398" s="85"/>
      <c r="M398" s="85">
        <f t="shared" si="389"/>
        <v>6.75</v>
      </c>
      <c r="N398" s="86">
        <f t="shared" si="390"/>
        <v>13500</v>
      </c>
    </row>
    <row r="399" spans="1:14" s="87" customFormat="1" ht="14.25" customHeight="1">
      <c r="A399" s="80">
        <v>43403</v>
      </c>
      <c r="B399" s="81" t="s">
        <v>48</v>
      </c>
      <c r="C399" s="81" t="s">
        <v>55</v>
      </c>
      <c r="D399" s="82">
        <v>500</v>
      </c>
      <c r="E399" s="81" t="s">
        <v>2</v>
      </c>
      <c r="F399" s="81">
        <v>859.8</v>
      </c>
      <c r="G399" s="81">
        <v>857.4</v>
      </c>
      <c r="H399" s="83"/>
      <c r="I399" s="83"/>
      <c r="J399" s="84">
        <f t="shared" si="388"/>
        <v>1199.9999999999886</v>
      </c>
      <c r="K399" s="85"/>
      <c r="L399" s="85"/>
      <c r="M399" s="85">
        <f t="shared" si="389"/>
        <v>2.3999999999999773</v>
      </c>
      <c r="N399" s="86">
        <f t="shared" si="390"/>
        <v>1199.9999999999886</v>
      </c>
    </row>
    <row r="400" spans="1:14" s="87" customFormat="1" ht="14.25" customHeight="1">
      <c r="A400" s="80">
        <v>43403</v>
      </c>
      <c r="B400" s="81" t="s">
        <v>32</v>
      </c>
      <c r="C400" s="81" t="s">
        <v>53</v>
      </c>
      <c r="D400" s="82">
        <v>2500</v>
      </c>
      <c r="E400" s="81" t="s">
        <v>2</v>
      </c>
      <c r="F400" s="81">
        <v>234.65</v>
      </c>
      <c r="G400" s="81">
        <v>236.15</v>
      </c>
      <c r="H400" s="83"/>
      <c r="I400" s="83"/>
      <c r="J400" s="84">
        <f t="shared" si="388"/>
        <v>-3750</v>
      </c>
      <c r="K400" s="85"/>
      <c r="L400" s="85"/>
      <c r="M400" s="85">
        <f t="shared" si="389"/>
        <v>-1.5</v>
      </c>
      <c r="N400" s="86">
        <f t="shared" si="390"/>
        <v>-3750</v>
      </c>
    </row>
    <row r="401" spans="1:14" s="79" customFormat="1" ht="14.25" customHeight="1">
      <c r="A401" s="72">
        <v>43403</v>
      </c>
      <c r="B401" s="73" t="s">
        <v>31</v>
      </c>
      <c r="C401" s="73" t="s">
        <v>53</v>
      </c>
      <c r="D401" s="74">
        <v>200</v>
      </c>
      <c r="E401" s="73" t="s">
        <v>2</v>
      </c>
      <c r="F401" s="73">
        <v>4941</v>
      </c>
      <c r="G401" s="73">
        <v>4916</v>
      </c>
      <c r="H401" s="75">
        <v>4881</v>
      </c>
      <c r="I401" s="75">
        <v>4846</v>
      </c>
      <c r="J401" s="76">
        <f t="shared" si="388"/>
        <v>5000</v>
      </c>
      <c r="K401" s="77">
        <f t="shared" si="391"/>
        <v>7000</v>
      </c>
      <c r="L401" s="77">
        <f t="shared" ref="L401" si="392">(IF(E401="SHORT",IF(I401="",0,H401-I401),IF(E401="LONG",IF(I401="",0,(I401-H401)))))*D401</f>
        <v>7000</v>
      </c>
      <c r="M401" s="77">
        <f t="shared" si="389"/>
        <v>95</v>
      </c>
      <c r="N401" s="78">
        <f t="shared" si="390"/>
        <v>19000</v>
      </c>
    </row>
    <row r="402" spans="1:14" s="87" customFormat="1" ht="14.25" customHeight="1">
      <c r="A402" s="80">
        <v>43402</v>
      </c>
      <c r="B402" s="81" t="s">
        <v>0</v>
      </c>
      <c r="C402" s="81" t="s">
        <v>51</v>
      </c>
      <c r="D402" s="82">
        <v>100</v>
      </c>
      <c r="E402" s="81" t="s">
        <v>2</v>
      </c>
      <c r="F402" s="81">
        <v>31950</v>
      </c>
      <c r="G402" s="81">
        <v>31885</v>
      </c>
      <c r="H402" s="83"/>
      <c r="I402" s="83"/>
      <c r="J402" s="84">
        <f t="shared" ref="J402:J407" si="393">(IF(E402="SHORT",F402-G402,IF(E402="LONG",G402-F402)))*D402</f>
        <v>6500</v>
      </c>
      <c r="K402" s="85"/>
      <c r="L402" s="85"/>
      <c r="M402" s="85">
        <f t="shared" ref="M402:M407" si="394">(K402+J402+L402)/D402</f>
        <v>65</v>
      </c>
      <c r="N402" s="86">
        <f t="shared" ref="N402:N407" si="395">M402*D402</f>
        <v>6500</v>
      </c>
    </row>
    <row r="403" spans="1:14" s="87" customFormat="1" ht="14.25" customHeight="1">
      <c r="A403" s="80">
        <v>43402</v>
      </c>
      <c r="B403" s="81" t="s">
        <v>4</v>
      </c>
      <c r="C403" s="81" t="s">
        <v>51</v>
      </c>
      <c r="D403" s="82">
        <v>30</v>
      </c>
      <c r="E403" s="81" t="s">
        <v>1</v>
      </c>
      <c r="F403" s="81">
        <v>38728</v>
      </c>
      <c r="G403" s="81">
        <v>38828</v>
      </c>
      <c r="H403" s="83"/>
      <c r="I403" s="83"/>
      <c r="J403" s="84">
        <f t="shared" si="393"/>
        <v>3000</v>
      </c>
      <c r="K403" s="85"/>
      <c r="L403" s="85"/>
      <c r="M403" s="85">
        <f t="shared" si="394"/>
        <v>100</v>
      </c>
      <c r="N403" s="86">
        <f t="shared" si="395"/>
        <v>3000</v>
      </c>
    </row>
    <row r="404" spans="1:14" s="87" customFormat="1" ht="14.25" customHeight="1">
      <c r="A404" s="80">
        <v>43402</v>
      </c>
      <c r="B404" s="81" t="s">
        <v>49</v>
      </c>
      <c r="C404" s="81" t="s">
        <v>55</v>
      </c>
      <c r="D404" s="82">
        <v>10000</v>
      </c>
      <c r="E404" s="81" t="s">
        <v>1</v>
      </c>
      <c r="F404" s="81">
        <v>145.80000000000001</v>
      </c>
      <c r="G404" s="81">
        <v>145.19999999999999</v>
      </c>
      <c r="H404" s="83"/>
      <c r="I404" s="83"/>
      <c r="J404" s="84">
        <f t="shared" si="393"/>
        <v>-6000.0000000002274</v>
      </c>
      <c r="K404" s="85"/>
      <c r="L404" s="85"/>
      <c r="M404" s="85">
        <f t="shared" si="394"/>
        <v>-0.60000000000002274</v>
      </c>
      <c r="N404" s="86">
        <f t="shared" si="395"/>
        <v>-6000.0000000002274</v>
      </c>
    </row>
    <row r="405" spans="1:14" s="87" customFormat="1" ht="14.25" customHeight="1">
      <c r="A405" s="80">
        <v>43402</v>
      </c>
      <c r="B405" s="81" t="s">
        <v>5</v>
      </c>
      <c r="C405" s="81" t="s">
        <v>55</v>
      </c>
      <c r="D405" s="82">
        <v>10000</v>
      </c>
      <c r="E405" s="81" t="s">
        <v>1</v>
      </c>
      <c r="F405" s="81">
        <v>197.85</v>
      </c>
      <c r="G405" s="81">
        <v>197.25</v>
      </c>
      <c r="H405" s="83"/>
      <c r="I405" s="83"/>
      <c r="J405" s="84">
        <f t="shared" si="393"/>
        <v>-5999.9999999999436</v>
      </c>
      <c r="K405" s="85"/>
      <c r="L405" s="85"/>
      <c r="M405" s="85">
        <f t="shared" si="394"/>
        <v>-0.59999999999999432</v>
      </c>
      <c r="N405" s="86">
        <f t="shared" si="395"/>
        <v>-5999.9999999999436</v>
      </c>
    </row>
    <row r="406" spans="1:14" s="87" customFormat="1" ht="14.25" customHeight="1">
      <c r="A406" s="80">
        <v>43402</v>
      </c>
      <c r="B406" s="81" t="s">
        <v>32</v>
      </c>
      <c r="C406" s="81" t="s">
        <v>53</v>
      </c>
      <c r="D406" s="82">
        <v>2500</v>
      </c>
      <c r="E406" s="81" t="s">
        <v>2</v>
      </c>
      <c r="F406" s="81">
        <v>233.45</v>
      </c>
      <c r="G406" s="81">
        <v>231.7</v>
      </c>
      <c r="H406" s="83"/>
      <c r="I406" s="83"/>
      <c r="J406" s="84">
        <f t="shared" si="393"/>
        <v>4375</v>
      </c>
      <c r="K406" s="85"/>
      <c r="L406" s="85"/>
      <c r="M406" s="85">
        <f t="shared" si="394"/>
        <v>1.75</v>
      </c>
      <c r="N406" s="86">
        <f t="shared" si="395"/>
        <v>4375</v>
      </c>
    </row>
    <row r="407" spans="1:14" s="87" customFormat="1" ht="14.25" customHeight="1">
      <c r="A407" s="80">
        <v>43402</v>
      </c>
      <c r="B407" s="81" t="s">
        <v>31</v>
      </c>
      <c r="C407" s="81" t="s">
        <v>53</v>
      </c>
      <c r="D407" s="82">
        <v>200</v>
      </c>
      <c r="E407" s="81" t="s">
        <v>2</v>
      </c>
      <c r="F407" s="81">
        <v>4949</v>
      </c>
      <c r="G407" s="81">
        <v>4924</v>
      </c>
      <c r="H407" s="83"/>
      <c r="I407" s="83"/>
      <c r="J407" s="84">
        <f t="shared" si="393"/>
        <v>5000</v>
      </c>
      <c r="K407" s="85"/>
      <c r="L407" s="85"/>
      <c r="M407" s="85">
        <f t="shared" si="394"/>
        <v>25</v>
      </c>
      <c r="N407" s="86">
        <f t="shared" si="395"/>
        <v>5000</v>
      </c>
    </row>
    <row r="408" spans="1:14" s="87" customFormat="1" ht="14.25" customHeight="1">
      <c r="A408" s="80">
        <v>43399</v>
      </c>
      <c r="B408" s="81" t="s">
        <v>32</v>
      </c>
      <c r="C408" s="81" t="s">
        <v>53</v>
      </c>
      <c r="D408" s="82">
        <v>2500</v>
      </c>
      <c r="E408" s="81" t="s">
        <v>2</v>
      </c>
      <c r="F408" s="81">
        <v>230.9</v>
      </c>
      <c r="G408" s="81">
        <v>229.15</v>
      </c>
      <c r="H408" s="83"/>
      <c r="I408" s="83"/>
      <c r="J408" s="84">
        <f t="shared" ref="J408:J412" si="396">(IF(E408="SHORT",F408-G408,IF(E408="LONG",G408-F408)))*D408</f>
        <v>4375</v>
      </c>
      <c r="K408" s="85"/>
      <c r="L408" s="85"/>
      <c r="M408" s="85">
        <f t="shared" ref="M408:M412" si="397">(K408+J408+L408)/D408</f>
        <v>1.75</v>
      </c>
      <c r="N408" s="86">
        <f t="shared" ref="N408:N412" si="398">M408*D408</f>
        <v>4375</v>
      </c>
    </row>
    <row r="409" spans="1:14" s="87" customFormat="1" ht="14.25" customHeight="1">
      <c r="A409" s="80">
        <v>43399</v>
      </c>
      <c r="B409" s="81" t="s">
        <v>31</v>
      </c>
      <c r="C409" s="81" t="s">
        <v>53</v>
      </c>
      <c r="D409" s="82">
        <v>200</v>
      </c>
      <c r="E409" s="81" t="s">
        <v>2</v>
      </c>
      <c r="F409" s="81">
        <v>4890</v>
      </c>
      <c r="G409" s="81">
        <v>4920</v>
      </c>
      <c r="H409" s="83"/>
      <c r="I409" s="83"/>
      <c r="J409" s="84">
        <f t="shared" si="396"/>
        <v>-6000</v>
      </c>
      <c r="K409" s="85"/>
      <c r="L409" s="85"/>
      <c r="M409" s="85">
        <f t="shared" si="397"/>
        <v>-30</v>
      </c>
      <c r="N409" s="86">
        <f t="shared" si="398"/>
        <v>-6000</v>
      </c>
    </row>
    <row r="410" spans="1:14" s="87" customFormat="1" ht="14.25" customHeight="1">
      <c r="A410" s="80">
        <v>43399</v>
      </c>
      <c r="B410" s="81" t="s">
        <v>0</v>
      </c>
      <c r="C410" s="81" t="s">
        <v>51</v>
      </c>
      <c r="D410" s="82">
        <v>100</v>
      </c>
      <c r="E410" s="81" t="s">
        <v>1</v>
      </c>
      <c r="F410" s="81">
        <v>32115</v>
      </c>
      <c r="G410" s="81">
        <v>32180</v>
      </c>
      <c r="H410" s="83"/>
      <c r="I410" s="83"/>
      <c r="J410" s="84">
        <f t="shared" si="396"/>
        <v>6500</v>
      </c>
      <c r="K410" s="85"/>
      <c r="L410" s="85"/>
      <c r="M410" s="85">
        <f t="shared" si="397"/>
        <v>65</v>
      </c>
      <c r="N410" s="86">
        <f t="shared" si="398"/>
        <v>6500</v>
      </c>
    </row>
    <row r="411" spans="1:14" s="87" customFormat="1" ht="14.25" customHeight="1">
      <c r="A411" s="80">
        <v>43399</v>
      </c>
      <c r="B411" s="81" t="s">
        <v>4</v>
      </c>
      <c r="C411" s="81" t="s">
        <v>51</v>
      </c>
      <c r="D411" s="82">
        <v>30</v>
      </c>
      <c r="E411" s="81" t="s">
        <v>1</v>
      </c>
      <c r="F411" s="81">
        <v>38800</v>
      </c>
      <c r="G411" s="81">
        <v>38900</v>
      </c>
      <c r="H411" s="83"/>
      <c r="I411" s="83"/>
      <c r="J411" s="84">
        <f t="shared" si="396"/>
        <v>3000</v>
      </c>
      <c r="K411" s="85"/>
      <c r="L411" s="85"/>
      <c r="M411" s="85">
        <f t="shared" si="397"/>
        <v>100</v>
      </c>
      <c r="N411" s="86">
        <f t="shared" si="398"/>
        <v>3000</v>
      </c>
    </row>
    <row r="412" spans="1:14" s="87" customFormat="1" ht="14.25" customHeight="1">
      <c r="A412" s="80">
        <v>43399</v>
      </c>
      <c r="B412" s="81" t="s">
        <v>6</v>
      </c>
      <c r="C412" s="81" t="s">
        <v>55</v>
      </c>
      <c r="D412" s="82">
        <v>10000</v>
      </c>
      <c r="E412" s="81" t="s">
        <v>2</v>
      </c>
      <c r="F412" s="81">
        <v>145.80000000000001</v>
      </c>
      <c r="G412" s="81">
        <v>145.25</v>
      </c>
      <c r="H412" s="83"/>
      <c r="I412" s="83"/>
      <c r="J412" s="84">
        <f t="shared" si="396"/>
        <v>5500.0000000001137</v>
      </c>
      <c r="K412" s="85"/>
      <c r="L412" s="85"/>
      <c r="M412" s="85">
        <f t="shared" si="397"/>
        <v>0.55000000000001137</v>
      </c>
      <c r="N412" s="86">
        <f t="shared" si="398"/>
        <v>5500.0000000001137</v>
      </c>
    </row>
    <row r="413" spans="1:14" s="87" customFormat="1" ht="14.25" customHeight="1">
      <c r="A413" s="80">
        <v>43398</v>
      </c>
      <c r="B413" s="81" t="s">
        <v>31</v>
      </c>
      <c r="C413" s="81" t="s">
        <v>53</v>
      </c>
      <c r="D413" s="82">
        <v>200</v>
      </c>
      <c r="E413" s="81" t="s">
        <v>1</v>
      </c>
      <c r="F413" s="81">
        <v>4905</v>
      </c>
      <c r="G413" s="81">
        <v>4930</v>
      </c>
      <c r="H413" s="83">
        <v>4965</v>
      </c>
      <c r="I413" s="83"/>
      <c r="J413" s="84">
        <f t="shared" ref="J413:J418" si="399">(IF(E413="SHORT",F413-G413,IF(E413="LONG",G413-F413)))*D413</f>
        <v>5000</v>
      </c>
      <c r="K413" s="85">
        <f t="shared" ref="K413:K418" si="400">(IF(E413="SHORT",IF(H413="",0,G413-H413),IF(E413="LONG",IF(H413="",0,H413-G413))))*D413</f>
        <v>7000</v>
      </c>
      <c r="L413" s="85"/>
      <c r="M413" s="85">
        <f t="shared" ref="M413:M418" si="401">(K413+J413+L413)/D413</f>
        <v>60</v>
      </c>
      <c r="N413" s="86">
        <f t="shared" ref="N413:N418" si="402">M413*D413</f>
        <v>12000</v>
      </c>
    </row>
    <row r="414" spans="1:14" s="87" customFormat="1" ht="14.25" customHeight="1">
      <c r="A414" s="80">
        <v>43398</v>
      </c>
      <c r="B414" s="81" t="s">
        <v>49</v>
      </c>
      <c r="C414" s="81" t="s">
        <v>55</v>
      </c>
      <c r="D414" s="82">
        <v>10000</v>
      </c>
      <c r="E414" s="81" t="s">
        <v>2</v>
      </c>
      <c r="F414" s="81">
        <v>145.75</v>
      </c>
      <c r="G414" s="81">
        <v>145.19999999999999</v>
      </c>
      <c r="H414" s="83">
        <v>144.5</v>
      </c>
      <c r="I414" s="83"/>
      <c r="J414" s="84">
        <f t="shared" si="399"/>
        <v>5500.0000000001137</v>
      </c>
      <c r="K414" s="85">
        <f t="shared" si="400"/>
        <v>6999.9999999998863</v>
      </c>
      <c r="L414" s="85"/>
      <c r="M414" s="85">
        <f t="shared" si="401"/>
        <v>1.25</v>
      </c>
      <c r="N414" s="86">
        <f t="shared" si="402"/>
        <v>12500</v>
      </c>
    </row>
    <row r="415" spans="1:14" s="87" customFormat="1" ht="14.25" customHeight="1">
      <c r="A415" s="80">
        <v>43398</v>
      </c>
      <c r="B415" s="81" t="s">
        <v>3</v>
      </c>
      <c r="C415" s="81" t="s">
        <v>55</v>
      </c>
      <c r="D415" s="82">
        <v>2000</v>
      </c>
      <c r="E415" s="81" t="s">
        <v>1</v>
      </c>
      <c r="F415" s="81">
        <v>447.9</v>
      </c>
      <c r="G415" s="81">
        <v>450</v>
      </c>
      <c r="H415" s="83"/>
      <c r="I415" s="83"/>
      <c r="J415" s="84">
        <f t="shared" si="399"/>
        <v>4200.0000000000455</v>
      </c>
      <c r="K415" s="85"/>
      <c r="L415" s="85"/>
      <c r="M415" s="85">
        <f t="shared" si="401"/>
        <v>2.1000000000000227</v>
      </c>
      <c r="N415" s="86">
        <f t="shared" si="402"/>
        <v>4200.0000000000455</v>
      </c>
    </row>
    <row r="416" spans="1:14" s="87" customFormat="1" ht="14.25" customHeight="1">
      <c r="A416" s="80">
        <v>43398</v>
      </c>
      <c r="B416" s="81" t="s">
        <v>32</v>
      </c>
      <c r="C416" s="81" t="s">
        <v>53</v>
      </c>
      <c r="D416" s="82">
        <v>2500</v>
      </c>
      <c r="E416" s="81" t="s">
        <v>1</v>
      </c>
      <c r="F416" s="81">
        <v>233.85</v>
      </c>
      <c r="G416" s="81">
        <v>235.6</v>
      </c>
      <c r="H416" s="83"/>
      <c r="I416" s="83"/>
      <c r="J416" s="84">
        <f t="shared" si="399"/>
        <v>4375</v>
      </c>
      <c r="K416" s="85"/>
      <c r="L416" s="85"/>
      <c r="M416" s="85">
        <f t="shared" si="401"/>
        <v>1.75</v>
      </c>
      <c r="N416" s="86">
        <f t="shared" si="402"/>
        <v>4375</v>
      </c>
    </row>
    <row r="417" spans="1:14" s="87" customFormat="1" ht="14.25" customHeight="1">
      <c r="A417" s="80">
        <v>43398</v>
      </c>
      <c r="B417" s="81" t="s">
        <v>0</v>
      </c>
      <c r="C417" s="81" t="s">
        <v>51</v>
      </c>
      <c r="D417" s="82">
        <v>100</v>
      </c>
      <c r="E417" s="81" t="s">
        <v>2</v>
      </c>
      <c r="F417" s="81">
        <v>31979</v>
      </c>
      <c r="G417" s="81">
        <v>31914</v>
      </c>
      <c r="H417" s="83"/>
      <c r="I417" s="83"/>
      <c r="J417" s="84">
        <f t="shared" si="399"/>
        <v>6500</v>
      </c>
      <c r="K417" s="85"/>
      <c r="L417" s="85"/>
      <c r="M417" s="85">
        <f t="shared" si="401"/>
        <v>65</v>
      </c>
      <c r="N417" s="86">
        <f t="shared" si="402"/>
        <v>6500</v>
      </c>
    </row>
    <row r="418" spans="1:14" s="87" customFormat="1" ht="14.25" customHeight="1">
      <c r="A418" s="80">
        <v>43398</v>
      </c>
      <c r="B418" s="81" t="s">
        <v>4</v>
      </c>
      <c r="C418" s="81" t="s">
        <v>51</v>
      </c>
      <c r="D418" s="82">
        <v>30</v>
      </c>
      <c r="E418" s="81" t="s">
        <v>2</v>
      </c>
      <c r="F418" s="81">
        <v>38871</v>
      </c>
      <c r="G418" s="81">
        <v>38771</v>
      </c>
      <c r="H418" s="83">
        <v>38621</v>
      </c>
      <c r="I418" s="83"/>
      <c r="J418" s="84">
        <f t="shared" si="399"/>
        <v>3000</v>
      </c>
      <c r="K418" s="85">
        <f t="shared" si="400"/>
        <v>4500</v>
      </c>
      <c r="L418" s="85"/>
      <c r="M418" s="85">
        <f t="shared" si="401"/>
        <v>250</v>
      </c>
      <c r="N418" s="86">
        <f t="shared" si="402"/>
        <v>7500</v>
      </c>
    </row>
    <row r="419" spans="1:14" s="87" customFormat="1" ht="14.25" customHeight="1">
      <c r="A419" s="80">
        <v>43397</v>
      </c>
      <c r="B419" s="81" t="s">
        <v>0</v>
      </c>
      <c r="C419" s="81" t="s">
        <v>51</v>
      </c>
      <c r="D419" s="82">
        <v>100</v>
      </c>
      <c r="E419" s="81" t="s">
        <v>2</v>
      </c>
      <c r="F419" s="81">
        <v>31945</v>
      </c>
      <c r="G419" s="81">
        <v>31880</v>
      </c>
      <c r="H419" s="83"/>
      <c r="I419" s="83"/>
      <c r="J419" s="84">
        <f t="shared" ref="J419:J425" si="403">(IF(E419="SHORT",F419-G419,IF(E419="LONG",G419-F419)))*D419</f>
        <v>6500</v>
      </c>
      <c r="K419" s="85"/>
      <c r="L419" s="85"/>
      <c r="M419" s="85">
        <f t="shared" ref="M419:M425" si="404">(K419+J419+L419)/D419</f>
        <v>65</v>
      </c>
      <c r="N419" s="86">
        <f t="shared" ref="N419:N425" si="405">M419*D419</f>
        <v>6500</v>
      </c>
    </row>
    <row r="420" spans="1:14" s="87" customFormat="1" ht="14.25" customHeight="1">
      <c r="A420" s="80">
        <v>43397</v>
      </c>
      <c r="B420" s="81" t="s">
        <v>4</v>
      </c>
      <c r="C420" s="81" t="s">
        <v>51</v>
      </c>
      <c r="D420" s="82">
        <v>30</v>
      </c>
      <c r="E420" s="81" t="s">
        <v>2</v>
      </c>
      <c r="F420" s="81">
        <v>39002</v>
      </c>
      <c r="G420" s="81">
        <v>38902</v>
      </c>
      <c r="H420" s="83"/>
      <c r="I420" s="83"/>
      <c r="J420" s="84">
        <f t="shared" si="403"/>
        <v>3000</v>
      </c>
      <c r="K420" s="85"/>
      <c r="L420" s="85"/>
      <c r="M420" s="85">
        <f t="shared" si="404"/>
        <v>100</v>
      </c>
      <c r="N420" s="86">
        <f t="shared" si="405"/>
        <v>3000</v>
      </c>
    </row>
    <row r="421" spans="1:14" s="87" customFormat="1" ht="14.25" customHeight="1">
      <c r="A421" s="80">
        <v>43397</v>
      </c>
      <c r="B421" s="81" t="s">
        <v>6</v>
      </c>
      <c r="C421" s="81" t="s">
        <v>55</v>
      </c>
      <c r="D421" s="82">
        <v>10000</v>
      </c>
      <c r="E421" s="81" t="s">
        <v>2</v>
      </c>
      <c r="F421" s="81">
        <v>146.85</v>
      </c>
      <c r="G421" s="81">
        <v>146.30000000000001</v>
      </c>
      <c r="H421" s="83">
        <v>145.6</v>
      </c>
      <c r="I421" s="83"/>
      <c r="J421" s="84">
        <f t="shared" si="403"/>
        <v>5499.999999999829</v>
      </c>
      <c r="K421" s="85">
        <f t="shared" ref="K421:K424" si="406">(IF(E421="SHORT",IF(H421="",0,G421-H421),IF(E421="LONG",IF(H421="",0,H421-G421))))*D421</f>
        <v>7000.000000000171</v>
      </c>
      <c r="L421" s="85"/>
      <c r="M421" s="85">
        <f t="shared" si="404"/>
        <v>1.25</v>
      </c>
      <c r="N421" s="86">
        <f t="shared" si="405"/>
        <v>12500</v>
      </c>
    </row>
    <row r="422" spans="1:14" s="79" customFormat="1" ht="14.25" customHeight="1">
      <c r="A422" s="72">
        <v>43397</v>
      </c>
      <c r="B422" s="73" t="s">
        <v>5</v>
      </c>
      <c r="C422" s="73" t="s">
        <v>55</v>
      </c>
      <c r="D422" s="74">
        <v>10000</v>
      </c>
      <c r="E422" s="73" t="s">
        <v>2</v>
      </c>
      <c r="F422" s="73">
        <v>201.2</v>
      </c>
      <c r="G422" s="73">
        <v>200.65</v>
      </c>
      <c r="H422" s="75">
        <v>199.95</v>
      </c>
      <c r="I422" s="75">
        <v>199.25</v>
      </c>
      <c r="J422" s="76">
        <f t="shared" si="403"/>
        <v>5499.999999999829</v>
      </c>
      <c r="K422" s="77">
        <f t="shared" si="406"/>
        <v>7000.000000000171</v>
      </c>
      <c r="L422" s="77">
        <f t="shared" ref="L422" si="407">(IF(E422="SHORT",IF(I422="",0,H422-I422),IF(E422="LONG",IF(I422="",0,(I422-H422)))))*D422</f>
        <v>6999.9999999998863</v>
      </c>
      <c r="M422" s="77">
        <f t="shared" si="404"/>
        <v>1.9499999999999886</v>
      </c>
      <c r="N422" s="78">
        <f t="shared" si="405"/>
        <v>19499.999999999887</v>
      </c>
    </row>
    <row r="423" spans="1:14" s="87" customFormat="1" ht="14.25" customHeight="1">
      <c r="A423" s="80">
        <v>43397</v>
      </c>
      <c r="B423" s="81" t="s">
        <v>49</v>
      </c>
      <c r="C423" s="81" t="s">
        <v>55</v>
      </c>
      <c r="D423" s="82">
        <v>10000</v>
      </c>
      <c r="E423" s="81" t="s">
        <v>2</v>
      </c>
      <c r="F423" s="81">
        <v>147</v>
      </c>
      <c r="G423" s="81">
        <v>146.44999999999999</v>
      </c>
      <c r="H423" s="83">
        <v>145.75</v>
      </c>
      <c r="I423" s="83"/>
      <c r="J423" s="84">
        <f t="shared" si="403"/>
        <v>5500.0000000001137</v>
      </c>
      <c r="K423" s="85">
        <f t="shared" si="406"/>
        <v>6999.9999999998863</v>
      </c>
      <c r="L423" s="85"/>
      <c r="M423" s="85">
        <f t="shared" si="404"/>
        <v>1.25</v>
      </c>
      <c r="N423" s="86">
        <f t="shared" si="405"/>
        <v>12500</v>
      </c>
    </row>
    <row r="424" spans="1:14" s="87" customFormat="1" ht="14.25" customHeight="1">
      <c r="A424" s="80">
        <v>43397</v>
      </c>
      <c r="B424" s="81" t="s">
        <v>32</v>
      </c>
      <c r="C424" s="81" t="s">
        <v>53</v>
      </c>
      <c r="D424" s="82">
        <v>2500</v>
      </c>
      <c r="E424" s="81" t="s">
        <v>2</v>
      </c>
      <c r="F424" s="81">
        <v>235.6</v>
      </c>
      <c r="G424" s="81">
        <v>233.85</v>
      </c>
      <c r="H424" s="83">
        <v>231.6</v>
      </c>
      <c r="I424" s="83"/>
      <c r="J424" s="84">
        <f t="shared" si="403"/>
        <v>4375</v>
      </c>
      <c r="K424" s="85">
        <f t="shared" si="406"/>
        <v>5625</v>
      </c>
      <c r="L424" s="85"/>
      <c r="M424" s="85">
        <f t="shared" si="404"/>
        <v>4</v>
      </c>
      <c r="N424" s="86">
        <f t="shared" si="405"/>
        <v>10000</v>
      </c>
    </row>
    <row r="425" spans="1:14" s="87" customFormat="1" ht="14.25" customHeight="1">
      <c r="A425" s="80">
        <v>43397</v>
      </c>
      <c r="B425" s="81" t="s">
        <v>31</v>
      </c>
      <c r="C425" s="81" t="s">
        <v>53</v>
      </c>
      <c r="D425" s="82">
        <v>200</v>
      </c>
      <c r="E425" s="81" t="s">
        <v>2</v>
      </c>
      <c r="F425" s="81">
        <v>4879</v>
      </c>
      <c r="G425" s="81">
        <v>4854</v>
      </c>
      <c r="H425" s="83"/>
      <c r="I425" s="83"/>
      <c r="J425" s="84">
        <f t="shared" si="403"/>
        <v>5000</v>
      </c>
      <c r="K425" s="85"/>
      <c r="L425" s="85"/>
      <c r="M425" s="85">
        <f t="shared" si="404"/>
        <v>25</v>
      </c>
      <c r="N425" s="86">
        <f t="shared" si="405"/>
        <v>5000</v>
      </c>
    </row>
    <row r="426" spans="1:14" s="87" customFormat="1" ht="14.25" customHeight="1">
      <c r="A426" s="80">
        <v>43396</v>
      </c>
      <c r="B426" s="81" t="s">
        <v>4</v>
      </c>
      <c r="C426" s="81" t="s">
        <v>51</v>
      </c>
      <c r="D426" s="82">
        <v>30</v>
      </c>
      <c r="E426" s="81" t="s">
        <v>1</v>
      </c>
      <c r="F426" s="81">
        <v>32129</v>
      </c>
      <c r="G426" s="81">
        <v>32229</v>
      </c>
      <c r="H426" s="83"/>
      <c r="I426" s="83"/>
      <c r="J426" s="84">
        <f t="shared" ref="J426:J429" si="408">(IF(E426="SHORT",F426-G426,IF(E426="LONG",G426-F426)))*D426</f>
        <v>3000</v>
      </c>
      <c r="K426" s="85"/>
      <c r="L426" s="85"/>
      <c r="M426" s="85">
        <f t="shared" ref="M426:M429" si="409">(K426+J426+L426)/D426</f>
        <v>100</v>
      </c>
      <c r="N426" s="86">
        <f t="shared" ref="N426:N429" si="410">M426*D426</f>
        <v>3000</v>
      </c>
    </row>
    <row r="427" spans="1:14" s="87" customFormat="1" ht="14.25" customHeight="1">
      <c r="A427" s="80">
        <v>43396</v>
      </c>
      <c r="B427" s="81" t="s">
        <v>0</v>
      </c>
      <c r="C427" s="81" t="s">
        <v>51</v>
      </c>
      <c r="D427" s="82">
        <v>100</v>
      </c>
      <c r="E427" s="81" t="s">
        <v>1</v>
      </c>
      <c r="F427" s="81">
        <v>32215</v>
      </c>
      <c r="G427" s="81">
        <v>32276</v>
      </c>
      <c r="H427" s="83"/>
      <c r="I427" s="83"/>
      <c r="J427" s="84">
        <f t="shared" si="408"/>
        <v>6100</v>
      </c>
      <c r="K427" s="85"/>
      <c r="L427" s="85"/>
      <c r="M427" s="85">
        <f t="shared" si="409"/>
        <v>61</v>
      </c>
      <c r="N427" s="86">
        <f t="shared" si="410"/>
        <v>6100</v>
      </c>
    </row>
    <row r="428" spans="1:14" s="87" customFormat="1" ht="14.25" customHeight="1">
      <c r="A428" s="80">
        <v>43396</v>
      </c>
      <c r="B428" s="81" t="s">
        <v>3</v>
      </c>
      <c r="C428" s="81" t="s">
        <v>55</v>
      </c>
      <c r="D428" s="82">
        <v>2000</v>
      </c>
      <c r="E428" s="81" t="s">
        <v>2</v>
      </c>
      <c r="F428" s="81">
        <v>452.45</v>
      </c>
      <c r="G428" s="81">
        <v>449.45</v>
      </c>
      <c r="H428" s="83"/>
      <c r="I428" s="83"/>
      <c r="J428" s="84">
        <f t="shared" si="408"/>
        <v>6000</v>
      </c>
      <c r="K428" s="85"/>
      <c r="L428" s="85"/>
      <c r="M428" s="85">
        <f t="shared" si="409"/>
        <v>3</v>
      </c>
      <c r="N428" s="86">
        <f t="shared" si="410"/>
        <v>6000</v>
      </c>
    </row>
    <row r="429" spans="1:14" s="87" customFormat="1" ht="14.25" customHeight="1">
      <c r="A429" s="80">
        <v>43396</v>
      </c>
      <c r="B429" s="81" t="s">
        <v>5</v>
      </c>
      <c r="C429" s="81" t="s">
        <v>55</v>
      </c>
      <c r="D429" s="82">
        <v>10000</v>
      </c>
      <c r="E429" s="81" t="s">
        <v>2</v>
      </c>
      <c r="F429" s="81">
        <v>198.4</v>
      </c>
      <c r="G429" s="81">
        <v>199</v>
      </c>
      <c r="H429" s="83"/>
      <c r="I429" s="83"/>
      <c r="J429" s="84">
        <f t="shared" si="408"/>
        <v>-5999.9999999999436</v>
      </c>
      <c r="K429" s="85"/>
      <c r="L429" s="85"/>
      <c r="M429" s="85">
        <f t="shared" si="409"/>
        <v>-0.59999999999999432</v>
      </c>
      <c r="N429" s="86">
        <f t="shared" si="410"/>
        <v>-5999.9999999999436</v>
      </c>
    </row>
    <row r="430" spans="1:14" s="87" customFormat="1" ht="14.25" customHeight="1">
      <c r="A430" s="80">
        <v>43395</v>
      </c>
      <c r="B430" s="81" t="s">
        <v>0</v>
      </c>
      <c r="C430" s="81" t="s">
        <v>51</v>
      </c>
      <c r="D430" s="82">
        <v>100</v>
      </c>
      <c r="E430" s="81" t="s">
        <v>1</v>
      </c>
      <c r="F430" s="81">
        <v>31844</v>
      </c>
      <c r="G430" s="81">
        <v>31910</v>
      </c>
      <c r="H430" s="83"/>
      <c r="I430" s="83"/>
      <c r="J430" s="84">
        <f t="shared" ref="J430:J436" si="411">(IF(E430="SHORT",F430-G430,IF(E430="LONG",G430-F430)))*D430</f>
        <v>6600</v>
      </c>
      <c r="K430" s="85"/>
      <c r="L430" s="85"/>
      <c r="M430" s="85">
        <f t="shared" ref="M430:M436" si="412">(K430+J430+L430)/D430</f>
        <v>66</v>
      </c>
      <c r="N430" s="86">
        <f t="shared" ref="N430:N436" si="413">M430*D430</f>
        <v>6600</v>
      </c>
    </row>
    <row r="431" spans="1:14" s="87" customFormat="1" ht="14.25" customHeight="1">
      <c r="A431" s="80">
        <v>43395</v>
      </c>
      <c r="B431" s="81" t="s">
        <v>4</v>
      </c>
      <c r="C431" s="81" t="s">
        <v>51</v>
      </c>
      <c r="D431" s="82">
        <v>30</v>
      </c>
      <c r="E431" s="81" t="s">
        <v>1</v>
      </c>
      <c r="F431" s="81">
        <v>38812</v>
      </c>
      <c r="G431" s="81">
        <v>38712</v>
      </c>
      <c r="H431" s="83"/>
      <c r="I431" s="83"/>
      <c r="J431" s="84">
        <f t="shared" si="411"/>
        <v>-3000</v>
      </c>
      <c r="K431" s="85"/>
      <c r="L431" s="85"/>
      <c r="M431" s="85">
        <f t="shared" si="412"/>
        <v>-100</v>
      </c>
      <c r="N431" s="86">
        <f t="shared" si="413"/>
        <v>-3000</v>
      </c>
    </row>
    <row r="432" spans="1:14" s="87" customFormat="1" ht="14.25" customHeight="1">
      <c r="A432" s="80">
        <v>43395</v>
      </c>
      <c r="B432" s="81" t="s">
        <v>31</v>
      </c>
      <c r="C432" s="81" t="s">
        <v>53</v>
      </c>
      <c r="D432" s="82">
        <v>200</v>
      </c>
      <c r="E432" s="81" t="s">
        <v>2</v>
      </c>
      <c r="F432" s="81">
        <v>5121</v>
      </c>
      <c r="G432" s="81">
        <v>5096</v>
      </c>
      <c r="H432" s="83">
        <v>5061</v>
      </c>
      <c r="I432" s="83"/>
      <c r="J432" s="84">
        <f t="shared" si="411"/>
        <v>5000</v>
      </c>
      <c r="K432" s="85">
        <f t="shared" ref="K432:K436" si="414">(IF(E432="SHORT",IF(H432="",0,G432-H432),IF(E432="LONG",IF(H432="",0,H432-G432))))*D432</f>
        <v>7000</v>
      </c>
      <c r="L432" s="85"/>
      <c r="M432" s="85">
        <f t="shared" si="412"/>
        <v>60</v>
      </c>
      <c r="N432" s="86">
        <f t="shared" si="413"/>
        <v>12000</v>
      </c>
    </row>
    <row r="433" spans="1:14" s="87" customFormat="1" ht="14.25" customHeight="1">
      <c r="A433" s="80">
        <v>43395</v>
      </c>
      <c r="B433" s="81" t="s">
        <v>32</v>
      </c>
      <c r="C433" s="81" t="s">
        <v>53</v>
      </c>
      <c r="D433" s="82">
        <v>2500</v>
      </c>
      <c r="E433" s="81" t="s">
        <v>2</v>
      </c>
      <c r="F433" s="81">
        <v>234.9</v>
      </c>
      <c r="G433" s="81">
        <v>233.1</v>
      </c>
      <c r="H433" s="83"/>
      <c r="I433" s="83"/>
      <c r="J433" s="84">
        <f t="shared" si="411"/>
        <v>4500.0000000000282</v>
      </c>
      <c r="K433" s="85"/>
      <c r="L433" s="85"/>
      <c r="M433" s="85">
        <f t="shared" si="412"/>
        <v>1.8000000000000114</v>
      </c>
      <c r="N433" s="86">
        <f t="shared" si="413"/>
        <v>4500.0000000000282</v>
      </c>
    </row>
    <row r="434" spans="1:14" s="87" customFormat="1" ht="14.25" customHeight="1">
      <c r="A434" s="80">
        <v>43395</v>
      </c>
      <c r="B434" s="81" t="s">
        <v>6</v>
      </c>
      <c r="C434" s="81" t="s">
        <v>55</v>
      </c>
      <c r="D434" s="82">
        <v>10000</v>
      </c>
      <c r="E434" s="81" t="s">
        <v>1</v>
      </c>
      <c r="F434" s="81">
        <v>147.6</v>
      </c>
      <c r="G434" s="81">
        <v>147</v>
      </c>
      <c r="H434" s="83"/>
      <c r="I434" s="83"/>
      <c r="J434" s="84">
        <f t="shared" si="411"/>
        <v>-5999.9999999999436</v>
      </c>
      <c r="K434" s="85"/>
      <c r="L434" s="85"/>
      <c r="M434" s="85">
        <f t="shared" si="412"/>
        <v>-0.59999999999999432</v>
      </c>
      <c r="N434" s="86">
        <f t="shared" si="413"/>
        <v>-5999.9999999999436</v>
      </c>
    </row>
    <row r="435" spans="1:14" s="87" customFormat="1" ht="15" customHeight="1">
      <c r="A435" s="80">
        <v>43395</v>
      </c>
      <c r="B435" s="81" t="s">
        <v>49</v>
      </c>
      <c r="C435" s="81" t="s">
        <v>55</v>
      </c>
      <c r="D435" s="82">
        <v>10000</v>
      </c>
      <c r="E435" s="81" t="s">
        <v>1</v>
      </c>
      <c r="F435" s="81">
        <v>148.30000000000001</v>
      </c>
      <c r="G435" s="81">
        <v>148.85</v>
      </c>
      <c r="H435" s="83"/>
      <c r="I435" s="83"/>
      <c r="J435" s="84">
        <f t="shared" si="411"/>
        <v>5499.999999999829</v>
      </c>
      <c r="K435" s="85"/>
      <c r="L435" s="85"/>
      <c r="M435" s="85">
        <f t="shared" si="412"/>
        <v>0.54999999999998295</v>
      </c>
      <c r="N435" s="86">
        <f t="shared" si="413"/>
        <v>5499.999999999829</v>
      </c>
    </row>
    <row r="436" spans="1:14" s="79" customFormat="1" ht="14.25" customHeight="1">
      <c r="A436" s="72">
        <v>43395</v>
      </c>
      <c r="B436" s="73" t="s">
        <v>5</v>
      </c>
      <c r="C436" s="73" t="s">
        <v>55</v>
      </c>
      <c r="D436" s="74">
        <v>10000</v>
      </c>
      <c r="E436" s="73" t="s">
        <v>1</v>
      </c>
      <c r="F436" s="73">
        <v>197.7</v>
      </c>
      <c r="G436" s="73">
        <v>198.25</v>
      </c>
      <c r="H436" s="75">
        <v>198.95</v>
      </c>
      <c r="I436" s="75">
        <v>199.65</v>
      </c>
      <c r="J436" s="76">
        <f t="shared" si="411"/>
        <v>5500.0000000001137</v>
      </c>
      <c r="K436" s="77">
        <f t="shared" si="414"/>
        <v>6999.9999999998863</v>
      </c>
      <c r="L436" s="77">
        <f t="shared" ref="L436" si="415">(IF(E436="SHORT",IF(I436="",0,H436-I436),IF(E436="LONG",IF(I436="",0,(I436-H436)))))*D436</f>
        <v>7000.000000000171</v>
      </c>
      <c r="M436" s="77">
        <f t="shared" si="412"/>
        <v>1.9500000000000171</v>
      </c>
      <c r="N436" s="78">
        <f t="shared" si="413"/>
        <v>19500.000000000171</v>
      </c>
    </row>
    <row r="437" spans="1:14" s="87" customFormat="1" ht="14.25" customHeight="1">
      <c r="A437" s="80">
        <v>43392</v>
      </c>
      <c r="B437" s="81" t="s">
        <v>49</v>
      </c>
      <c r="C437" s="81" t="s">
        <v>55</v>
      </c>
      <c r="D437" s="82">
        <v>10000</v>
      </c>
      <c r="E437" s="81" t="s">
        <v>2</v>
      </c>
      <c r="F437" s="81">
        <v>148.44999999999999</v>
      </c>
      <c r="G437" s="81">
        <v>147.9</v>
      </c>
      <c r="H437" s="83"/>
      <c r="I437" s="83"/>
      <c r="J437" s="84">
        <f t="shared" ref="J437:J441" si="416">(IF(E437="SHORT",F437-G437,IF(E437="LONG",G437-F437)))*D437</f>
        <v>5499.999999999829</v>
      </c>
      <c r="K437" s="85"/>
      <c r="L437" s="85"/>
      <c r="M437" s="85">
        <f t="shared" ref="M437:M441" si="417">(K437+J437+L437)/D437</f>
        <v>0.54999999999998295</v>
      </c>
      <c r="N437" s="86">
        <f t="shared" ref="N437:N441" si="418">M437*D437</f>
        <v>5499.999999999829</v>
      </c>
    </row>
    <row r="438" spans="1:14" s="79" customFormat="1" ht="14.25" customHeight="1">
      <c r="A438" s="72">
        <v>43392</v>
      </c>
      <c r="B438" s="73" t="s">
        <v>5</v>
      </c>
      <c r="C438" s="73" t="s">
        <v>55</v>
      </c>
      <c r="D438" s="74">
        <v>10000</v>
      </c>
      <c r="E438" s="73" t="s">
        <v>2</v>
      </c>
      <c r="F438" s="73">
        <v>199.65</v>
      </c>
      <c r="G438" s="73">
        <v>199.1</v>
      </c>
      <c r="H438" s="75">
        <v>198.4</v>
      </c>
      <c r="I438" s="75">
        <v>197.7</v>
      </c>
      <c r="J438" s="76">
        <f t="shared" si="416"/>
        <v>5500.0000000001137</v>
      </c>
      <c r="K438" s="77">
        <f t="shared" ref="K438" si="419">(IF(E438="SHORT",IF(H438="",0,G438-H438),IF(E438="LONG",IF(H438="",0,H438-G438))))*D438</f>
        <v>6999.9999999998863</v>
      </c>
      <c r="L438" s="77">
        <f t="shared" ref="L438" si="420">(IF(E438="SHORT",IF(I438="",0,H438-I438),IF(E438="LONG",IF(I438="",0,(I438-H438)))))*D438</f>
        <v>7000.000000000171</v>
      </c>
      <c r="M438" s="77">
        <f t="shared" si="417"/>
        <v>1.9500000000000171</v>
      </c>
      <c r="N438" s="78">
        <f t="shared" si="418"/>
        <v>19500.000000000171</v>
      </c>
    </row>
    <row r="439" spans="1:14" s="87" customFormat="1" ht="14.25" customHeight="1">
      <c r="A439" s="80">
        <v>43392</v>
      </c>
      <c r="B439" s="81" t="s">
        <v>32</v>
      </c>
      <c r="C439" s="81" t="s">
        <v>53</v>
      </c>
      <c r="D439" s="82">
        <v>2500</v>
      </c>
      <c r="E439" s="81" t="s">
        <v>2</v>
      </c>
      <c r="F439" s="81">
        <v>232.9</v>
      </c>
      <c r="G439" s="81">
        <v>234.4</v>
      </c>
      <c r="H439" s="83"/>
      <c r="I439" s="83"/>
      <c r="J439" s="84">
        <f t="shared" si="416"/>
        <v>-3750</v>
      </c>
      <c r="K439" s="85"/>
      <c r="L439" s="85"/>
      <c r="M439" s="85">
        <f t="shared" si="417"/>
        <v>-1.5</v>
      </c>
      <c r="N439" s="86">
        <f t="shared" si="418"/>
        <v>-3750</v>
      </c>
    </row>
    <row r="440" spans="1:14" s="87" customFormat="1" ht="14.25" customHeight="1">
      <c r="A440" s="80">
        <v>43392</v>
      </c>
      <c r="B440" s="81" t="s">
        <v>4</v>
      </c>
      <c r="C440" s="81" t="s">
        <v>51</v>
      </c>
      <c r="D440" s="82">
        <v>30</v>
      </c>
      <c r="E440" s="81" t="s">
        <v>2</v>
      </c>
      <c r="F440" s="81">
        <v>38783</v>
      </c>
      <c r="G440" s="81">
        <v>38893</v>
      </c>
      <c r="H440" s="83"/>
      <c r="I440" s="83"/>
      <c r="J440" s="84">
        <f t="shared" si="416"/>
        <v>-3300</v>
      </c>
      <c r="K440" s="85"/>
      <c r="L440" s="85"/>
      <c r="M440" s="85">
        <f t="shared" si="417"/>
        <v>-110</v>
      </c>
      <c r="N440" s="86">
        <f t="shared" si="418"/>
        <v>-3300</v>
      </c>
    </row>
    <row r="441" spans="1:14" s="87" customFormat="1" ht="14.25" customHeight="1">
      <c r="A441" s="80">
        <v>43392</v>
      </c>
      <c r="B441" s="81" t="s">
        <v>0</v>
      </c>
      <c r="C441" s="81" t="s">
        <v>51</v>
      </c>
      <c r="D441" s="82">
        <v>100</v>
      </c>
      <c r="E441" s="81" t="s">
        <v>2</v>
      </c>
      <c r="F441" s="81">
        <v>31949</v>
      </c>
      <c r="G441" s="81">
        <v>31884</v>
      </c>
      <c r="H441" s="83"/>
      <c r="I441" s="83"/>
      <c r="J441" s="84">
        <f t="shared" si="416"/>
        <v>6500</v>
      </c>
      <c r="K441" s="85"/>
      <c r="L441" s="85"/>
      <c r="M441" s="85">
        <f t="shared" si="417"/>
        <v>65</v>
      </c>
      <c r="N441" s="86">
        <f t="shared" si="418"/>
        <v>6500</v>
      </c>
    </row>
    <row r="442" spans="1:14" s="79" customFormat="1" ht="14.25" customHeight="1">
      <c r="A442" s="72">
        <v>43390</v>
      </c>
      <c r="B442" s="73" t="s">
        <v>31</v>
      </c>
      <c r="C442" s="73" t="s">
        <v>53</v>
      </c>
      <c r="D442" s="74">
        <v>200</v>
      </c>
      <c r="E442" s="73" t="s">
        <v>2</v>
      </c>
      <c r="F442" s="73">
        <v>5268</v>
      </c>
      <c r="G442" s="73">
        <v>5243</v>
      </c>
      <c r="H442" s="75">
        <v>5208</v>
      </c>
      <c r="I442" s="75">
        <v>5173</v>
      </c>
      <c r="J442" s="76">
        <f t="shared" ref="J442" si="421">(IF(E442="SHORT",F442-G442,IF(E442="LONG",G442-F442)))*D442</f>
        <v>5000</v>
      </c>
      <c r="K442" s="77">
        <f t="shared" ref="K442" si="422">(IF(E442="SHORT",IF(H442="",0,G442-H442),IF(E442="LONG",IF(H442="",0,H442-G442))))*D442</f>
        <v>7000</v>
      </c>
      <c r="L442" s="77">
        <f t="shared" ref="L442" si="423">(IF(E442="SHORT",IF(I442="",0,H442-I442),IF(E442="LONG",IF(I442="",0,(I442-H442)))))*D442</f>
        <v>7000</v>
      </c>
      <c r="M442" s="77">
        <f t="shared" ref="M442" si="424">(K442+J442+L442)/D442</f>
        <v>95</v>
      </c>
      <c r="N442" s="78">
        <f t="shared" ref="N442" si="425">M442*D442</f>
        <v>19000</v>
      </c>
    </row>
    <row r="443" spans="1:14" s="87" customFormat="1" ht="14.25" customHeight="1">
      <c r="A443" s="80">
        <v>43390</v>
      </c>
      <c r="B443" s="81" t="s">
        <v>0</v>
      </c>
      <c r="C443" s="81" t="s">
        <v>51</v>
      </c>
      <c r="D443" s="82">
        <v>100</v>
      </c>
      <c r="E443" s="81" t="s">
        <v>1</v>
      </c>
      <c r="F443" s="81">
        <v>31970</v>
      </c>
      <c r="G443" s="81">
        <v>31895</v>
      </c>
      <c r="H443" s="83"/>
      <c r="I443" s="83"/>
      <c r="J443" s="84">
        <f t="shared" ref="J443:J447" si="426">(IF(E443="SHORT",F443-G443,IF(E443="LONG",G443-F443)))*D443</f>
        <v>-7500</v>
      </c>
      <c r="K443" s="85"/>
      <c r="L443" s="85"/>
      <c r="M443" s="85">
        <f t="shared" ref="M443:M447" si="427">(K443+J443+L443)/D443</f>
        <v>-75</v>
      </c>
      <c r="N443" s="86">
        <f t="shared" ref="N443:N447" si="428">M443*D443</f>
        <v>-7500</v>
      </c>
    </row>
    <row r="444" spans="1:14" s="87" customFormat="1" ht="14.25" customHeight="1">
      <c r="A444" s="80">
        <v>43390</v>
      </c>
      <c r="B444" s="81" t="s">
        <v>4</v>
      </c>
      <c r="C444" s="81" t="s">
        <v>51</v>
      </c>
      <c r="D444" s="82">
        <v>30</v>
      </c>
      <c r="E444" s="81" t="s">
        <v>1</v>
      </c>
      <c r="F444" s="81">
        <v>38809</v>
      </c>
      <c r="G444" s="81">
        <v>38919</v>
      </c>
      <c r="H444" s="83">
        <v>39059</v>
      </c>
      <c r="I444" s="83"/>
      <c r="J444" s="84">
        <f t="shared" si="426"/>
        <v>3300</v>
      </c>
      <c r="K444" s="85">
        <f t="shared" ref="K444:K445" si="429">(IF(E444="SHORT",IF(H444="",0,G444-H444),IF(E444="LONG",IF(H444="",0,H444-G444))))*D444</f>
        <v>4200</v>
      </c>
      <c r="L444" s="85"/>
      <c r="M444" s="85">
        <f t="shared" si="427"/>
        <v>250</v>
      </c>
      <c r="N444" s="86">
        <f t="shared" si="428"/>
        <v>7500</v>
      </c>
    </row>
    <row r="445" spans="1:14" s="79" customFormat="1" ht="14.25" customHeight="1">
      <c r="A445" s="72">
        <v>43390</v>
      </c>
      <c r="B445" s="73" t="s">
        <v>5</v>
      </c>
      <c r="C445" s="73" t="s">
        <v>55</v>
      </c>
      <c r="D445" s="74">
        <v>10000</v>
      </c>
      <c r="E445" s="73" t="s">
        <v>1</v>
      </c>
      <c r="F445" s="73">
        <v>194.8</v>
      </c>
      <c r="G445" s="73">
        <v>195.35</v>
      </c>
      <c r="H445" s="75">
        <v>196.05</v>
      </c>
      <c r="I445" s="75">
        <v>196.75</v>
      </c>
      <c r="J445" s="76">
        <f t="shared" si="426"/>
        <v>5499.999999999829</v>
      </c>
      <c r="K445" s="77">
        <f t="shared" si="429"/>
        <v>7000.000000000171</v>
      </c>
      <c r="L445" s="77">
        <f t="shared" ref="L445" si="430">(IF(E445="SHORT",IF(I445="",0,H445-I445),IF(E445="LONG",IF(I445="",0,(I445-H445)))))*D445</f>
        <v>6999.9999999998863</v>
      </c>
      <c r="M445" s="77">
        <f t="shared" si="427"/>
        <v>1.9499999999999886</v>
      </c>
      <c r="N445" s="78">
        <f t="shared" si="428"/>
        <v>19499.999999999887</v>
      </c>
    </row>
    <row r="446" spans="1:14" s="87" customFormat="1" ht="14.25" customHeight="1">
      <c r="A446" s="80">
        <v>43390</v>
      </c>
      <c r="B446" s="81" t="s">
        <v>48</v>
      </c>
      <c r="C446" s="81" t="s">
        <v>55</v>
      </c>
      <c r="D446" s="82">
        <v>500</v>
      </c>
      <c r="E446" s="81" t="s">
        <v>1</v>
      </c>
      <c r="F446" s="81">
        <v>918.7</v>
      </c>
      <c r="G446" s="81">
        <v>911.2</v>
      </c>
      <c r="H446" s="83"/>
      <c r="I446" s="83"/>
      <c r="J446" s="84">
        <f>(IF(E446="SHORT",F446-G446,IF(E446="LONG",G446-F446)))*D446</f>
        <v>-3750</v>
      </c>
      <c r="K446" s="85"/>
      <c r="L446" s="85"/>
      <c r="M446" s="85">
        <f t="shared" si="427"/>
        <v>-7.5</v>
      </c>
      <c r="N446" s="86">
        <f t="shared" si="428"/>
        <v>-3750</v>
      </c>
    </row>
    <row r="447" spans="1:14" s="87" customFormat="1" ht="14.25" customHeight="1">
      <c r="A447" s="80">
        <v>43390</v>
      </c>
      <c r="B447" s="81" t="s">
        <v>58</v>
      </c>
      <c r="C447" s="81" t="s">
        <v>59</v>
      </c>
      <c r="D447" s="82">
        <v>720</v>
      </c>
      <c r="E447" s="81" t="s">
        <v>1</v>
      </c>
      <c r="F447" s="81">
        <v>1714.6</v>
      </c>
      <c r="G447" s="81">
        <v>1724.5</v>
      </c>
      <c r="H447" s="83"/>
      <c r="I447" s="83"/>
      <c r="J447" s="84">
        <f t="shared" si="426"/>
        <v>7128.0000000000655</v>
      </c>
      <c r="K447" s="85"/>
      <c r="L447" s="85"/>
      <c r="M447" s="85">
        <f t="shared" si="427"/>
        <v>9.9000000000000909</v>
      </c>
      <c r="N447" s="86">
        <f t="shared" si="428"/>
        <v>7128.0000000000655</v>
      </c>
    </row>
    <row r="448" spans="1:14" s="87" customFormat="1" ht="14.25" customHeight="1">
      <c r="A448" s="80">
        <v>43389</v>
      </c>
      <c r="B448" s="81" t="s">
        <v>58</v>
      </c>
      <c r="C448" s="81" t="s">
        <v>59</v>
      </c>
      <c r="D448" s="82">
        <v>720</v>
      </c>
      <c r="E448" s="81" t="s">
        <v>2</v>
      </c>
      <c r="F448" s="81">
        <v>1714</v>
      </c>
      <c r="G448" s="81">
        <v>1704.5</v>
      </c>
      <c r="H448" s="83"/>
      <c r="I448" s="83"/>
      <c r="J448" s="84">
        <f t="shared" ref="J448:J449" si="431">(IF(E448="SHORT",F448-G448,IF(E448="LONG",G448-F448)))*D448</f>
        <v>6840</v>
      </c>
      <c r="K448" s="85"/>
      <c r="L448" s="85"/>
      <c r="M448" s="85">
        <f t="shared" ref="M448:M449" si="432">(K448+J448+L448)/D448</f>
        <v>9.5</v>
      </c>
      <c r="N448" s="86">
        <f t="shared" ref="N448:N449" si="433">M448*D448</f>
        <v>6840</v>
      </c>
    </row>
    <row r="449" spans="1:14" s="87" customFormat="1" ht="14.25" customHeight="1">
      <c r="A449" s="80">
        <v>43389</v>
      </c>
      <c r="B449" s="81" t="s">
        <v>32</v>
      </c>
      <c r="C449" s="81" t="s">
        <v>53</v>
      </c>
      <c r="D449" s="82">
        <v>2500</v>
      </c>
      <c r="E449" s="81" t="s">
        <v>2</v>
      </c>
      <c r="F449" s="81">
        <v>238.4</v>
      </c>
      <c r="G449" s="81">
        <v>236.9</v>
      </c>
      <c r="H449" s="83"/>
      <c r="I449" s="83"/>
      <c r="J449" s="84">
        <f t="shared" si="431"/>
        <v>3750</v>
      </c>
      <c r="K449" s="85"/>
      <c r="L449" s="85"/>
      <c r="M449" s="85">
        <f t="shared" si="432"/>
        <v>1.5</v>
      </c>
      <c r="N449" s="86">
        <f t="shared" si="433"/>
        <v>3750</v>
      </c>
    </row>
    <row r="450" spans="1:14" s="87" customFormat="1" ht="14.25" customHeight="1">
      <c r="A450" s="80">
        <v>43389</v>
      </c>
      <c r="B450" s="81" t="s">
        <v>31</v>
      </c>
      <c r="C450" s="81" t="s">
        <v>53</v>
      </c>
      <c r="D450" s="82">
        <v>200</v>
      </c>
      <c r="E450" s="81" t="s">
        <v>2</v>
      </c>
      <c r="F450" s="81">
        <v>5256</v>
      </c>
      <c r="G450" s="81">
        <v>5231</v>
      </c>
      <c r="H450" s="83"/>
      <c r="I450" s="83"/>
      <c r="J450" s="84">
        <f t="shared" ref="J450:J454" si="434">(IF(E450="SHORT",F450-G450,IF(E450="LONG",G450-F450)))*D450</f>
        <v>5000</v>
      </c>
      <c r="K450" s="85"/>
      <c r="L450" s="85"/>
      <c r="M450" s="85">
        <f t="shared" ref="M450:M454" si="435">(K450+J450+L450)/D450</f>
        <v>25</v>
      </c>
      <c r="N450" s="86">
        <f t="shared" ref="N450:N454" si="436">M450*D450</f>
        <v>5000</v>
      </c>
    </row>
    <row r="451" spans="1:14" s="87" customFormat="1" ht="14.25" customHeight="1">
      <c r="A451" s="80">
        <v>43389</v>
      </c>
      <c r="B451" s="81" t="s">
        <v>6</v>
      </c>
      <c r="C451" s="81" t="s">
        <v>55</v>
      </c>
      <c r="D451" s="82">
        <v>10000</v>
      </c>
      <c r="E451" s="81" t="s">
        <v>1</v>
      </c>
      <c r="F451" s="81">
        <v>154.05000000000001</v>
      </c>
      <c r="G451" s="81">
        <v>154.55000000000001</v>
      </c>
      <c r="H451" s="83"/>
      <c r="I451" s="83"/>
      <c r="J451" s="84">
        <f t="shared" si="434"/>
        <v>5000</v>
      </c>
      <c r="K451" s="85"/>
      <c r="L451" s="85"/>
      <c r="M451" s="85">
        <f t="shared" si="435"/>
        <v>0.5</v>
      </c>
      <c r="N451" s="86">
        <f t="shared" si="436"/>
        <v>5000</v>
      </c>
    </row>
    <row r="452" spans="1:14" s="87" customFormat="1" ht="14.25" customHeight="1">
      <c r="A452" s="80">
        <v>43389</v>
      </c>
      <c r="B452" s="81" t="s">
        <v>5</v>
      </c>
      <c r="C452" s="81" t="s">
        <v>55</v>
      </c>
      <c r="D452" s="82">
        <v>10000</v>
      </c>
      <c r="E452" s="81" t="s">
        <v>1</v>
      </c>
      <c r="F452" s="81">
        <v>194.05</v>
      </c>
      <c r="G452" s="81">
        <v>194.6</v>
      </c>
      <c r="H452" s="83"/>
      <c r="I452" s="83"/>
      <c r="J452" s="84">
        <f t="shared" si="434"/>
        <v>5499.999999999829</v>
      </c>
      <c r="K452" s="85"/>
      <c r="L452" s="85"/>
      <c r="M452" s="85">
        <f t="shared" si="435"/>
        <v>0.54999999999998295</v>
      </c>
      <c r="N452" s="86">
        <f t="shared" si="436"/>
        <v>5499.999999999829</v>
      </c>
    </row>
    <row r="453" spans="1:14" s="87" customFormat="1" ht="14.25" customHeight="1">
      <c r="A453" s="80">
        <v>43389</v>
      </c>
      <c r="B453" s="81" t="s">
        <v>49</v>
      </c>
      <c r="C453" s="81" t="s">
        <v>55</v>
      </c>
      <c r="D453" s="82">
        <v>10000</v>
      </c>
      <c r="E453" s="81" t="s">
        <v>1</v>
      </c>
      <c r="F453" s="81">
        <v>150.80000000000001</v>
      </c>
      <c r="G453" s="81">
        <v>150.19999999999999</v>
      </c>
      <c r="H453" s="83"/>
      <c r="I453" s="83"/>
      <c r="J453" s="84">
        <f t="shared" si="434"/>
        <v>-6000.0000000002274</v>
      </c>
      <c r="K453" s="85"/>
      <c r="L453" s="85"/>
      <c r="M453" s="85">
        <f t="shared" si="435"/>
        <v>-0.60000000000002274</v>
      </c>
      <c r="N453" s="86">
        <f t="shared" si="436"/>
        <v>-6000.0000000002274</v>
      </c>
    </row>
    <row r="454" spans="1:14" s="87" customFormat="1" ht="14.25" customHeight="1">
      <c r="A454" s="80">
        <v>43389</v>
      </c>
      <c r="B454" s="81" t="s">
        <v>0</v>
      </c>
      <c r="C454" s="81" t="s">
        <v>51</v>
      </c>
      <c r="D454" s="82">
        <v>100</v>
      </c>
      <c r="E454" s="81" t="s">
        <v>2</v>
      </c>
      <c r="F454" s="81">
        <v>32046</v>
      </c>
      <c r="G454" s="81">
        <v>31981</v>
      </c>
      <c r="H454" s="83">
        <v>31896</v>
      </c>
      <c r="I454" s="83"/>
      <c r="J454" s="84">
        <f t="shared" si="434"/>
        <v>6500</v>
      </c>
      <c r="K454" s="85">
        <f t="shared" ref="K454" si="437">(IF(E454="SHORT",IF(H454="",0,G454-H454),IF(E454="LONG",IF(H454="",0,H454-G454))))*D454</f>
        <v>8500</v>
      </c>
      <c r="L454" s="85"/>
      <c r="M454" s="85">
        <f t="shared" si="435"/>
        <v>150</v>
      </c>
      <c r="N454" s="86">
        <f t="shared" si="436"/>
        <v>15000</v>
      </c>
    </row>
    <row r="455" spans="1:14" s="87" customFormat="1" ht="14.25" customHeight="1">
      <c r="A455" s="80">
        <v>43389</v>
      </c>
      <c r="B455" s="81" t="s">
        <v>4</v>
      </c>
      <c r="C455" s="81" t="s">
        <v>51</v>
      </c>
      <c r="D455" s="82">
        <v>30</v>
      </c>
      <c r="E455" s="81" t="s">
        <v>1</v>
      </c>
      <c r="F455" s="81">
        <v>39171</v>
      </c>
      <c r="G455" s="81">
        <v>39291</v>
      </c>
      <c r="H455" s="83"/>
      <c r="I455" s="83"/>
      <c r="J455" s="84">
        <f t="shared" ref="J455" si="438">(IF(E455="SHORT",F455-G455,IF(E455="LONG",G455-F455)))*D455</f>
        <v>3600</v>
      </c>
      <c r="K455" s="85"/>
      <c r="L455" s="85"/>
      <c r="M455" s="85">
        <f t="shared" ref="M455" si="439">(K455+J455+L455)/D455</f>
        <v>120</v>
      </c>
      <c r="N455" s="86">
        <f t="shared" ref="N455" si="440">M455*D455</f>
        <v>3600</v>
      </c>
    </row>
    <row r="456" spans="1:14" s="87" customFormat="1" ht="14.25" customHeight="1">
      <c r="A456" s="80">
        <v>43388</v>
      </c>
      <c r="B456" s="81" t="s">
        <v>32</v>
      </c>
      <c r="C456" s="81" t="s">
        <v>53</v>
      </c>
      <c r="D456" s="82">
        <v>2500</v>
      </c>
      <c r="E456" s="81" t="s">
        <v>1</v>
      </c>
      <c r="F456" s="81">
        <v>239.7</v>
      </c>
      <c r="G456" s="81">
        <v>241.45</v>
      </c>
      <c r="H456" s="83"/>
      <c r="I456" s="83"/>
      <c r="J456" s="84">
        <f t="shared" ref="J456:J461" si="441">(IF(E456="SHORT",F456-G456,IF(E456="LONG",G456-F456)))*D456</f>
        <v>4375</v>
      </c>
      <c r="K456" s="85"/>
      <c r="L456" s="85"/>
      <c r="M456" s="85">
        <f t="shared" ref="M456:M461" si="442">(K456+J456+L456)/D456</f>
        <v>1.75</v>
      </c>
      <c r="N456" s="86">
        <f t="shared" ref="N456:N461" si="443">M456*D456</f>
        <v>4375</v>
      </c>
    </row>
    <row r="457" spans="1:14" s="87" customFormat="1" ht="14.25" customHeight="1">
      <c r="A457" s="80">
        <v>43388</v>
      </c>
      <c r="B457" s="81" t="s">
        <v>31</v>
      </c>
      <c r="C457" s="81" t="s">
        <v>53</v>
      </c>
      <c r="D457" s="82">
        <v>200</v>
      </c>
      <c r="E457" s="81" t="s">
        <v>1</v>
      </c>
      <c r="F457" s="81">
        <v>5306</v>
      </c>
      <c r="G457" s="81">
        <v>5276</v>
      </c>
      <c r="H457" s="83"/>
      <c r="I457" s="83"/>
      <c r="J457" s="84">
        <f t="shared" si="441"/>
        <v>-6000</v>
      </c>
      <c r="K457" s="85"/>
      <c r="L457" s="85"/>
      <c r="M457" s="85">
        <f t="shared" si="442"/>
        <v>-30</v>
      </c>
      <c r="N457" s="86">
        <f t="shared" si="443"/>
        <v>-6000</v>
      </c>
    </row>
    <row r="458" spans="1:14" s="87" customFormat="1" ht="14.25" customHeight="1">
      <c r="A458" s="80">
        <v>43388</v>
      </c>
      <c r="B458" s="81" t="s">
        <v>4</v>
      </c>
      <c r="C458" s="81" t="s">
        <v>51</v>
      </c>
      <c r="D458" s="82">
        <v>30</v>
      </c>
      <c r="E458" s="81" t="s">
        <v>1</v>
      </c>
      <c r="F458" s="81">
        <v>39379</v>
      </c>
      <c r="G458" s="81">
        <v>39254</v>
      </c>
      <c r="H458" s="83"/>
      <c r="I458" s="83"/>
      <c r="J458" s="84">
        <f t="shared" si="441"/>
        <v>-3750</v>
      </c>
      <c r="K458" s="85"/>
      <c r="L458" s="85"/>
      <c r="M458" s="85">
        <f t="shared" si="442"/>
        <v>-125</v>
      </c>
      <c r="N458" s="86">
        <f t="shared" si="443"/>
        <v>-3750</v>
      </c>
    </row>
    <row r="459" spans="1:14" s="87" customFormat="1" ht="14.25" customHeight="1">
      <c r="A459" s="80">
        <v>43388</v>
      </c>
      <c r="B459" s="81" t="s">
        <v>3</v>
      </c>
      <c r="C459" s="81" t="s">
        <v>55</v>
      </c>
      <c r="D459" s="82">
        <v>2000</v>
      </c>
      <c r="E459" s="81" t="s">
        <v>2</v>
      </c>
      <c r="F459" s="81">
        <v>460</v>
      </c>
      <c r="G459" s="81">
        <v>457.2</v>
      </c>
      <c r="H459" s="83"/>
      <c r="I459" s="83"/>
      <c r="J459" s="84">
        <f t="shared" si="441"/>
        <v>5600.0000000000227</v>
      </c>
      <c r="K459" s="85"/>
      <c r="L459" s="85"/>
      <c r="M459" s="85">
        <f t="shared" si="442"/>
        <v>2.8000000000000114</v>
      </c>
      <c r="N459" s="86">
        <f t="shared" si="443"/>
        <v>5600.0000000000227</v>
      </c>
    </row>
    <row r="460" spans="1:14" s="87" customFormat="1" ht="14.25" customHeight="1">
      <c r="A460" s="80">
        <v>43388</v>
      </c>
      <c r="B460" s="81" t="s">
        <v>49</v>
      </c>
      <c r="C460" s="81" t="s">
        <v>55</v>
      </c>
      <c r="D460" s="82">
        <v>10000</v>
      </c>
      <c r="E460" s="81" t="s">
        <v>2</v>
      </c>
      <c r="F460" s="81">
        <v>150.5</v>
      </c>
      <c r="G460" s="81">
        <v>149.94999999999999</v>
      </c>
      <c r="H460" s="83"/>
      <c r="I460" s="83"/>
      <c r="J460" s="84">
        <f t="shared" si="441"/>
        <v>5500.0000000001137</v>
      </c>
      <c r="K460" s="85"/>
      <c r="L460" s="85"/>
      <c r="M460" s="85">
        <f t="shared" si="442"/>
        <v>0.55000000000001137</v>
      </c>
      <c r="N460" s="86">
        <f t="shared" si="443"/>
        <v>5500.0000000001137</v>
      </c>
    </row>
    <row r="461" spans="1:14" s="87" customFormat="1" ht="14.25" customHeight="1">
      <c r="A461" s="80">
        <v>43388</v>
      </c>
      <c r="B461" s="81" t="s">
        <v>48</v>
      </c>
      <c r="C461" s="81" t="s">
        <v>55</v>
      </c>
      <c r="D461" s="82">
        <v>500</v>
      </c>
      <c r="E461" s="81" t="s">
        <v>2</v>
      </c>
      <c r="F461" s="81">
        <v>935.2</v>
      </c>
      <c r="G461" s="81">
        <v>929.45</v>
      </c>
      <c r="H461" s="83"/>
      <c r="I461" s="83"/>
      <c r="J461" s="84">
        <f t="shared" si="441"/>
        <v>2875</v>
      </c>
      <c r="K461" s="85"/>
      <c r="L461" s="85"/>
      <c r="M461" s="85">
        <f t="shared" si="442"/>
        <v>5.75</v>
      </c>
      <c r="N461" s="86">
        <f t="shared" si="443"/>
        <v>2875</v>
      </c>
    </row>
    <row r="462" spans="1:14" s="87" customFormat="1" ht="14.25" customHeight="1">
      <c r="A462" s="80">
        <v>43385</v>
      </c>
      <c r="B462" s="81" t="s">
        <v>0</v>
      </c>
      <c r="C462" s="81" t="s">
        <v>51</v>
      </c>
      <c r="D462" s="82">
        <v>100</v>
      </c>
      <c r="E462" s="81" t="s">
        <v>2</v>
      </c>
      <c r="F462" s="81">
        <v>31852</v>
      </c>
      <c r="G462" s="81">
        <v>31762</v>
      </c>
      <c r="H462" s="83"/>
      <c r="I462" s="83"/>
      <c r="J462" s="84">
        <f t="shared" ref="J462" si="444">(IF(E462="SHORT",F462-G462,IF(E462="LONG",G462-F462)))*D462</f>
        <v>9000</v>
      </c>
      <c r="K462" s="85"/>
      <c r="L462" s="85"/>
      <c r="M462" s="85">
        <f t="shared" ref="M462" si="445">(K462+J462+L462)/D462</f>
        <v>90</v>
      </c>
      <c r="N462" s="86">
        <f t="shared" ref="N462" si="446">M462*D462</f>
        <v>9000</v>
      </c>
    </row>
    <row r="463" spans="1:14" s="79" customFormat="1" ht="14.25" customHeight="1">
      <c r="A463" s="72">
        <v>43385</v>
      </c>
      <c r="B463" s="73" t="s">
        <v>5</v>
      </c>
      <c r="C463" s="73" t="s">
        <v>55</v>
      </c>
      <c r="D463" s="74">
        <v>10000</v>
      </c>
      <c r="E463" s="73" t="s">
        <v>1</v>
      </c>
      <c r="F463" s="73">
        <v>197</v>
      </c>
      <c r="G463" s="73">
        <v>197.55</v>
      </c>
      <c r="H463" s="75">
        <v>198.25</v>
      </c>
      <c r="I463" s="75">
        <v>198.95</v>
      </c>
      <c r="J463" s="76">
        <f t="shared" ref="J463:J466" si="447">(IF(E463="SHORT",F463-G463,IF(E463="LONG",G463-F463)))*D463</f>
        <v>5500.0000000001137</v>
      </c>
      <c r="K463" s="77">
        <f t="shared" ref="K463" si="448">(IF(E463="SHORT",IF(H463="",0,G463-H463),IF(E463="LONG",IF(H463="",0,H463-G463))))*D463</f>
        <v>6999.9999999998863</v>
      </c>
      <c r="L463" s="77">
        <f t="shared" ref="L463" si="449">(IF(E463="SHORT",IF(I463="",0,H463-I463),IF(E463="LONG",IF(I463="",0,(I463-H463)))))*D463</f>
        <v>6999.9999999998863</v>
      </c>
      <c r="M463" s="77">
        <f t="shared" ref="M463:M466" si="450">(K463+J463+L463)/D463</f>
        <v>1.9499999999999886</v>
      </c>
      <c r="N463" s="78">
        <f t="shared" ref="N463:N466" si="451">M463*D463</f>
        <v>19499.999999999887</v>
      </c>
    </row>
    <row r="464" spans="1:14" s="87" customFormat="1" ht="14.25" customHeight="1">
      <c r="A464" s="80">
        <v>43385</v>
      </c>
      <c r="B464" s="81" t="s">
        <v>4</v>
      </c>
      <c r="C464" s="81" t="s">
        <v>51</v>
      </c>
      <c r="D464" s="82">
        <v>30</v>
      </c>
      <c r="E464" s="81" t="s">
        <v>1</v>
      </c>
      <c r="F464" s="81">
        <v>38890</v>
      </c>
      <c r="G464" s="81">
        <v>38990</v>
      </c>
      <c r="H464" s="83"/>
      <c r="I464" s="83"/>
      <c r="J464" s="84">
        <f t="shared" si="447"/>
        <v>3000</v>
      </c>
      <c r="K464" s="85"/>
      <c r="L464" s="85"/>
      <c r="M464" s="85">
        <f t="shared" si="450"/>
        <v>100</v>
      </c>
      <c r="N464" s="86">
        <f t="shared" si="451"/>
        <v>3000</v>
      </c>
    </row>
    <row r="465" spans="1:14" s="87" customFormat="1" ht="14.25" customHeight="1">
      <c r="A465" s="80">
        <v>43385</v>
      </c>
      <c r="B465" s="81" t="s">
        <v>31</v>
      </c>
      <c r="C465" s="81" t="s">
        <v>53</v>
      </c>
      <c r="D465" s="82">
        <v>200</v>
      </c>
      <c r="E465" s="81" t="s">
        <v>2</v>
      </c>
      <c r="F465" s="81">
        <v>5267</v>
      </c>
      <c r="G465" s="81">
        <v>5297</v>
      </c>
      <c r="H465" s="83"/>
      <c r="I465" s="83"/>
      <c r="J465" s="84">
        <f t="shared" si="447"/>
        <v>-6000</v>
      </c>
      <c r="K465" s="85"/>
      <c r="L465" s="85"/>
      <c r="M465" s="85">
        <f t="shared" si="450"/>
        <v>-30</v>
      </c>
      <c r="N465" s="86">
        <f t="shared" si="451"/>
        <v>-6000</v>
      </c>
    </row>
    <row r="466" spans="1:14" s="87" customFormat="1" ht="14.25" customHeight="1">
      <c r="A466" s="80">
        <v>43385</v>
      </c>
      <c r="B466" s="81" t="s">
        <v>32</v>
      </c>
      <c r="C466" s="81" t="s">
        <v>53</v>
      </c>
      <c r="D466" s="82">
        <v>2500</v>
      </c>
      <c r="E466" s="81" t="s">
        <v>1</v>
      </c>
      <c r="F466" s="81">
        <v>240.3</v>
      </c>
      <c r="G466" s="81">
        <v>238.8</v>
      </c>
      <c r="H466" s="83"/>
      <c r="I466" s="83"/>
      <c r="J466" s="84">
        <f t="shared" si="447"/>
        <v>-3750</v>
      </c>
      <c r="K466" s="85"/>
      <c r="L466" s="85"/>
      <c r="M466" s="85">
        <f t="shared" si="450"/>
        <v>-1.5</v>
      </c>
      <c r="N466" s="86">
        <f t="shared" si="451"/>
        <v>-3750</v>
      </c>
    </row>
    <row r="467" spans="1:14" s="79" customFormat="1" ht="14.25" customHeight="1">
      <c r="A467" s="72">
        <v>43384</v>
      </c>
      <c r="B467" s="73" t="s">
        <v>31</v>
      </c>
      <c r="C467" s="73" t="s">
        <v>53</v>
      </c>
      <c r="D467" s="74">
        <v>200</v>
      </c>
      <c r="E467" s="73" t="s">
        <v>2</v>
      </c>
      <c r="F467" s="73">
        <v>5348</v>
      </c>
      <c r="G467" s="73">
        <v>5323</v>
      </c>
      <c r="H467" s="75">
        <v>5288</v>
      </c>
      <c r="I467" s="75">
        <v>5253</v>
      </c>
      <c r="J467" s="76">
        <f t="shared" ref="J467:J490" si="452">(IF(E467="SHORT",F467-G467,IF(E467="LONG",G467-F467)))*D467</f>
        <v>5000</v>
      </c>
      <c r="K467" s="77">
        <f t="shared" ref="K467:K489" si="453">(IF(E467="SHORT",IF(H467="",0,G467-H467),IF(E467="LONG",IF(H467="",0,H467-G467))))*D467</f>
        <v>7000</v>
      </c>
      <c r="L467" s="77">
        <f t="shared" ref="L467:L489" si="454">(IF(E467="SHORT",IF(I467="",0,H467-I467),IF(E467="LONG",IF(I467="",0,(I467-H467)))))*D467</f>
        <v>7000</v>
      </c>
      <c r="M467" s="77">
        <f t="shared" ref="M467:M490" si="455">(K467+J467+L467)/D467</f>
        <v>95</v>
      </c>
      <c r="N467" s="78">
        <f t="shared" ref="N467:N490" si="456">M467*D467</f>
        <v>19000</v>
      </c>
    </row>
    <row r="468" spans="1:14" s="79" customFormat="1" ht="14.25" customHeight="1">
      <c r="A468" s="72">
        <v>43384</v>
      </c>
      <c r="B468" s="73" t="s">
        <v>5</v>
      </c>
      <c r="C468" s="73" t="s">
        <v>55</v>
      </c>
      <c r="D468" s="74">
        <v>10000</v>
      </c>
      <c r="E468" s="73" t="s">
        <v>1</v>
      </c>
      <c r="F468" s="73">
        <v>195.6</v>
      </c>
      <c r="G468" s="73">
        <v>196.15</v>
      </c>
      <c r="H468" s="75">
        <v>196.85</v>
      </c>
      <c r="I468" s="75">
        <v>197.55</v>
      </c>
      <c r="J468" s="76">
        <f t="shared" si="452"/>
        <v>5500.0000000001137</v>
      </c>
      <c r="K468" s="77">
        <f t="shared" si="453"/>
        <v>6999.9999999998863</v>
      </c>
      <c r="L468" s="77">
        <f t="shared" si="454"/>
        <v>7000.000000000171</v>
      </c>
      <c r="M468" s="77">
        <f t="shared" si="455"/>
        <v>1.9500000000000171</v>
      </c>
      <c r="N468" s="78">
        <f t="shared" si="456"/>
        <v>19500.000000000171</v>
      </c>
    </row>
    <row r="469" spans="1:14" s="87" customFormat="1" ht="14.25" customHeight="1">
      <c r="A469" s="80">
        <v>43384</v>
      </c>
      <c r="B469" s="81" t="s">
        <v>49</v>
      </c>
      <c r="C469" s="81" t="s">
        <v>55</v>
      </c>
      <c r="D469" s="82">
        <v>10000</v>
      </c>
      <c r="E469" s="81" t="s">
        <v>2</v>
      </c>
      <c r="F469" s="81">
        <v>150.80000000000001</v>
      </c>
      <c r="G469" s="81">
        <v>151.4</v>
      </c>
      <c r="H469" s="83"/>
      <c r="I469" s="83"/>
      <c r="J469" s="84">
        <f t="shared" si="452"/>
        <v>-5999.9999999999436</v>
      </c>
      <c r="K469" s="85"/>
      <c r="L469" s="85"/>
      <c r="M469" s="85">
        <f t="shared" si="455"/>
        <v>-0.59999999999999432</v>
      </c>
      <c r="N469" s="86">
        <f t="shared" si="456"/>
        <v>-5999.9999999999436</v>
      </c>
    </row>
    <row r="470" spans="1:14" s="79" customFormat="1" ht="14.25" customHeight="1">
      <c r="A470" s="72">
        <v>43384</v>
      </c>
      <c r="B470" s="73" t="s">
        <v>6</v>
      </c>
      <c r="C470" s="73" t="s">
        <v>55</v>
      </c>
      <c r="D470" s="74">
        <v>10000</v>
      </c>
      <c r="E470" s="73" t="s">
        <v>1</v>
      </c>
      <c r="F470" s="73">
        <v>140.55000000000001</v>
      </c>
      <c r="G470" s="73">
        <v>141.1</v>
      </c>
      <c r="H470" s="75">
        <v>141.80000000000001</v>
      </c>
      <c r="I470" s="75">
        <v>142.5</v>
      </c>
      <c r="J470" s="76">
        <f t="shared" si="452"/>
        <v>5499.999999999829</v>
      </c>
      <c r="K470" s="77">
        <f t="shared" si="453"/>
        <v>7000.000000000171</v>
      </c>
      <c r="L470" s="77">
        <f t="shared" si="454"/>
        <v>6999.9999999998863</v>
      </c>
      <c r="M470" s="77">
        <f t="shared" si="455"/>
        <v>1.9499999999999886</v>
      </c>
      <c r="N470" s="78">
        <f t="shared" si="456"/>
        <v>19499.999999999887</v>
      </c>
    </row>
    <row r="471" spans="1:14" s="79" customFormat="1" ht="14.25" customHeight="1">
      <c r="A471" s="72">
        <v>43384</v>
      </c>
      <c r="B471" s="73" t="s">
        <v>0</v>
      </c>
      <c r="C471" s="73" t="s">
        <v>51</v>
      </c>
      <c r="D471" s="74">
        <v>100</v>
      </c>
      <c r="E471" s="73" t="s">
        <v>1</v>
      </c>
      <c r="F471" s="73">
        <v>31608</v>
      </c>
      <c r="G471" s="73">
        <v>31698</v>
      </c>
      <c r="H471" s="75">
        <v>31813</v>
      </c>
      <c r="I471" s="75">
        <v>31928</v>
      </c>
      <c r="J471" s="76">
        <f t="shared" si="452"/>
        <v>9000</v>
      </c>
      <c r="K471" s="77">
        <f t="shared" si="453"/>
        <v>11500</v>
      </c>
      <c r="L471" s="77">
        <f t="shared" si="454"/>
        <v>11500</v>
      </c>
      <c r="M471" s="77">
        <f t="shared" si="455"/>
        <v>320</v>
      </c>
      <c r="N471" s="78">
        <f t="shared" si="456"/>
        <v>32000</v>
      </c>
    </row>
    <row r="472" spans="1:14" s="79" customFormat="1" ht="14.25" customHeight="1">
      <c r="A472" s="72">
        <v>43384</v>
      </c>
      <c r="B472" s="73" t="s">
        <v>4</v>
      </c>
      <c r="C472" s="73" t="s">
        <v>51</v>
      </c>
      <c r="D472" s="74">
        <v>30</v>
      </c>
      <c r="E472" s="73" t="s">
        <v>1</v>
      </c>
      <c r="F472" s="73">
        <v>38491</v>
      </c>
      <c r="G472" s="73">
        <v>38591</v>
      </c>
      <c r="H472" s="75">
        <v>38741</v>
      </c>
      <c r="I472" s="75">
        <v>38891</v>
      </c>
      <c r="J472" s="76">
        <f t="shared" si="452"/>
        <v>3000</v>
      </c>
      <c r="K472" s="77">
        <f t="shared" si="453"/>
        <v>4500</v>
      </c>
      <c r="L472" s="77">
        <f t="shared" si="454"/>
        <v>4500</v>
      </c>
      <c r="M472" s="77">
        <f t="shared" si="455"/>
        <v>400</v>
      </c>
      <c r="N472" s="78">
        <f t="shared" si="456"/>
        <v>12000</v>
      </c>
    </row>
    <row r="473" spans="1:14" s="87" customFormat="1" ht="14.25" customHeight="1">
      <c r="A473" s="80">
        <v>43383</v>
      </c>
      <c r="B473" s="81" t="s">
        <v>48</v>
      </c>
      <c r="C473" s="81" t="s">
        <v>55</v>
      </c>
      <c r="D473" s="82">
        <v>500</v>
      </c>
      <c r="E473" s="81" t="s">
        <v>2</v>
      </c>
      <c r="F473" s="81">
        <v>956.7</v>
      </c>
      <c r="G473" s="81">
        <v>950.45</v>
      </c>
      <c r="H473" s="83">
        <v>942.7</v>
      </c>
      <c r="I473" s="83"/>
      <c r="J473" s="84">
        <f t="shared" si="452"/>
        <v>3125</v>
      </c>
      <c r="K473" s="85">
        <f t="shared" si="453"/>
        <v>3875</v>
      </c>
      <c r="L473" s="85"/>
      <c r="M473" s="85">
        <f t="shared" si="455"/>
        <v>14</v>
      </c>
      <c r="N473" s="86">
        <f t="shared" si="456"/>
        <v>7000</v>
      </c>
    </row>
    <row r="474" spans="1:14" s="87" customFormat="1" ht="14.25" customHeight="1">
      <c r="A474" s="80">
        <v>43383</v>
      </c>
      <c r="B474" s="81" t="s">
        <v>49</v>
      </c>
      <c r="C474" s="81" t="s">
        <v>55</v>
      </c>
      <c r="D474" s="82">
        <v>10000</v>
      </c>
      <c r="E474" s="81" t="s">
        <v>2</v>
      </c>
      <c r="F474" s="81">
        <v>152.75</v>
      </c>
      <c r="G474" s="81">
        <v>152.19999999999999</v>
      </c>
      <c r="H474" s="83">
        <v>151.5</v>
      </c>
      <c r="I474" s="83"/>
      <c r="J474" s="84">
        <f t="shared" si="452"/>
        <v>5500.0000000001137</v>
      </c>
      <c r="K474" s="85">
        <f t="shared" si="453"/>
        <v>6999.9999999998863</v>
      </c>
      <c r="L474" s="85"/>
      <c r="M474" s="85">
        <f t="shared" si="455"/>
        <v>1.25</v>
      </c>
      <c r="N474" s="86">
        <f t="shared" si="456"/>
        <v>12500</v>
      </c>
    </row>
    <row r="475" spans="1:14" s="87" customFormat="1" ht="14.25" customHeight="1">
      <c r="A475" s="80">
        <v>43383</v>
      </c>
      <c r="B475" s="81" t="s">
        <v>4</v>
      </c>
      <c r="C475" s="81" t="s">
        <v>51</v>
      </c>
      <c r="D475" s="82">
        <v>100</v>
      </c>
      <c r="E475" s="81" t="s">
        <v>2</v>
      </c>
      <c r="F475" s="81">
        <v>31302</v>
      </c>
      <c r="G475" s="81">
        <v>31382</v>
      </c>
      <c r="H475" s="83"/>
      <c r="I475" s="83"/>
      <c r="J475" s="84">
        <f t="shared" si="452"/>
        <v>-8000</v>
      </c>
      <c r="K475" s="85"/>
      <c r="L475" s="85"/>
      <c r="M475" s="85">
        <f t="shared" si="455"/>
        <v>-80</v>
      </c>
      <c r="N475" s="86">
        <f t="shared" si="456"/>
        <v>-8000</v>
      </c>
    </row>
    <row r="476" spans="1:14" s="87" customFormat="1" ht="14.25" customHeight="1">
      <c r="A476" s="80">
        <v>43383</v>
      </c>
      <c r="B476" s="81" t="s">
        <v>32</v>
      </c>
      <c r="C476" s="81" t="s">
        <v>53</v>
      </c>
      <c r="D476" s="82">
        <v>2500</v>
      </c>
      <c r="E476" s="81" t="s">
        <v>2</v>
      </c>
      <c r="F476" s="81">
        <v>246</v>
      </c>
      <c r="G476" s="81">
        <v>244.25</v>
      </c>
      <c r="H476" s="83"/>
      <c r="I476" s="83"/>
      <c r="J476" s="84">
        <f t="shared" si="452"/>
        <v>4375</v>
      </c>
      <c r="K476" s="85"/>
      <c r="L476" s="85"/>
      <c r="M476" s="85">
        <f t="shared" si="455"/>
        <v>1.75</v>
      </c>
      <c r="N476" s="86">
        <f t="shared" si="456"/>
        <v>4375</v>
      </c>
    </row>
    <row r="477" spans="1:14" s="79" customFormat="1" ht="14.25" customHeight="1">
      <c r="A477" s="72">
        <v>43383</v>
      </c>
      <c r="B477" s="73" t="s">
        <v>31</v>
      </c>
      <c r="C477" s="73" t="s">
        <v>53</v>
      </c>
      <c r="D477" s="74">
        <v>200</v>
      </c>
      <c r="E477" s="73" t="s">
        <v>2</v>
      </c>
      <c r="F477" s="73">
        <v>5547</v>
      </c>
      <c r="G477" s="73">
        <v>5522</v>
      </c>
      <c r="H477" s="75">
        <v>5487</v>
      </c>
      <c r="I477" s="75">
        <v>5452</v>
      </c>
      <c r="J477" s="76">
        <f t="shared" si="452"/>
        <v>5000</v>
      </c>
      <c r="K477" s="77">
        <f t="shared" si="453"/>
        <v>7000</v>
      </c>
      <c r="L477" s="77">
        <f t="shared" si="454"/>
        <v>7000</v>
      </c>
      <c r="M477" s="77">
        <f t="shared" si="455"/>
        <v>95</v>
      </c>
      <c r="N477" s="78">
        <f t="shared" si="456"/>
        <v>19000</v>
      </c>
    </row>
    <row r="478" spans="1:14" s="87" customFormat="1" ht="14.25" customHeight="1">
      <c r="A478" s="80">
        <v>43378</v>
      </c>
      <c r="B478" s="81" t="s">
        <v>31</v>
      </c>
      <c r="C478" s="81" t="s">
        <v>53</v>
      </c>
      <c r="D478" s="82">
        <v>100</v>
      </c>
      <c r="E478" s="81" t="s">
        <v>2</v>
      </c>
      <c r="F478" s="81">
        <v>5519</v>
      </c>
      <c r="G478" s="81">
        <v>5494</v>
      </c>
      <c r="H478" s="83"/>
      <c r="I478" s="83"/>
      <c r="J478" s="84">
        <f t="shared" si="452"/>
        <v>2500</v>
      </c>
      <c r="K478" s="85"/>
      <c r="L478" s="85"/>
      <c r="M478" s="85">
        <f t="shared" si="455"/>
        <v>25</v>
      </c>
      <c r="N478" s="86">
        <f t="shared" si="456"/>
        <v>2500</v>
      </c>
    </row>
    <row r="479" spans="1:14" s="87" customFormat="1" ht="14.25" customHeight="1">
      <c r="A479" s="80">
        <v>43378</v>
      </c>
      <c r="B479" s="81" t="s">
        <v>49</v>
      </c>
      <c r="C479" s="81" t="s">
        <v>55</v>
      </c>
      <c r="D479" s="82">
        <v>10000</v>
      </c>
      <c r="E479" s="81" t="s">
        <v>2</v>
      </c>
      <c r="F479" s="81">
        <v>160.19999999999999</v>
      </c>
      <c r="G479" s="81">
        <v>159.65</v>
      </c>
      <c r="H479" s="83">
        <v>158.94999999999999</v>
      </c>
      <c r="I479" s="83"/>
      <c r="J479" s="84">
        <f t="shared" si="452"/>
        <v>5499.999999999829</v>
      </c>
      <c r="K479" s="85">
        <f t="shared" si="453"/>
        <v>7000.000000000171</v>
      </c>
      <c r="L479" s="85"/>
      <c r="M479" s="85">
        <f t="shared" si="455"/>
        <v>1.25</v>
      </c>
      <c r="N479" s="86">
        <f t="shared" si="456"/>
        <v>12500</v>
      </c>
    </row>
    <row r="480" spans="1:14" s="87" customFormat="1" ht="14.25" customHeight="1">
      <c r="A480" s="80">
        <v>43378</v>
      </c>
      <c r="B480" s="81" t="s">
        <v>4</v>
      </c>
      <c r="C480" s="81" t="s">
        <v>51</v>
      </c>
      <c r="D480" s="82">
        <v>30</v>
      </c>
      <c r="E480" s="81" t="s">
        <v>1</v>
      </c>
      <c r="F480" s="81">
        <v>39240</v>
      </c>
      <c r="G480" s="81">
        <v>39340</v>
      </c>
      <c r="H480" s="83"/>
      <c r="I480" s="83"/>
      <c r="J480" s="84">
        <f t="shared" si="452"/>
        <v>3000</v>
      </c>
      <c r="K480" s="85"/>
      <c r="L480" s="85"/>
      <c r="M480" s="85">
        <f t="shared" si="455"/>
        <v>100</v>
      </c>
      <c r="N480" s="86">
        <f t="shared" si="456"/>
        <v>3000</v>
      </c>
    </row>
    <row r="481" spans="1:14" s="87" customFormat="1" ht="14.25" customHeight="1">
      <c r="A481" s="80">
        <v>43378</v>
      </c>
      <c r="B481" s="81" t="s">
        <v>0</v>
      </c>
      <c r="C481" s="81" t="s">
        <v>51</v>
      </c>
      <c r="D481" s="82">
        <v>100</v>
      </c>
      <c r="E481" s="81" t="s">
        <v>1</v>
      </c>
      <c r="F481" s="81">
        <v>31620</v>
      </c>
      <c r="G481" s="81">
        <v>31720</v>
      </c>
      <c r="H481" s="83"/>
      <c r="I481" s="83"/>
      <c r="J481" s="84">
        <f t="shared" si="452"/>
        <v>10000</v>
      </c>
      <c r="K481" s="85"/>
      <c r="L481" s="85"/>
      <c r="M481" s="85">
        <f t="shared" si="455"/>
        <v>100</v>
      </c>
      <c r="N481" s="86">
        <f t="shared" si="456"/>
        <v>10000</v>
      </c>
    </row>
    <row r="482" spans="1:14" s="87" customFormat="1" ht="14.25" customHeight="1">
      <c r="A482" s="80">
        <v>43377</v>
      </c>
      <c r="B482" s="81" t="s">
        <v>4</v>
      </c>
      <c r="C482" s="81" t="s">
        <v>51</v>
      </c>
      <c r="D482" s="82">
        <v>30</v>
      </c>
      <c r="E482" s="81" t="s">
        <v>1</v>
      </c>
      <c r="F482" s="81">
        <v>39046</v>
      </c>
      <c r="G482" s="81">
        <v>39146</v>
      </c>
      <c r="H482" s="83">
        <v>39295</v>
      </c>
      <c r="I482" s="83"/>
      <c r="J482" s="84">
        <f t="shared" si="452"/>
        <v>3000</v>
      </c>
      <c r="K482" s="85">
        <f t="shared" si="453"/>
        <v>4470</v>
      </c>
      <c r="L482" s="85"/>
      <c r="M482" s="85">
        <f t="shared" si="455"/>
        <v>249</v>
      </c>
      <c r="N482" s="86">
        <f t="shared" si="456"/>
        <v>7470</v>
      </c>
    </row>
    <row r="483" spans="1:14" s="87" customFormat="1" ht="14.25" customHeight="1">
      <c r="A483" s="80">
        <v>43377</v>
      </c>
      <c r="B483" s="81" t="s">
        <v>0</v>
      </c>
      <c r="C483" s="81" t="s">
        <v>51</v>
      </c>
      <c r="D483" s="82">
        <v>100</v>
      </c>
      <c r="E483" s="81" t="s">
        <v>1</v>
      </c>
      <c r="F483" s="81">
        <v>31371</v>
      </c>
      <c r="G483" s="81">
        <v>31441</v>
      </c>
      <c r="H483" s="83">
        <v>31521</v>
      </c>
      <c r="I483" s="83"/>
      <c r="J483" s="84">
        <f t="shared" si="452"/>
        <v>7000</v>
      </c>
      <c r="K483" s="85">
        <f t="shared" si="453"/>
        <v>8000</v>
      </c>
      <c r="L483" s="85"/>
      <c r="M483" s="85">
        <f t="shared" si="455"/>
        <v>150</v>
      </c>
      <c r="N483" s="86">
        <f t="shared" si="456"/>
        <v>15000</v>
      </c>
    </row>
    <row r="484" spans="1:14" s="87" customFormat="1" ht="14.25" customHeight="1">
      <c r="A484" s="80">
        <v>43377</v>
      </c>
      <c r="B484" s="81" t="s">
        <v>6</v>
      </c>
      <c r="C484" s="81" t="s">
        <v>55</v>
      </c>
      <c r="D484" s="82">
        <v>10000</v>
      </c>
      <c r="E484" s="81" t="s">
        <v>1</v>
      </c>
      <c r="F484" s="81">
        <v>150.55000000000001</v>
      </c>
      <c r="G484" s="81">
        <v>151.15</v>
      </c>
      <c r="H484" s="83"/>
      <c r="I484" s="83"/>
      <c r="J484" s="84">
        <f t="shared" si="452"/>
        <v>5999.9999999999436</v>
      </c>
      <c r="K484" s="85"/>
      <c r="L484" s="85"/>
      <c r="M484" s="85">
        <f t="shared" si="455"/>
        <v>0.59999999999999432</v>
      </c>
      <c r="N484" s="86">
        <f t="shared" si="456"/>
        <v>5999.9999999999436</v>
      </c>
    </row>
    <row r="485" spans="1:14" s="87" customFormat="1" ht="14.25" customHeight="1">
      <c r="A485" s="80">
        <v>43377</v>
      </c>
      <c r="B485" s="81" t="s">
        <v>31</v>
      </c>
      <c r="C485" s="81" t="s">
        <v>53</v>
      </c>
      <c r="D485" s="82">
        <v>200</v>
      </c>
      <c r="E485" s="81" t="s">
        <v>1</v>
      </c>
      <c r="F485" s="81">
        <v>5625</v>
      </c>
      <c r="G485" s="81">
        <v>5643</v>
      </c>
      <c r="H485" s="83"/>
      <c r="I485" s="83"/>
      <c r="J485" s="84">
        <f t="shared" si="452"/>
        <v>3600</v>
      </c>
      <c r="K485" s="85"/>
      <c r="L485" s="85"/>
      <c r="M485" s="85">
        <f t="shared" si="455"/>
        <v>18</v>
      </c>
      <c r="N485" s="86">
        <f t="shared" si="456"/>
        <v>3600</v>
      </c>
    </row>
    <row r="486" spans="1:14" s="79" customFormat="1" ht="14.25" customHeight="1">
      <c r="A486" s="72">
        <v>43377</v>
      </c>
      <c r="B486" s="73" t="s">
        <v>32</v>
      </c>
      <c r="C486" s="73" t="s">
        <v>53</v>
      </c>
      <c r="D486" s="74">
        <v>2500</v>
      </c>
      <c r="E486" s="73" t="s">
        <v>2</v>
      </c>
      <c r="F486" s="73">
        <v>239</v>
      </c>
      <c r="G486" s="73">
        <v>237.5</v>
      </c>
      <c r="H486" s="75">
        <v>235.75</v>
      </c>
      <c r="I486" s="75">
        <v>234</v>
      </c>
      <c r="J486" s="76">
        <f t="shared" si="452"/>
        <v>3750</v>
      </c>
      <c r="K486" s="77">
        <f t="shared" si="453"/>
        <v>4375</v>
      </c>
      <c r="L486" s="77">
        <f t="shared" si="454"/>
        <v>4375</v>
      </c>
      <c r="M486" s="77">
        <f t="shared" si="455"/>
        <v>5</v>
      </c>
      <c r="N486" s="78">
        <f t="shared" si="456"/>
        <v>12500</v>
      </c>
    </row>
    <row r="487" spans="1:14" s="87" customFormat="1" ht="14.25" customHeight="1">
      <c r="A487" s="80">
        <v>43376</v>
      </c>
      <c r="B487" s="81" t="s">
        <v>4</v>
      </c>
      <c r="C487" s="81" t="s">
        <v>51</v>
      </c>
      <c r="D487" s="82">
        <v>30</v>
      </c>
      <c r="E487" s="81" t="s">
        <v>2</v>
      </c>
      <c r="F487" s="81">
        <v>39100</v>
      </c>
      <c r="G487" s="81">
        <v>38975</v>
      </c>
      <c r="H487" s="83"/>
      <c r="I487" s="83"/>
      <c r="J487" s="84">
        <f t="shared" si="452"/>
        <v>3750</v>
      </c>
      <c r="K487" s="85"/>
      <c r="L487" s="85"/>
      <c r="M487" s="85">
        <f t="shared" si="455"/>
        <v>125</v>
      </c>
      <c r="N487" s="86">
        <f t="shared" si="456"/>
        <v>3750</v>
      </c>
    </row>
    <row r="488" spans="1:14" s="79" customFormat="1" ht="14.25" customHeight="1">
      <c r="A488" s="72">
        <v>43376</v>
      </c>
      <c r="B488" s="73" t="s">
        <v>5</v>
      </c>
      <c r="C488" s="73" t="s">
        <v>55</v>
      </c>
      <c r="D488" s="74">
        <v>10000</v>
      </c>
      <c r="E488" s="73" t="s">
        <v>2</v>
      </c>
      <c r="F488" s="73">
        <v>196.6</v>
      </c>
      <c r="G488" s="73">
        <v>196.05</v>
      </c>
      <c r="H488" s="75">
        <v>195.35</v>
      </c>
      <c r="I488" s="75">
        <v>194.65</v>
      </c>
      <c r="J488" s="76">
        <f t="shared" si="452"/>
        <v>5499.999999999829</v>
      </c>
      <c r="K488" s="77">
        <f t="shared" si="453"/>
        <v>7000.000000000171</v>
      </c>
      <c r="L488" s="77">
        <f t="shared" si="454"/>
        <v>6999.9999999998863</v>
      </c>
      <c r="M488" s="77">
        <f t="shared" si="455"/>
        <v>1.9499999999999886</v>
      </c>
      <c r="N488" s="78">
        <f t="shared" si="456"/>
        <v>19499.999999999887</v>
      </c>
    </row>
    <row r="489" spans="1:14" s="79" customFormat="1" ht="14.25" customHeight="1">
      <c r="A489" s="72">
        <v>43376</v>
      </c>
      <c r="B489" s="73" t="s">
        <v>31</v>
      </c>
      <c r="C489" s="73" t="s">
        <v>53</v>
      </c>
      <c r="D489" s="74">
        <v>200</v>
      </c>
      <c r="E489" s="73" t="s">
        <v>1</v>
      </c>
      <c r="F489" s="73">
        <v>5529</v>
      </c>
      <c r="G489" s="73">
        <v>5554</v>
      </c>
      <c r="H489" s="75">
        <v>5589</v>
      </c>
      <c r="I489" s="75">
        <v>5624</v>
      </c>
      <c r="J489" s="76">
        <f t="shared" si="452"/>
        <v>5000</v>
      </c>
      <c r="K489" s="77">
        <f t="shared" si="453"/>
        <v>7000</v>
      </c>
      <c r="L489" s="77">
        <f t="shared" si="454"/>
        <v>7000</v>
      </c>
      <c r="M489" s="77">
        <f t="shared" si="455"/>
        <v>95</v>
      </c>
      <c r="N489" s="78">
        <f t="shared" si="456"/>
        <v>19000</v>
      </c>
    </row>
    <row r="490" spans="1:14" s="87" customFormat="1" ht="14.25" customHeight="1">
      <c r="A490" s="80">
        <v>43374</v>
      </c>
      <c r="B490" s="81" t="s">
        <v>32</v>
      </c>
      <c r="C490" s="81" t="s">
        <v>53</v>
      </c>
      <c r="D490" s="82">
        <v>2500</v>
      </c>
      <c r="E490" s="81" t="s">
        <v>1</v>
      </c>
      <c r="F490" s="81">
        <v>220.2</v>
      </c>
      <c r="G490" s="81">
        <v>221.7</v>
      </c>
      <c r="H490" s="83"/>
      <c r="I490" s="83"/>
      <c r="J490" s="84">
        <f t="shared" si="452"/>
        <v>3750</v>
      </c>
      <c r="K490" s="85"/>
      <c r="L490" s="85"/>
      <c r="M490" s="85">
        <f t="shared" si="455"/>
        <v>1.5</v>
      </c>
      <c r="N490" s="86">
        <f t="shared" si="456"/>
        <v>3750</v>
      </c>
    </row>
    <row r="491" spans="1:14" s="87" customFormat="1" ht="14.25" customHeight="1">
      <c r="A491" s="80">
        <v>43374</v>
      </c>
      <c r="B491" s="81" t="s">
        <v>48</v>
      </c>
      <c r="C491" s="81" t="s">
        <v>55</v>
      </c>
      <c r="D491" s="82">
        <v>500</v>
      </c>
      <c r="E491" s="81" t="s">
        <v>1</v>
      </c>
      <c r="F491" s="81">
        <v>919.6</v>
      </c>
      <c r="G491" s="81">
        <v>925.1</v>
      </c>
      <c r="H491" s="83"/>
      <c r="I491" s="83"/>
      <c r="J491" s="84">
        <f t="shared" ref="J491:J493" si="457">(IF(E491="SHORT",F491-G491,IF(E491="LONG",G491-F491)))*D491</f>
        <v>2750</v>
      </c>
      <c r="K491" s="85"/>
      <c r="L491" s="85"/>
      <c r="M491" s="85">
        <f t="shared" ref="M491:M493" si="458">(K491+J491+L491)/D491</f>
        <v>5.5</v>
      </c>
      <c r="N491" s="86">
        <f t="shared" ref="N491:N493" si="459">M491*D491</f>
        <v>2750</v>
      </c>
    </row>
    <row r="492" spans="1:14" s="87" customFormat="1" ht="14.25" customHeight="1">
      <c r="A492" s="80">
        <v>43374</v>
      </c>
      <c r="B492" s="81" t="s">
        <v>6</v>
      </c>
      <c r="C492" s="81" t="s">
        <v>55</v>
      </c>
      <c r="D492" s="82">
        <v>10000</v>
      </c>
      <c r="E492" s="81" t="s">
        <v>1</v>
      </c>
      <c r="F492" s="81">
        <v>150.15</v>
      </c>
      <c r="G492" s="81">
        <v>150.75</v>
      </c>
      <c r="H492" s="83"/>
      <c r="I492" s="83"/>
      <c r="J492" s="84">
        <f t="shared" si="457"/>
        <v>5999.9999999999436</v>
      </c>
      <c r="K492" s="85"/>
      <c r="L492" s="85"/>
      <c r="M492" s="85">
        <f t="shared" si="458"/>
        <v>0.59999999999999432</v>
      </c>
      <c r="N492" s="86">
        <f t="shared" si="459"/>
        <v>5999.9999999999436</v>
      </c>
    </row>
    <row r="493" spans="1:14" s="87" customFormat="1" ht="14.25" customHeight="1">
      <c r="A493" s="80">
        <v>43374</v>
      </c>
      <c r="B493" s="81" t="s">
        <v>49</v>
      </c>
      <c r="C493" s="81" t="s">
        <v>55</v>
      </c>
      <c r="D493" s="82">
        <v>10000</v>
      </c>
      <c r="E493" s="81" t="s">
        <v>1</v>
      </c>
      <c r="F493" s="81">
        <v>150.15</v>
      </c>
      <c r="G493" s="81">
        <v>150.69999999999999</v>
      </c>
      <c r="H493" s="83"/>
      <c r="I493" s="83"/>
      <c r="J493" s="84">
        <f t="shared" si="457"/>
        <v>5499.999999999829</v>
      </c>
      <c r="K493" s="85"/>
      <c r="L493" s="85"/>
      <c r="M493" s="85">
        <f t="shared" si="458"/>
        <v>0.54999999999998295</v>
      </c>
      <c r="N493" s="86">
        <f t="shared" si="459"/>
        <v>5499.999999999829</v>
      </c>
    </row>
    <row r="494" spans="1:14" s="87" customFormat="1" ht="14.25" customHeight="1">
      <c r="A494" s="80">
        <v>43371</v>
      </c>
      <c r="B494" s="81" t="s">
        <v>0</v>
      </c>
      <c r="C494" s="81" t="s">
        <v>51</v>
      </c>
      <c r="D494" s="82">
        <v>100</v>
      </c>
      <c r="E494" s="81" t="s">
        <v>2</v>
      </c>
      <c r="F494" s="81">
        <v>30265</v>
      </c>
      <c r="G494" s="81">
        <v>30355</v>
      </c>
      <c r="H494" s="83"/>
      <c r="I494" s="83"/>
      <c r="J494" s="84">
        <f t="shared" ref="J494:J503" si="460">(IF(E494="SHORT",F494-G494,IF(E494="LONG",G494-F494)))*D494</f>
        <v>-9000</v>
      </c>
      <c r="K494" s="85"/>
      <c r="L494" s="85"/>
      <c r="M494" s="85">
        <f t="shared" ref="M494:M503" si="461">(K494+J494+L494)/D494</f>
        <v>-90</v>
      </c>
      <c r="N494" s="86">
        <f t="shared" ref="N494:N503" si="462">M494*D494</f>
        <v>-9000</v>
      </c>
    </row>
    <row r="495" spans="1:14" s="87" customFormat="1" ht="14.25" customHeight="1">
      <c r="A495" s="80">
        <v>43371</v>
      </c>
      <c r="B495" s="81" t="s">
        <v>31</v>
      </c>
      <c r="C495" s="81" t="s">
        <v>53</v>
      </c>
      <c r="D495" s="82">
        <v>200</v>
      </c>
      <c r="E495" s="81" t="s">
        <v>2</v>
      </c>
      <c r="F495" s="81">
        <v>5245</v>
      </c>
      <c r="G495" s="81">
        <v>5221</v>
      </c>
      <c r="H495" s="83"/>
      <c r="I495" s="83"/>
      <c r="J495" s="84">
        <f t="shared" si="460"/>
        <v>4800</v>
      </c>
      <c r="K495" s="85"/>
      <c r="L495" s="85"/>
      <c r="M495" s="85">
        <f t="shared" si="461"/>
        <v>24</v>
      </c>
      <c r="N495" s="86">
        <f t="shared" si="462"/>
        <v>4800</v>
      </c>
    </row>
    <row r="496" spans="1:14" s="87" customFormat="1" ht="14.25" customHeight="1">
      <c r="A496" s="80">
        <v>43371</v>
      </c>
      <c r="B496" s="81" t="s">
        <v>49</v>
      </c>
      <c r="C496" s="81" t="s">
        <v>52</v>
      </c>
      <c r="D496" s="82">
        <v>10000</v>
      </c>
      <c r="E496" s="81" t="s">
        <v>2</v>
      </c>
      <c r="F496" s="81">
        <v>146.19999999999999</v>
      </c>
      <c r="G496" s="81">
        <v>145.65</v>
      </c>
      <c r="H496" s="83"/>
      <c r="I496" s="83"/>
      <c r="J496" s="84">
        <f t="shared" ref="J496" si="463">(IF(E496="SHORT",F496-G496,IF(E496="LONG",G496-F496)))*D496</f>
        <v>5499.999999999829</v>
      </c>
      <c r="K496" s="85"/>
      <c r="L496" s="85"/>
      <c r="M496" s="85">
        <f t="shared" ref="M496" si="464">(K496+J496+L496)/D496</f>
        <v>0.54999999999998295</v>
      </c>
      <c r="N496" s="86">
        <f t="shared" ref="N496" si="465">M496*D496</f>
        <v>5499.999999999829</v>
      </c>
    </row>
    <row r="497" spans="1:14" s="87" customFormat="1" ht="14.25" customHeight="1">
      <c r="A497" s="80">
        <v>43371</v>
      </c>
      <c r="B497" s="81" t="s">
        <v>5</v>
      </c>
      <c r="C497" s="81" t="s">
        <v>52</v>
      </c>
      <c r="D497" s="82">
        <v>10000</v>
      </c>
      <c r="E497" s="81" t="s">
        <v>1</v>
      </c>
      <c r="F497" s="81">
        <v>185.85</v>
      </c>
      <c r="G497" s="81">
        <v>186.45</v>
      </c>
      <c r="H497" s="83"/>
      <c r="I497" s="83"/>
      <c r="J497" s="84">
        <f t="shared" si="460"/>
        <v>5999.9999999999436</v>
      </c>
      <c r="K497" s="85"/>
      <c r="L497" s="85"/>
      <c r="M497" s="85">
        <f t="shared" si="461"/>
        <v>0.59999999999999432</v>
      </c>
      <c r="N497" s="86">
        <f t="shared" si="462"/>
        <v>5999.9999999999436</v>
      </c>
    </row>
    <row r="498" spans="1:14" s="87" customFormat="1" ht="14.25" customHeight="1">
      <c r="A498" s="80">
        <v>43371</v>
      </c>
      <c r="B498" s="81" t="s">
        <v>48</v>
      </c>
      <c r="C498" s="81" t="s">
        <v>52</v>
      </c>
      <c r="D498" s="82">
        <v>500</v>
      </c>
      <c r="E498" s="81" t="s">
        <v>2</v>
      </c>
      <c r="F498" s="81">
        <v>911.7</v>
      </c>
      <c r="G498" s="81">
        <v>905.7</v>
      </c>
      <c r="H498" s="83"/>
      <c r="I498" s="83"/>
      <c r="J498" s="84">
        <f t="shared" si="460"/>
        <v>3000</v>
      </c>
      <c r="K498" s="85"/>
      <c r="L498" s="85"/>
      <c r="M498" s="85">
        <f t="shared" si="461"/>
        <v>6</v>
      </c>
      <c r="N498" s="86">
        <f t="shared" si="462"/>
        <v>3000</v>
      </c>
    </row>
    <row r="499" spans="1:14" s="87" customFormat="1" ht="14.25" customHeight="1">
      <c r="A499" s="80">
        <v>43370</v>
      </c>
      <c r="B499" s="81" t="s">
        <v>31</v>
      </c>
      <c r="C499" s="81" t="s">
        <v>53</v>
      </c>
      <c r="D499" s="82">
        <v>200</v>
      </c>
      <c r="E499" s="81" t="s">
        <v>2</v>
      </c>
      <c r="F499" s="81">
        <v>5256</v>
      </c>
      <c r="G499" s="81">
        <v>5231</v>
      </c>
      <c r="H499" s="83"/>
      <c r="I499" s="83"/>
      <c r="J499" s="84">
        <f t="shared" si="460"/>
        <v>5000</v>
      </c>
      <c r="K499" s="85"/>
      <c r="L499" s="85"/>
      <c r="M499" s="85">
        <f t="shared" si="461"/>
        <v>25</v>
      </c>
      <c r="N499" s="86">
        <f t="shared" si="462"/>
        <v>5000</v>
      </c>
    </row>
    <row r="500" spans="1:14" s="79" customFormat="1" ht="14.25" customHeight="1">
      <c r="A500" s="72">
        <v>43370</v>
      </c>
      <c r="B500" s="73" t="s">
        <v>32</v>
      </c>
      <c r="C500" s="81" t="s">
        <v>53</v>
      </c>
      <c r="D500" s="74">
        <v>2500</v>
      </c>
      <c r="E500" s="73" t="s">
        <v>1</v>
      </c>
      <c r="F500" s="73">
        <v>216.5</v>
      </c>
      <c r="G500" s="73">
        <v>218</v>
      </c>
      <c r="H500" s="75">
        <v>219.75</v>
      </c>
      <c r="I500" s="75">
        <v>221.25</v>
      </c>
      <c r="J500" s="76">
        <f t="shared" si="460"/>
        <v>3750</v>
      </c>
      <c r="K500" s="77">
        <f t="shared" ref="K500:K503" si="466">(IF(E500="SHORT",IF(H500="",0,G500-H500),IF(E500="LONG",IF(H500="",0,H500-G500))))*D500</f>
        <v>4375</v>
      </c>
      <c r="L500" s="77">
        <f t="shared" ref="L500:L503" si="467">(IF(E500="SHORT",IF(I500="",0,H500-I500),IF(E500="LONG",IF(I500="",0,(I500-H500)))))*D500</f>
        <v>3750</v>
      </c>
      <c r="M500" s="77">
        <f t="shared" si="461"/>
        <v>4.75</v>
      </c>
      <c r="N500" s="78">
        <f t="shared" si="462"/>
        <v>11875</v>
      </c>
    </row>
    <row r="501" spans="1:14" s="87" customFormat="1" ht="14.25" customHeight="1">
      <c r="A501" s="80">
        <v>43370</v>
      </c>
      <c r="B501" s="81" t="s">
        <v>6</v>
      </c>
      <c r="C501" s="81" t="s">
        <v>52</v>
      </c>
      <c r="D501" s="82">
        <v>10000</v>
      </c>
      <c r="E501" s="81" t="s">
        <v>1</v>
      </c>
      <c r="F501" s="81">
        <v>144</v>
      </c>
      <c r="G501" s="81">
        <v>144.6</v>
      </c>
      <c r="H501" s="83"/>
      <c r="I501" s="83"/>
      <c r="J501" s="84">
        <f t="shared" si="460"/>
        <v>5999.9999999999436</v>
      </c>
      <c r="K501" s="85"/>
      <c r="L501" s="85"/>
      <c r="M501" s="85">
        <f t="shared" si="461"/>
        <v>0.59999999999999432</v>
      </c>
      <c r="N501" s="86">
        <f t="shared" si="462"/>
        <v>5999.9999999999436</v>
      </c>
    </row>
    <row r="502" spans="1:14" s="79" customFormat="1" ht="14.25" customHeight="1">
      <c r="A502" s="72">
        <v>43370</v>
      </c>
      <c r="B502" s="73" t="s">
        <v>49</v>
      </c>
      <c r="C502" s="81" t="s">
        <v>52</v>
      </c>
      <c r="D502" s="74">
        <v>10000</v>
      </c>
      <c r="E502" s="73" t="s">
        <v>2</v>
      </c>
      <c r="F502" s="73">
        <v>148.4</v>
      </c>
      <c r="G502" s="73">
        <v>147.80000000000001</v>
      </c>
      <c r="H502" s="75">
        <v>147.1</v>
      </c>
      <c r="I502" s="75">
        <v>146.4</v>
      </c>
      <c r="J502" s="76">
        <f t="shared" si="460"/>
        <v>5999.9999999999436</v>
      </c>
      <c r="K502" s="77">
        <f t="shared" si="466"/>
        <v>7000.000000000171</v>
      </c>
      <c r="L502" s="77">
        <f t="shared" si="467"/>
        <v>6999.9999999998863</v>
      </c>
      <c r="M502" s="77">
        <f t="shared" si="461"/>
        <v>2</v>
      </c>
      <c r="N502" s="78">
        <f t="shared" si="462"/>
        <v>20000</v>
      </c>
    </row>
    <row r="503" spans="1:14" s="79" customFormat="1" ht="14.25" customHeight="1">
      <c r="A503" s="72">
        <v>43370</v>
      </c>
      <c r="B503" s="73" t="s">
        <v>5</v>
      </c>
      <c r="C503" s="81" t="s">
        <v>52</v>
      </c>
      <c r="D503" s="74">
        <v>10000</v>
      </c>
      <c r="E503" s="73" t="s">
        <v>2</v>
      </c>
      <c r="F503" s="73">
        <v>184.85</v>
      </c>
      <c r="G503" s="73">
        <v>184.25</v>
      </c>
      <c r="H503" s="75">
        <v>183.5</v>
      </c>
      <c r="I503" s="75">
        <v>182.75</v>
      </c>
      <c r="J503" s="76">
        <f t="shared" si="460"/>
        <v>5999.9999999999436</v>
      </c>
      <c r="K503" s="77">
        <f t="shared" si="466"/>
        <v>7500</v>
      </c>
      <c r="L503" s="77">
        <f t="shared" si="467"/>
        <v>7500</v>
      </c>
      <c r="M503" s="77">
        <f t="shared" si="461"/>
        <v>2.0999999999999943</v>
      </c>
      <c r="N503" s="78">
        <f t="shared" si="462"/>
        <v>20999.999999999942</v>
      </c>
    </row>
    <row r="504" spans="1:14" s="79" customFormat="1" ht="14.25" customHeight="1">
      <c r="A504" s="72">
        <v>43370</v>
      </c>
      <c r="B504" s="73" t="s">
        <v>0</v>
      </c>
      <c r="C504" s="81" t="s">
        <v>51</v>
      </c>
      <c r="D504" s="74">
        <v>100</v>
      </c>
      <c r="E504" s="73" t="s">
        <v>2</v>
      </c>
      <c r="F504" s="73">
        <v>30567</v>
      </c>
      <c r="G504" s="73">
        <v>30497</v>
      </c>
      <c r="H504" s="75">
        <v>30402</v>
      </c>
      <c r="I504" s="75">
        <v>30312</v>
      </c>
      <c r="J504" s="76">
        <f t="shared" ref="J504:J509" si="468">(IF(E504="SHORT",F504-G504,IF(E504="LONG",G504-F504)))*D504</f>
        <v>7000</v>
      </c>
      <c r="K504" s="77">
        <f t="shared" ref="K504:K508" si="469">(IF(E504="SHORT",IF(H504="",0,G504-H504),IF(E504="LONG",IF(H504="",0,H504-G504))))*D504</f>
        <v>9500</v>
      </c>
      <c r="L504" s="77">
        <f t="shared" ref="L504:L505" si="470">(IF(E504="SHORT",IF(I504="",0,H504-I504),IF(E504="LONG",IF(I504="",0,(I504-H504)))))*D504</f>
        <v>9000</v>
      </c>
      <c r="M504" s="77">
        <f t="shared" ref="M504:M509" si="471">(K504+J504+L504)/D504</f>
        <v>255</v>
      </c>
      <c r="N504" s="78">
        <f t="shared" ref="N504:N509" si="472">M504*D504</f>
        <v>25500</v>
      </c>
    </row>
    <row r="505" spans="1:14" s="79" customFormat="1">
      <c r="A505" s="72">
        <v>43370</v>
      </c>
      <c r="B505" s="73" t="s">
        <v>4</v>
      </c>
      <c r="C505" s="81" t="s">
        <v>51</v>
      </c>
      <c r="D505" s="74">
        <v>30</v>
      </c>
      <c r="E505" s="73" t="s">
        <v>2</v>
      </c>
      <c r="F505" s="73">
        <v>37930</v>
      </c>
      <c r="G505" s="73">
        <v>37830</v>
      </c>
      <c r="H505" s="75">
        <v>37705</v>
      </c>
      <c r="I505" s="75">
        <v>37580</v>
      </c>
      <c r="J505" s="76">
        <f t="shared" si="468"/>
        <v>3000</v>
      </c>
      <c r="K505" s="77">
        <f t="shared" si="469"/>
        <v>3750</v>
      </c>
      <c r="L505" s="77">
        <f t="shared" si="470"/>
        <v>3750</v>
      </c>
      <c r="M505" s="77">
        <f t="shared" si="471"/>
        <v>350</v>
      </c>
      <c r="N505" s="78">
        <f t="shared" si="472"/>
        <v>10500</v>
      </c>
    </row>
    <row r="506" spans="1:14" s="87" customFormat="1">
      <c r="A506" s="80">
        <v>43369</v>
      </c>
      <c r="B506" s="81" t="s">
        <v>32</v>
      </c>
      <c r="C506" s="81" t="s">
        <v>53</v>
      </c>
      <c r="D506" s="82">
        <v>2500</v>
      </c>
      <c r="E506" s="81" t="s">
        <v>2</v>
      </c>
      <c r="F506" s="81">
        <v>221.6</v>
      </c>
      <c r="G506" s="81">
        <v>220.1</v>
      </c>
      <c r="H506" s="83">
        <v>218.35</v>
      </c>
      <c r="I506" s="83"/>
      <c r="J506" s="84">
        <f t="shared" si="468"/>
        <v>3750</v>
      </c>
      <c r="K506" s="85">
        <f t="shared" si="469"/>
        <v>4375</v>
      </c>
      <c r="L506" s="85"/>
      <c r="M506" s="85">
        <f t="shared" si="471"/>
        <v>3.25</v>
      </c>
      <c r="N506" s="86">
        <f t="shared" si="472"/>
        <v>8125</v>
      </c>
    </row>
    <row r="507" spans="1:14" s="87" customFormat="1">
      <c r="A507" s="80">
        <v>43369</v>
      </c>
      <c r="B507" s="81" t="s">
        <v>31</v>
      </c>
      <c r="C507" s="81" t="s">
        <v>53</v>
      </c>
      <c r="D507" s="82">
        <v>200</v>
      </c>
      <c r="E507" s="81" t="s">
        <v>1</v>
      </c>
      <c r="F507" s="81">
        <v>5258</v>
      </c>
      <c r="G507" s="81">
        <v>5225</v>
      </c>
      <c r="H507" s="83"/>
      <c r="I507" s="83"/>
      <c r="J507" s="84">
        <f t="shared" si="468"/>
        <v>-6600</v>
      </c>
      <c r="K507" s="85"/>
      <c r="L507" s="85"/>
      <c r="M507" s="85">
        <f t="shared" si="471"/>
        <v>-33</v>
      </c>
      <c r="N507" s="86">
        <f t="shared" si="472"/>
        <v>-6600</v>
      </c>
    </row>
    <row r="508" spans="1:14" s="87" customFormat="1">
      <c r="A508" s="80">
        <v>43369</v>
      </c>
      <c r="B508" s="81" t="s">
        <v>0</v>
      </c>
      <c r="C508" s="81" t="s">
        <v>51</v>
      </c>
      <c r="D508" s="82">
        <v>100</v>
      </c>
      <c r="E508" s="81" t="s">
        <v>2</v>
      </c>
      <c r="F508" s="81">
        <v>30733</v>
      </c>
      <c r="G508" s="81">
        <v>30663</v>
      </c>
      <c r="H508" s="83">
        <v>30578</v>
      </c>
      <c r="I508" s="83"/>
      <c r="J508" s="84">
        <f t="shared" si="468"/>
        <v>7000</v>
      </c>
      <c r="K508" s="85">
        <f t="shared" si="469"/>
        <v>8500</v>
      </c>
      <c r="L508" s="85"/>
      <c r="M508" s="85">
        <f t="shared" si="471"/>
        <v>155</v>
      </c>
      <c r="N508" s="86">
        <f t="shared" si="472"/>
        <v>15500</v>
      </c>
    </row>
    <row r="509" spans="1:14" s="87" customFormat="1">
      <c r="A509" s="80">
        <v>43369</v>
      </c>
      <c r="B509" s="81" t="s">
        <v>6</v>
      </c>
      <c r="C509" s="81" t="s">
        <v>52</v>
      </c>
      <c r="D509" s="82">
        <v>10000</v>
      </c>
      <c r="E509" s="81" t="s">
        <v>1</v>
      </c>
      <c r="F509" s="81">
        <v>145.85</v>
      </c>
      <c r="G509" s="81">
        <v>145.30000000000001</v>
      </c>
      <c r="H509" s="83"/>
      <c r="I509" s="83"/>
      <c r="J509" s="84">
        <f t="shared" si="468"/>
        <v>-5499.999999999829</v>
      </c>
      <c r="K509" s="85"/>
      <c r="L509" s="85"/>
      <c r="M509" s="85">
        <f t="shared" si="471"/>
        <v>-0.54999999999998295</v>
      </c>
      <c r="N509" s="86">
        <f t="shared" si="472"/>
        <v>-5499.999999999829</v>
      </c>
    </row>
    <row r="510" spans="1:14" s="87" customFormat="1">
      <c r="A510" s="80">
        <v>43369</v>
      </c>
      <c r="B510" s="81" t="s">
        <v>49</v>
      </c>
      <c r="C510" s="81" t="s">
        <v>52</v>
      </c>
      <c r="D510" s="82">
        <v>10000</v>
      </c>
      <c r="E510" s="81" t="s">
        <v>1</v>
      </c>
      <c r="F510" s="81">
        <v>148.94999999999999</v>
      </c>
      <c r="G510" s="81">
        <v>149.55000000000001</v>
      </c>
      <c r="H510" s="83">
        <v>150.30000000000001</v>
      </c>
      <c r="I510" s="83"/>
      <c r="J510" s="84">
        <f t="shared" ref="J510:J528" si="473">(IF(E510="SHORT",F510-G510,IF(E510="LONG",G510-F510)))*D510</f>
        <v>6000.0000000002274</v>
      </c>
      <c r="K510" s="85">
        <f t="shared" ref="K510:K527" si="474">(IF(E510="SHORT",IF(H510="",0,G510-H510),IF(E510="LONG",IF(H510="",0,H510-G510))))*D510</f>
        <v>7500</v>
      </c>
      <c r="L510" s="85"/>
      <c r="M510" s="85">
        <f t="shared" ref="M510:M529" si="475">(K510+J510+L510)/D510</f>
        <v>1.3500000000000227</v>
      </c>
      <c r="N510" s="86">
        <f t="shared" ref="N510:N529" si="476">M510*D510</f>
        <v>13500.000000000227</v>
      </c>
    </row>
    <row r="511" spans="1:14" s="87" customFormat="1">
      <c r="A511" s="80">
        <v>43369</v>
      </c>
      <c r="B511" s="81" t="s">
        <v>5</v>
      </c>
      <c r="C511" s="81" t="s">
        <v>52</v>
      </c>
      <c r="D511" s="82">
        <v>10000</v>
      </c>
      <c r="E511" s="81" t="s">
        <v>1</v>
      </c>
      <c r="F511" s="81">
        <v>183.45</v>
      </c>
      <c r="G511" s="81">
        <v>182.85</v>
      </c>
      <c r="H511" s="83"/>
      <c r="I511" s="83"/>
      <c r="J511" s="84">
        <f t="shared" si="473"/>
        <v>-5999.9999999999436</v>
      </c>
      <c r="K511" s="85"/>
      <c r="L511" s="85"/>
      <c r="M511" s="85">
        <f t="shared" si="475"/>
        <v>-0.59999999999999432</v>
      </c>
      <c r="N511" s="86">
        <f t="shared" si="476"/>
        <v>-5999.9999999999436</v>
      </c>
    </row>
    <row r="512" spans="1:14" s="87" customFormat="1">
      <c r="A512" s="80">
        <v>43368</v>
      </c>
      <c r="B512" s="81" t="s">
        <v>5</v>
      </c>
      <c r="C512" s="81" t="s">
        <v>52</v>
      </c>
      <c r="D512" s="82">
        <v>10000</v>
      </c>
      <c r="E512" s="81" t="s">
        <v>2</v>
      </c>
      <c r="F512" s="81">
        <v>183.05</v>
      </c>
      <c r="G512" s="81">
        <v>182.55</v>
      </c>
      <c r="H512" s="83"/>
      <c r="I512" s="83"/>
      <c r="J512" s="84">
        <f t="shared" si="473"/>
        <v>5000</v>
      </c>
      <c r="K512" s="85"/>
      <c r="L512" s="85"/>
      <c r="M512" s="85">
        <f t="shared" si="475"/>
        <v>0.5</v>
      </c>
      <c r="N512" s="86">
        <f t="shared" si="476"/>
        <v>5000</v>
      </c>
    </row>
    <row r="513" spans="1:14" s="87" customFormat="1">
      <c r="A513" s="80">
        <v>43354</v>
      </c>
      <c r="B513" s="81" t="s">
        <v>31</v>
      </c>
      <c r="C513" s="81" t="s">
        <v>53</v>
      </c>
      <c r="D513" s="82">
        <v>200</v>
      </c>
      <c r="E513" s="81" t="s">
        <v>1</v>
      </c>
      <c r="F513" s="81">
        <v>4924</v>
      </c>
      <c r="G513" s="81">
        <v>4949</v>
      </c>
      <c r="H513" s="83"/>
      <c r="I513" s="83"/>
      <c r="J513" s="84">
        <f t="shared" si="473"/>
        <v>5000</v>
      </c>
      <c r="K513" s="85"/>
      <c r="L513" s="85"/>
      <c r="M513" s="85">
        <f t="shared" si="475"/>
        <v>25</v>
      </c>
      <c r="N513" s="86">
        <f t="shared" si="476"/>
        <v>5000</v>
      </c>
    </row>
    <row r="514" spans="1:14" s="87" customFormat="1">
      <c r="A514" s="80">
        <v>43354</v>
      </c>
      <c r="B514" s="81" t="s">
        <v>5</v>
      </c>
      <c r="C514" s="81" t="s">
        <v>52</v>
      </c>
      <c r="D514" s="82">
        <v>10000</v>
      </c>
      <c r="E514" s="81" t="s">
        <v>2</v>
      </c>
      <c r="F514" s="81">
        <v>171.1</v>
      </c>
      <c r="G514" s="81">
        <v>170.5</v>
      </c>
      <c r="H514" s="83"/>
      <c r="I514" s="83"/>
      <c r="J514" s="84">
        <f t="shared" si="473"/>
        <v>5999.9999999999436</v>
      </c>
      <c r="K514" s="85"/>
      <c r="L514" s="85"/>
      <c r="M514" s="85">
        <f t="shared" si="475"/>
        <v>0.59999999999999432</v>
      </c>
      <c r="N514" s="86">
        <f t="shared" si="476"/>
        <v>5999.9999999999436</v>
      </c>
    </row>
    <row r="515" spans="1:14" s="87" customFormat="1">
      <c r="A515" s="80">
        <v>43354</v>
      </c>
      <c r="B515" s="81" t="s">
        <v>6</v>
      </c>
      <c r="C515" s="81" t="s">
        <v>52</v>
      </c>
      <c r="D515" s="82">
        <v>10000</v>
      </c>
      <c r="E515" s="81" t="s">
        <v>2</v>
      </c>
      <c r="F515" s="81">
        <v>144.69999999999999</v>
      </c>
      <c r="G515" s="81">
        <v>144.1</v>
      </c>
      <c r="H515" s="83"/>
      <c r="I515" s="83"/>
      <c r="J515" s="84">
        <f t="shared" si="473"/>
        <v>5999.9999999999436</v>
      </c>
      <c r="K515" s="85"/>
      <c r="L515" s="85"/>
      <c r="M515" s="85">
        <f t="shared" si="475"/>
        <v>0.59999999999999432</v>
      </c>
      <c r="N515" s="86">
        <f t="shared" si="476"/>
        <v>5999.9999999999436</v>
      </c>
    </row>
    <row r="516" spans="1:14" s="87" customFormat="1">
      <c r="A516" s="80">
        <v>43354</v>
      </c>
      <c r="B516" s="81" t="s">
        <v>4</v>
      </c>
      <c r="C516" s="81" t="s">
        <v>51</v>
      </c>
      <c r="D516" s="82">
        <v>30</v>
      </c>
      <c r="E516" s="81" t="s">
        <v>1</v>
      </c>
      <c r="F516" s="81">
        <v>37370</v>
      </c>
      <c r="G516" s="81">
        <v>37485</v>
      </c>
      <c r="H516" s="83"/>
      <c r="I516" s="83"/>
      <c r="J516" s="84">
        <f t="shared" si="473"/>
        <v>3450</v>
      </c>
      <c r="K516" s="85"/>
      <c r="L516" s="85"/>
      <c r="M516" s="85">
        <f t="shared" si="475"/>
        <v>115</v>
      </c>
      <c r="N516" s="86">
        <f t="shared" si="476"/>
        <v>3450</v>
      </c>
    </row>
    <row r="517" spans="1:14" s="87" customFormat="1">
      <c r="A517" s="80">
        <v>43350</v>
      </c>
      <c r="B517" s="81" t="s">
        <v>4</v>
      </c>
      <c r="C517" s="81" t="s">
        <v>51</v>
      </c>
      <c r="D517" s="82">
        <v>30</v>
      </c>
      <c r="E517" s="81" t="s">
        <v>2</v>
      </c>
      <c r="F517" s="81">
        <v>36995</v>
      </c>
      <c r="G517" s="81">
        <v>37095</v>
      </c>
      <c r="H517" s="83"/>
      <c r="I517" s="83"/>
      <c r="J517" s="84">
        <f t="shared" si="473"/>
        <v>-3000</v>
      </c>
      <c r="K517" s="85"/>
      <c r="L517" s="85"/>
      <c r="M517" s="85">
        <f t="shared" si="475"/>
        <v>-100</v>
      </c>
      <c r="N517" s="86">
        <f t="shared" si="476"/>
        <v>-3000</v>
      </c>
    </row>
    <row r="518" spans="1:14" s="87" customFormat="1">
      <c r="A518" s="80">
        <v>43350</v>
      </c>
      <c r="B518" s="81" t="s">
        <v>32</v>
      </c>
      <c r="C518" s="81" t="s">
        <v>53</v>
      </c>
      <c r="D518" s="82">
        <v>2500</v>
      </c>
      <c r="E518" s="81" t="s">
        <v>2</v>
      </c>
      <c r="F518" s="81">
        <v>199.5</v>
      </c>
      <c r="G518" s="81">
        <v>201</v>
      </c>
      <c r="H518" s="83"/>
      <c r="I518" s="83"/>
      <c r="J518" s="84">
        <f t="shared" si="473"/>
        <v>-3750</v>
      </c>
      <c r="K518" s="85"/>
      <c r="L518" s="85"/>
      <c r="M518" s="85">
        <f t="shared" si="475"/>
        <v>-1.5</v>
      </c>
      <c r="N518" s="86">
        <f t="shared" si="476"/>
        <v>-3750</v>
      </c>
    </row>
    <row r="519" spans="1:14" s="79" customFormat="1">
      <c r="A519" s="72">
        <v>43350</v>
      </c>
      <c r="B519" s="73" t="s">
        <v>5</v>
      </c>
      <c r="C519" s="81" t="s">
        <v>52</v>
      </c>
      <c r="D519" s="74">
        <v>10000</v>
      </c>
      <c r="E519" s="73" t="s">
        <v>1</v>
      </c>
      <c r="F519" s="73">
        <v>174.4</v>
      </c>
      <c r="G519" s="73">
        <v>174.9</v>
      </c>
      <c r="H519" s="75">
        <v>175.55</v>
      </c>
      <c r="I519" s="75">
        <v>176.1</v>
      </c>
      <c r="J519" s="76">
        <f t="shared" si="473"/>
        <v>5000</v>
      </c>
      <c r="K519" s="77">
        <f t="shared" si="474"/>
        <v>6500.0000000000564</v>
      </c>
      <c r="L519" s="77">
        <f t="shared" ref="L519:L527" si="477">(IF(E519="SHORT",IF(I519="",0,H519-I519),IF(E519="LONG",IF(I519="",0,(I519-H519)))))*D519</f>
        <v>5499.999999999829</v>
      </c>
      <c r="M519" s="77">
        <f t="shared" si="475"/>
        <v>1.6999999999999884</v>
      </c>
      <c r="N519" s="78">
        <f t="shared" si="476"/>
        <v>16999.999999999884</v>
      </c>
    </row>
    <row r="520" spans="1:14" s="87" customFormat="1">
      <c r="A520" s="80">
        <v>43350</v>
      </c>
      <c r="B520" s="81" t="s">
        <v>48</v>
      </c>
      <c r="C520" s="81" t="s">
        <v>52</v>
      </c>
      <c r="D520" s="82">
        <v>500</v>
      </c>
      <c r="E520" s="81" t="s">
        <v>1</v>
      </c>
      <c r="F520" s="81">
        <v>886.3</v>
      </c>
      <c r="G520" s="81">
        <v>890.05</v>
      </c>
      <c r="H520" s="83">
        <v>894.55</v>
      </c>
      <c r="I520" s="83"/>
      <c r="J520" s="84">
        <f t="shared" si="473"/>
        <v>1875</v>
      </c>
      <c r="K520" s="85">
        <f t="shared" si="474"/>
        <v>2250</v>
      </c>
      <c r="L520" s="85"/>
      <c r="M520" s="85">
        <f t="shared" si="475"/>
        <v>8.25</v>
      </c>
      <c r="N520" s="86">
        <f t="shared" si="476"/>
        <v>4125</v>
      </c>
    </row>
    <row r="521" spans="1:14" s="87" customFormat="1">
      <c r="A521" s="80">
        <v>43350</v>
      </c>
      <c r="B521" s="81" t="s">
        <v>3</v>
      </c>
      <c r="C521" s="81" t="s">
        <v>52</v>
      </c>
      <c r="D521" s="82">
        <v>2000</v>
      </c>
      <c r="E521" s="81" t="s">
        <v>2</v>
      </c>
      <c r="F521" s="81">
        <v>421.55</v>
      </c>
      <c r="G521" s="81">
        <v>424.05</v>
      </c>
      <c r="H521" s="83"/>
      <c r="I521" s="83"/>
      <c r="J521" s="84">
        <f t="shared" si="473"/>
        <v>-5000</v>
      </c>
      <c r="K521" s="85"/>
      <c r="L521" s="85"/>
      <c r="M521" s="85">
        <f t="shared" si="475"/>
        <v>-2.5</v>
      </c>
      <c r="N521" s="86">
        <f t="shared" si="476"/>
        <v>-5000</v>
      </c>
    </row>
    <row r="522" spans="1:14" s="87" customFormat="1">
      <c r="A522" s="80">
        <v>43350</v>
      </c>
      <c r="B522" s="81" t="s">
        <v>6</v>
      </c>
      <c r="C522" s="81" t="s">
        <v>52</v>
      </c>
      <c r="D522" s="82">
        <v>10000</v>
      </c>
      <c r="E522" s="81" t="s">
        <v>2</v>
      </c>
      <c r="F522" s="81">
        <v>146.6</v>
      </c>
      <c r="G522" s="81">
        <v>146.1</v>
      </c>
      <c r="H522" s="83"/>
      <c r="I522" s="83"/>
      <c r="J522" s="84">
        <f t="shared" si="473"/>
        <v>5000</v>
      </c>
      <c r="K522" s="85"/>
      <c r="L522" s="85"/>
      <c r="M522" s="85">
        <f t="shared" si="475"/>
        <v>0.5</v>
      </c>
      <c r="N522" s="86">
        <f t="shared" si="476"/>
        <v>5000</v>
      </c>
    </row>
    <row r="523" spans="1:14" s="87" customFormat="1">
      <c r="A523" s="80">
        <v>43349</v>
      </c>
      <c r="B523" s="81" t="s">
        <v>0</v>
      </c>
      <c r="C523" s="81" t="s">
        <v>51</v>
      </c>
      <c r="D523" s="82">
        <v>100</v>
      </c>
      <c r="E523" s="81" t="s">
        <v>2</v>
      </c>
      <c r="F523" s="81">
        <v>30633</v>
      </c>
      <c r="G523" s="81">
        <v>30558</v>
      </c>
      <c r="H523" s="83"/>
      <c r="I523" s="83"/>
      <c r="J523" s="84">
        <f t="shared" si="473"/>
        <v>7500</v>
      </c>
      <c r="K523" s="85"/>
      <c r="L523" s="85"/>
      <c r="M523" s="85">
        <f t="shared" si="475"/>
        <v>75</v>
      </c>
      <c r="N523" s="86">
        <f t="shared" si="476"/>
        <v>7500</v>
      </c>
    </row>
    <row r="524" spans="1:14" s="87" customFormat="1">
      <c r="A524" s="80">
        <v>43349</v>
      </c>
      <c r="B524" s="81" t="s">
        <v>4</v>
      </c>
      <c r="C524" s="81" t="s">
        <v>51</v>
      </c>
      <c r="D524" s="82">
        <v>30</v>
      </c>
      <c r="E524" s="81" t="s">
        <v>1</v>
      </c>
      <c r="F524" s="81">
        <v>37373</v>
      </c>
      <c r="G524" s="81">
        <v>37268</v>
      </c>
      <c r="H524" s="83"/>
      <c r="I524" s="83"/>
      <c r="J524" s="84">
        <f t="shared" si="473"/>
        <v>-3150</v>
      </c>
      <c r="K524" s="85"/>
      <c r="L524" s="85"/>
      <c r="M524" s="85">
        <f t="shared" si="475"/>
        <v>-105</v>
      </c>
      <c r="N524" s="86">
        <f t="shared" si="476"/>
        <v>-3150</v>
      </c>
    </row>
    <row r="525" spans="1:14" s="79" customFormat="1">
      <c r="A525" s="72">
        <v>43349</v>
      </c>
      <c r="B525" s="73" t="s">
        <v>31</v>
      </c>
      <c r="C525" s="81" t="s">
        <v>53</v>
      </c>
      <c r="D525" s="74">
        <v>200</v>
      </c>
      <c r="E525" s="73" t="s">
        <v>2</v>
      </c>
      <c r="F525" s="73">
        <v>4948</v>
      </c>
      <c r="G525" s="73">
        <v>4923</v>
      </c>
      <c r="H525" s="75">
        <v>4888</v>
      </c>
      <c r="I525" s="75">
        <v>4853</v>
      </c>
      <c r="J525" s="76">
        <f t="shared" si="473"/>
        <v>5000</v>
      </c>
      <c r="K525" s="77">
        <f t="shared" si="474"/>
        <v>7000</v>
      </c>
      <c r="L525" s="77">
        <f t="shared" si="477"/>
        <v>7000</v>
      </c>
      <c r="M525" s="77">
        <f t="shared" si="475"/>
        <v>95</v>
      </c>
      <c r="N525" s="78">
        <f t="shared" si="476"/>
        <v>19000</v>
      </c>
    </row>
    <row r="526" spans="1:14" s="79" customFormat="1">
      <c r="A526" s="72">
        <v>43349</v>
      </c>
      <c r="B526" s="73" t="s">
        <v>5</v>
      </c>
      <c r="C526" s="81" t="s">
        <v>52</v>
      </c>
      <c r="D526" s="74">
        <v>10000</v>
      </c>
      <c r="E526" s="73" t="s">
        <v>2</v>
      </c>
      <c r="F526" s="73">
        <v>178.15</v>
      </c>
      <c r="G526" s="73">
        <v>177.65</v>
      </c>
      <c r="H526" s="75">
        <v>176.95</v>
      </c>
      <c r="I526" s="75">
        <v>176.25</v>
      </c>
      <c r="J526" s="76">
        <f t="shared" si="473"/>
        <v>5000</v>
      </c>
      <c r="K526" s="77">
        <f t="shared" si="474"/>
        <v>7000.000000000171</v>
      </c>
      <c r="L526" s="77">
        <f t="shared" si="477"/>
        <v>6999.9999999998863</v>
      </c>
      <c r="M526" s="77">
        <f t="shared" si="475"/>
        <v>1.9000000000000059</v>
      </c>
      <c r="N526" s="78">
        <f t="shared" si="476"/>
        <v>19000.000000000058</v>
      </c>
    </row>
    <row r="527" spans="1:14" s="79" customFormat="1">
      <c r="A527" s="72">
        <v>43349</v>
      </c>
      <c r="B527" s="73" t="s">
        <v>6</v>
      </c>
      <c r="C527" s="81" t="s">
        <v>52</v>
      </c>
      <c r="D527" s="74">
        <v>10000</v>
      </c>
      <c r="E527" s="73" t="s">
        <v>2</v>
      </c>
      <c r="F527" s="73">
        <v>147.9</v>
      </c>
      <c r="G527" s="73">
        <v>147.30000000000001</v>
      </c>
      <c r="H527" s="75">
        <v>146.65</v>
      </c>
      <c r="I527" s="75">
        <v>146</v>
      </c>
      <c r="J527" s="76">
        <f t="shared" si="473"/>
        <v>5999.9999999999436</v>
      </c>
      <c r="K527" s="77">
        <f t="shared" si="474"/>
        <v>6500.0000000000564</v>
      </c>
      <c r="L527" s="77">
        <f t="shared" si="477"/>
        <v>6500.0000000000564</v>
      </c>
      <c r="M527" s="77">
        <f t="shared" si="475"/>
        <v>1.9000000000000059</v>
      </c>
      <c r="N527" s="78">
        <f t="shared" si="476"/>
        <v>19000.000000000058</v>
      </c>
    </row>
    <row r="528" spans="1:14" s="87" customFormat="1" ht="13.5" customHeight="1">
      <c r="A528" s="80">
        <v>43344</v>
      </c>
      <c r="B528" s="81" t="s">
        <v>31</v>
      </c>
      <c r="C528" s="81" t="s">
        <v>53</v>
      </c>
      <c r="D528" s="82">
        <v>200</v>
      </c>
      <c r="E528" s="81" t="s">
        <v>2</v>
      </c>
      <c r="F528" s="81">
        <v>4945</v>
      </c>
      <c r="G528" s="81">
        <v>4920</v>
      </c>
      <c r="H528" s="83"/>
      <c r="I528" s="83"/>
      <c r="J528" s="84">
        <f t="shared" si="473"/>
        <v>5000</v>
      </c>
      <c r="K528" s="85"/>
      <c r="L528" s="85"/>
      <c r="M528" s="85">
        <f t="shared" si="475"/>
        <v>25</v>
      </c>
      <c r="N528" s="86">
        <f t="shared" si="476"/>
        <v>5000</v>
      </c>
    </row>
    <row r="529" spans="1:14" s="87" customFormat="1" ht="13.5" customHeight="1">
      <c r="A529" s="80">
        <v>43344</v>
      </c>
      <c r="B529" s="81" t="s">
        <v>0</v>
      </c>
      <c r="C529" s="81" t="s">
        <v>51</v>
      </c>
      <c r="D529" s="82">
        <v>100</v>
      </c>
      <c r="E529" s="81" t="s">
        <v>2</v>
      </c>
      <c r="F529" s="81">
        <v>30335</v>
      </c>
      <c r="G529" s="81">
        <v>30275</v>
      </c>
      <c r="H529" s="83"/>
      <c r="I529" s="83"/>
      <c r="J529" s="84">
        <f>(IF(E529="SHORT",F529-G529,IF(E529="LONG",G529-F529)))*D529</f>
        <v>6000</v>
      </c>
      <c r="K529" s="85"/>
      <c r="L529" s="85"/>
      <c r="M529" s="85">
        <f t="shared" si="475"/>
        <v>60</v>
      </c>
      <c r="N529" s="86">
        <f t="shared" si="476"/>
        <v>6000</v>
      </c>
    </row>
  </sheetData>
  <autoFilter ref="A4:N529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6"/>
  <sheetViews>
    <sheetView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54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>
      <c r="A6" s="80">
        <v>43539</v>
      </c>
      <c r="B6" s="81" t="s">
        <v>4</v>
      </c>
      <c r="C6" s="81" t="s">
        <v>56</v>
      </c>
      <c r="D6" s="82">
        <v>60</v>
      </c>
      <c r="E6" s="81" t="s">
        <v>2</v>
      </c>
      <c r="F6" s="81">
        <v>38250</v>
      </c>
      <c r="G6" s="81">
        <v>38050</v>
      </c>
      <c r="H6" s="81">
        <v>0</v>
      </c>
      <c r="I6" s="83">
        <v>0</v>
      </c>
      <c r="J6" s="84">
        <f t="shared" ref="J6" si="0">(IF(E6="SHORT",F6-G6,IF(E6="LONG",G6-F6)))*D6</f>
        <v>12000</v>
      </c>
      <c r="K6" s="85">
        <v>0</v>
      </c>
      <c r="L6" s="85">
        <v>0</v>
      </c>
      <c r="M6" s="85">
        <f t="shared" ref="M6" si="1">(K6+J6+L6)/D6</f>
        <v>200</v>
      </c>
      <c r="N6" s="86">
        <f t="shared" ref="N6" si="2">M6*D6</f>
        <v>12000</v>
      </c>
    </row>
    <row r="7" spans="1:14" s="87" customFormat="1" ht="14.25" customHeight="1">
      <c r="A7" s="80">
        <v>43539</v>
      </c>
      <c r="B7" s="81" t="s">
        <v>5</v>
      </c>
      <c r="C7" s="81" t="s">
        <v>55</v>
      </c>
      <c r="D7" s="82">
        <v>10000</v>
      </c>
      <c r="E7" s="81" t="s">
        <v>2</v>
      </c>
      <c r="F7" s="81">
        <v>197</v>
      </c>
      <c r="G7" s="81">
        <v>196</v>
      </c>
      <c r="H7" s="81">
        <v>195</v>
      </c>
      <c r="I7" s="83">
        <v>0</v>
      </c>
      <c r="J7" s="84">
        <f t="shared" ref="J7" si="3">(IF(E7="SHORT",F7-G7,IF(E7="LONG",G7-F7)))*D7</f>
        <v>10000</v>
      </c>
      <c r="K7" s="85">
        <f>(IF(E7="SHORT",IF(H7="",0,G7-H7),IF(E7="LONG",IF(H7="",0,H7-G7))))*D7</f>
        <v>10000</v>
      </c>
      <c r="L7" s="85">
        <v>0</v>
      </c>
      <c r="M7" s="85">
        <f t="shared" ref="M7" si="4">(K7+J7+L7)/D7</f>
        <v>2</v>
      </c>
      <c r="N7" s="86">
        <f t="shared" ref="N7" si="5">M7*D7</f>
        <v>20000</v>
      </c>
    </row>
    <row r="8" spans="1:14" s="87" customFormat="1" ht="14.25" customHeight="1">
      <c r="A8" s="80">
        <v>43538</v>
      </c>
      <c r="B8" s="81" t="s">
        <v>5</v>
      </c>
      <c r="C8" s="81" t="s">
        <v>55</v>
      </c>
      <c r="D8" s="82">
        <v>10000</v>
      </c>
      <c r="E8" s="81" t="s">
        <v>1</v>
      </c>
      <c r="F8" s="81">
        <v>200</v>
      </c>
      <c r="G8" s="81">
        <v>198.8</v>
      </c>
      <c r="H8" s="81">
        <v>0</v>
      </c>
      <c r="I8" s="83">
        <v>0</v>
      </c>
      <c r="J8" s="84">
        <f t="shared" ref="J8" si="6">(IF(E8="SHORT",F8-G8,IF(E8="LONG",G8-F8)))*D8</f>
        <v>-11999.999999999887</v>
      </c>
      <c r="K8" s="85">
        <v>0</v>
      </c>
      <c r="L8" s="85">
        <v>0</v>
      </c>
      <c r="M8" s="85">
        <f t="shared" ref="M8" si="7">(K8+J8+L8)/D8</f>
        <v>-1.1999999999999886</v>
      </c>
      <c r="N8" s="86">
        <f t="shared" ref="N8" si="8">M8*D8</f>
        <v>-11999.999999999887</v>
      </c>
    </row>
    <row r="9" spans="1:14" s="87" customFormat="1" ht="14.25" customHeight="1">
      <c r="A9" s="80">
        <v>43536</v>
      </c>
      <c r="B9" s="81" t="s">
        <v>6</v>
      </c>
      <c r="C9" s="81" t="s">
        <v>55</v>
      </c>
      <c r="D9" s="82">
        <v>10000</v>
      </c>
      <c r="E9" s="81" t="s">
        <v>1</v>
      </c>
      <c r="F9" s="81">
        <v>145.30000000000001</v>
      </c>
      <c r="G9" s="81">
        <v>146.30000000000001</v>
      </c>
      <c r="H9" s="81">
        <v>0</v>
      </c>
      <c r="I9" s="83">
        <v>0</v>
      </c>
      <c r="J9" s="84">
        <f t="shared" ref="J9" si="9">(IF(E9="SHORT",F9-G9,IF(E9="LONG",G9-F9)))*D9</f>
        <v>10000</v>
      </c>
      <c r="K9" s="85">
        <v>0</v>
      </c>
      <c r="L9" s="85">
        <v>0</v>
      </c>
      <c r="M9" s="85">
        <f t="shared" ref="M9" si="10">(K9+J9+L9)/D9</f>
        <v>1</v>
      </c>
      <c r="N9" s="86">
        <f t="shared" ref="N9" si="11">M9*D9</f>
        <v>10000</v>
      </c>
    </row>
    <row r="10" spans="1:14" s="87" customFormat="1" ht="14.25" customHeight="1">
      <c r="A10" s="80">
        <v>43536</v>
      </c>
      <c r="B10" s="81" t="s">
        <v>0</v>
      </c>
      <c r="C10" s="81" t="s">
        <v>56</v>
      </c>
      <c r="D10" s="82">
        <v>200</v>
      </c>
      <c r="E10" s="81" t="s">
        <v>2</v>
      </c>
      <c r="F10" s="81">
        <v>31970</v>
      </c>
      <c r="G10" s="81">
        <v>31900</v>
      </c>
      <c r="H10" s="81">
        <v>0</v>
      </c>
      <c r="I10" s="83">
        <v>0</v>
      </c>
      <c r="J10" s="84">
        <f t="shared" ref="J10" si="12">(IF(E10="SHORT",F10-G10,IF(E10="LONG",G10-F10)))*D10</f>
        <v>14000</v>
      </c>
      <c r="K10" s="85">
        <v>0</v>
      </c>
      <c r="L10" s="85">
        <v>0</v>
      </c>
      <c r="M10" s="85">
        <f t="shared" ref="M10" si="13">(K10+J10+L10)/D10</f>
        <v>70</v>
      </c>
      <c r="N10" s="86">
        <f t="shared" ref="N10" si="14">M10*D10</f>
        <v>14000</v>
      </c>
    </row>
    <row r="11" spans="1:14" s="87" customFormat="1" ht="14.25" customHeight="1">
      <c r="A11" s="80">
        <v>43535</v>
      </c>
      <c r="B11" s="81" t="s">
        <v>0</v>
      </c>
      <c r="C11" s="81" t="s">
        <v>56</v>
      </c>
      <c r="D11" s="82">
        <v>200</v>
      </c>
      <c r="E11" s="81" t="s">
        <v>2</v>
      </c>
      <c r="F11" s="81">
        <v>32080</v>
      </c>
      <c r="G11" s="81">
        <v>32000</v>
      </c>
      <c r="H11" s="81">
        <v>0</v>
      </c>
      <c r="I11" s="83">
        <v>0</v>
      </c>
      <c r="J11" s="84">
        <f t="shared" ref="J11" si="15">(IF(E11="SHORT",F11-G11,IF(E11="LONG",G11-F11)))*D11</f>
        <v>16000</v>
      </c>
      <c r="K11" s="85">
        <v>0</v>
      </c>
      <c r="L11" s="85">
        <v>0</v>
      </c>
      <c r="M11" s="85">
        <f t="shared" ref="M11" si="16">(K11+J11+L11)/D11</f>
        <v>80</v>
      </c>
      <c r="N11" s="86">
        <f t="shared" ref="N11" si="17">M11*D11</f>
        <v>16000</v>
      </c>
    </row>
    <row r="12" spans="1:14" s="87" customFormat="1" ht="14.25" customHeight="1">
      <c r="A12" s="80">
        <v>43535</v>
      </c>
      <c r="B12" s="81" t="s">
        <v>6</v>
      </c>
      <c r="C12" s="81" t="s">
        <v>55</v>
      </c>
      <c r="D12" s="82">
        <v>10000</v>
      </c>
      <c r="E12" s="81" t="s">
        <v>1</v>
      </c>
      <c r="F12" s="81">
        <v>146</v>
      </c>
      <c r="G12" s="81">
        <v>145</v>
      </c>
      <c r="H12" s="81">
        <v>0</v>
      </c>
      <c r="I12" s="83">
        <v>0</v>
      </c>
      <c r="J12" s="84">
        <f t="shared" ref="J12" si="18">(IF(E12="SHORT",F12-G12,IF(E12="LONG",G12-F12)))*D12</f>
        <v>-10000</v>
      </c>
      <c r="K12" s="85">
        <v>0</v>
      </c>
      <c r="L12" s="85">
        <v>0</v>
      </c>
      <c r="M12" s="85">
        <f t="shared" ref="M12" si="19">(K12+J12+L12)/D12</f>
        <v>-1</v>
      </c>
      <c r="N12" s="86">
        <f t="shared" ref="N12" si="20">M12*D12</f>
        <v>-10000</v>
      </c>
    </row>
    <row r="13" spans="1:14" s="87" customFormat="1" ht="14.25" customHeight="1">
      <c r="A13" s="80">
        <v>43533</v>
      </c>
      <c r="B13" s="81" t="s">
        <v>6</v>
      </c>
      <c r="C13" s="81" t="s">
        <v>55</v>
      </c>
      <c r="D13" s="82">
        <v>10000</v>
      </c>
      <c r="E13" s="81" t="s">
        <v>1</v>
      </c>
      <c r="F13" s="81">
        <v>147</v>
      </c>
      <c r="G13" s="81">
        <v>146</v>
      </c>
      <c r="H13" s="81">
        <v>0</v>
      </c>
      <c r="I13" s="83">
        <v>0</v>
      </c>
      <c r="J13" s="84">
        <f t="shared" ref="J13" si="21">(IF(E13="SHORT",F13-G13,IF(E13="LONG",G13-F13)))*D13</f>
        <v>-10000</v>
      </c>
      <c r="K13" s="85">
        <v>0</v>
      </c>
      <c r="L13" s="85">
        <v>0</v>
      </c>
      <c r="M13" s="85">
        <f t="shared" ref="M13" si="22">(K13+J13+L13)/D13</f>
        <v>-1</v>
      </c>
      <c r="N13" s="86">
        <f t="shared" ref="N13" si="23">M13*D13</f>
        <v>-10000</v>
      </c>
    </row>
    <row r="14" spans="1:14" s="87" customFormat="1" ht="14.25" customHeight="1">
      <c r="A14" s="80">
        <v>43533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32080</v>
      </c>
      <c r="G14" s="81">
        <v>32000</v>
      </c>
      <c r="H14" s="81">
        <v>0</v>
      </c>
      <c r="I14" s="83">
        <v>0</v>
      </c>
      <c r="J14" s="84">
        <f t="shared" ref="J14" si="24">(IF(E14="SHORT",F14-G14,IF(E14="LONG",G14-F14)))*D14</f>
        <v>16000</v>
      </c>
      <c r="K14" s="85">
        <v>0</v>
      </c>
      <c r="L14" s="85">
        <v>0</v>
      </c>
      <c r="M14" s="85">
        <f t="shared" ref="M14" si="25">(K14+J14+L14)/D14</f>
        <v>80</v>
      </c>
      <c r="N14" s="86">
        <f t="shared" ref="N14" si="26">M14*D14</f>
        <v>16000</v>
      </c>
    </row>
    <row r="15" spans="1:14" s="87" customFormat="1" ht="14.25" customHeight="1">
      <c r="A15" s="80">
        <v>43532</v>
      </c>
      <c r="B15" s="81" t="s">
        <v>6</v>
      </c>
      <c r="C15" s="81" t="s">
        <v>55</v>
      </c>
      <c r="D15" s="82">
        <v>10000</v>
      </c>
      <c r="E15" s="81" t="s">
        <v>1</v>
      </c>
      <c r="F15" s="81">
        <v>146</v>
      </c>
      <c r="G15" s="81">
        <v>147</v>
      </c>
      <c r="H15" s="81">
        <v>0</v>
      </c>
      <c r="I15" s="83">
        <v>0</v>
      </c>
      <c r="J15" s="84">
        <f t="shared" ref="J15" si="27">(IF(E15="SHORT",F15-G15,IF(E15="LONG",G15-F15)))*D15</f>
        <v>10000</v>
      </c>
      <c r="K15" s="85">
        <v>0</v>
      </c>
      <c r="L15" s="85">
        <v>0</v>
      </c>
      <c r="M15" s="85">
        <f t="shared" ref="M15" si="28">(K15+J15+L15)/D15</f>
        <v>1</v>
      </c>
      <c r="N15" s="86">
        <f t="shared" ref="N15" si="29">M15*D15</f>
        <v>10000</v>
      </c>
    </row>
    <row r="16" spans="1:14" s="87" customFormat="1" ht="14.25" customHeight="1">
      <c r="A16" s="80">
        <v>43531</v>
      </c>
      <c r="B16" s="81" t="s">
        <v>31</v>
      </c>
      <c r="C16" s="81" t="s">
        <v>53</v>
      </c>
      <c r="D16" s="82">
        <v>200</v>
      </c>
      <c r="E16" s="81" t="s">
        <v>1</v>
      </c>
      <c r="F16" s="81">
        <v>3960</v>
      </c>
      <c r="G16" s="81">
        <v>3990</v>
      </c>
      <c r="H16" s="81">
        <v>0</v>
      </c>
      <c r="I16" s="83">
        <v>0</v>
      </c>
      <c r="J16" s="84">
        <f t="shared" ref="J16" si="30">(IF(E16="SHORT",F16-G16,IF(E16="LONG",G16-F16)))*D16</f>
        <v>6000</v>
      </c>
      <c r="K16" s="85">
        <v>0</v>
      </c>
      <c r="L16" s="85">
        <v>0</v>
      </c>
      <c r="M16" s="85">
        <f t="shared" ref="M16" si="31">(K16+J16+L16)/D16</f>
        <v>30</v>
      </c>
      <c r="N16" s="86">
        <f t="shared" ref="N16" si="32">M16*D16</f>
        <v>6000</v>
      </c>
    </row>
    <row r="17" spans="1:14" s="87" customFormat="1" ht="14.25" customHeight="1">
      <c r="A17" s="80">
        <v>43529</v>
      </c>
      <c r="B17" s="81" t="s">
        <v>0</v>
      </c>
      <c r="C17" s="81" t="s">
        <v>56</v>
      </c>
      <c r="D17" s="82">
        <v>200</v>
      </c>
      <c r="E17" s="81" t="s">
        <v>2</v>
      </c>
      <c r="F17" s="81">
        <v>32100</v>
      </c>
      <c r="G17" s="81">
        <v>32200</v>
      </c>
      <c r="H17" s="81">
        <v>0</v>
      </c>
      <c r="I17" s="83">
        <v>0</v>
      </c>
      <c r="J17" s="84">
        <f t="shared" ref="J17:J19" si="33">(IF(E17="SHORT",F17-G17,IF(E17="LONG",G17-F17)))*D17</f>
        <v>-20000</v>
      </c>
      <c r="K17" s="85">
        <v>0</v>
      </c>
      <c r="L17" s="85">
        <v>0</v>
      </c>
      <c r="M17" s="85">
        <f t="shared" ref="M17:M19" si="34">(K17+J17+L17)/D17</f>
        <v>-100</v>
      </c>
      <c r="N17" s="86">
        <f t="shared" ref="N17:N19" si="35">M17*D17</f>
        <v>-20000</v>
      </c>
    </row>
    <row r="18" spans="1:14" s="87" customFormat="1" ht="14.25" customHeight="1">
      <c r="A18" s="80">
        <v>43529</v>
      </c>
      <c r="B18" s="81" t="s">
        <v>4</v>
      </c>
      <c r="C18" s="81" t="s">
        <v>56</v>
      </c>
      <c r="D18" s="82">
        <v>60</v>
      </c>
      <c r="E18" s="81" t="s">
        <v>2</v>
      </c>
      <c r="F18" s="81">
        <v>38430</v>
      </c>
      <c r="G18" s="81">
        <v>38280</v>
      </c>
      <c r="H18" s="81">
        <v>38100</v>
      </c>
      <c r="I18" s="83">
        <v>0</v>
      </c>
      <c r="J18" s="84">
        <f t="shared" si="33"/>
        <v>9000</v>
      </c>
      <c r="K18" s="85">
        <f>(IF(E18="SHORT",IF(H18="",0,G18-H18),IF(E18="LONG",IF(H18="",0,H18-G18))))*D18</f>
        <v>10800</v>
      </c>
      <c r="L18" s="85">
        <v>0</v>
      </c>
      <c r="M18" s="85">
        <f t="shared" si="34"/>
        <v>330</v>
      </c>
      <c r="N18" s="86">
        <f t="shared" si="35"/>
        <v>19800</v>
      </c>
    </row>
    <row r="19" spans="1:14" s="87" customFormat="1" ht="14.25" customHeight="1">
      <c r="A19" s="80">
        <v>43529</v>
      </c>
      <c r="B19" s="81" t="s">
        <v>31</v>
      </c>
      <c r="C19" s="81" t="s">
        <v>53</v>
      </c>
      <c r="D19" s="82">
        <v>200</v>
      </c>
      <c r="E19" s="81" t="s">
        <v>1</v>
      </c>
      <c r="F19" s="81">
        <v>4005</v>
      </c>
      <c r="G19" s="81">
        <v>4025</v>
      </c>
      <c r="H19" s="81">
        <v>4040</v>
      </c>
      <c r="I19" s="83">
        <v>0</v>
      </c>
      <c r="J19" s="84">
        <f t="shared" si="33"/>
        <v>4000</v>
      </c>
      <c r="K19" s="85">
        <f>(IF(E19="SHORT",IF(H19="",0,G19-H19),IF(E19="LONG",IF(H19="",0,H19-G19))))*D19</f>
        <v>3000</v>
      </c>
      <c r="L19" s="85">
        <v>0</v>
      </c>
      <c r="M19" s="85">
        <f t="shared" si="34"/>
        <v>35</v>
      </c>
      <c r="N19" s="86">
        <f t="shared" si="35"/>
        <v>7000</v>
      </c>
    </row>
    <row r="20" spans="1:14" s="87" customFormat="1" ht="14.25" customHeight="1">
      <c r="A20" s="80">
        <v>43525</v>
      </c>
      <c r="B20" s="81" t="s">
        <v>0</v>
      </c>
      <c r="C20" s="81" t="s">
        <v>56</v>
      </c>
      <c r="D20" s="82">
        <v>200</v>
      </c>
      <c r="E20" s="81" t="s">
        <v>2</v>
      </c>
      <c r="F20" s="81">
        <v>32950</v>
      </c>
      <c r="G20" s="81">
        <v>32870</v>
      </c>
      <c r="H20" s="81">
        <v>32800</v>
      </c>
      <c r="I20" s="83">
        <v>0</v>
      </c>
      <c r="J20" s="84">
        <f t="shared" ref="J20:J23" si="36">(IF(E20="SHORT",F20-G20,IF(E20="LONG",G20-F20)))*D20</f>
        <v>16000</v>
      </c>
      <c r="K20" s="85">
        <f>(IF(E20="SHORT",IF(H20="",0,G20-H20),IF(E20="LONG",IF(H20="",0,H20-G20))))*D20</f>
        <v>14000</v>
      </c>
      <c r="L20" s="85">
        <v>0</v>
      </c>
      <c r="M20" s="85">
        <f t="shared" ref="M20:M23" si="37">(K20+J20+L20)/D20</f>
        <v>150</v>
      </c>
      <c r="N20" s="86">
        <f t="shared" ref="N20:N23" si="38">M20*D20</f>
        <v>30000</v>
      </c>
    </row>
    <row r="21" spans="1:14" s="87" customFormat="1" ht="14.25" customHeight="1">
      <c r="A21" s="80">
        <v>43525</v>
      </c>
      <c r="B21" s="81" t="s">
        <v>4</v>
      </c>
      <c r="C21" s="81" t="s">
        <v>56</v>
      </c>
      <c r="D21" s="82">
        <v>60</v>
      </c>
      <c r="E21" s="81" t="s">
        <v>2</v>
      </c>
      <c r="F21" s="81">
        <v>39100</v>
      </c>
      <c r="G21" s="81">
        <v>38950</v>
      </c>
      <c r="H21" s="81">
        <v>38750</v>
      </c>
      <c r="I21" s="83">
        <v>0</v>
      </c>
      <c r="J21" s="84">
        <f t="shared" si="36"/>
        <v>9000</v>
      </c>
      <c r="K21" s="85">
        <f>(IF(E21="SHORT",IF(H21="",0,G21-H21),IF(E21="LONG",IF(H21="",0,H21-G21))))*D21</f>
        <v>12000</v>
      </c>
      <c r="L21" s="85">
        <v>0</v>
      </c>
      <c r="M21" s="85">
        <f t="shared" si="37"/>
        <v>350</v>
      </c>
      <c r="N21" s="86">
        <f t="shared" si="38"/>
        <v>21000</v>
      </c>
    </row>
    <row r="22" spans="1:14" s="87" customFormat="1" ht="14.25" customHeight="1">
      <c r="A22" s="80">
        <v>43525</v>
      </c>
      <c r="B22" s="81" t="s">
        <v>6</v>
      </c>
      <c r="C22" s="81" t="s">
        <v>53</v>
      </c>
      <c r="D22" s="82">
        <v>10000</v>
      </c>
      <c r="E22" s="81" t="s">
        <v>1</v>
      </c>
      <c r="F22" s="81">
        <v>153</v>
      </c>
      <c r="G22" s="81">
        <v>154</v>
      </c>
      <c r="H22" s="81">
        <v>0</v>
      </c>
      <c r="I22" s="83">
        <v>0</v>
      </c>
      <c r="J22" s="84">
        <f t="shared" si="36"/>
        <v>10000</v>
      </c>
      <c r="K22" s="85">
        <v>0</v>
      </c>
      <c r="L22" s="85">
        <v>0</v>
      </c>
      <c r="M22" s="85">
        <f t="shared" si="37"/>
        <v>1</v>
      </c>
      <c r="N22" s="86">
        <f t="shared" si="38"/>
        <v>10000</v>
      </c>
    </row>
    <row r="23" spans="1:14" s="87" customFormat="1" ht="14.25" customHeight="1">
      <c r="A23" s="80">
        <v>43525</v>
      </c>
      <c r="B23" s="81" t="s">
        <v>31</v>
      </c>
      <c r="C23" s="81" t="s">
        <v>53</v>
      </c>
      <c r="D23" s="82">
        <v>200</v>
      </c>
      <c r="E23" s="81" t="s">
        <v>1</v>
      </c>
      <c r="F23" s="81">
        <v>4085</v>
      </c>
      <c r="G23" s="81">
        <v>4105</v>
      </c>
      <c r="H23" s="81">
        <v>0</v>
      </c>
      <c r="I23" s="83">
        <v>0</v>
      </c>
      <c r="J23" s="84">
        <f t="shared" si="36"/>
        <v>4000</v>
      </c>
      <c r="K23" s="85">
        <v>0</v>
      </c>
      <c r="L23" s="85">
        <v>0</v>
      </c>
      <c r="M23" s="85">
        <f t="shared" si="37"/>
        <v>20</v>
      </c>
      <c r="N23" s="86">
        <f t="shared" si="38"/>
        <v>4000</v>
      </c>
    </row>
    <row r="24" spans="1:14" s="87" customFormat="1" ht="14.25" customHeight="1">
      <c r="A24" s="80"/>
      <c r="B24" s="81"/>
      <c r="C24" s="81"/>
      <c r="D24" s="82"/>
      <c r="E24" s="81"/>
      <c r="F24" s="81"/>
      <c r="G24" s="81"/>
      <c r="H24" s="81"/>
      <c r="I24" s="83"/>
      <c r="J24" s="84"/>
      <c r="K24" s="85"/>
      <c r="L24" s="85"/>
      <c r="M24" s="85"/>
      <c r="N24" s="86"/>
    </row>
    <row r="25" spans="1:14" s="79" customFormat="1" ht="14.25" customHeight="1">
      <c r="A25" s="80">
        <v>43524</v>
      </c>
      <c r="B25" s="81" t="s">
        <v>0</v>
      </c>
      <c r="C25" s="81" t="s">
        <v>56</v>
      </c>
      <c r="D25" s="82">
        <v>200</v>
      </c>
      <c r="E25" s="81" t="s">
        <v>1</v>
      </c>
      <c r="F25" s="81">
        <v>33300</v>
      </c>
      <c r="G25" s="81">
        <v>33370</v>
      </c>
      <c r="H25" s="81">
        <v>0</v>
      </c>
      <c r="I25" s="83">
        <v>0</v>
      </c>
      <c r="J25" s="84">
        <f>(IF(E25="SHORT",F25-G25,IF(E25="LONG",G25-F25)))*D25</f>
        <v>14000</v>
      </c>
      <c r="K25" s="85">
        <v>0</v>
      </c>
      <c r="L25" s="85">
        <v>0</v>
      </c>
      <c r="M25" s="85">
        <f>(K25+J25+L25)/D25</f>
        <v>70</v>
      </c>
      <c r="N25" s="86">
        <f>M25*D25</f>
        <v>14000</v>
      </c>
    </row>
    <row r="26" spans="1:14" s="87" customFormat="1" ht="14.25" customHeight="1">
      <c r="A26" s="80">
        <v>43524</v>
      </c>
      <c r="B26" s="81" t="s">
        <v>5</v>
      </c>
      <c r="C26" s="81" t="s">
        <v>55</v>
      </c>
      <c r="D26" s="82">
        <v>20000</v>
      </c>
      <c r="E26" s="81" t="s">
        <v>1</v>
      </c>
      <c r="F26" s="81">
        <v>197</v>
      </c>
      <c r="G26" s="81">
        <v>197.9</v>
      </c>
      <c r="H26" s="81">
        <v>0</v>
      </c>
      <c r="I26" s="83">
        <v>0</v>
      </c>
      <c r="J26" s="84">
        <f>(IF(E26="SHORT",F26-G26,IF(E26="LONG",G26-F26)))*D26</f>
        <v>18000.000000000113</v>
      </c>
      <c r="K26" s="85">
        <v>0</v>
      </c>
      <c r="L26" s="85">
        <v>0</v>
      </c>
      <c r="M26" s="85">
        <f>(K26+J26+L26)/D26</f>
        <v>0.90000000000000568</v>
      </c>
      <c r="N26" s="86">
        <f>M26*D26</f>
        <v>18000.000000000113</v>
      </c>
    </row>
    <row r="27" spans="1:14" s="87" customFormat="1" ht="14.25" customHeight="1">
      <c r="A27" s="80">
        <v>43524</v>
      </c>
      <c r="B27" s="81" t="s">
        <v>31</v>
      </c>
      <c r="C27" s="81" t="s">
        <v>53</v>
      </c>
      <c r="D27" s="82">
        <v>200</v>
      </c>
      <c r="E27" s="81" t="s">
        <v>1</v>
      </c>
      <c r="F27" s="81">
        <v>4030</v>
      </c>
      <c r="G27" s="81">
        <v>4055</v>
      </c>
      <c r="H27" s="81">
        <v>0</v>
      </c>
      <c r="I27" s="83">
        <v>0</v>
      </c>
      <c r="J27" s="84">
        <f>(IF(E27="SHORT",F27-G27,IF(E27="LONG",G27-F27)))*D27</f>
        <v>5000</v>
      </c>
      <c r="K27" s="85">
        <v>0</v>
      </c>
      <c r="L27" s="85">
        <v>0</v>
      </c>
      <c r="M27" s="85">
        <f>(K27+J27+L27)/D27</f>
        <v>25</v>
      </c>
      <c r="N27" s="86">
        <f>M27*D27</f>
        <v>5000</v>
      </c>
    </row>
    <row r="28" spans="1:14" s="87" customFormat="1" ht="14.25" customHeight="1">
      <c r="A28" s="80">
        <v>43511</v>
      </c>
      <c r="B28" s="81" t="s">
        <v>3</v>
      </c>
      <c r="C28" s="81" t="s">
        <v>55</v>
      </c>
      <c r="D28" s="82">
        <v>400</v>
      </c>
      <c r="E28" s="81" t="s">
        <v>1</v>
      </c>
      <c r="F28" s="81">
        <v>435.8</v>
      </c>
      <c r="G28" s="81">
        <v>441.25</v>
      </c>
      <c r="H28" s="81"/>
      <c r="I28" s="83"/>
      <c r="J28" s="84">
        <f>(IF(E28="SHORT",F28-G28,IF(E28="LONG",G28-F28)))*D28</f>
        <v>2179.9999999999955</v>
      </c>
      <c r="K28" s="85"/>
      <c r="L28" s="85"/>
      <c r="M28" s="85">
        <f>(K28+J28+L28)/D28</f>
        <v>5.4499999999999886</v>
      </c>
      <c r="N28" s="86">
        <f>M28*D28</f>
        <v>2179.9999999999955</v>
      </c>
    </row>
    <row r="29" spans="1:14" s="79" customFormat="1" ht="14.25" customHeight="1">
      <c r="A29" s="80">
        <v>43511</v>
      </c>
      <c r="B29" s="81" t="s">
        <v>31</v>
      </c>
      <c r="C29" s="81" t="s">
        <v>53</v>
      </c>
      <c r="D29" s="82">
        <v>400</v>
      </c>
      <c r="E29" s="81" t="s">
        <v>1</v>
      </c>
      <c r="F29" s="81">
        <v>3890</v>
      </c>
      <c r="G29" s="81">
        <v>3935</v>
      </c>
      <c r="H29" s="81"/>
      <c r="I29" s="83"/>
      <c r="J29" s="84">
        <f t="shared" ref="J29:J57" si="39">(IF(E29="SHORT",F29-G29,IF(E29="LONG",G29-F29)))*D29</f>
        <v>18000</v>
      </c>
      <c r="K29" s="85"/>
      <c r="L29" s="85"/>
      <c r="M29" s="85">
        <f t="shared" ref="M29:M57" si="40">(K29+J29+L29)/D29</f>
        <v>45</v>
      </c>
      <c r="N29" s="86">
        <f t="shared" ref="N29:N57" si="41">M29*D29</f>
        <v>18000</v>
      </c>
    </row>
    <row r="30" spans="1:14" s="87" customFormat="1" ht="14.25" customHeight="1">
      <c r="A30" s="80">
        <v>43511</v>
      </c>
      <c r="B30" s="81" t="s">
        <v>32</v>
      </c>
      <c r="C30" s="81" t="s">
        <v>53</v>
      </c>
      <c r="D30" s="82">
        <v>5000</v>
      </c>
      <c r="E30" s="81" t="s">
        <v>1</v>
      </c>
      <c r="F30" s="81">
        <v>184.2</v>
      </c>
      <c r="G30" s="81">
        <v>186.5</v>
      </c>
      <c r="H30" s="81"/>
      <c r="I30" s="83"/>
      <c r="J30" s="84">
        <f t="shared" si="39"/>
        <v>11500.000000000056</v>
      </c>
      <c r="K30" s="85"/>
      <c r="L30" s="85"/>
      <c r="M30" s="85">
        <f t="shared" si="40"/>
        <v>2.3000000000000114</v>
      </c>
      <c r="N30" s="86">
        <f t="shared" si="41"/>
        <v>11500.000000000056</v>
      </c>
    </row>
    <row r="31" spans="1:14" s="87" customFormat="1" ht="14.25" customHeight="1">
      <c r="A31" s="80">
        <v>43510</v>
      </c>
      <c r="B31" s="81" t="s">
        <v>31</v>
      </c>
      <c r="C31" s="81" t="s">
        <v>53</v>
      </c>
      <c r="D31" s="82">
        <v>400</v>
      </c>
      <c r="E31" s="81" t="s">
        <v>1</v>
      </c>
      <c r="F31" s="81">
        <v>3854</v>
      </c>
      <c r="G31" s="81">
        <v>3890</v>
      </c>
      <c r="H31" s="81"/>
      <c r="I31" s="83"/>
      <c r="J31" s="84">
        <f t="shared" si="39"/>
        <v>14400</v>
      </c>
      <c r="K31" s="85"/>
      <c r="L31" s="85"/>
      <c r="M31" s="85">
        <f t="shared" si="40"/>
        <v>36</v>
      </c>
      <c r="N31" s="86">
        <f t="shared" si="41"/>
        <v>14400</v>
      </c>
    </row>
    <row r="32" spans="1:14" s="87" customFormat="1" ht="14.25" customHeight="1">
      <c r="A32" s="80">
        <v>43510</v>
      </c>
      <c r="B32" s="81" t="s">
        <v>0</v>
      </c>
      <c r="C32" s="81" t="s">
        <v>56</v>
      </c>
      <c r="D32" s="82">
        <v>200</v>
      </c>
      <c r="E32" s="81" t="s">
        <v>1</v>
      </c>
      <c r="F32" s="81">
        <v>32935</v>
      </c>
      <c r="G32" s="81">
        <v>33035</v>
      </c>
      <c r="H32" s="81"/>
      <c r="I32" s="83"/>
      <c r="J32" s="84">
        <f t="shared" si="39"/>
        <v>20000</v>
      </c>
      <c r="K32" s="85"/>
      <c r="L32" s="85"/>
      <c r="M32" s="85">
        <f t="shared" si="40"/>
        <v>100</v>
      </c>
      <c r="N32" s="86">
        <f t="shared" si="41"/>
        <v>20000</v>
      </c>
    </row>
    <row r="33" spans="1:14" s="87" customFormat="1" ht="14.25" customHeight="1">
      <c r="A33" s="80">
        <v>43509</v>
      </c>
      <c r="B33" s="81" t="s">
        <v>31</v>
      </c>
      <c r="C33" s="81" t="s">
        <v>53</v>
      </c>
      <c r="D33" s="82">
        <v>400</v>
      </c>
      <c r="E33" s="81" t="s">
        <v>1</v>
      </c>
      <c r="F33" s="81">
        <v>3791</v>
      </c>
      <c r="G33" s="81">
        <v>3836</v>
      </c>
      <c r="H33" s="81"/>
      <c r="I33" s="83"/>
      <c r="J33" s="84">
        <f t="shared" si="39"/>
        <v>18000</v>
      </c>
      <c r="K33" s="85"/>
      <c r="L33" s="85"/>
      <c r="M33" s="85">
        <f t="shared" si="40"/>
        <v>45</v>
      </c>
      <c r="N33" s="86">
        <f t="shared" si="41"/>
        <v>18000</v>
      </c>
    </row>
    <row r="34" spans="1:14" s="79" customFormat="1" ht="14.25" customHeight="1">
      <c r="A34" s="72">
        <v>43509</v>
      </c>
      <c r="B34" s="73" t="s">
        <v>0</v>
      </c>
      <c r="C34" s="73" t="s">
        <v>56</v>
      </c>
      <c r="D34" s="74">
        <v>200</v>
      </c>
      <c r="E34" s="73" t="s">
        <v>1</v>
      </c>
      <c r="F34" s="73">
        <v>32864</v>
      </c>
      <c r="G34" s="73">
        <v>32964</v>
      </c>
      <c r="H34" s="73">
        <v>33089</v>
      </c>
      <c r="I34" s="75"/>
      <c r="J34" s="76">
        <f t="shared" si="39"/>
        <v>20000</v>
      </c>
      <c r="K34" s="77">
        <f t="shared" ref="K34:K57" si="42">(IF(E34="SHORT",IF(H34="",0,G34-H34),IF(E34="LONG",IF(H34="",0,H34-G34))))*D34</f>
        <v>25000</v>
      </c>
      <c r="L34" s="77"/>
      <c r="M34" s="77">
        <f t="shared" si="40"/>
        <v>225</v>
      </c>
      <c r="N34" s="78">
        <f t="shared" si="41"/>
        <v>45000</v>
      </c>
    </row>
    <row r="35" spans="1:14" s="87" customFormat="1" ht="14.25" customHeight="1">
      <c r="A35" s="80">
        <v>43509</v>
      </c>
      <c r="B35" s="81" t="s">
        <v>6</v>
      </c>
      <c r="C35" s="81" t="s">
        <v>55</v>
      </c>
      <c r="D35" s="82">
        <v>20000</v>
      </c>
      <c r="E35" s="81" t="s">
        <v>2</v>
      </c>
      <c r="F35" s="81">
        <v>143.44999999999999</v>
      </c>
      <c r="G35" s="81">
        <v>142.6</v>
      </c>
      <c r="H35" s="81"/>
      <c r="I35" s="83"/>
      <c r="J35" s="84">
        <f t="shared" si="39"/>
        <v>16999.999999999887</v>
      </c>
      <c r="K35" s="85"/>
      <c r="L35" s="85"/>
      <c r="M35" s="85">
        <f t="shared" si="40"/>
        <v>0.84999999999999432</v>
      </c>
      <c r="N35" s="86">
        <f t="shared" si="41"/>
        <v>16999.999999999887</v>
      </c>
    </row>
    <row r="36" spans="1:14" s="87" customFormat="1" ht="14.25" customHeight="1">
      <c r="A36" s="80">
        <v>43509</v>
      </c>
      <c r="B36" s="81" t="s">
        <v>3</v>
      </c>
      <c r="C36" s="81" t="s">
        <v>55</v>
      </c>
      <c r="D36" s="82">
        <v>4000</v>
      </c>
      <c r="E36" s="81" t="s">
        <v>2</v>
      </c>
      <c r="F36" s="81">
        <v>433.15</v>
      </c>
      <c r="G36" s="81">
        <v>434.3</v>
      </c>
      <c r="H36" s="81"/>
      <c r="I36" s="83"/>
      <c r="J36" s="84">
        <f t="shared" si="39"/>
        <v>-4600.0000000001364</v>
      </c>
      <c r="K36" s="85"/>
      <c r="L36" s="85"/>
      <c r="M36" s="85">
        <f t="shared" si="40"/>
        <v>-1.1500000000000341</v>
      </c>
      <c r="N36" s="86">
        <f t="shared" si="41"/>
        <v>-4600.0000000001364</v>
      </c>
    </row>
    <row r="37" spans="1:14" s="87" customFormat="1" ht="14.25" customHeight="1">
      <c r="A37" s="80">
        <v>43508</v>
      </c>
      <c r="B37" s="81" t="s">
        <v>0</v>
      </c>
      <c r="C37" s="81" t="s">
        <v>56</v>
      </c>
      <c r="D37" s="82">
        <v>200</v>
      </c>
      <c r="E37" s="81" t="s">
        <v>2</v>
      </c>
      <c r="F37" s="81">
        <v>32997</v>
      </c>
      <c r="G37" s="81">
        <v>32897</v>
      </c>
      <c r="H37" s="81"/>
      <c r="I37" s="83"/>
      <c r="J37" s="84">
        <f t="shared" si="39"/>
        <v>20000</v>
      </c>
      <c r="K37" s="85"/>
      <c r="L37" s="85"/>
      <c r="M37" s="85">
        <f t="shared" si="40"/>
        <v>100</v>
      </c>
      <c r="N37" s="86">
        <f t="shared" si="41"/>
        <v>20000</v>
      </c>
    </row>
    <row r="38" spans="1:14" s="87" customFormat="1" ht="14.25" customHeight="1">
      <c r="A38" s="72">
        <v>43508</v>
      </c>
      <c r="B38" s="73" t="s">
        <v>49</v>
      </c>
      <c r="C38" s="73" t="s">
        <v>55</v>
      </c>
      <c r="D38" s="74">
        <v>20000</v>
      </c>
      <c r="E38" s="73" t="s">
        <v>2</v>
      </c>
      <c r="F38" s="73">
        <v>132.85</v>
      </c>
      <c r="G38" s="73">
        <v>132</v>
      </c>
      <c r="H38" s="73">
        <v>130.75</v>
      </c>
      <c r="I38" s="75"/>
      <c r="J38" s="76">
        <f t="shared" si="39"/>
        <v>16999.999999999887</v>
      </c>
      <c r="K38" s="77">
        <f t="shared" si="42"/>
        <v>25000</v>
      </c>
      <c r="L38" s="77"/>
      <c r="M38" s="77">
        <f t="shared" si="40"/>
        <v>2.0999999999999943</v>
      </c>
      <c r="N38" s="78">
        <f t="shared" si="41"/>
        <v>41999.999999999884</v>
      </c>
    </row>
    <row r="39" spans="1:14" s="87" customFormat="1" ht="14.25" customHeight="1">
      <c r="A39" s="80">
        <v>43508</v>
      </c>
      <c r="B39" s="81" t="s">
        <v>31</v>
      </c>
      <c r="C39" s="81" t="s">
        <v>53</v>
      </c>
      <c r="D39" s="82">
        <v>400</v>
      </c>
      <c r="E39" s="81" t="s">
        <v>1</v>
      </c>
      <c r="F39" s="81">
        <v>3741</v>
      </c>
      <c r="G39" s="81">
        <v>3786</v>
      </c>
      <c r="H39" s="81"/>
      <c r="I39" s="83"/>
      <c r="J39" s="84">
        <f t="shared" si="39"/>
        <v>18000</v>
      </c>
      <c r="K39" s="85"/>
      <c r="L39" s="85"/>
      <c r="M39" s="85">
        <f t="shared" si="40"/>
        <v>45</v>
      </c>
      <c r="N39" s="86">
        <f t="shared" si="41"/>
        <v>18000</v>
      </c>
    </row>
    <row r="40" spans="1:14" s="87" customFormat="1" ht="14.25" customHeight="1">
      <c r="A40" s="80">
        <v>43507</v>
      </c>
      <c r="B40" s="81" t="s">
        <v>31</v>
      </c>
      <c r="C40" s="81" t="s">
        <v>53</v>
      </c>
      <c r="D40" s="82">
        <v>400</v>
      </c>
      <c r="E40" s="81" t="s">
        <v>1</v>
      </c>
      <c r="F40" s="81">
        <v>3721</v>
      </c>
      <c r="G40" s="81">
        <v>3754</v>
      </c>
      <c r="H40" s="81"/>
      <c r="I40" s="83"/>
      <c r="J40" s="84">
        <f t="shared" ref="J40:J43" si="43">(IF(E40="SHORT",F40-G40,IF(E40="LONG",G40-F40)))*D40</f>
        <v>13200</v>
      </c>
      <c r="K40" s="85"/>
      <c r="L40" s="85"/>
      <c r="M40" s="85">
        <f t="shared" ref="M40:M43" si="44">(K40+J40+L40)/D40</f>
        <v>33</v>
      </c>
      <c r="N40" s="86">
        <f t="shared" ref="N40:N43" si="45">M40*D40</f>
        <v>13200</v>
      </c>
    </row>
    <row r="41" spans="1:14" s="79" customFormat="1" ht="14.25" customHeight="1">
      <c r="A41" s="80">
        <v>43507</v>
      </c>
      <c r="B41" s="81" t="s">
        <v>6</v>
      </c>
      <c r="C41" s="81" t="s">
        <v>55</v>
      </c>
      <c r="D41" s="82">
        <v>20000</v>
      </c>
      <c r="E41" s="81" t="s">
        <v>2</v>
      </c>
      <c r="F41" s="81">
        <v>146.5</v>
      </c>
      <c r="G41" s="81">
        <v>145.65</v>
      </c>
      <c r="H41" s="81"/>
      <c r="I41" s="83"/>
      <c r="J41" s="84">
        <f t="shared" si="43"/>
        <v>16999.999999999887</v>
      </c>
      <c r="K41" s="85"/>
      <c r="L41" s="85"/>
      <c r="M41" s="85">
        <f t="shared" si="44"/>
        <v>0.84999999999999432</v>
      </c>
      <c r="N41" s="86">
        <f t="shared" si="45"/>
        <v>16999.999999999887</v>
      </c>
    </row>
    <row r="42" spans="1:14" s="87" customFormat="1" ht="14.25" customHeight="1">
      <c r="A42" s="80">
        <v>43507</v>
      </c>
      <c r="B42" s="81" t="s">
        <v>4</v>
      </c>
      <c r="C42" s="81" t="s">
        <v>56</v>
      </c>
      <c r="D42" s="82">
        <v>60</v>
      </c>
      <c r="E42" s="81" t="s">
        <v>2</v>
      </c>
      <c r="F42" s="81">
        <v>39979</v>
      </c>
      <c r="G42" s="81">
        <v>39804</v>
      </c>
      <c r="H42" s="81"/>
      <c r="I42" s="83"/>
      <c r="J42" s="84">
        <f t="shared" si="43"/>
        <v>10500</v>
      </c>
      <c r="K42" s="85"/>
      <c r="L42" s="85"/>
      <c r="M42" s="85">
        <f t="shared" si="44"/>
        <v>175</v>
      </c>
      <c r="N42" s="86">
        <f t="shared" si="45"/>
        <v>10500</v>
      </c>
    </row>
    <row r="43" spans="1:14" s="87" customFormat="1" ht="14.25" customHeight="1">
      <c r="A43" s="72">
        <v>43507</v>
      </c>
      <c r="B43" s="73" t="s">
        <v>0</v>
      </c>
      <c r="C43" s="73" t="s">
        <v>56</v>
      </c>
      <c r="D43" s="74">
        <v>200</v>
      </c>
      <c r="E43" s="73" t="s">
        <v>2</v>
      </c>
      <c r="F43" s="73">
        <v>33138</v>
      </c>
      <c r="G43" s="73">
        <v>33038</v>
      </c>
      <c r="H43" s="73">
        <v>32913</v>
      </c>
      <c r="I43" s="75"/>
      <c r="J43" s="76">
        <f t="shared" si="43"/>
        <v>20000</v>
      </c>
      <c r="K43" s="77">
        <f t="shared" ref="K43" si="46">(IF(E43="SHORT",IF(H43="",0,G43-H43),IF(E43="LONG",IF(H43="",0,H43-G43))))*D43</f>
        <v>25000</v>
      </c>
      <c r="L43" s="77"/>
      <c r="M43" s="77">
        <f t="shared" si="44"/>
        <v>225</v>
      </c>
      <c r="N43" s="78">
        <f t="shared" si="45"/>
        <v>45000</v>
      </c>
    </row>
    <row r="44" spans="1:14" s="87" customFormat="1" ht="14.25" customHeight="1">
      <c r="A44" s="80">
        <v>43496</v>
      </c>
      <c r="B44" s="81" t="s">
        <v>6</v>
      </c>
      <c r="C44" s="81" t="s">
        <v>55</v>
      </c>
      <c r="D44" s="82">
        <v>20000</v>
      </c>
      <c r="E44" s="81" t="s">
        <v>1</v>
      </c>
      <c r="F44" s="81">
        <v>147.9</v>
      </c>
      <c r="G44" s="81">
        <v>148.75</v>
      </c>
      <c r="H44" s="81"/>
      <c r="I44" s="83"/>
      <c r="J44" s="84">
        <f t="shared" si="39"/>
        <v>16999.999999999887</v>
      </c>
      <c r="K44" s="85"/>
      <c r="L44" s="85"/>
      <c r="M44" s="85">
        <f t="shared" si="40"/>
        <v>0.84999999999999432</v>
      </c>
      <c r="N44" s="86">
        <f t="shared" si="41"/>
        <v>16999.999999999887</v>
      </c>
    </row>
    <row r="45" spans="1:14" s="87" customFormat="1" ht="14.25" customHeight="1">
      <c r="A45" s="80">
        <v>43496</v>
      </c>
      <c r="B45" s="81" t="s">
        <v>31</v>
      </c>
      <c r="C45" s="81" t="s">
        <v>53</v>
      </c>
      <c r="D45" s="82">
        <v>200</v>
      </c>
      <c r="E45" s="81" t="s">
        <v>2</v>
      </c>
      <c r="F45" s="81">
        <v>3892</v>
      </c>
      <c r="G45" s="81">
        <v>3847</v>
      </c>
      <c r="H45" s="81"/>
      <c r="I45" s="83"/>
      <c r="J45" s="84">
        <f t="shared" si="39"/>
        <v>9000</v>
      </c>
      <c r="K45" s="85"/>
      <c r="L45" s="85"/>
      <c r="M45" s="85">
        <f t="shared" si="40"/>
        <v>45</v>
      </c>
      <c r="N45" s="86">
        <f t="shared" si="41"/>
        <v>9000</v>
      </c>
    </row>
    <row r="46" spans="1:14" s="87" customFormat="1" ht="14.25" customHeight="1">
      <c r="A46" s="80">
        <v>43489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39046</v>
      </c>
      <c r="G46" s="81">
        <v>38871</v>
      </c>
      <c r="H46" s="81"/>
      <c r="I46" s="83"/>
      <c r="J46" s="84">
        <f t="shared" si="39"/>
        <v>10500</v>
      </c>
      <c r="K46" s="85"/>
      <c r="L46" s="85"/>
      <c r="M46" s="85">
        <f t="shared" si="40"/>
        <v>175</v>
      </c>
      <c r="N46" s="86">
        <f t="shared" si="41"/>
        <v>10500</v>
      </c>
    </row>
    <row r="47" spans="1:14" s="87" customFormat="1" ht="14.25" customHeight="1">
      <c r="A47" s="80">
        <v>43489</v>
      </c>
      <c r="B47" s="81" t="s">
        <v>6</v>
      </c>
      <c r="C47" s="81" t="s">
        <v>55</v>
      </c>
      <c r="D47" s="82">
        <v>20000</v>
      </c>
      <c r="E47" s="81" t="s">
        <v>2</v>
      </c>
      <c r="F47" s="81">
        <v>144.15</v>
      </c>
      <c r="G47" s="81">
        <v>143.30000000000001</v>
      </c>
      <c r="H47" s="81"/>
      <c r="I47" s="83"/>
      <c r="J47" s="84">
        <f t="shared" si="39"/>
        <v>16999.999999999887</v>
      </c>
      <c r="K47" s="85"/>
      <c r="L47" s="85"/>
      <c r="M47" s="85">
        <f t="shared" si="40"/>
        <v>0.84999999999999432</v>
      </c>
      <c r="N47" s="86">
        <f t="shared" si="41"/>
        <v>16999.999999999887</v>
      </c>
    </row>
    <row r="48" spans="1:14" s="79" customFormat="1" ht="14.25" customHeight="1">
      <c r="A48" s="80">
        <v>43489</v>
      </c>
      <c r="B48" s="81" t="s">
        <v>31</v>
      </c>
      <c r="C48" s="81" t="s">
        <v>53</v>
      </c>
      <c r="D48" s="82">
        <v>400</v>
      </c>
      <c r="E48" s="81" t="s">
        <v>1</v>
      </c>
      <c r="F48" s="81">
        <v>3767</v>
      </c>
      <c r="G48" s="81">
        <v>3812</v>
      </c>
      <c r="H48" s="81"/>
      <c r="I48" s="83"/>
      <c r="J48" s="84">
        <f t="shared" si="39"/>
        <v>18000</v>
      </c>
      <c r="K48" s="85"/>
      <c r="L48" s="85"/>
      <c r="M48" s="85">
        <f t="shared" si="40"/>
        <v>45</v>
      </c>
      <c r="N48" s="86">
        <f t="shared" si="41"/>
        <v>18000</v>
      </c>
    </row>
    <row r="49" spans="1:14" s="87" customFormat="1" ht="14.25" customHeight="1">
      <c r="A49" s="80">
        <v>43488</v>
      </c>
      <c r="B49" s="81" t="s">
        <v>31</v>
      </c>
      <c r="C49" s="81" t="s">
        <v>53</v>
      </c>
      <c r="D49" s="82">
        <v>400</v>
      </c>
      <c r="E49" s="81" t="s">
        <v>1</v>
      </c>
      <c r="F49" s="81">
        <v>3795</v>
      </c>
      <c r="G49" s="81">
        <v>3838</v>
      </c>
      <c r="H49" s="81"/>
      <c r="I49" s="83"/>
      <c r="J49" s="84">
        <f t="shared" si="39"/>
        <v>17200</v>
      </c>
      <c r="K49" s="85"/>
      <c r="L49" s="85"/>
      <c r="M49" s="85">
        <f t="shared" si="40"/>
        <v>43</v>
      </c>
      <c r="N49" s="86">
        <f t="shared" si="41"/>
        <v>17200</v>
      </c>
    </row>
    <row r="50" spans="1:14" s="87" customFormat="1" ht="14.25" customHeight="1">
      <c r="A50" s="72">
        <v>43487</v>
      </c>
      <c r="B50" s="73" t="s">
        <v>31</v>
      </c>
      <c r="C50" s="73" t="s">
        <v>53</v>
      </c>
      <c r="D50" s="74">
        <v>400</v>
      </c>
      <c r="E50" s="73" t="s">
        <v>1</v>
      </c>
      <c r="F50" s="73">
        <v>3844</v>
      </c>
      <c r="G50" s="73">
        <v>3889</v>
      </c>
      <c r="H50" s="73">
        <v>3949</v>
      </c>
      <c r="I50" s="75"/>
      <c r="J50" s="76">
        <f t="shared" si="39"/>
        <v>18000</v>
      </c>
      <c r="K50" s="77">
        <f t="shared" si="42"/>
        <v>24000</v>
      </c>
      <c r="L50" s="77"/>
      <c r="M50" s="77">
        <f t="shared" si="40"/>
        <v>105</v>
      </c>
      <c r="N50" s="78">
        <f t="shared" si="41"/>
        <v>42000</v>
      </c>
    </row>
    <row r="51" spans="1:14" s="87" customFormat="1" ht="14.25" customHeight="1">
      <c r="A51" s="80">
        <v>43487</v>
      </c>
      <c r="B51" s="81" t="s">
        <v>4</v>
      </c>
      <c r="C51" s="81" t="s">
        <v>56</v>
      </c>
      <c r="D51" s="82">
        <v>60</v>
      </c>
      <c r="E51" s="81" t="s">
        <v>1</v>
      </c>
      <c r="F51" s="81">
        <v>39022</v>
      </c>
      <c r="G51" s="81">
        <v>39197</v>
      </c>
      <c r="H51" s="81"/>
      <c r="I51" s="83"/>
      <c r="J51" s="84">
        <f t="shared" ref="J51:J56" si="47">(IF(E51="SHORT",F51-G51,IF(E51="LONG",G51-F51)))*D51</f>
        <v>10500</v>
      </c>
      <c r="K51" s="85"/>
      <c r="L51" s="85"/>
      <c r="M51" s="85">
        <f t="shared" ref="M51:M56" si="48">(K51+J51+L51)/D51</f>
        <v>175</v>
      </c>
      <c r="N51" s="86">
        <f t="shared" ref="N51:N56" si="49">M51*D51</f>
        <v>10500</v>
      </c>
    </row>
    <row r="52" spans="1:14" s="87" customFormat="1" ht="14.25" customHeight="1">
      <c r="A52" s="80">
        <v>43487</v>
      </c>
      <c r="B52" s="81" t="s">
        <v>3</v>
      </c>
      <c r="C52" s="81" t="s">
        <v>56</v>
      </c>
      <c r="D52" s="82">
        <v>4000</v>
      </c>
      <c r="E52" s="81" t="s">
        <v>1</v>
      </c>
      <c r="F52" s="81">
        <v>423.6</v>
      </c>
      <c r="G52" s="81">
        <v>428.85</v>
      </c>
      <c r="H52" s="81"/>
      <c r="I52" s="83"/>
      <c r="J52" s="84">
        <f t="shared" si="47"/>
        <v>21000</v>
      </c>
      <c r="K52" s="85"/>
      <c r="L52" s="85"/>
      <c r="M52" s="85">
        <f t="shared" si="48"/>
        <v>5.25</v>
      </c>
      <c r="N52" s="86">
        <f t="shared" si="49"/>
        <v>21000</v>
      </c>
    </row>
    <row r="53" spans="1:14" s="87" customFormat="1" ht="14.25" customHeight="1">
      <c r="A53" s="80">
        <v>43486</v>
      </c>
      <c r="B53" s="81" t="s">
        <v>3</v>
      </c>
      <c r="C53" s="81" t="s">
        <v>55</v>
      </c>
      <c r="D53" s="82">
        <v>4000</v>
      </c>
      <c r="E53" s="81" t="s">
        <v>2</v>
      </c>
      <c r="F53" s="81">
        <v>428.4</v>
      </c>
      <c r="G53" s="81">
        <v>423</v>
      </c>
      <c r="H53" s="81"/>
      <c r="I53" s="83"/>
      <c r="J53" s="84">
        <f t="shared" si="47"/>
        <v>21599.999999999909</v>
      </c>
      <c r="K53" s="85"/>
      <c r="L53" s="85"/>
      <c r="M53" s="85">
        <f t="shared" si="48"/>
        <v>5.3999999999999773</v>
      </c>
      <c r="N53" s="86">
        <f t="shared" si="49"/>
        <v>21599.999999999909</v>
      </c>
    </row>
    <row r="54" spans="1:14" s="87" customFormat="1" ht="14.25" customHeight="1">
      <c r="A54" s="80">
        <v>43486</v>
      </c>
      <c r="B54" s="81" t="s">
        <v>49</v>
      </c>
      <c r="C54" s="81" t="s">
        <v>55</v>
      </c>
      <c r="D54" s="82">
        <v>20000</v>
      </c>
      <c r="E54" s="81" t="s">
        <v>2</v>
      </c>
      <c r="F54" s="81">
        <v>133.25</v>
      </c>
      <c r="G54" s="81">
        <v>132.4</v>
      </c>
      <c r="H54" s="81"/>
      <c r="I54" s="83"/>
      <c r="J54" s="84">
        <f t="shared" si="47"/>
        <v>16999.999999999887</v>
      </c>
      <c r="K54" s="85"/>
      <c r="L54" s="85"/>
      <c r="M54" s="85">
        <f t="shared" si="48"/>
        <v>0.84999999999999432</v>
      </c>
      <c r="N54" s="86">
        <f t="shared" si="49"/>
        <v>16999.999999999887</v>
      </c>
    </row>
    <row r="55" spans="1:14" s="87" customFormat="1" ht="14.25" customHeight="1">
      <c r="A55" s="80">
        <v>43486</v>
      </c>
      <c r="B55" s="81" t="s">
        <v>0</v>
      </c>
      <c r="C55" s="81" t="s">
        <v>56</v>
      </c>
      <c r="D55" s="82">
        <v>200</v>
      </c>
      <c r="E55" s="81" t="s">
        <v>2</v>
      </c>
      <c r="F55" s="81">
        <v>32112</v>
      </c>
      <c r="G55" s="81">
        <v>32012</v>
      </c>
      <c r="H55" s="81"/>
      <c r="I55" s="83"/>
      <c r="J55" s="84">
        <f t="shared" si="47"/>
        <v>20000</v>
      </c>
      <c r="K55" s="85"/>
      <c r="L55" s="85"/>
      <c r="M55" s="85">
        <f t="shared" si="48"/>
        <v>100</v>
      </c>
      <c r="N55" s="86">
        <f t="shared" si="49"/>
        <v>20000</v>
      </c>
    </row>
    <row r="56" spans="1:14" s="87" customFormat="1" ht="14.25" customHeight="1">
      <c r="A56" s="80">
        <v>43486</v>
      </c>
      <c r="B56" s="81" t="s">
        <v>31</v>
      </c>
      <c r="C56" s="81" t="s">
        <v>53</v>
      </c>
      <c r="D56" s="82">
        <v>400</v>
      </c>
      <c r="E56" s="81" t="s">
        <v>2</v>
      </c>
      <c r="F56" s="81">
        <v>3858</v>
      </c>
      <c r="G56" s="81">
        <v>3893</v>
      </c>
      <c r="H56" s="81"/>
      <c r="I56" s="83"/>
      <c r="J56" s="84">
        <f t="shared" si="47"/>
        <v>-14000</v>
      </c>
      <c r="K56" s="85"/>
      <c r="L56" s="85"/>
      <c r="M56" s="85">
        <f t="shared" si="48"/>
        <v>-35</v>
      </c>
      <c r="N56" s="86">
        <f t="shared" si="49"/>
        <v>-14000</v>
      </c>
    </row>
    <row r="57" spans="1:14" s="87" customFormat="1" ht="14.25" customHeight="1">
      <c r="A57" s="72">
        <v>43486</v>
      </c>
      <c r="B57" s="73" t="s">
        <v>32</v>
      </c>
      <c r="C57" s="73" t="s">
        <v>53</v>
      </c>
      <c r="D57" s="74">
        <v>5000</v>
      </c>
      <c r="E57" s="73" t="s">
        <v>2</v>
      </c>
      <c r="F57" s="73">
        <v>237.05</v>
      </c>
      <c r="G57" s="73">
        <v>234.05</v>
      </c>
      <c r="H57" s="73">
        <v>230.55</v>
      </c>
      <c r="I57" s="75"/>
      <c r="J57" s="76">
        <f t="shared" si="39"/>
        <v>15000</v>
      </c>
      <c r="K57" s="77">
        <f t="shared" si="42"/>
        <v>17500</v>
      </c>
      <c r="L57" s="77"/>
      <c r="M57" s="77">
        <f t="shared" si="40"/>
        <v>6.5</v>
      </c>
      <c r="N57" s="78">
        <f t="shared" si="41"/>
        <v>32500</v>
      </c>
    </row>
    <row r="58" spans="1:14" s="87" customFormat="1" ht="14.25" customHeight="1">
      <c r="A58" s="80">
        <v>43483</v>
      </c>
      <c r="B58" s="81" t="s">
        <v>49</v>
      </c>
      <c r="C58" s="81" t="s">
        <v>55</v>
      </c>
      <c r="D58" s="82">
        <v>20000</v>
      </c>
      <c r="E58" s="81" t="s">
        <v>2</v>
      </c>
      <c r="F58" s="81">
        <v>132.19999999999999</v>
      </c>
      <c r="G58" s="81">
        <v>131.85</v>
      </c>
      <c r="H58" s="81"/>
      <c r="I58" s="83"/>
      <c r="J58" s="84">
        <f t="shared" ref="J58:J60" si="50">(IF(E58="SHORT",F58-G58,IF(E58="LONG",G58-F58)))*D58</f>
        <v>6999.9999999998863</v>
      </c>
      <c r="K58" s="85"/>
      <c r="L58" s="85"/>
      <c r="M58" s="85">
        <f t="shared" ref="M58:M60" si="51">(K58+J58+L58)/D58</f>
        <v>0.34999999999999432</v>
      </c>
      <c r="N58" s="86">
        <f t="shared" ref="N58:N60" si="52">M58*D58</f>
        <v>6999.9999999998863</v>
      </c>
    </row>
    <row r="59" spans="1:14" s="79" customFormat="1" ht="14.25" customHeight="1">
      <c r="A59" s="80">
        <v>43483</v>
      </c>
      <c r="B59" s="81" t="s">
        <v>4</v>
      </c>
      <c r="C59" s="81" t="s">
        <v>56</v>
      </c>
      <c r="D59" s="82">
        <v>60</v>
      </c>
      <c r="E59" s="81" t="s">
        <v>2</v>
      </c>
      <c r="F59" s="81">
        <v>39445</v>
      </c>
      <c r="G59" s="81">
        <v>39270</v>
      </c>
      <c r="H59" s="81"/>
      <c r="I59" s="83"/>
      <c r="J59" s="84">
        <f t="shared" si="50"/>
        <v>10500</v>
      </c>
      <c r="K59" s="85"/>
      <c r="L59" s="85"/>
      <c r="M59" s="85">
        <f t="shared" si="51"/>
        <v>175</v>
      </c>
      <c r="N59" s="86">
        <f t="shared" si="52"/>
        <v>10500</v>
      </c>
    </row>
    <row r="60" spans="1:14" s="87" customFormat="1" ht="14.25" customHeight="1">
      <c r="A60" s="80">
        <v>43483</v>
      </c>
      <c r="B60" s="81" t="s">
        <v>31</v>
      </c>
      <c r="C60" s="81" t="s">
        <v>53</v>
      </c>
      <c r="D60" s="82">
        <v>400</v>
      </c>
      <c r="E60" s="81" t="s">
        <v>2</v>
      </c>
      <c r="F60" s="81">
        <v>3741</v>
      </c>
      <c r="G60" s="81">
        <v>3776</v>
      </c>
      <c r="H60" s="81"/>
      <c r="I60" s="83"/>
      <c r="J60" s="84">
        <f t="shared" si="50"/>
        <v>-14000</v>
      </c>
      <c r="K60" s="85"/>
      <c r="L60" s="85"/>
      <c r="M60" s="85">
        <f t="shared" si="51"/>
        <v>-35</v>
      </c>
      <c r="N60" s="86">
        <f t="shared" si="52"/>
        <v>-14000</v>
      </c>
    </row>
    <row r="61" spans="1:14" s="87" customFormat="1" ht="14.25" customHeight="1">
      <c r="A61" s="80">
        <v>43482</v>
      </c>
      <c r="B61" s="81" t="s">
        <v>3</v>
      </c>
      <c r="C61" s="81" t="s">
        <v>55</v>
      </c>
      <c r="D61" s="82">
        <v>4000</v>
      </c>
      <c r="E61" s="81" t="s">
        <v>2</v>
      </c>
      <c r="F61" s="81">
        <v>421</v>
      </c>
      <c r="G61" s="81">
        <v>423.6</v>
      </c>
      <c r="H61" s="81"/>
      <c r="I61" s="83"/>
      <c r="J61" s="84">
        <f t="shared" ref="J61:J66" si="53">(IF(E61="SHORT",F61-G61,IF(E61="LONG",G61-F61)))*D61</f>
        <v>-10400.000000000091</v>
      </c>
      <c r="K61" s="85"/>
      <c r="L61" s="85"/>
      <c r="M61" s="85">
        <f t="shared" ref="M61:M66" si="54">(K61+J61+L61)/D61</f>
        <v>-2.6000000000000227</v>
      </c>
      <c r="N61" s="86">
        <f t="shared" ref="N61:N66" si="55">M61*D61</f>
        <v>-10400.000000000091</v>
      </c>
    </row>
    <row r="62" spans="1:14" s="87" customFormat="1" ht="14.25" customHeight="1">
      <c r="A62" s="80">
        <v>43482</v>
      </c>
      <c r="B62" s="81" t="s">
        <v>0</v>
      </c>
      <c r="C62" s="81" t="s">
        <v>56</v>
      </c>
      <c r="D62" s="82">
        <v>200</v>
      </c>
      <c r="E62" s="81" t="s">
        <v>2</v>
      </c>
      <c r="F62" s="81">
        <v>32298</v>
      </c>
      <c r="G62" s="81">
        <v>32243</v>
      </c>
      <c r="H62" s="81"/>
      <c r="I62" s="83"/>
      <c r="J62" s="84">
        <f t="shared" si="53"/>
        <v>11000</v>
      </c>
      <c r="K62" s="85"/>
      <c r="L62" s="85"/>
      <c r="M62" s="85">
        <f t="shared" si="54"/>
        <v>55</v>
      </c>
      <c r="N62" s="86">
        <f t="shared" si="55"/>
        <v>11000</v>
      </c>
    </row>
    <row r="63" spans="1:14" s="87" customFormat="1" ht="14.25" customHeight="1">
      <c r="A63" s="80">
        <v>43482</v>
      </c>
      <c r="B63" s="81" t="s">
        <v>31</v>
      </c>
      <c r="C63" s="81" t="s">
        <v>53</v>
      </c>
      <c r="D63" s="82">
        <v>400</v>
      </c>
      <c r="E63" s="81" t="s">
        <v>2</v>
      </c>
      <c r="F63" s="81">
        <v>3699</v>
      </c>
      <c r="G63" s="81">
        <v>3673</v>
      </c>
      <c r="H63" s="81"/>
      <c r="I63" s="83"/>
      <c r="J63" s="84">
        <f t="shared" si="53"/>
        <v>10400</v>
      </c>
      <c r="K63" s="85"/>
      <c r="L63" s="85"/>
      <c r="M63" s="85">
        <f t="shared" si="54"/>
        <v>26</v>
      </c>
      <c r="N63" s="86">
        <f t="shared" si="55"/>
        <v>10400</v>
      </c>
    </row>
    <row r="64" spans="1:14" s="87" customFormat="1" ht="14.25" customHeight="1">
      <c r="A64" s="80">
        <v>43482</v>
      </c>
      <c r="B64" s="81" t="s">
        <v>6</v>
      </c>
      <c r="C64" s="81" t="s">
        <v>55</v>
      </c>
      <c r="D64" s="82">
        <v>20000</v>
      </c>
      <c r="E64" s="81" t="s">
        <v>1</v>
      </c>
      <c r="F64" s="81">
        <v>139.75</v>
      </c>
      <c r="G64" s="81">
        <v>139.05000000000001</v>
      </c>
      <c r="H64" s="81"/>
      <c r="I64" s="83"/>
      <c r="J64" s="84">
        <f t="shared" si="53"/>
        <v>-13999.999999999773</v>
      </c>
      <c r="K64" s="85"/>
      <c r="L64" s="85"/>
      <c r="M64" s="85">
        <f t="shared" si="54"/>
        <v>-0.69999999999998863</v>
      </c>
      <c r="N64" s="86">
        <f t="shared" si="55"/>
        <v>-13999.999999999773</v>
      </c>
    </row>
    <row r="65" spans="1:14" s="87" customFormat="1" ht="14.25" customHeight="1">
      <c r="A65" s="80">
        <v>43482</v>
      </c>
      <c r="B65" s="81" t="s">
        <v>4</v>
      </c>
      <c r="C65" s="81" t="s">
        <v>56</v>
      </c>
      <c r="D65" s="82">
        <v>60</v>
      </c>
      <c r="E65" s="81" t="s">
        <v>2</v>
      </c>
      <c r="F65" s="81">
        <v>39637</v>
      </c>
      <c r="G65" s="81">
        <v>39462</v>
      </c>
      <c r="H65" s="81"/>
      <c r="I65" s="83"/>
      <c r="J65" s="84">
        <f t="shared" si="53"/>
        <v>10500</v>
      </c>
      <c r="K65" s="85"/>
      <c r="L65" s="85"/>
      <c r="M65" s="85">
        <f t="shared" si="54"/>
        <v>175</v>
      </c>
      <c r="N65" s="86">
        <f t="shared" si="55"/>
        <v>10500</v>
      </c>
    </row>
    <row r="66" spans="1:14" s="79" customFormat="1" ht="14.25" customHeight="1">
      <c r="A66" s="80">
        <v>43482</v>
      </c>
      <c r="B66" s="81" t="s">
        <v>32</v>
      </c>
      <c r="C66" s="81" t="s">
        <v>53</v>
      </c>
      <c r="D66" s="82">
        <v>5000</v>
      </c>
      <c r="E66" s="81" t="s">
        <v>1</v>
      </c>
      <c r="F66" s="81">
        <v>251.6</v>
      </c>
      <c r="G66" s="81">
        <v>254.75</v>
      </c>
      <c r="H66" s="81"/>
      <c r="I66" s="83"/>
      <c r="J66" s="84">
        <f t="shared" si="53"/>
        <v>15750.000000000029</v>
      </c>
      <c r="K66" s="85"/>
      <c r="L66" s="85"/>
      <c r="M66" s="85">
        <f t="shared" si="54"/>
        <v>3.1500000000000057</v>
      </c>
      <c r="N66" s="86">
        <f t="shared" si="55"/>
        <v>15750.000000000029</v>
      </c>
    </row>
    <row r="67" spans="1:14" s="87" customFormat="1" ht="14.25" customHeight="1">
      <c r="A67" s="80">
        <v>43481</v>
      </c>
      <c r="B67" s="81" t="s">
        <v>31</v>
      </c>
      <c r="C67" s="81" t="s">
        <v>53</v>
      </c>
      <c r="D67" s="82">
        <v>400</v>
      </c>
      <c r="E67" s="81" t="s">
        <v>2</v>
      </c>
      <c r="F67" s="81">
        <v>3706</v>
      </c>
      <c r="G67" s="81">
        <v>3661</v>
      </c>
      <c r="H67" s="81"/>
      <c r="I67" s="83"/>
      <c r="J67" s="84">
        <f t="shared" ref="J67:J68" si="56">(IF(E67="SHORT",F67-G67,IF(E67="LONG",G67-F67)))*D67</f>
        <v>18000</v>
      </c>
      <c r="K67" s="85"/>
      <c r="L67" s="85"/>
      <c r="M67" s="85">
        <f t="shared" ref="M67:M68" si="57">(K67+J67+L67)/D67</f>
        <v>45</v>
      </c>
      <c r="N67" s="86">
        <f t="shared" ref="N67:N68" si="58">M67*D67</f>
        <v>18000</v>
      </c>
    </row>
    <row r="68" spans="1:14" s="87" customFormat="1" ht="14.25" customHeight="1">
      <c r="A68" s="72">
        <v>43481</v>
      </c>
      <c r="B68" s="73" t="s">
        <v>32</v>
      </c>
      <c r="C68" s="73" t="s">
        <v>53</v>
      </c>
      <c r="D68" s="74">
        <v>5000</v>
      </c>
      <c r="E68" s="73" t="s">
        <v>1</v>
      </c>
      <c r="F68" s="73">
        <v>247.6</v>
      </c>
      <c r="G68" s="73">
        <v>250.65</v>
      </c>
      <c r="H68" s="73">
        <v>254.45</v>
      </c>
      <c r="I68" s="75"/>
      <c r="J68" s="76">
        <f t="shared" si="56"/>
        <v>15250.000000000056</v>
      </c>
      <c r="K68" s="77">
        <f t="shared" ref="K68" si="59">(IF(E68="SHORT",IF(H68="",0,G68-H68),IF(E68="LONG",IF(H68="",0,H68-G68))))*D68</f>
        <v>18999.999999999916</v>
      </c>
      <c r="L68" s="77"/>
      <c r="M68" s="77">
        <f t="shared" si="57"/>
        <v>6.8499999999999943</v>
      </c>
      <c r="N68" s="78">
        <f t="shared" si="58"/>
        <v>34249.999999999971</v>
      </c>
    </row>
    <row r="69" spans="1:14" s="87" customFormat="1" ht="14.25" customHeight="1">
      <c r="A69" s="80">
        <v>43480</v>
      </c>
      <c r="B69" s="81" t="s">
        <v>31</v>
      </c>
      <c r="C69" s="81" t="s">
        <v>53</v>
      </c>
      <c r="D69" s="82">
        <v>400</v>
      </c>
      <c r="E69" s="81" t="s">
        <v>2</v>
      </c>
      <c r="F69" s="81">
        <v>3622</v>
      </c>
      <c r="G69" s="81">
        <v>3657</v>
      </c>
      <c r="H69" s="81"/>
      <c r="I69" s="83"/>
      <c r="J69" s="84">
        <f t="shared" ref="J69:J71" si="60">(IF(E69="SHORT",F69-G69,IF(E69="LONG",G69-F69)))*D69</f>
        <v>-14000</v>
      </c>
      <c r="K69" s="85"/>
      <c r="L69" s="85"/>
      <c r="M69" s="85">
        <f t="shared" ref="M69:M71" si="61">(K69+J69+L69)/D69</f>
        <v>-35</v>
      </c>
      <c r="N69" s="86">
        <f t="shared" ref="N69:N71" si="62">M69*D69</f>
        <v>-14000</v>
      </c>
    </row>
    <row r="70" spans="1:14" s="87" customFormat="1" ht="14.25" customHeight="1">
      <c r="A70" s="80">
        <v>43480</v>
      </c>
      <c r="B70" s="81" t="s">
        <v>32</v>
      </c>
      <c r="C70" s="81" t="s">
        <v>53</v>
      </c>
      <c r="D70" s="82">
        <v>5000</v>
      </c>
      <c r="E70" s="81" t="s">
        <v>1</v>
      </c>
      <c r="F70" s="81">
        <v>263</v>
      </c>
      <c r="G70" s="81">
        <v>260.35000000000002</v>
      </c>
      <c r="H70" s="81"/>
      <c r="I70" s="83"/>
      <c r="J70" s="84">
        <f t="shared" si="60"/>
        <v>-13249.999999999887</v>
      </c>
      <c r="K70" s="85"/>
      <c r="L70" s="85"/>
      <c r="M70" s="85">
        <f t="shared" si="61"/>
        <v>-2.6499999999999773</v>
      </c>
      <c r="N70" s="86">
        <f t="shared" si="62"/>
        <v>-13249.999999999887</v>
      </c>
    </row>
    <row r="71" spans="1:14" s="87" customFormat="1" ht="14.25" customHeight="1">
      <c r="A71" s="80">
        <v>43480</v>
      </c>
      <c r="B71" s="81" t="s">
        <v>3</v>
      </c>
      <c r="C71" s="81" t="s">
        <v>55</v>
      </c>
      <c r="D71" s="82">
        <v>4000</v>
      </c>
      <c r="E71" s="81" t="s">
        <v>2</v>
      </c>
      <c r="F71" s="81">
        <v>416.8</v>
      </c>
      <c r="G71" s="81">
        <v>416.2</v>
      </c>
      <c r="H71" s="81"/>
      <c r="I71" s="83"/>
      <c r="J71" s="84">
        <f t="shared" si="60"/>
        <v>2400.0000000000909</v>
      </c>
      <c r="K71" s="85"/>
      <c r="L71" s="85"/>
      <c r="M71" s="85">
        <f t="shared" si="61"/>
        <v>0.60000000000002274</v>
      </c>
      <c r="N71" s="86">
        <f t="shared" si="62"/>
        <v>2400.0000000000909</v>
      </c>
    </row>
    <row r="72" spans="1:14" s="87" customFormat="1" ht="14.25" customHeight="1">
      <c r="A72" s="80">
        <v>43479</v>
      </c>
      <c r="B72" s="81" t="s">
        <v>4</v>
      </c>
      <c r="C72" s="81" t="s">
        <v>56</v>
      </c>
      <c r="D72" s="82">
        <v>60</v>
      </c>
      <c r="E72" s="81" t="s">
        <v>1</v>
      </c>
      <c r="F72" s="81">
        <v>39431</v>
      </c>
      <c r="G72" s="81">
        <v>39588</v>
      </c>
      <c r="H72" s="81"/>
      <c r="I72" s="83"/>
      <c r="J72" s="84">
        <f t="shared" ref="J72:J74" si="63">(IF(E72="SHORT",F72-G72,IF(E72="LONG",G72-F72)))*D72</f>
        <v>9420</v>
      </c>
      <c r="K72" s="85"/>
      <c r="L72" s="85"/>
      <c r="M72" s="85">
        <f t="shared" ref="M72:M74" si="64">(K72+J72+L72)/D72</f>
        <v>157</v>
      </c>
      <c r="N72" s="86">
        <f t="shared" ref="N72:N74" si="65">M72*D72</f>
        <v>9420</v>
      </c>
    </row>
    <row r="73" spans="1:14" s="87" customFormat="1" ht="14.25" customHeight="1">
      <c r="A73" s="80">
        <v>43479</v>
      </c>
      <c r="B73" s="81" t="s">
        <v>5</v>
      </c>
      <c r="C73" s="81" t="s">
        <v>55</v>
      </c>
      <c r="D73" s="82">
        <v>20000</v>
      </c>
      <c r="E73" s="81" t="s">
        <v>2</v>
      </c>
      <c r="F73" s="81">
        <v>175.4</v>
      </c>
      <c r="G73" s="81">
        <v>174.55</v>
      </c>
      <c r="H73" s="81"/>
      <c r="I73" s="83"/>
      <c r="J73" s="84">
        <f t="shared" si="63"/>
        <v>16999.999999999887</v>
      </c>
      <c r="K73" s="85"/>
      <c r="L73" s="85"/>
      <c r="M73" s="85">
        <f t="shared" si="64"/>
        <v>0.84999999999999432</v>
      </c>
      <c r="N73" s="86">
        <f t="shared" si="65"/>
        <v>16999.999999999887</v>
      </c>
    </row>
    <row r="74" spans="1:14" s="79" customFormat="1" ht="14.25" customHeight="1">
      <c r="A74" s="80">
        <v>43479</v>
      </c>
      <c r="B74" s="81" t="s">
        <v>31</v>
      </c>
      <c r="C74" s="81" t="s">
        <v>53</v>
      </c>
      <c r="D74" s="82">
        <v>400</v>
      </c>
      <c r="E74" s="81" t="s">
        <v>1</v>
      </c>
      <c r="F74" s="81">
        <v>3622</v>
      </c>
      <c r="G74" s="81">
        <v>3667</v>
      </c>
      <c r="H74" s="81"/>
      <c r="I74" s="83"/>
      <c r="J74" s="84">
        <f t="shared" si="63"/>
        <v>18000</v>
      </c>
      <c r="K74" s="85"/>
      <c r="L74" s="85"/>
      <c r="M74" s="85">
        <f t="shared" si="64"/>
        <v>45</v>
      </c>
      <c r="N74" s="86">
        <f t="shared" si="65"/>
        <v>18000</v>
      </c>
    </row>
    <row r="75" spans="1:14" s="79" customFormat="1" ht="14.25" customHeight="1">
      <c r="A75" s="72">
        <v>43476</v>
      </c>
      <c r="B75" s="73" t="s">
        <v>49</v>
      </c>
      <c r="C75" s="73" t="s">
        <v>55</v>
      </c>
      <c r="D75" s="74">
        <v>20000</v>
      </c>
      <c r="E75" s="73" t="s">
        <v>2</v>
      </c>
      <c r="F75" s="73">
        <v>130.5</v>
      </c>
      <c r="G75" s="73">
        <v>129.65</v>
      </c>
      <c r="H75" s="73">
        <v>128.4</v>
      </c>
      <c r="I75" s="75"/>
      <c r="J75" s="76">
        <f t="shared" ref="J75:J78" si="66">(IF(E75="SHORT",F75-G75,IF(E75="LONG",G75-F75)))*D75</f>
        <v>16999.999999999887</v>
      </c>
      <c r="K75" s="77">
        <f t="shared" ref="K75" si="67">(IF(E75="SHORT",IF(H75="",0,G75-H75),IF(E75="LONG",IF(H75="",0,H75-G75))))*D75</f>
        <v>25000</v>
      </c>
      <c r="L75" s="77"/>
      <c r="M75" s="77">
        <f t="shared" ref="M75:M78" si="68">(K75+J75+L75)/D75</f>
        <v>2.0999999999999943</v>
      </c>
      <c r="N75" s="78">
        <f t="shared" ref="N75:N78" si="69">M75*D75</f>
        <v>41999.999999999884</v>
      </c>
    </row>
    <row r="76" spans="1:14" s="87" customFormat="1" ht="14.25" customHeight="1">
      <c r="A76" s="80">
        <v>43476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3745</v>
      </c>
      <c r="G76" s="81">
        <v>3710</v>
      </c>
      <c r="H76" s="81"/>
      <c r="I76" s="83"/>
      <c r="J76" s="84">
        <f t="shared" si="66"/>
        <v>-14000</v>
      </c>
      <c r="K76" s="85"/>
      <c r="L76" s="85"/>
      <c r="M76" s="85">
        <f t="shared" si="68"/>
        <v>-35</v>
      </c>
      <c r="N76" s="86">
        <f t="shared" si="69"/>
        <v>-14000</v>
      </c>
    </row>
    <row r="77" spans="1:14" s="87" customFormat="1" ht="14.25" customHeight="1">
      <c r="A77" s="80">
        <v>43476</v>
      </c>
      <c r="B77" s="81" t="s">
        <v>6</v>
      </c>
      <c r="C77" s="81" t="s">
        <v>55</v>
      </c>
      <c r="D77" s="82">
        <v>20000</v>
      </c>
      <c r="E77" s="81" t="s">
        <v>2</v>
      </c>
      <c r="F77" s="81">
        <v>139.44999999999999</v>
      </c>
      <c r="G77" s="81">
        <v>138.65</v>
      </c>
      <c r="H77" s="81"/>
      <c r="I77" s="83"/>
      <c r="J77" s="84">
        <f t="shared" si="66"/>
        <v>15999.999999999658</v>
      </c>
      <c r="K77" s="85"/>
      <c r="L77" s="85"/>
      <c r="M77" s="85">
        <f t="shared" si="68"/>
        <v>0.79999999999998295</v>
      </c>
      <c r="N77" s="86">
        <f t="shared" si="69"/>
        <v>15999.999999999658</v>
      </c>
    </row>
    <row r="78" spans="1:14" s="87" customFormat="1" ht="14.25" customHeight="1">
      <c r="A78" s="80">
        <v>43476</v>
      </c>
      <c r="B78" s="81" t="s">
        <v>32</v>
      </c>
      <c r="C78" s="81" t="s">
        <v>53</v>
      </c>
      <c r="D78" s="82">
        <v>5000</v>
      </c>
      <c r="E78" s="81" t="s">
        <v>1</v>
      </c>
      <c r="F78" s="81">
        <v>214.2</v>
      </c>
      <c r="G78" s="81">
        <v>216.85</v>
      </c>
      <c r="H78" s="81"/>
      <c r="I78" s="83"/>
      <c r="J78" s="84">
        <f t="shared" si="66"/>
        <v>13250.000000000029</v>
      </c>
      <c r="K78" s="85"/>
      <c r="L78" s="85"/>
      <c r="M78" s="85">
        <f t="shared" si="68"/>
        <v>2.6500000000000057</v>
      </c>
      <c r="N78" s="86">
        <f t="shared" si="69"/>
        <v>13250.000000000029</v>
      </c>
    </row>
    <row r="79" spans="1:14" s="87" customFormat="1" ht="14.25" customHeight="1">
      <c r="A79" s="80">
        <v>43475</v>
      </c>
      <c r="B79" s="81" t="s">
        <v>48</v>
      </c>
      <c r="C79" s="81" t="s">
        <v>55</v>
      </c>
      <c r="D79" s="82">
        <v>1000</v>
      </c>
      <c r="E79" s="81" t="s">
        <v>2</v>
      </c>
      <c r="F79" s="81">
        <v>792.5</v>
      </c>
      <c r="G79" s="81">
        <v>784.55</v>
      </c>
      <c r="H79" s="81"/>
      <c r="I79" s="83"/>
      <c r="J79" s="84">
        <f t="shared" ref="J79:J82" si="70">(IF(E79="SHORT",F79-G79,IF(E79="LONG",G79-F79)))*D79</f>
        <v>7950.0000000000455</v>
      </c>
      <c r="K79" s="85"/>
      <c r="L79" s="85"/>
      <c r="M79" s="85">
        <f t="shared" ref="M79:M82" si="71">(K79+J79+L79)/D79</f>
        <v>7.9500000000000455</v>
      </c>
      <c r="N79" s="86">
        <f t="shared" ref="N79:N82" si="72">M79*D79</f>
        <v>7950.0000000000455</v>
      </c>
    </row>
    <row r="80" spans="1:14" s="87" customFormat="1" ht="14.25" customHeight="1">
      <c r="A80" s="80">
        <v>43475</v>
      </c>
      <c r="B80" s="81" t="s">
        <v>4</v>
      </c>
      <c r="C80" s="81" t="s">
        <v>56</v>
      </c>
      <c r="D80" s="82">
        <v>60</v>
      </c>
      <c r="E80" s="81" t="s">
        <v>2</v>
      </c>
      <c r="F80" s="81">
        <v>39550</v>
      </c>
      <c r="G80" s="81">
        <v>39375</v>
      </c>
      <c r="H80" s="81"/>
      <c r="I80" s="83"/>
      <c r="J80" s="84">
        <f t="shared" si="70"/>
        <v>10500</v>
      </c>
      <c r="K80" s="85"/>
      <c r="L80" s="85"/>
      <c r="M80" s="85">
        <f t="shared" si="71"/>
        <v>175</v>
      </c>
      <c r="N80" s="86">
        <f t="shared" si="72"/>
        <v>10500</v>
      </c>
    </row>
    <row r="81" spans="1:14" s="87" customFormat="1" ht="14.25" customHeight="1">
      <c r="A81" s="80">
        <v>43475</v>
      </c>
      <c r="B81" s="81" t="s">
        <v>5</v>
      </c>
      <c r="C81" s="81" t="s">
        <v>55</v>
      </c>
      <c r="D81" s="82">
        <v>20000</v>
      </c>
      <c r="E81" s="81" t="s">
        <v>1</v>
      </c>
      <c r="F81" s="81">
        <v>176.5</v>
      </c>
      <c r="G81" s="81">
        <v>175.8</v>
      </c>
      <c r="H81" s="81"/>
      <c r="I81" s="83"/>
      <c r="J81" s="84">
        <f t="shared" si="70"/>
        <v>-13999.999999999773</v>
      </c>
      <c r="K81" s="85"/>
      <c r="L81" s="85"/>
      <c r="M81" s="85">
        <f t="shared" si="71"/>
        <v>-0.69999999999998863</v>
      </c>
      <c r="N81" s="86">
        <f t="shared" si="72"/>
        <v>-13999.999999999773</v>
      </c>
    </row>
    <row r="82" spans="1:14" s="87" customFormat="1" ht="14.25" customHeight="1">
      <c r="A82" s="80">
        <v>43475</v>
      </c>
      <c r="B82" s="81" t="s">
        <v>31</v>
      </c>
      <c r="C82" s="81" t="s">
        <v>53</v>
      </c>
      <c r="D82" s="82">
        <v>400</v>
      </c>
      <c r="E82" s="81" t="s">
        <v>2</v>
      </c>
      <c r="F82" s="81">
        <v>3648</v>
      </c>
      <c r="G82" s="81">
        <v>3683</v>
      </c>
      <c r="H82" s="81"/>
      <c r="I82" s="83"/>
      <c r="J82" s="84">
        <f t="shared" si="70"/>
        <v>-14000</v>
      </c>
      <c r="K82" s="85"/>
      <c r="L82" s="85"/>
      <c r="M82" s="85">
        <f t="shared" si="71"/>
        <v>-35</v>
      </c>
      <c r="N82" s="86">
        <f t="shared" si="72"/>
        <v>-14000</v>
      </c>
    </row>
    <row r="83" spans="1:14" s="79" customFormat="1" ht="14.25" customHeight="1">
      <c r="A83" s="72">
        <v>43474</v>
      </c>
      <c r="B83" s="73" t="s">
        <v>49</v>
      </c>
      <c r="C83" s="73" t="s">
        <v>55</v>
      </c>
      <c r="D83" s="74">
        <v>20000</v>
      </c>
      <c r="E83" s="73" t="s">
        <v>2</v>
      </c>
      <c r="F83" s="73">
        <v>131.25</v>
      </c>
      <c r="G83" s="73">
        <v>130.4</v>
      </c>
      <c r="H83" s="73">
        <v>129.15</v>
      </c>
      <c r="I83" s="75"/>
      <c r="J83" s="76">
        <f t="shared" ref="J83:J84" si="73">(IF(E83="SHORT",F83-G83,IF(E83="LONG",G83-F83)))*D83</f>
        <v>16999.999999999887</v>
      </c>
      <c r="K83" s="77">
        <f t="shared" ref="K83:K84" si="74">(IF(E83="SHORT",IF(H83="",0,G83-H83),IF(E83="LONG",IF(H83="",0,H83-G83))))*D83</f>
        <v>25000</v>
      </c>
      <c r="L83" s="77"/>
      <c r="M83" s="77">
        <f t="shared" ref="M83:M84" si="75">(K83+J83+L83)/D83</f>
        <v>2.0999999999999943</v>
      </c>
      <c r="N83" s="78">
        <f t="shared" ref="N83:N84" si="76">M83*D83</f>
        <v>41999.999999999884</v>
      </c>
    </row>
    <row r="84" spans="1:14" s="87" customFormat="1" ht="14.25" customHeight="1">
      <c r="A84" s="72">
        <v>43474</v>
      </c>
      <c r="B84" s="73" t="s">
        <v>31</v>
      </c>
      <c r="C84" s="73" t="s">
        <v>53</v>
      </c>
      <c r="D84" s="74">
        <v>400</v>
      </c>
      <c r="E84" s="73" t="s">
        <v>1</v>
      </c>
      <c r="F84" s="73">
        <v>3562</v>
      </c>
      <c r="G84" s="73">
        <v>3607</v>
      </c>
      <c r="H84" s="73">
        <v>3667</v>
      </c>
      <c r="I84" s="75"/>
      <c r="J84" s="76">
        <f t="shared" si="73"/>
        <v>18000</v>
      </c>
      <c r="K84" s="77">
        <f t="shared" si="74"/>
        <v>24000</v>
      </c>
      <c r="L84" s="77"/>
      <c r="M84" s="77">
        <f t="shared" si="75"/>
        <v>105</v>
      </c>
      <c r="N84" s="78">
        <f t="shared" si="76"/>
        <v>42000</v>
      </c>
    </row>
    <row r="85" spans="1:14" s="87" customFormat="1" ht="14.25" customHeight="1">
      <c r="A85" s="80">
        <v>43473</v>
      </c>
      <c r="B85" s="81" t="s">
        <v>0</v>
      </c>
      <c r="C85" s="81" t="s">
        <v>56</v>
      </c>
      <c r="D85" s="82">
        <v>200</v>
      </c>
      <c r="E85" s="81" t="s">
        <v>1</v>
      </c>
      <c r="F85" s="81">
        <v>31644</v>
      </c>
      <c r="G85" s="81">
        <v>31744</v>
      </c>
      <c r="H85" s="81"/>
      <c r="I85" s="83"/>
      <c r="J85" s="84">
        <f t="shared" ref="J85" si="77">(IF(E85="SHORT",F85-G85,IF(E85="LONG",G85-F85)))*D85</f>
        <v>20000</v>
      </c>
      <c r="K85" s="85"/>
      <c r="L85" s="85"/>
      <c r="M85" s="85">
        <f t="shared" ref="M85" si="78">(K85+J85+L85)/D85</f>
        <v>100</v>
      </c>
      <c r="N85" s="86">
        <f t="shared" ref="N85" si="79">M85*D85</f>
        <v>20000</v>
      </c>
    </row>
    <row r="86" spans="1:14" s="87" customFormat="1" ht="14.25" customHeight="1">
      <c r="A86" s="80">
        <v>43472</v>
      </c>
      <c r="B86" s="81" t="s">
        <v>6</v>
      </c>
      <c r="C86" s="81" t="s">
        <v>55</v>
      </c>
      <c r="D86" s="82">
        <v>20000</v>
      </c>
      <c r="E86" s="81" t="s">
        <v>2</v>
      </c>
      <c r="F86" s="81">
        <v>136.25</v>
      </c>
      <c r="G86" s="81">
        <v>135.44999999999999</v>
      </c>
      <c r="H86" s="81"/>
      <c r="I86" s="83"/>
      <c r="J86" s="84">
        <f t="shared" ref="J86:J89" si="80">(IF(E86="SHORT",F86-G86,IF(E86="LONG",G86-F86)))*D86</f>
        <v>16000.000000000227</v>
      </c>
      <c r="K86" s="85"/>
      <c r="L86" s="85"/>
      <c r="M86" s="85">
        <f t="shared" ref="M86:M89" si="81">(K86+J86+L86)/D86</f>
        <v>0.80000000000001137</v>
      </c>
      <c r="N86" s="86">
        <f t="shared" ref="N86:N89" si="82">M86*D86</f>
        <v>16000.000000000227</v>
      </c>
    </row>
    <row r="87" spans="1:14" s="79" customFormat="1" ht="14.25" customHeight="1">
      <c r="A87" s="80">
        <v>43472</v>
      </c>
      <c r="B87" s="81" t="s">
        <v>31</v>
      </c>
      <c r="C87" s="81" t="s">
        <v>53</v>
      </c>
      <c r="D87" s="82">
        <v>400</v>
      </c>
      <c r="E87" s="81" t="s">
        <v>1</v>
      </c>
      <c r="F87" s="81">
        <v>3387</v>
      </c>
      <c r="G87" s="81">
        <v>3432</v>
      </c>
      <c r="H87" s="81"/>
      <c r="I87" s="83"/>
      <c r="J87" s="84">
        <f t="shared" si="80"/>
        <v>18000</v>
      </c>
      <c r="K87" s="85"/>
      <c r="L87" s="85"/>
      <c r="M87" s="85">
        <f t="shared" si="81"/>
        <v>45</v>
      </c>
      <c r="N87" s="86">
        <f t="shared" si="82"/>
        <v>18000</v>
      </c>
    </row>
    <row r="88" spans="1:14" s="79" customFormat="1" ht="14.25" customHeight="1">
      <c r="A88" s="80">
        <v>43472</v>
      </c>
      <c r="B88" s="81" t="s">
        <v>0</v>
      </c>
      <c r="C88" s="81" t="s">
        <v>56</v>
      </c>
      <c r="D88" s="82">
        <v>200</v>
      </c>
      <c r="E88" s="81" t="s">
        <v>1</v>
      </c>
      <c r="F88" s="81">
        <v>31547</v>
      </c>
      <c r="G88" s="81">
        <v>31647</v>
      </c>
      <c r="H88" s="81"/>
      <c r="I88" s="83"/>
      <c r="J88" s="84">
        <f t="shared" si="80"/>
        <v>20000</v>
      </c>
      <c r="K88" s="85"/>
      <c r="L88" s="85"/>
      <c r="M88" s="85">
        <f t="shared" si="81"/>
        <v>100</v>
      </c>
      <c r="N88" s="86">
        <f t="shared" si="82"/>
        <v>20000</v>
      </c>
    </row>
    <row r="89" spans="1:14" s="79" customFormat="1" ht="14.25" customHeight="1">
      <c r="A89" s="80">
        <v>43472</v>
      </c>
      <c r="B89" s="81" t="s">
        <v>32</v>
      </c>
      <c r="C89" s="81" t="s">
        <v>53</v>
      </c>
      <c r="D89" s="82">
        <v>5000</v>
      </c>
      <c r="E89" s="81" t="s">
        <v>1</v>
      </c>
      <c r="F89" s="81">
        <v>206.5</v>
      </c>
      <c r="G89" s="81">
        <v>209.05</v>
      </c>
      <c r="H89" s="81"/>
      <c r="I89" s="83"/>
      <c r="J89" s="84">
        <f t="shared" si="80"/>
        <v>12750.000000000056</v>
      </c>
      <c r="K89" s="85"/>
      <c r="L89" s="85"/>
      <c r="M89" s="85">
        <f t="shared" si="81"/>
        <v>2.5500000000000114</v>
      </c>
      <c r="N89" s="86">
        <f t="shared" si="82"/>
        <v>12750.000000000056</v>
      </c>
    </row>
    <row r="90" spans="1:14" s="87" customFormat="1" ht="14.25" customHeight="1">
      <c r="A90" s="80">
        <v>43469</v>
      </c>
      <c r="B90" s="81" t="s">
        <v>31</v>
      </c>
      <c r="C90" s="81" t="s">
        <v>53</v>
      </c>
      <c r="D90" s="82">
        <v>400</v>
      </c>
      <c r="E90" s="81" t="s">
        <v>1</v>
      </c>
      <c r="F90" s="81">
        <v>3352</v>
      </c>
      <c r="G90" s="81">
        <v>3397</v>
      </c>
      <c r="H90" s="81"/>
      <c r="I90" s="83"/>
      <c r="J90" s="84">
        <f t="shared" ref="J90:J91" si="83">(IF(E90="SHORT",F90-G90,IF(E90="LONG",G90-F90)))*D90</f>
        <v>18000</v>
      </c>
      <c r="K90" s="85"/>
      <c r="L90" s="85"/>
      <c r="M90" s="85">
        <f t="shared" ref="M90:M91" si="84">(K90+J90+L90)/D90</f>
        <v>45</v>
      </c>
      <c r="N90" s="86">
        <f t="shared" ref="N90:N91" si="85">M90*D90</f>
        <v>18000</v>
      </c>
    </row>
    <row r="91" spans="1:14" s="87" customFormat="1" ht="14.25" customHeight="1">
      <c r="A91" s="80">
        <v>43469</v>
      </c>
      <c r="B91" s="81" t="s">
        <v>4</v>
      </c>
      <c r="C91" s="81" t="s">
        <v>56</v>
      </c>
      <c r="D91" s="82">
        <v>60</v>
      </c>
      <c r="E91" s="81" t="s">
        <v>2</v>
      </c>
      <c r="F91" s="81">
        <v>39365</v>
      </c>
      <c r="G91" s="81">
        <v>39231</v>
      </c>
      <c r="H91" s="81"/>
      <c r="I91" s="83"/>
      <c r="J91" s="84">
        <f t="shared" si="83"/>
        <v>8040</v>
      </c>
      <c r="K91" s="85"/>
      <c r="L91" s="85"/>
      <c r="M91" s="85">
        <f t="shared" si="84"/>
        <v>134</v>
      </c>
      <c r="N91" s="86">
        <f t="shared" si="85"/>
        <v>8040</v>
      </c>
    </row>
    <row r="92" spans="1:14" s="87" customFormat="1" ht="14.25" customHeight="1">
      <c r="A92" s="72">
        <v>43468</v>
      </c>
      <c r="B92" s="73" t="s">
        <v>31</v>
      </c>
      <c r="C92" s="73" t="s">
        <v>53</v>
      </c>
      <c r="D92" s="74">
        <v>400</v>
      </c>
      <c r="E92" s="73" t="s">
        <v>1</v>
      </c>
      <c r="F92" s="73">
        <v>3227</v>
      </c>
      <c r="G92" s="73">
        <v>3272</v>
      </c>
      <c r="H92" s="73">
        <v>3332</v>
      </c>
      <c r="I92" s="75"/>
      <c r="J92" s="76">
        <f t="shared" ref="J92:J95" si="86">(IF(E92="SHORT",F92-G92,IF(E92="LONG",G92-F92)))*D92</f>
        <v>18000</v>
      </c>
      <c r="K92" s="77">
        <f t="shared" ref="K92" si="87">(IF(E92="SHORT",IF(H92="",0,G92-H92),IF(E92="LONG",IF(H92="",0,H92-G92))))*D92</f>
        <v>24000</v>
      </c>
      <c r="L92" s="77"/>
      <c r="M92" s="77">
        <f t="shared" ref="M92:M95" si="88">(K92+J92+L92)/D92</f>
        <v>105</v>
      </c>
      <c r="N92" s="78">
        <f t="shared" ref="N92:N95" si="89">M92*D92</f>
        <v>42000</v>
      </c>
    </row>
    <row r="93" spans="1:14" s="87" customFormat="1" ht="15.75" customHeight="1">
      <c r="A93" s="80">
        <v>43468</v>
      </c>
      <c r="B93" s="81" t="s">
        <v>32</v>
      </c>
      <c r="C93" s="81" t="s">
        <v>53</v>
      </c>
      <c r="D93" s="82">
        <v>5000</v>
      </c>
      <c r="E93" s="81" t="s">
        <v>1</v>
      </c>
      <c r="F93" s="81">
        <v>208.4</v>
      </c>
      <c r="G93" s="81">
        <v>206.3</v>
      </c>
      <c r="H93" s="81"/>
      <c r="I93" s="83"/>
      <c r="J93" s="84">
        <f t="shared" si="86"/>
        <v>-10499.999999999971</v>
      </c>
      <c r="K93" s="85"/>
      <c r="L93" s="85"/>
      <c r="M93" s="85">
        <f t="shared" si="88"/>
        <v>-2.0999999999999943</v>
      </c>
      <c r="N93" s="86">
        <f t="shared" si="89"/>
        <v>-10499.999999999971</v>
      </c>
    </row>
    <row r="94" spans="1:14" s="87" customFormat="1">
      <c r="A94" s="80">
        <v>43468</v>
      </c>
      <c r="B94" s="81" t="s">
        <v>3</v>
      </c>
      <c r="C94" s="81" t="s">
        <v>55</v>
      </c>
      <c r="D94" s="82">
        <v>4000</v>
      </c>
      <c r="E94" s="81" t="s">
        <v>1</v>
      </c>
      <c r="F94" s="81">
        <v>409.2</v>
      </c>
      <c r="G94" s="81">
        <v>405.1</v>
      </c>
      <c r="H94" s="81"/>
      <c r="I94" s="83"/>
      <c r="J94" s="84">
        <f t="shared" si="86"/>
        <v>-16399.999999999862</v>
      </c>
      <c r="K94" s="85"/>
      <c r="L94" s="85"/>
      <c r="M94" s="85">
        <f t="shared" si="88"/>
        <v>-4.099999999999965</v>
      </c>
      <c r="N94" s="86">
        <f t="shared" si="89"/>
        <v>-16399.999999999862</v>
      </c>
    </row>
    <row r="95" spans="1:14" s="79" customFormat="1" ht="14.25" customHeight="1">
      <c r="A95" s="80">
        <v>43468</v>
      </c>
      <c r="B95" s="81" t="s">
        <v>6</v>
      </c>
      <c r="C95" s="81" t="s">
        <v>55</v>
      </c>
      <c r="D95" s="82">
        <v>20000</v>
      </c>
      <c r="E95" s="81" t="s">
        <v>1</v>
      </c>
      <c r="F95" s="81">
        <v>138.4</v>
      </c>
      <c r="G95" s="81">
        <v>137.69999999999999</v>
      </c>
      <c r="H95" s="81"/>
      <c r="I95" s="83"/>
      <c r="J95" s="84">
        <f t="shared" si="86"/>
        <v>-14000.000000000342</v>
      </c>
      <c r="K95" s="85"/>
      <c r="L95" s="85"/>
      <c r="M95" s="85">
        <f t="shared" si="88"/>
        <v>-0.70000000000001705</v>
      </c>
      <c r="N95" s="86">
        <f t="shared" si="89"/>
        <v>-14000.000000000342</v>
      </c>
    </row>
    <row r="96" spans="1:14" s="87" customFormat="1" ht="14.25" customHeight="1">
      <c r="A96" s="72">
        <v>43467</v>
      </c>
      <c r="B96" s="73" t="s">
        <v>32</v>
      </c>
      <c r="C96" s="73" t="s">
        <v>53</v>
      </c>
      <c r="D96" s="74">
        <v>5000</v>
      </c>
      <c r="E96" s="73" t="s">
        <v>2</v>
      </c>
      <c r="F96" s="73">
        <v>210.4</v>
      </c>
      <c r="G96" s="73">
        <v>207.75</v>
      </c>
      <c r="H96" s="73">
        <v>204.65</v>
      </c>
      <c r="I96" s="75"/>
      <c r="J96" s="76">
        <f t="shared" ref="J96:J98" si="90">(IF(E96="SHORT",F96-G96,IF(E96="LONG",G96-F96)))*D96</f>
        <v>13250.000000000029</v>
      </c>
      <c r="K96" s="77">
        <f t="shared" ref="K96:K98" si="91">(IF(E96="SHORT",IF(H96="",0,G96-H96),IF(E96="LONG",IF(H96="",0,H96-G96))))*D96</f>
        <v>15499.999999999971</v>
      </c>
      <c r="L96" s="77"/>
      <c r="M96" s="77">
        <f t="shared" ref="M96:M98" si="92">(K96+J96+L96)/D96</f>
        <v>5.75</v>
      </c>
      <c r="N96" s="78">
        <f t="shared" ref="N96:N98" si="93">M96*D96</f>
        <v>28750</v>
      </c>
    </row>
    <row r="97" spans="1:14" s="87" customFormat="1" ht="14.25" customHeight="1">
      <c r="A97" s="72">
        <v>43467</v>
      </c>
      <c r="B97" s="73" t="s">
        <v>31</v>
      </c>
      <c r="C97" s="73" t="s">
        <v>53</v>
      </c>
      <c r="D97" s="74">
        <v>400</v>
      </c>
      <c r="E97" s="73" t="s">
        <v>1</v>
      </c>
      <c r="F97" s="73">
        <v>3157</v>
      </c>
      <c r="G97" s="73">
        <v>3202</v>
      </c>
      <c r="H97" s="73">
        <v>3262</v>
      </c>
      <c r="I97" s="75"/>
      <c r="J97" s="76">
        <f t="shared" si="90"/>
        <v>18000</v>
      </c>
      <c r="K97" s="77">
        <f t="shared" si="91"/>
        <v>24000</v>
      </c>
      <c r="L97" s="77"/>
      <c r="M97" s="77">
        <f t="shared" si="92"/>
        <v>105</v>
      </c>
      <c r="N97" s="78">
        <f t="shared" si="93"/>
        <v>42000</v>
      </c>
    </row>
    <row r="98" spans="1:14" s="87" customFormat="1" ht="14.25" customHeight="1">
      <c r="A98" s="72">
        <v>43467</v>
      </c>
      <c r="B98" s="73" t="s">
        <v>4</v>
      </c>
      <c r="C98" s="73" t="s">
        <v>56</v>
      </c>
      <c r="D98" s="74">
        <v>60</v>
      </c>
      <c r="E98" s="73" t="s">
        <v>1</v>
      </c>
      <c r="F98" s="73">
        <v>38912</v>
      </c>
      <c r="G98" s="73">
        <v>39087</v>
      </c>
      <c r="H98" s="73">
        <v>39312</v>
      </c>
      <c r="I98" s="75"/>
      <c r="J98" s="76">
        <f t="shared" si="90"/>
        <v>10500</v>
      </c>
      <c r="K98" s="77">
        <f t="shared" si="91"/>
        <v>13500</v>
      </c>
      <c r="L98" s="77"/>
      <c r="M98" s="77">
        <f t="shared" si="92"/>
        <v>400</v>
      </c>
      <c r="N98" s="78">
        <f t="shared" si="93"/>
        <v>24000</v>
      </c>
    </row>
    <row r="99" spans="1:14" s="87" customFormat="1" ht="14.25" customHeight="1">
      <c r="A99" s="80">
        <v>43465</v>
      </c>
      <c r="B99" s="81" t="s">
        <v>31</v>
      </c>
      <c r="C99" s="81" t="s">
        <v>53</v>
      </c>
      <c r="D99" s="82">
        <v>400</v>
      </c>
      <c r="E99" s="81" t="s">
        <v>2</v>
      </c>
      <c r="F99" s="81">
        <v>3219</v>
      </c>
      <c r="G99" s="81">
        <v>3254</v>
      </c>
      <c r="H99" s="81"/>
      <c r="I99" s="83"/>
      <c r="J99" s="84">
        <f t="shared" ref="J99:J100" si="94">(IF(E99="SHORT",F99-G99,IF(E99="LONG",G99-F99)))*D99</f>
        <v>-14000</v>
      </c>
      <c r="K99" s="85"/>
      <c r="L99" s="85"/>
      <c r="M99" s="85">
        <f t="shared" ref="M99:M100" si="95">(K99+J99+L99)/D99</f>
        <v>-35</v>
      </c>
      <c r="N99" s="86">
        <f t="shared" ref="N99:N100" si="96">M99*D99</f>
        <v>-14000</v>
      </c>
    </row>
    <row r="100" spans="1:14" s="87" customFormat="1" ht="14.25" customHeight="1">
      <c r="A100" s="80">
        <v>43465</v>
      </c>
      <c r="B100" s="81" t="s">
        <v>5</v>
      </c>
      <c r="C100" s="81" t="s">
        <v>55</v>
      </c>
      <c r="D100" s="82">
        <v>20000</v>
      </c>
      <c r="E100" s="81" t="s">
        <v>2</v>
      </c>
      <c r="F100" s="81">
        <v>174.85</v>
      </c>
      <c r="G100" s="81">
        <v>174</v>
      </c>
      <c r="H100" s="81"/>
      <c r="I100" s="83"/>
      <c r="J100" s="84">
        <f t="shared" si="94"/>
        <v>16999.999999999887</v>
      </c>
      <c r="K100" s="85"/>
      <c r="L100" s="85"/>
      <c r="M100" s="85">
        <f t="shared" si="95"/>
        <v>0.84999999999999432</v>
      </c>
      <c r="N100" s="86">
        <f t="shared" si="96"/>
        <v>16999.999999999887</v>
      </c>
    </row>
    <row r="101" spans="1:14" s="79" customFormat="1" ht="14.25" customHeight="1">
      <c r="A101" s="80">
        <v>43462</v>
      </c>
      <c r="B101" s="81" t="s">
        <v>3</v>
      </c>
      <c r="C101" s="81" t="s">
        <v>55</v>
      </c>
      <c r="D101" s="82">
        <v>4000</v>
      </c>
      <c r="E101" s="81" t="s">
        <v>1</v>
      </c>
      <c r="F101" s="81">
        <v>419.9</v>
      </c>
      <c r="G101" s="81">
        <v>424.7</v>
      </c>
      <c r="H101" s="81"/>
      <c r="I101" s="83"/>
      <c r="J101" s="84">
        <f t="shared" ref="J101:J104" si="97">(IF(E101="SHORT",F101-G101,IF(E101="LONG",G101-F101)))*D101</f>
        <v>19200.000000000044</v>
      </c>
      <c r="K101" s="85"/>
      <c r="L101" s="85"/>
      <c r="M101" s="85">
        <f t="shared" ref="M101:M104" si="98">(K101+J101+L101)/D101</f>
        <v>4.8000000000000105</v>
      </c>
      <c r="N101" s="86">
        <f t="shared" ref="N101:N104" si="99">M101*D101</f>
        <v>19200.000000000044</v>
      </c>
    </row>
    <row r="102" spans="1:14" s="87" customFormat="1" ht="14.25" customHeight="1">
      <c r="A102" s="80">
        <v>43462</v>
      </c>
      <c r="B102" s="81" t="s">
        <v>31</v>
      </c>
      <c r="C102" s="81" t="s">
        <v>53</v>
      </c>
      <c r="D102" s="82">
        <v>400</v>
      </c>
      <c r="E102" s="81" t="s">
        <v>2</v>
      </c>
      <c r="F102" s="81">
        <v>3170</v>
      </c>
      <c r="G102" s="81">
        <v>3125</v>
      </c>
      <c r="H102" s="81"/>
      <c r="I102" s="83"/>
      <c r="J102" s="84">
        <f t="shared" si="97"/>
        <v>18000</v>
      </c>
      <c r="K102" s="85"/>
      <c r="L102" s="85"/>
      <c r="M102" s="85">
        <f t="shared" si="98"/>
        <v>45</v>
      </c>
      <c r="N102" s="86">
        <f t="shared" si="99"/>
        <v>18000</v>
      </c>
    </row>
    <row r="103" spans="1:14" s="87" customFormat="1" ht="14.25" customHeight="1">
      <c r="A103" s="80">
        <v>43462</v>
      </c>
      <c r="B103" s="81" t="s">
        <v>31</v>
      </c>
      <c r="C103" s="81" t="s">
        <v>53</v>
      </c>
      <c r="D103" s="82">
        <v>400</v>
      </c>
      <c r="E103" s="81" t="s">
        <v>1</v>
      </c>
      <c r="F103" s="81">
        <v>3220</v>
      </c>
      <c r="G103" s="81">
        <v>3198</v>
      </c>
      <c r="H103" s="81"/>
      <c r="I103" s="83"/>
      <c r="J103" s="84">
        <f t="shared" si="97"/>
        <v>-8800</v>
      </c>
      <c r="K103" s="85"/>
      <c r="L103" s="85"/>
      <c r="M103" s="85">
        <f t="shared" si="98"/>
        <v>-22</v>
      </c>
      <c r="N103" s="86">
        <f t="shared" si="99"/>
        <v>-8800</v>
      </c>
    </row>
    <row r="104" spans="1:14" s="87" customFormat="1" ht="14.25" customHeight="1">
      <c r="A104" s="72">
        <v>43462</v>
      </c>
      <c r="B104" s="73" t="s">
        <v>5</v>
      </c>
      <c r="C104" s="73" t="s">
        <v>55</v>
      </c>
      <c r="D104" s="74">
        <v>20000</v>
      </c>
      <c r="E104" s="73" t="s">
        <v>2</v>
      </c>
      <c r="F104" s="73">
        <v>179</v>
      </c>
      <c r="G104" s="73">
        <v>178.15</v>
      </c>
      <c r="H104" s="73">
        <v>176.9</v>
      </c>
      <c r="I104" s="75"/>
      <c r="J104" s="76">
        <f t="shared" si="97"/>
        <v>16999.999999999887</v>
      </c>
      <c r="K104" s="77">
        <f t="shared" ref="K104" si="100">(IF(E104="SHORT",IF(H104="",0,G104-H104),IF(E104="LONG",IF(H104="",0,H104-G104))))*D104</f>
        <v>25000</v>
      </c>
      <c r="L104" s="77"/>
      <c r="M104" s="77">
        <f t="shared" si="98"/>
        <v>2.0999999999999943</v>
      </c>
      <c r="N104" s="78">
        <f t="shared" si="99"/>
        <v>41999.999999999884</v>
      </c>
    </row>
    <row r="105" spans="1:14" s="79" customFormat="1" ht="14.25" customHeight="1">
      <c r="A105" s="80">
        <v>43461</v>
      </c>
      <c r="B105" s="81" t="s">
        <v>0</v>
      </c>
      <c r="C105" s="81" t="s">
        <v>56</v>
      </c>
      <c r="D105" s="82">
        <v>200</v>
      </c>
      <c r="E105" s="81" t="s">
        <v>1</v>
      </c>
      <c r="F105" s="81">
        <v>31620</v>
      </c>
      <c r="G105" s="81">
        <v>31720</v>
      </c>
      <c r="H105" s="81"/>
      <c r="I105" s="83"/>
      <c r="J105" s="84">
        <f t="shared" ref="J105:J109" si="101">(IF(E105="SHORT",F105-G105,IF(E105="LONG",G105-F105)))*D105</f>
        <v>20000</v>
      </c>
      <c r="K105" s="85"/>
      <c r="L105" s="85"/>
      <c r="M105" s="85">
        <f t="shared" ref="M105:M109" si="102">(K105+J105+L105)/D105</f>
        <v>100</v>
      </c>
      <c r="N105" s="86">
        <f t="shared" ref="N105:N109" si="103">M105*D105</f>
        <v>20000</v>
      </c>
    </row>
    <row r="106" spans="1:14" s="87" customFormat="1" ht="14.25" customHeight="1">
      <c r="A106" s="80">
        <v>43461</v>
      </c>
      <c r="B106" s="81" t="s">
        <v>3</v>
      </c>
      <c r="C106" s="81" t="s">
        <v>55</v>
      </c>
      <c r="D106" s="82">
        <v>4000</v>
      </c>
      <c r="E106" s="81" t="s">
        <v>2</v>
      </c>
      <c r="F106" s="81">
        <v>420.4</v>
      </c>
      <c r="G106" s="81">
        <v>415.2</v>
      </c>
      <c r="H106" s="81"/>
      <c r="I106" s="83"/>
      <c r="J106" s="84">
        <f t="shared" si="101"/>
        <v>20799.999999999956</v>
      </c>
      <c r="K106" s="85"/>
      <c r="L106" s="85"/>
      <c r="M106" s="85">
        <f t="shared" si="102"/>
        <v>5.1999999999999895</v>
      </c>
      <c r="N106" s="86">
        <f t="shared" si="103"/>
        <v>20799.999999999956</v>
      </c>
    </row>
    <row r="107" spans="1:14" s="79" customFormat="1" ht="14.25" customHeight="1">
      <c r="A107" s="80">
        <v>43461</v>
      </c>
      <c r="B107" s="81" t="s">
        <v>4</v>
      </c>
      <c r="C107" s="81" t="s">
        <v>56</v>
      </c>
      <c r="D107" s="82">
        <v>60</v>
      </c>
      <c r="E107" s="81" t="s">
        <v>2</v>
      </c>
      <c r="F107" s="81">
        <v>38200</v>
      </c>
      <c r="G107" s="81">
        <v>38325</v>
      </c>
      <c r="H107" s="81"/>
      <c r="I107" s="83"/>
      <c r="J107" s="84">
        <f t="shared" si="101"/>
        <v>-7500</v>
      </c>
      <c r="K107" s="85"/>
      <c r="L107" s="85"/>
      <c r="M107" s="85">
        <f t="shared" si="102"/>
        <v>-125</v>
      </c>
      <c r="N107" s="86">
        <f t="shared" si="103"/>
        <v>-7500</v>
      </c>
    </row>
    <row r="108" spans="1:14" s="87" customFormat="1" ht="14.25" customHeight="1">
      <c r="A108" s="80">
        <v>43461</v>
      </c>
      <c r="B108" s="81" t="s">
        <v>31</v>
      </c>
      <c r="C108" s="81" t="s">
        <v>53</v>
      </c>
      <c r="D108" s="82">
        <v>400</v>
      </c>
      <c r="E108" s="81" t="s">
        <v>2</v>
      </c>
      <c r="F108" s="81">
        <v>3245</v>
      </c>
      <c r="G108" s="81">
        <v>3200</v>
      </c>
      <c r="H108" s="81"/>
      <c r="I108" s="83"/>
      <c r="J108" s="84">
        <f t="shared" si="101"/>
        <v>18000</v>
      </c>
      <c r="K108" s="85"/>
      <c r="L108" s="85"/>
      <c r="M108" s="85">
        <f t="shared" si="102"/>
        <v>45</v>
      </c>
      <c r="N108" s="86">
        <f t="shared" si="103"/>
        <v>18000</v>
      </c>
    </row>
    <row r="109" spans="1:14" s="87" customFormat="1" ht="14.25" customHeight="1">
      <c r="A109" s="80">
        <v>43461</v>
      </c>
      <c r="B109" s="81" t="s">
        <v>32</v>
      </c>
      <c r="C109" s="81" t="s">
        <v>53</v>
      </c>
      <c r="D109" s="82">
        <v>5000</v>
      </c>
      <c r="E109" s="81" t="s">
        <v>2</v>
      </c>
      <c r="F109" s="81">
        <v>240.15</v>
      </c>
      <c r="G109" s="81">
        <v>242.55</v>
      </c>
      <c r="H109" s="81"/>
      <c r="I109" s="83"/>
      <c r="J109" s="84">
        <f t="shared" si="101"/>
        <v>-12000.000000000029</v>
      </c>
      <c r="K109" s="85"/>
      <c r="L109" s="85"/>
      <c r="M109" s="85">
        <f t="shared" si="102"/>
        <v>-2.4000000000000057</v>
      </c>
      <c r="N109" s="86">
        <f t="shared" si="103"/>
        <v>-12000.000000000029</v>
      </c>
    </row>
    <row r="110" spans="1:14" s="87" customFormat="1" ht="14.25" customHeight="1">
      <c r="A110" s="72">
        <v>43460</v>
      </c>
      <c r="B110" s="73" t="s">
        <v>31</v>
      </c>
      <c r="C110" s="73" t="s">
        <v>53</v>
      </c>
      <c r="D110" s="74">
        <v>400</v>
      </c>
      <c r="E110" s="73" t="s">
        <v>1</v>
      </c>
      <c r="F110" s="73">
        <v>3038</v>
      </c>
      <c r="G110" s="73">
        <v>3083</v>
      </c>
      <c r="H110" s="73">
        <v>3143</v>
      </c>
      <c r="I110" s="75"/>
      <c r="J110" s="76">
        <f t="shared" ref="J110:J112" si="104">(IF(E110="SHORT",F110-G110,IF(E110="LONG",G110-F110)))*D110</f>
        <v>18000</v>
      </c>
      <c r="K110" s="77">
        <f t="shared" ref="K110" si="105">(IF(E110="SHORT",IF(H110="",0,G110-H110),IF(E110="LONG",IF(H110="",0,H110-G110))))*D110</f>
        <v>24000</v>
      </c>
      <c r="L110" s="77"/>
      <c r="M110" s="77">
        <f t="shared" ref="M110:M112" si="106">(K110+J110+L110)/D110</f>
        <v>105</v>
      </c>
      <c r="N110" s="78">
        <f t="shared" ref="N110:N112" si="107">M110*D110</f>
        <v>42000</v>
      </c>
    </row>
    <row r="111" spans="1:14" s="87" customFormat="1" ht="14.25" customHeight="1">
      <c r="A111" s="80">
        <v>43460</v>
      </c>
      <c r="B111" s="81" t="s">
        <v>6</v>
      </c>
      <c r="C111" s="81" t="s">
        <v>55</v>
      </c>
      <c r="D111" s="82">
        <v>20000</v>
      </c>
      <c r="E111" s="81" t="s">
        <v>1</v>
      </c>
      <c r="F111" s="81">
        <v>139.15</v>
      </c>
      <c r="G111" s="81">
        <v>140</v>
      </c>
      <c r="H111" s="81"/>
      <c r="I111" s="83"/>
      <c r="J111" s="84">
        <f t="shared" si="104"/>
        <v>16999.999999999887</v>
      </c>
      <c r="K111" s="85"/>
      <c r="L111" s="85"/>
      <c r="M111" s="85">
        <f t="shared" si="106"/>
        <v>0.84999999999999432</v>
      </c>
      <c r="N111" s="86">
        <f t="shared" si="107"/>
        <v>16999.999999999887</v>
      </c>
    </row>
    <row r="112" spans="1:14" s="87" customFormat="1" ht="14.25" customHeight="1">
      <c r="A112" s="80">
        <v>43460</v>
      </c>
      <c r="B112" s="81" t="s">
        <v>5</v>
      </c>
      <c r="C112" s="81" t="s">
        <v>55</v>
      </c>
      <c r="D112" s="82">
        <v>20000</v>
      </c>
      <c r="E112" s="81" t="s">
        <v>2</v>
      </c>
      <c r="F112" s="81">
        <v>176.65</v>
      </c>
      <c r="G112" s="81">
        <v>177.35</v>
      </c>
      <c r="H112" s="81"/>
      <c r="I112" s="83"/>
      <c r="J112" s="84">
        <f t="shared" si="104"/>
        <v>-13999.999999999773</v>
      </c>
      <c r="K112" s="85"/>
      <c r="L112" s="85"/>
      <c r="M112" s="85">
        <f t="shared" si="106"/>
        <v>-0.69999999999998863</v>
      </c>
      <c r="N112" s="86">
        <f t="shared" si="107"/>
        <v>-13999.999999999773</v>
      </c>
    </row>
    <row r="113" spans="1:14" s="87" customFormat="1" ht="14.25" customHeight="1">
      <c r="A113" s="80">
        <v>43458</v>
      </c>
      <c r="B113" s="81" t="s">
        <v>0</v>
      </c>
      <c r="C113" s="81" t="s">
        <v>56</v>
      </c>
      <c r="D113" s="82">
        <v>200</v>
      </c>
      <c r="E113" s="81" t="s">
        <v>2</v>
      </c>
      <c r="F113" s="81">
        <v>31330</v>
      </c>
      <c r="G113" s="81">
        <v>31410</v>
      </c>
      <c r="H113" s="81"/>
      <c r="I113" s="83"/>
      <c r="J113" s="84">
        <f t="shared" ref="J113:J116" si="108">(IF(E113="SHORT",F113-G113,IF(E113="LONG",G113-F113)))*D113</f>
        <v>-16000</v>
      </c>
      <c r="K113" s="85"/>
      <c r="L113" s="85"/>
      <c r="M113" s="85">
        <f t="shared" ref="M113:M116" si="109">(K113+J113+L113)/D113</f>
        <v>-80</v>
      </c>
      <c r="N113" s="86">
        <f t="shared" ref="N113:N116" si="110">M113*D113</f>
        <v>-16000</v>
      </c>
    </row>
    <row r="114" spans="1:14" s="87" customFormat="1" ht="14.25" customHeight="1">
      <c r="A114" s="72">
        <v>43458</v>
      </c>
      <c r="B114" s="73" t="s">
        <v>32</v>
      </c>
      <c r="C114" s="73" t="s">
        <v>53</v>
      </c>
      <c r="D114" s="74">
        <v>5000</v>
      </c>
      <c r="E114" s="73" t="s">
        <v>2</v>
      </c>
      <c r="F114" s="73">
        <v>264.75</v>
      </c>
      <c r="G114" s="73">
        <v>260.75</v>
      </c>
      <c r="H114" s="73">
        <v>256.2</v>
      </c>
      <c r="I114" s="75"/>
      <c r="J114" s="76">
        <f t="shared" si="108"/>
        <v>20000</v>
      </c>
      <c r="K114" s="77">
        <f t="shared" ref="K114:K116" si="111">(IF(E114="SHORT",IF(H114="",0,G114-H114),IF(E114="LONG",IF(H114="",0,H114-G114))))*D114</f>
        <v>22750.000000000058</v>
      </c>
      <c r="L114" s="77"/>
      <c r="M114" s="77">
        <f t="shared" si="109"/>
        <v>8.5500000000000114</v>
      </c>
      <c r="N114" s="78">
        <f t="shared" si="110"/>
        <v>42750.000000000058</v>
      </c>
    </row>
    <row r="115" spans="1:14" s="87" customFormat="1" ht="14.25" customHeight="1">
      <c r="A115" s="80">
        <v>43458</v>
      </c>
      <c r="B115" s="81" t="s">
        <v>5</v>
      </c>
      <c r="C115" s="81" t="s">
        <v>55</v>
      </c>
      <c r="D115" s="82">
        <v>20000</v>
      </c>
      <c r="E115" s="81" t="s">
        <v>2</v>
      </c>
      <c r="F115" s="81">
        <v>177.9</v>
      </c>
      <c r="G115" s="81">
        <v>177.05</v>
      </c>
      <c r="H115" s="81"/>
      <c r="I115" s="83"/>
      <c r="J115" s="84">
        <f t="shared" si="108"/>
        <v>16999.999999999887</v>
      </c>
      <c r="K115" s="85"/>
      <c r="L115" s="85"/>
      <c r="M115" s="85">
        <f t="shared" si="109"/>
        <v>0.84999999999999432</v>
      </c>
      <c r="N115" s="86">
        <f t="shared" si="110"/>
        <v>16999.999999999887</v>
      </c>
    </row>
    <row r="116" spans="1:14" s="87" customFormat="1" ht="14.25" customHeight="1">
      <c r="A116" s="72">
        <v>43458</v>
      </c>
      <c r="B116" s="73" t="s">
        <v>31</v>
      </c>
      <c r="C116" s="73" t="s">
        <v>53</v>
      </c>
      <c r="D116" s="74">
        <v>400</v>
      </c>
      <c r="E116" s="73" t="s">
        <v>2</v>
      </c>
      <c r="F116" s="73">
        <v>3235</v>
      </c>
      <c r="G116" s="73">
        <v>3190</v>
      </c>
      <c r="H116" s="73">
        <v>3130</v>
      </c>
      <c r="I116" s="75"/>
      <c r="J116" s="76">
        <f t="shared" si="108"/>
        <v>18000</v>
      </c>
      <c r="K116" s="77">
        <f t="shared" si="111"/>
        <v>24000</v>
      </c>
      <c r="L116" s="77"/>
      <c r="M116" s="77">
        <f t="shared" si="109"/>
        <v>105</v>
      </c>
      <c r="N116" s="78">
        <f t="shared" si="110"/>
        <v>42000</v>
      </c>
    </row>
    <row r="117" spans="1:14" s="79" customFormat="1" ht="14.25" customHeight="1">
      <c r="A117" s="80">
        <v>43455</v>
      </c>
      <c r="B117" s="81" t="s">
        <v>31</v>
      </c>
      <c r="C117" s="81" t="s">
        <v>53</v>
      </c>
      <c r="D117" s="82">
        <v>400</v>
      </c>
      <c r="E117" s="81" t="s">
        <v>1</v>
      </c>
      <c r="F117" s="81">
        <v>3255</v>
      </c>
      <c r="G117" s="81">
        <v>3220</v>
      </c>
      <c r="H117" s="81"/>
      <c r="I117" s="83"/>
      <c r="J117" s="84">
        <f t="shared" ref="J117" si="112">(IF(E117="SHORT",F117-G117,IF(E117="LONG",G117-F117)))*D117</f>
        <v>-14000</v>
      </c>
      <c r="K117" s="85"/>
      <c r="L117" s="85"/>
      <c r="M117" s="85">
        <f t="shared" ref="M117" si="113">(K117+J117+L117)/D117</f>
        <v>-35</v>
      </c>
      <c r="N117" s="86">
        <f t="shared" ref="N117" si="114">M117*D117</f>
        <v>-14000</v>
      </c>
    </row>
    <row r="118" spans="1:14" s="79" customFormat="1" ht="14.25" customHeight="1">
      <c r="A118" s="80">
        <v>43454</v>
      </c>
      <c r="B118" s="81" t="s">
        <v>5</v>
      </c>
      <c r="C118" s="81" t="s">
        <v>55</v>
      </c>
      <c r="D118" s="82">
        <v>20000</v>
      </c>
      <c r="E118" s="81" t="s">
        <v>1</v>
      </c>
      <c r="F118" s="81">
        <v>180.65</v>
      </c>
      <c r="G118" s="81">
        <v>181.5</v>
      </c>
      <c r="H118" s="81"/>
      <c r="I118" s="83"/>
      <c r="J118" s="84">
        <f t="shared" ref="J118:J120" si="115">(IF(E118="SHORT",F118-G118,IF(E118="LONG",G118-F118)))*D118</f>
        <v>16999.999999999887</v>
      </c>
      <c r="K118" s="85"/>
      <c r="L118" s="85"/>
      <c r="M118" s="85">
        <f t="shared" ref="M118:M120" si="116">(K118+J118+L118)/D118</f>
        <v>0.84999999999999432</v>
      </c>
      <c r="N118" s="86">
        <f t="shared" ref="N118:N120" si="117">M118*D118</f>
        <v>16999.999999999887</v>
      </c>
    </row>
    <row r="119" spans="1:14" s="79" customFormat="1" ht="14.25" customHeight="1">
      <c r="A119" s="80">
        <v>43454</v>
      </c>
      <c r="B119" s="81" t="s">
        <v>31</v>
      </c>
      <c r="C119" s="81" t="s">
        <v>53</v>
      </c>
      <c r="D119" s="82">
        <v>400</v>
      </c>
      <c r="E119" s="81" t="s">
        <v>2</v>
      </c>
      <c r="F119" s="81">
        <v>3290</v>
      </c>
      <c r="G119" s="81">
        <v>3245</v>
      </c>
      <c r="H119" s="81"/>
      <c r="I119" s="83"/>
      <c r="J119" s="84">
        <f t="shared" si="115"/>
        <v>18000</v>
      </c>
      <c r="K119" s="85"/>
      <c r="L119" s="85"/>
      <c r="M119" s="85">
        <f t="shared" si="116"/>
        <v>45</v>
      </c>
      <c r="N119" s="86">
        <f t="shared" si="117"/>
        <v>18000</v>
      </c>
    </row>
    <row r="120" spans="1:14" s="87" customFormat="1" ht="14.25" customHeight="1">
      <c r="A120" s="80">
        <v>43454</v>
      </c>
      <c r="B120" s="81" t="s">
        <v>4</v>
      </c>
      <c r="C120" s="81" t="s">
        <v>56</v>
      </c>
      <c r="D120" s="82">
        <v>60</v>
      </c>
      <c r="E120" s="81" t="s">
        <v>1</v>
      </c>
      <c r="F120" s="81">
        <v>37458</v>
      </c>
      <c r="G120" s="81">
        <v>37333</v>
      </c>
      <c r="H120" s="81"/>
      <c r="I120" s="83"/>
      <c r="J120" s="84">
        <f t="shared" si="115"/>
        <v>-7500</v>
      </c>
      <c r="K120" s="85"/>
      <c r="L120" s="85"/>
      <c r="M120" s="85">
        <f t="shared" si="116"/>
        <v>-125</v>
      </c>
      <c r="N120" s="86">
        <f t="shared" si="117"/>
        <v>-7500</v>
      </c>
    </row>
    <row r="121" spans="1:14" s="87" customFormat="1" ht="14.25" customHeight="1">
      <c r="A121" s="80">
        <v>43453</v>
      </c>
      <c r="B121" s="81" t="s">
        <v>31</v>
      </c>
      <c r="C121" s="81" t="s">
        <v>53</v>
      </c>
      <c r="D121" s="82">
        <v>400</v>
      </c>
      <c r="E121" s="81" t="s">
        <v>2</v>
      </c>
      <c r="F121" s="81">
        <v>3315</v>
      </c>
      <c r="G121" s="81">
        <v>3275</v>
      </c>
      <c r="H121" s="81"/>
      <c r="I121" s="83"/>
      <c r="J121" s="84">
        <f t="shared" ref="J121:J125" si="118">(IF(E121="SHORT",F121-G121,IF(E121="LONG",G121-F121)))*D121</f>
        <v>16000</v>
      </c>
      <c r="K121" s="85"/>
      <c r="L121" s="85"/>
      <c r="M121" s="85">
        <f t="shared" ref="M121:M125" si="119">(K121+J121+L121)/D121</f>
        <v>40</v>
      </c>
      <c r="N121" s="86">
        <f t="shared" ref="N121:N125" si="120">M121*D121</f>
        <v>16000</v>
      </c>
    </row>
    <row r="122" spans="1:14" s="87" customFormat="1" ht="14.25" customHeight="1">
      <c r="A122" s="80">
        <v>43453</v>
      </c>
      <c r="B122" s="81" t="s">
        <v>6</v>
      </c>
      <c r="C122" s="81" t="s">
        <v>55</v>
      </c>
      <c r="D122" s="82">
        <v>20000</v>
      </c>
      <c r="E122" s="81" t="s">
        <v>1</v>
      </c>
      <c r="F122" s="81">
        <v>138.15</v>
      </c>
      <c r="G122" s="81">
        <v>137.44999999999999</v>
      </c>
      <c r="H122" s="81"/>
      <c r="I122" s="83"/>
      <c r="J122" s="84">
        <f t="shared" si="118"/>
        <v>-14000.000000000342</v>
      </c>
      <c r="K122" s="85"/>
      <c r="L122" s="85"/>
      <c r="M122" s="85">
        <f t="shared" si="119"/>
        <v>-0.70000000000001705</v>
      </c>
      <c r="N122" s="86">
        <f t="shared" si="120"/>
        <v>-14000.000000000342</v>
      </c>
    </row>
    <row r="123" spans="1:14" s="87" customFormat="1" ht="14.25" customHeight="1">
      <c r="A123" s="80">
        <v>43453</v>
      </c>
      <c r="B123" s="81" t="s">
        <v>0</v>
      </c>
      <c r="C123" s="81" t="s">
        <v>56</v>
      </c>
      <c r="D123" s="82">
        <v>200</v>
      </c>
      <c r="E123" s="81" t="s">
        <v>1</v>
      </c>
      <c r="F123" s="81">
        <v>31168</v>
      </c>
      <c r="G123" s="81">
        <v>31088</v>
      </c>
      <c r="H123" s="81"/>
      <c r="I123" s="83"/>
      <c r="J123" s="84">
        <f t="shared" si="118"/>
        <v>-16000</v>
      </c>
      <c r="K123" s="85"/>
      <c r="L123" s="85"/>
      <c r="M123" s="85">
        <f t="shared" si="119"/>
        <v>-80</v>
      </c>
      <c r="N123" s="86">
        <f t="shared" si="120"/>
        <v>-16000</v>
      </c>
    </row>
    <row r="124" spans="1:14" s="87" customFormat="1" ht="14.25" customHeight="1">
      <c r="A124" s="80">
        <v>43453</v>
      </c>
      <c r="B124" s="81" t="s">
        <v>3</v>
      </c>
      <c r="C124" s="81" t="s">
        <v>55</v>
      </c>
      <c r="D124" s="82">
        <v>4000</v>
      </c>
      <c r="E124" s="81" t="s">
        <v>1</v>
      </c>
      <c r="F124" s="81">
        <v>419.8</v>
      </c>
      <c r="G124" s="81">
        <v>425.05</v>
      </c>
      <c r="H124" s="81"/>
      <c r="I124" s="83"/>
      <c r="J124" s="84">
        <f t="shared" si="118"/>
        <v>21000</v>
      </c>
      <c r="K124" s="85"/>
      <c r="L124" s="85"/>
      <c r="M124" s="85">
        <f t="shared" si="119"/>
        <v>5.25</v>
      </c>
      <c r="N124" s="86">
        <f t="shared" si="120"/>
        <v>21000</v>
      </c>
    </row>
    <row r="125" spans="1:14" s="87" customFormat="1" ht="14.25" customHeight="1">
      <c r="A125" s="80">
        <v>43453</v>
      </c>
      <c r="B125" s="81" t="s">
        <v>5</v>
      </c>
      <c r="C125" s="81" t="s">
        <v>55</v>
      </c>
      <c r="D125" s="82">
        <v>20000</v>
      </c>
      <c r="E125" s="81" t="s">
        <v>1</v>
      </c>
      <c r="F125" s="81">
        <v>180.9</v>
      </c>
      <c r="G125" s="81">
        <v>181.65</v>
      </c>
      <c r="H125" s="81"/>
      <c r="I125" s="83"/>
      <c r="J125" s="84">
        <f t="shared" si="118"/>
        <v>15000</v>
      </c>
      <c r="K125" s="85"/>
      <c r="L125" s="85"/>
      <c r="M125" s="85">
        <f t="shared" si="119"/>
        <v>0.75</v>
      </c>
      <c r="N125" s="86">
        <f t="shared" si="120"/>
        <v>15000</v>
      </c>
    </row>
    <row r="126" spans="1:14" s="87" customFormat="1" ht="14.25" customHeight="1">
      <c r="A126" s="72">
        <v>43452</v>
      </c>
      <c r="B126" s="73" t="s">
        <v>5</v>
      </c>
      <c r="C126" s="73" t="s">
        <v>55</v>
      </c>
      <c r="D126" s="74">
        <v>20000</v>
      </c>
      <c r="E126" s="73" t="s">
        <v>2</v>
      </c>
      <c r="F126" s="73">
        <v>184.1</v>
      </c>
      <c r="G126" s="73">
        <v>183.25</v>
      </c>
      <c r="H126" s="73">
        <v>182</v>
      </c>
      <c r="I126" s="75"/>
      <c r="J126" s="76">
        <f t="shared" ref="J126:J129" si="121">(IF(E126="SHORT",F126-G126,IF(E126="LONG",G126-F126)))*D126</f>
        <v>16999.999999999887</v>
      </c>
      <c r="K126" s="77">
        <f t="shared" ref="K126:K128" si="122">(IF(E126="SHORT",IF(H126="",0,G126-H126),IF(E126="LONG",IF(H126="",0,H126-G126))))*D126</f>
        <v>25000</v>
      </c>
      <c r="L126" s="77"/>
      <c r="M126" s="77">
        <f t="shared" ref="M126:M129" si="123">(K126+J126+L126)/D126</f>
        <v>2.0999999999999943</v>
      </c>
      <c r="N126" s="78">
        <f t="shared" ref="N126:N129" si="124">M126*D126</f>
        <v>41999.999999999884</v>
      </c>
    </row>
    <row r="127" spans="1:14" s="87" customFormat="1" ht="14.25" customHeight="1">
      <c r="A127" s="72">
        <v>43452</v>
      </c>
      <c r="B127" s="73" t="s">
        <v>31</v>
      </c>
      <c r="C127" s="73" t="s">
        <v>53</v>
      </c>
      <c r="D127" s="74">
        <v>400</v>
      </c>
      <c r="E127" s="73" t="s">
        <v>2</v>
      </c>
      <c r="F127" s="73">
        <v>3495</v>
      </c>
      <c r="G127" s="73">
        <v>3450</v>
      </c>
      <c r="H127" s="73">
        <v>3390</v>
      </c>
      <c r="I127" s="75"/>
      <c r="J127" s="76">
        <f t="shared" si="121"/>
        <v>18000</v>
      </c>
      <c r="K127" s="77">
        <f t="shared" si="122"/>
        <v>24000</v>
      </c>
      <c r="L127" s="77"/>
      <c r="M127" s="77">
        <f t="shared" si="123"/>
        <v>105</v>
      </c>
      <c r="N127" s="78">
        <f t="shared" si="124"/>
        <v>42000</v>
      </c>
    </row>
    <row r="128" spans="1:14" s="87" customFormat="1" ht="14.25" customHeight="1">
      <c r="A128" s="72">
        <v>43452</v>
      </c>
      <c r="B128" s="73" t="s">
        <v>0</v>
      </c>
      <c r="C128" s="73" t="s">
        <v>56</v>
      </c>
      <c r="D128" s="74">
        <v>200</v>
      </c>
      <c r="E128" s="73" t="s">
        <v>2</v>
      </c>
      <c r="F128" s="73">
        <v>31483</v>
      </c>
      <c r="G128" s="73">
        <v>31383</v>
      </c>
      <c r="H128" s="73">
        <v>31258</v>
      </c>
      <c r="I128" s="75"/>
      <c r="J128" s="76">
        <f t="shared" si="121"/>
        <v>20000</v>
      </c>
      <c r="K128" s="77">
        <f t="shared" si="122"/>
        <v>25000</v>
      </c>
      <c r="L128" s="77"/>
      <c r="M128" s="77">
        <f t="shared" si="123"/>
        <v>225</v>
      </c>
      <c r="N128" s="78">
        <f t="shared" si="124"/>
        <v>45000</v>
      </c>
    </row>
    <row r="129" spans="1:14" s="87" customFormat="1" ht="14.25" customHeight="1">
      <c r="A129" s="80">
        <v>43452</v>
      </c>
      <c r="B129" s="81" t="s">
        <v>32</v>
      </c>
      <c r="C129" s="81" t="s">
        <v>53</v>
      </c>
      <c r="D129" s="82">
        <v>5000</v>
      </c>
      <c r="E129" s="81" t="s">
        <v>2</v>
      </c>
      <c r="F129" s="81">
        <v>259</v>
      </c>
      <c r="G129" s="81">
        <v>255.25</v>
      </c>
      <c r="H129" s="81"/>
      <c r="I129" s="83"/>
      <c r="J129" s="84">
        <f t="shared" si="121"/>
        <v>18750</v>
      </c>
      <c r="K129" s="85"/>
      <c r="L129" s="85"/>
      <c r="M129" s="85">
        <f t="shared" si="123"/>
        <v>3.75</v>
      </c>
      <c r="N129" s="86">
        <f t="shared" si="124"/>
        <v>18750</v>
      </c>
    </row>
    <row r="130" spans="1:14" s="87" customFormat="1" ht="14.25" customHeight="1">
      <c r="A130" s="80">
        <v>43451</v>
      </c>
      <c r="B130" s="81" t="s">
        <v>5</v>
      </c>
      <c r="C130" s="81" t="s">
        <v>55</v>
      </c>
      <c r="D130" s="82">
        <v>20000</v>
      </c>
      <c r="E130" s="81" t="s">
        <v>2</v>
      </c>
      <c r="F130" s="81">
        <v>184.25</v>
      </c>
      <c r="G130" s="81">
        <v>183.4</v>
      </c>
      <c r="H130" s="81"/>
      <c r="I130" s="83"/>
      <c r="J130" s="84">
        <f t="shared" ref="J130" si="125">(IF(E130="SHORT",F130-G130,IF(E130="LONG",G130-F130)))*D130</f>
        <v>16999.999999999887</v>
      </c>
      <c r="K130" s="85"/>
      <c r="L130" s="85"/>
      <c r="M130" s="85">
        <f t="shared" ref="M130" si="126">(K130+J130+L130)/D130</f>
        <v>0.84999999999999432</v>
      </c>
      <c r="N130" s="86">
        <f t="shared" ref="N130" si="127">M130*D130</f>
        <v>16999.999999999887</v>
      </c>
    </row>
    <row r="131" spans="1:14" s="87" customFormat="1" ht="14.25" customHeight="1">
      <c r="A131" s="80">
        <v>43451</v>
      </c>
      <c r="B131" s="81" t="s">
        <v>3</v>
      </c>
      <c r="C131" s="81" t="s">
        <v>55</v>
      </c>
      <c r="D131" s="82">
        <v>4000</v>
      </c>
      <c r="E131" s="81" t="s">
        <v>2</v>
      </c>
      <c r="F131" s="81">
        <v>440.05</v>
      </c>
      <c r="G131" s="81">
        <v>435.55</v>
      </c>
      <c r="H131" s="81"/>
      <c r="I131" s="83"/>
      <c r="J131" s="84">
        <f t="shared" ref="J131:J135" si="128">(IF(E131="SHORT",F131-G131,IF(E131="LONG",G131-F131)))*D131</f>
        <v>18000</v>
      </c>
      <c r="K131" s="85"/>
      <c r="L131" s="85"/>
      <c r="M131" s="85">
        <f t="shared" ref="M131:M135" si="129">(K131+J131+L131)/D131</f>
        <v>4.5</v>
      </c>
      <c r="N131" s="86">
        <f t="shared" ref="N131:N135" si="130">M131*D131</f>
        <v>18000</v>
      </c>
    </row>
    <row r="132" spans="1:14" s="79" customFormat="1" ht="14.25" customHeight="1">
      <c r="A132" s="80">
        <v>43451</v>
      </c>
      <c r="B132" s="81" t="s">
        <v>6</v>
      </c>
      <c r="C132" s="81" t="s">
        <v>55</v>
      </c>
      <c r="D132" s="82">
        <v>20000</v>
      </c>
      <c r="E132" s="81" t="s">
        <v>1</v>
      </c>
      <c r="F132" s="81">
        <v>140.25</v>
      </c>
      <c r="G132" s="81">
        <v>139.55000000000001</v>
      </c>
      <c r="H132" s="81"/>
      <c r="I132" s="83"/>
      <c r="J132" s="84">
        <f t="shared" si="128"/>
        <v>-13999.999999999773</v>
      </c>
      <c r="K132" s="85"/>
      <c r="L132" s="85"/>
      <c r="M132" s="85">
        <f t="shared" si="129"/>
        <v>-0.69999999999998863</v>
      </c>
      <c r="N132" s="86">
        <f t="shared" si="130"/>
        <v>-13999.999999999773</v>
      </c>
    </row>
    <row r="133" spans="1:14" s="79" customFormat="1" ht="14.25" customHeight="1">
      <c r="A133" s="80">
        <v>43451</v>
      </c>
      <c r="B133" s="81" t="s">
        <v>31</v>
      </c>
      <c r="C133" s="81" t="s">
        <v>53</v>
      </c>
      <c r="D133" s="82">
        <v>400</v>
      </c>
      <c r="E133" s="81" t="s">
        <v>2</v>
      </c>
      <c r="F133" s="81">
        <v>3673</v>
      </c>
      <c r="G133" s="81">
        <v>3708</v>
      </c>
      <c r="H133" s="81"/>
      <c r="I133" s="83"/>
      <c r="J133" s="84">
        <f t="shared" si="128"/>
        <v>-14000</v>
      </c>
      <c r="K133" s="85"/>
      <c r="L133" s="85"/>
      <c r="M133" s="85">
        <f t="shared" si="129"/>
        <v>-35</v>
      </c>
      <c r="N133" s="86">
        <f t="shared" si="130"/>
        <v>-14000</v>
      </c>
    </row>
    <row r="134" spans="1:14" s="87" customFormat="1" ht="14.25" customHeight="1">
      <c r="A134" s="80">
        <v>43451</v>
      </c>
      <c r="B134" s="81" t="s">
        <v>0</v>
      </c>
      <c r="C134" s="81" t="s">
        <v>56</v>
      </c>
      <c r="D134" s="82">
        <v>200</v>
      </c>
      <c r="E134" s="81" t="s">
        <v>1</v>
      </c>
      <c r="F134" s="81">
        <v>31444</v>
      </c>
      <c r="G134" s="81">
        <v>31544</v>
      </c>
      <c r="H134" s="81"/>
      <c r="I134" s="83"/>
      <c r="J134" s="84">
        <f t="shared" si="128"/>
        <v>20000</v>
      </c>
      <c r="K134" s="85"/>
      <c r="L134" s="85"/>
      <c r="M134" s="85">
        <f t="shared" si="129"/>
        <v>100</v>
      </c>
      <c r="N134" s="86">
        <f t="shared" si="130"/>
        <v>20000</v>
      </c>
    </row>
    <row r="135" spans="1:14" s="87" customFormat="1" ht="14.25" customHeight="1">
      <c r="A135" s="80">
        <v>43451</v>
      </c>
      <c r="B135" s="81" t="s">
        <v>4</v>
      </c>
      <c r="C135" s="81" t="s">
        <v>56</v>
      </c>
      <c r="D135" s="82">
        <v>60</v>
      </c>
      <c r="E135" s="81" t="s">
        <v>1</v>
      </c>
      <c r="F135" s="81">
        <v>38015</v>
      </c>
      <c r="G135" s="81">
        <v>38190</v>
      </c>
      <c r="H135" s="81"/>
      <c r="I135" s="83"/>
      <c r="J135" s="84">
        <f t="shared" si="128"/>
        <v>10500</v>
      </c>
      <c r="K135" s="85"/>
      <c r="L135" s="85"/>
      <c r="M135" s="85">
        <f t="shared" si="129"/>
        <v>175</v>
      </c>
      <c r="N135" s="86">
        <f t="shared" si="130"/>
        <v>10500</v>
      </c>
    </row>
    <row r="136" spans="1:14" s="87" customFormat="1" ht="14.25" customHeight="1">
      <c r="A136" s="80">
        <v>43448</v>
      </c>
      <c r="B136" s="81" t="s">
        <v>6</v>
      </c>
      <c r="C136" s="81" t="s">
        <v>55</v>
      </c>
      <c r="D136" s="82">
        <v>20000</v>
      </c>
      <c r="E136" s="81" t="s">
        <v>1</v>
      </c>
      <c r="F136" s="81">
        <v>139.9</v>
      </c>
      <c r="G136" s="81">
        <v>140.5</v>
      </c>
      <c r="H136" s="81"/>
      <c r="I136" s="83"/>
      <c r="J136" s="84">
        <f>(IF(E136="SHORT",F136-G136,IF(E136="LONG",G136-F136)))*D136</f>
        <v>11999.999999999887</v>
      </c>
      <c r="K136" s="85"/>
      <c r="L136" s="85"/>
      <c r="M136" s="85">
        <f>(K136+J136+L136)/D136</f>
        <v>0.59999999999999432</v>
      </c>
      <c r="N136" s="86">
        <f>M136*D136</f>
        <v>11999.999999999887</v>
      </c>
    </row>
    <row r="137" spans="1:14" s="87" customFormat="1" ht="14.25" customHeight="1">
      <c r="A137" s="80">
        <v>43448</v>
      </c>
      <c r="B137" s="81" t="s">
        <v>49</v>
      </c>
      <c r="C137" s="81" t="s">
        <v>55</v>
      </c>
      <c r="D137" s="82">
        <v>20000</v>
      </c>
      <c r="E137" s="81" t="s">
        <v>2</v>
      </c>
      <c r="F137" s="81">
        <v>137.65</v>
      </c>
      <c r="G137" s="81">
        <v>137.5</v>
      </c>
      <c r="H137" s="81"/>
      <c r="I137" s="83"/>
      <c r="J137" s="84">
        <f>(IF(E137="SHORT",F137-G137,IF(E137="LONG",G137-F137)))*D137</f>
        <v>3000.0000000001137</v>
      </c>
      <c r="K137" s="85"/>
      <c r="L137" s="85"/>
      <c r="M137" s="85">
        <f>(K137+J137+L137)/D137</f>
        <v>0.15000000000000568</v>
      </c>
      <c r="N137" s="86">
        <f>M137*D137</f>
        <v>3000.0000000001137</v>
      </c>
    </row>
    <row r="138" spans="1:14" s="87" customFormat="1" ht="14.25" customHeight="1">
      <c r="A138" s="80">
        <v>43448</v>
      </c>
      <c r="B138" s="81" t="s">
        <v>0</v>
      </c>
      <c r="C138" s="81" t="s">
        <v>56</v>
      </c>
      <c r="D138" s="82">
        <v>200</v>
      </c>
      <c r="E138" s="81" t="s">
        <v>1</v>
      </c>
      <c r="F138" s="81">
        <v>31557</v>
      </c>
      <c r="G138" s="81">
        <v>31587</v>
      </c>
      <c r="H138" s="81"/>
      <c r="I138" s="83"/>
      <c r="J138" s="84">
        <f>(IF(E138="SHORT",F138-G138,IF(E138="LONG",G138-F138)))*D138</f>
        <v>6000</v>
      </c>
      <c r="K138" s="85"/>
      <c r="L138" s="85"/>
      <c r="M138" s="85">
        <f>(K138+J138+L138)/D138</f>
        <v>30</v>
      </c>
      <c r="N138" s="86">
        <f>M138*D138</f>
        <v>6000</v>
      </c>
    </row>
    <row r="139" spans="1:14" s="87" customFormat="1" ht="14.25" customHeight="1">
      <c r="A139" s="80">
        <v>43448</v>
      </c>
      <c r="B139" s="81" t="s">
        <v>31</v>
      </c>
      <c r="C139" s="81" t="s">
        <v>53</v>
      </c>
      <c r="D139" s="82">
        <v>400</v>
      </c>
      <c r="E139" s="81" t="s">
        <v>1</v>
      </c>
      <c r="F139" s="81">
        <v>3774</v>
      </c>
      <c r="G139" s="81">
        <v>3798</v>
      </c>
      <c r="H139" s="81"/>
      <c r="I139" s="83"/>
      <c r="J139" s="84">
        <f>(IF(E139="SHORT",F139-G139,IF(E139="LONG",G139-F139)))*D139</f>
        <v>9600</v>
      </c>
      <c r="K139" s="85"/>
      <c r="L139" s="85"/>
      <c r="M139" s="85">
        <f>(K139+J139+L139)/D139</f>
        <v>24</v>
      </c>
      <c r="N139" s="86">
        <f>M139*D139</f>
        <v>9600</v>
      </c>
    </row>
    <row r="140" spans="1:14" s="87" customFormat="1" ht="14.25" customHeight="1">
      <c r="A140" s="80">
        <v>43447</v>
      </c>
      <c r="B140" s="81" t="s">
        <v>31</v>
      </c>
      <c r="C140" s="81" t="s">
        <v>53</v>
      </c>
      <c r="D140" s="82">
        <v>400</v>
      </c>
      <c r="E140" s="81" t="s">
        <v>1</v>
      </c>
      <c r="F140" s="81">
        <v>3689</v>
      </c>
      <c r="G140" s="81">
        <v>3654</v>
      </c>
      <c r="H140" s="81"/>
      <c r="I140" s="83"/>
      <c r="J140" s="84">
        <f t="shared" ref="J140:J144" si="131">(IF(E140="SHORT",F140-G140,IF(E140="LONG",G140-F140)))*D140</f>
        <v>-14000</v>
      </c>
      <c r="K140" s="85"/>
      <c r="L140" s="85"/>
      <c r="M140" s="85">
        <f t="shared" ref="M140:M144" si="132">(K140+J140+L140)/D140</f>
        <v>-35</v>
      </c>
      <c r="N140" s="86">
        <f t="shared" ref="N140:N144" si="133">M140*D140</f>
        <v>-14000</v>
      </c>
    </row>
    <row r="141" spans="1:14" s="87" customFormat="1" ht="14.25" customHeight="1">
      <c r="A141" s="72">
        <v>43447</v>
      </c>
      <c r="B141" s="73" t="s">
        <v>5</v>
      </c>
      <c r="C141" s="73" t="s">
        <v>55</v>
      </c>
      <c r="D141" s="74">
        <v>20000</v>
      </c>
      <c r="E141" s="73" t="s">
        <v>2</v>
      </c>
      <c r="F141" s="73">
        <v>187.95</v>
      </c>
      <c r="G141" s="73">
        <v>187.1</v>
      </c>
      <c r="H141" s="73">
        <v>185.9</v>
      </c>
      <c r="I141" s="75"/>
      <c r="J141" s="76">
        <f t="shared" si="131"/>
        <v>16999.999999999887</v>
      </c>
      <c r="K141" s="77">
        <f t="shared" ref="K141:K142" si="134">(IF(E141="SHORT",IF(H141="",0,G141-H141),IF(E141="LONG",IF(H141="",0,H141-G141))))*D141</f>
        <v>23999.999999999774</v>
      </c>
      <c r="L141" s="77"/>
      <c r="M141" s="77">
        <f t="shared" si="132"/>
        <v>2.0499999999999834</v>
      </c>
      <c r="N141" s="78">
        <f t="shared" si="133"/>
        <v>40999.999999999665</v>
      </c>
    </row>
    <row r="142" spans="1:14" s="87" customFormat="1" ht="14.25" customHeight="1">
      <c r="A142" s="72">
        <v>43447</v>
      </c>
      <c r="B142" s="73" t="s">
        <v>6</v>
      </c>
      <c r="C142" s="73" t="s">
        <v>55</v>
      </c>
      <c r="D142" s="74">
        <v>20000</v>
      </c>
      <c r="E142" s="73" t="s">
        <v>2</v>
      </c>
      <c r="F142" s="73">
        <v>141.80000000000001</v>
      </c>
      <c r="G142" s="73">
        <v>140.94999999999999</v>
      </c>
      <c r="H142" s="73">
        <v>139.69999999999999</v>
      </c>
      <c r="I142" s="75"/>
      <c r="J142" s="76">
        <f t="shared" si="131"/>
        <v>17000.000000000455</v>
      </c>
      <c r="K142" s="77">
        <f t="shared" si="134"/>
        <v>25000</v>
      </c>
      <c r="L142" s="77"/>
      <c r="M142" s="77">
        <f t="shared" si="132"/>
        <v>2.1000000000000227</v>
      </c>
      <c r="N142" s="78">
        <f t="shared" si="133"/>
        <v>42000.000000000451</v>
      </c>
    </row>
    <row r="143" spans="1:14" s="87" customFormat="1" ht="14.25" customHeight="1">
      <c r="A143" s="80">
        <v>43447</v>
      </c>
      <c r="B143" s="81" t="s">
        <v>4</v>
      </c>
      <c r="C143" s="81" t="s">
        <v>56</v>
      </c>
      <c r="D143" s="82">
        <v>60</v>
      </c>
      <c r="E143" s="81" t="s">
        <v>1</v>
      </c>
      <c r="F143" s="81">
        <v>38380</v>
      </c>
      <c r="G143" s="81">
        <v>38255</v>
      </c>
      <c r="H143" s="81"/>
      <c r="I143" s="83"/>
      <c r="J143" s="84">
        <f t="shared" si="131"/>
        <v>-7500</v>
      </c>
      <c r="K143" s="85"/>
      <c r="L143" s="85"/>
      <c r="M143" s="85">
        <f t="shared" si="132"/>
        <v>-125</v>
      </c>
      <c r="N143" s="86">
        <f t="shared" si="133"/>
        <v>-7500</v>
      </c>
    </row>
    <row r="144" spans="1:14" s="87" customFormat="1" ht="14.25" customHeight="1">
      <c r="A144" s="80">
        <v>43447</v>
      </c>
      <c r="B144" s="81" t="s">
        <v>0</v>
      </c>
      <c r="C144" s="81" t="s">
        <v>56</v>
      </c>
      <c r="D144" s="82">
        <v>200</v>
      </c>
      <c r="E144" s="81" t="s">
        <v>1</v>
      </c>
      <c r="F144" s="81">
        <v>31615</v>
      </c>
      <c r="G144" s="81">
        <v>31535</v>
      </c>
      <c r="H144" s="81"/>
      <c r="I144" s="83"/>
      <c r="J144" s="84">
        <f t="shared" si="131"/>
        <v>-16000</v>
      </c>
      <c r="K144" s="85"/>
      <c r="L144" s="85"/>
      <c r="M144" s="85">
        <f t="shared" si="132"/>
        <v>-80</v>
      </c>
      <c r="N144" s="86">
        <f t="shared" si="133"/>
        <v>-16000</v>
      </c>
    </row>
    <row r="145" spans="1:14" s="87" customFormat="1" ht="14.25" customHeight="1">
      <c r="A145" s="80">
        <v>43446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3782</v>
      </c>
      <c r="G145" s="81">
        <v>3810</v>
      </c>
      <c r="H145" s="81"/>
      <c r="I145" s="83"/>
      <c r="J145" s="84">
        <f t="shared" ref="J145:J148" si="135">(IF(E145="SHORT",F145-G145,IF(E145="LONG",G145-F145)))*D145</f>
        <v>11200</v>
      </c>
      <c r="K145" s="85"/>
      <c r="L145" s="85"/>
      <c r="M145" s="85">
        <f t="shared" ref="M145:M148" si="136">(K145+J145+L145)/D145</f>
        <v>28</v>
      </c>
      <c r="N145" s="86">
        <f t="shared" ref="N145:N148" si="137">M145*D145</f>
        <v>11200</v>
      </c>
    </row>
    <row r="146" spans="1:14" s="79" customFormat="1" ht="14.25" customHeight="1">
      <c r="A146" s="80">
        <v>43446</v>
      </c>
      <c r="B146" s="81" t="s">
        <v>4</v>
      </c>
      <c r="C146" s="81" t="s">
        <v>56</v>
      </c>
      <c r="D146" s="82">
        <v>60</v>
      </c>
      <c r="E146" s="81" t="s">
        <v>1</v>
      </c>
      <c r="F146" s="81">
        <v>38341</v>
      </c>
      <c r="G146" s="81">
        <v>38516</v>
      </c>
      <c r="H146" s="81"/>
      <c r="I146" s="83"/>
      <c r="J146" s="84">
        <f t="shared" si="135"/>
        <v>10500</v>
      </c>
      <c r="K146" s="85"/>
      <c r="L146" s="85"/>
      <c r="M146" s="85">
        <f t="shared" si="136"/>
        <v>175</v>
      </c>
      <c r="N146" s="86">
        <f t="shared" si="137"/>
        <v>10500</v>
      </c>
    </row>
    <row r="147" spans="1:14" s="79" customFormat="1" ht="14.25" customHeight="1">
      <c r="A147" s="80">
        <v>43446</v>
      </c>
      <c r="B147" s="81" t="s">
        <v>6</v>
      </c>
      <c r="C147" s="81" t="s">
        <v>55</v>
      </c>
      <c r="D147" s="82">
        <v>20000</v>
      </c>
      <c r="E147" s="81" t="s">
        <v>2</v>
      </c>
      <c r="F147" s="81">
        <v>142.94999999999999</v>
      </c>
      <c r="G147" s="81">
        <v>142.1</v>
      </c>
      <c r="H147" s="81"/>
      <c r="I147" s="83"/>
      <c r="J147" s="84">
        <f t="shared" si="135"/>
        <v>16999.999999999887</v>
      </c>
      <c r="K147" s="85"/>
      <c r="L147" s="85"/>
      <c r="M147" s="85">
        <f t="shared" si="136"/>
        <v>0.84999999999999432</v>
      </c>
      <c r="N147" s="86">
        <f t="shared" si="137"/>
        <v>16999.999999999887</v>
      </c>
    </row>
    <row r="148" spans="1:14" s="79" customFormat="1" ht="14.25" customHeight="1">
      <c r="A148" s="80">
        <v>43446</v>
      </c>
      <c r="B148" s="81" t="s">
        <v>48</v>
      </c>
      <c r="C148" s="81" t="s">
        <v>55</v>
      </c>
      <c r="D148" s="82">
        <v>1000</v>
      </c>
      <c r="E148" s="81" t="s">
        <v>2</v>
      </c>
      <c r="F148" s="81">
        <v>776.5</v>
      </c>
      <c r="G148" s="81">
        <v>773.3</v>
      </c>
      <c r="H148" s="81"/>
      <c r="I148" s="83"/>
      <c r="J148" s="84">
        <f t="shared" si="135"/>
        <v>3200.0000000000455</v>
      </c>
      <c r="K148" s="85"/>
      <c r="L148" s="85"/>
      <c r="M148" s="85">
        <f t="shared" si="136"/>
        <v>3.2000000000000455</v>
      </c>
      <c r="N148" s="86">
        <f t="shared" si="137"/>
        <v>3200.0000000000455</v>
      </c>
    </row>
    <row r="149" spans="1:14" s="79" customFormat="1" ht="14.25" customHeight="1">
      <c r="A149" s="80">
        <v>43445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3683</v>
      </c>
      <c r="G149" s="81">
        <v>3718</v>
      </c>
      <c r="H149" s="81"/>
      <c r="I149" s="83"/>
      <c r="J149" s="84">
        <f t="shared" ref="J149:J152" si="138">(IF(E149="SHORT",F149-G149,IF(E149="LONG",G149-F149)))*D149</f>
        <v>-14000</v>
      </c>
      <c r="K149" s="85"/>
      <c r="L149" s="85"/>
      <c r="M149" s="85">
        <f t="shared" ref="M149:M152" si="139">(K149+J149+L149)/D149</f>
        <v>-35</v>
      </c>
      <c r="N149" s="86">
        <f t="shared" ref="N149:N152" si="140">M149*D149</f>
        <v>-14000</v>
      </c>
    </row>
    <row r="150" spans="1:14" s="87" customFormat="1" ht="14.25" customHeight="1">
      <c r="A150" s="80">
        <v>43445</v>
      </c>
      <c r="B150" s="81" t="s">
        <v>31</v>
      </c>
      <c r="C150" s="81" t="s">
        <v>53</v>
      </c>
      <c r="D150" s="82">
        <v>400</v>
      </c>
      <c r="E150" s="81" t="s">
        <v>1</v>
      </c>
      <c r="F150" s="81">
        <v>3711</v>
      </c>
      <c r="G150" s="81">
        <v>3756</v>
      </c>
      <c r="H150" s="81"/>
      <c r="I150" s="83"/>
      <c r="J150" s="84">
        <f t="shared" si="138"/>
        <v>18000</v>
      </c>
      <c r="K150" s="85"/>
      <c r="L150" s="85"/>
      <c r="M150" s="85">
        <f t="shared" si="139"/>
        <v>45</v>
      </c>
      <c r="N150" s="86">
        <f t="shared" si="140"/>
        <v>18000</v>
      </c>
    </row>
    <row r="151" spans="1:14" s="79" customFormat="1" ht="14.25" customHeight="1">
      <c r="A151" s="80">
        <v>43445</v>
      </c>
      <c r="B151" s="81" t="s">
        <v>4</v>
      </c>
      <c r="C151" s="81" t="s">
        <v>56</v>
      </c>
      <c r="D151" s="82">
        <v>60</v>
      </c>
      <c r="E151" s="81" t="s">
        <v>1</v>
      </c>
      <c r="F151" s="81">
        <v>38291</v>
      </c>
      <c r="G151" s="81">
        <v>38466</v>
      </c>
      <c r="H151" s="81"/>
      <c r="I151" s="83"/>
      <c r="J151" s="84">
        <f t="shared" si="138"/>
        <v>10500</v>
      </c>
      <c r="K151" s="85"/>
      <c r="L151" s="85"/>
      <c r="M151" s="85">
        <f t="shared" si="139"/>
        <v>175</v>
      </c>
      <c r="N151" s="86">
        <f t="shared" si="140"/>
        <v>10500</v>
      </c>
    </row>
    <row r="152" spans="1:14" s="87" customFormat="1" ht="14.25" customHeight="1">
      <c r="A152" s="80">
        <v>43445</v>
      </c>
      <c r="B152" s="81" t="s">
        <v>6</v>
      </c>
      <c r="C152" s="81" t="s">
        <v>55</v>
      </c>
      <c r="D152" s="82">
        <v>20000</v>
      </c>
      <c r="E152" s="81" t="s">
        <v>1</v>
      </c>
      <c r="F152" s="81">
        <v>142.1</v>
      </c>
      <c r="G152" s="81">
        <v>142.94999999999999</v>
      </c>
      <c r="H152" s="81"/>
      <c r="I152" s="83"/>
      <c r="J152" s="84">
        <f t="shared" si="138"/>
        <v>16999.999999999887</v>
      </c>
      <c r="K152" s="85"/>
      <c r="L152" s="85"/>
      <c r="M152" s="85">
        <f t="shared" si="139"/>
        <v>0.84999999999999432</v>
      </c>
      <c r="N152" s="86">
        <f t="shared" si="140"/>
        <v>16999.999999999887</v>
      </c>
    </row>
    <row r="153" spans="1:14" s="87" customFormat="1" ht="14.25" customHeight="1">
      <c r="A153" s="80">
        <v>43444</v>
      </c>
      <c r="B153" s="81" t="s">
        <v>31</v>
      </c>
      <c r="C153" s="81" t="s">
        <v>53</v>
      </c>
      <c r="D153" s="82">
        <v>400</v>
      </c>
      <c r="E153" s="81" t="s">
        <v>2</v>
      </c>
      <c r="F153" s="81">
        <v>3760</v>
      </c>
      <c r="G153" s="81">
        <v>3729</v>
      </c>
      <c r="H153" s="81"/>
      <c r="I153" s="83"/>
      <c r="J153" s="84">
        <f t="shared" ref="J153:J155" si="141">(IF(E153="SHORT",F153-G153,IF(E153="LONG",G153-F153)))*D153</f>
        <v>12400</v>
      </c>
      <c r="K153" s="85"/>
      <c r="L153" s="85"/>
      <c r="M153" s="85">
        <f t="shared" ref="M153:M155" si="142">(K153+J153+L153)/D153</f>
        <v>31</v>
      </c>
      <c r="N153" s="86">
        <f t="shared" ref="N153:N155" si="143">M153*D153</f>
        <v>12400</v>
      </c>
    </row>
    <row r="154" spans="1:14" s="87" customFormat="1" ht="14.25" customHeight="1">
      <c r="A154" s="80">
        <v>43444</v>
      </c>
      <c r="B154" s="81" t="s">
        <v>4</v>
      </c>
      <c r="C154" s="81" t="s">
        <v>56</v>
      </c>
      <c r="D154" s="82">
        <v>60</v>
      </c>
      <c r="E154" s="81" t="s">
        <v>2</v>
      </c>
      <c r="F154" s="81">
        <v>37778</v>
      </c>
      <c r="G154" s="81">
        <v>37903</v>
      </c>
      <c r="H154" s="81"/>
      <c r="I154" s="83"/>
      <c r="J154" s="84">
        <f t="shared" si="141"/>
        <v>-7500</v>
      </c>
      <c r="K154" s="85"/>
      <c r="L154" s="85"/>
      <c r="M154" s="85">
        <f t="shared" si="142"/>
        <v>-125</v>
      </c>
      <c r="N154" s="86">
        <f t="shared" si="143"/>
        <v>-7500</v>
      </c>
    </row>
    <row r="155" spans="1:14" s="87" customFormat="1" ht="14.25" customHeight="1">
      <c r="A155" s="72">
        <v>43444</v>
      </c>
      <c r="B155" s="73" t="s">
        <v>5</v>
      </c>
      <c r="C155" s="73" t="s">
        <v>55</v>
      </c>
      <c r="D155" s="74">
        <v>20000</v>
      </c>
      <c r="E155" s="73" t="s">
        <v>1</v>
      </c>
      <c r="F155" s="73">
        <v>187.35</v>
      </c>
      <c r="G155" s="73">
        <v>188.2</v>
      </c>
      <c r="H155" s="73">
        <v>189.45</v>
      </c>
      <c r="I155" s="75"/>
      <c r="J155" s="76">
        <f t="shared" si="141"/>
        <v>16999.999999999887</v>
      </c>
      <c r="K155" s="77">
        <f t="shared" ref="K155" si="144">(IF(E155="SHORT",IF(H155="",0,G155-H155),IF(E155="LONG",IF(H155="",0,H155-G155))))*D155</f>
        <v>25000</v>
      </c>
      <c r="L155" s="77"/>
      <c r="M155" s="77">
        <f t="shared" si="142"/>
        <v>2.0999999999999943</v>
      </c>
      <c r="N155" s="78">
        <f t="shared" si="143"/>
        <v>41999.999999999884</v>
      </c>
    </row>
    <row r="156" spans="1:14" s="79" customFormat="1" ht="14.25" customHeight="1">
      <c r="A156" s="72">
        <v>43441</v>
      </c>
      <c r="B156" s="73" t="s">
        <v>31</v>
      </c>
      <c r="C156" s="73" t="s">
        <v>53</v>
      </c>
      <c r="D156" s="74">
        <v>400</v>
      </c>
      <c r="E156" s="73" t="s">
        <v>1</v>
      </c>
      <c r="F156" s="73">
        <v>3630</v>
      </c>
      <c r="G156" s="73">
        <v>3675</v>
      </c>
      <c r="H156" s="73">
        <v>3735</v>
      </c>
      <c r="I156" s="75"/>
      <c r="J156" s="76">
        <f t="shared" ref="J156:J160" si="145">(IF(E156="SHORT",F156-G156,IF(E156="LONG",G156-F156)))*D156</f>
        <v>18000</v>
      </c>
      <c r="K156" s="77">
        <f t="shared" ref="K156:K160" si="146">(IF(E156="SHORT",IF(H156="",0,G156-H156),IF(E156="LONG",IF(H156="",0,H156-G156))))*D156</f>
        <v>24000</v>
      </c>
      <c r="L156" s="77"/>
      <c r="M156" s="77">
        <f t="shared" ref="M156:M160" si="147">(K156+J156+L156)/D156</f>
        <v>105</v>
      </c>
      <c r="N156" s="78">
        <f t="shared" ref="N156:N160" si="148">M156*D156</f>
        <v>42000</v>
      </c>
    </row>
    <row r="157" spans="1:14" s="87" customFormat="1" ht="14.25" customHeight="1">
      <c r="A157" s="72">
        <v>43441</v>
      </c>
      <c r="B157" s="73" t="s">
        <v>5</v>
      </c>
      <c r="C157" s="73" t="s">
        <v>55</v>
      </c>
      <c r="D157" s="74">
        <v>20000</v>
      </c>
      <c r="E157" s="73" t="s">
        <v>1</v>
      </c>
      <c r="F157" s="73">
        <v>188.45</v>
      </c>
      <c r="G157" s="73">
        <v>189.3</v>
      </c>
      <c r="H157" s="73">
        <v>190.55</v>
      </c>
      <c r="I157" s="75"/>
      <c r="J157" s="76">
        <f t="shared" si="145"/>
        <v>17000.000000000455</v>
      </c>
      <c r="K157" s="77">
        <f t="shared" si="146"/>
        <v>25000</v>
      </c>
      <c r="L157" s="77"/>
      <c r="M157" s="77">
        <f t="shared" si="147"/>
        <v>2.1000000000000227</v>
      </c>
      <c r="N157" s="78">
        <f t="shared" si="148"/>
        <v>42000.000000000451</v>
      </c>
    </row>
    <row r="158" spans="1:14" s="87" customFormat="1" ht="14.25" customHeight="1">
      <c r="A158" s="72">
        <v>43441</v>
      </c>
      <c r="B158" s="73" t="s">
        <v>0</v>
      </c>
      <c r="C158" s="73" t="s">
        <v>56</v>
      </c>
      <c r="D158" s="74">
        <v>200</v>
      </c>
      <c r="E158" s="73" t="s">
        <v>1</v>
      </c>
      <c r="F158" s="73">
        <v>31108</v>
      </c>
      <c r="G158" s="73">
        <v>31208</v>
      </c>
      <c r="H158" s="73">
        <v>31334</v>
      </c>
      <c r="I158" s="75"/>
      <c r="J158" s="76">
        <f t="shared" si="145"/>
        <v>20000</v>
      </c>
      <c r="K158" s="77">
        <f t="shared" si="146"/>
        <v>25200</v>
      </c>
      <c r="L158" s="77"/>
      <c r="M158" s="77">
        <f t="shared" si="147"/>
        <v>226</v>
      </c>
      <c r="N158" s="78">
        <f t="shared" si="148"/>
        <v>45200</v>
      </c>
    </row>
    <row r="159" spans="1:14" s="79" customFormat="1" ht="14.25" customHeight="1">
      <c r="A159" s="80">
        <v>43441</v>
      </c>
      <c r="B159" s="81" t="s">
        <v>31</v>
      </c>
      <c r="C159" s="81" t="s">
        <v>53</v>
      </c>
      <c r="D159" s="82">
        <v>400</v>
      </c>
      <c r="E159" s="81" t="s">
        <v>2</v>
      </c>
      <c r="F159" s="81">
        <v>3617</v>
      </c>
      <c r="G159" s="81">
        <v>3652</v>
      </c>
      <c r="H159" s="81"/>
      <c r="I159" s="83"/>
      <c r="J159" s="84">
        <f t="shared" si="145"/>
        <v>-14000</v>
      </c>
      <c r="K159" s="85"/>
      <c r="L159" s="85"/>
      <c r="M159" s="85">
        <f t="shared" si="147"/>
        <v>-35</v>
      </c>
      <c r="N159" s="86">
        <f t="shared" si="148"/>
        <v>-14000</v>
      </c>
    </row>
    <row r="160" spans="1:14" s="79" customFormat="1" ht="14.25" customHeight="1">
      <c r="A160" s="72">
        <v>43441</v>
      </c>
      <c r="B160" s="73" t="s">
        <v>4</v>
      </c>
      <c r="C160" s="73" t="s">
        <v>56</v>
      </c>
      <c r="D160" s="74">
        <v>60</v>
      </c>
      <c r="E160" s="73" t="s">
        <v>1</v>
      </c>
      <c r="F160" s="73">
        <v>37337</v>
      </c>
      <c r="G160" s="73">
        <v>37512</v>
      </c>
      <c r="H160" s="73">
        <v>37737</v>
      </c>
      <c r="I160" s="75"/>
      <c r="J160" s="76">
        <f t="shared" si="145"/>
        <v>10500</v>
      </c>
      <c r="K160" s="77">
        <f t="shared" si="146"/>
        <v>13500</v>
      </c>
      <c r="L160" s="77"/>
      <c r="M160" s="77">
        <f t="shared" si="147"/>
        <v>400</v>
      </c>
      <c r="N160" s="78">
        <f t="shared" si="148"/>
        <v>24000</v>
      </c>
    </row>
    <row r="161" spans="1:14" s="79" customFormat="1" ht="14.25" customHeight="1">
      <c r="A161" s="80">
        <v>43440</v>
      </c>
      <c r="B161" s="81" t="s">
        <v>31</v>
      </c>
      <c r="C161" s="81" t="s">
        <v>53</v>
      </c>
      <c r="D161" s="82">
        <v>200</v>
      </c>
      <c r="E161" s="81" t="s">
        <v>1</v>
      </c>
      <c r="F161" s="81">
        <v>3766</v>
      </c>
      <c r="G161" s="81">
        <v>3731</v>
      </c>
      <c r="H161" s="81"/>
      <c r="I161" s="83"/>
      <c r="J161" s="84">
        <f t="shared" ref="J161:J164" si="149">(IF(E161="SHORT",F161-G161,IF(E161="LONG",G161-F161)))*D161</f>
        <v>-7000</v>
      </c>
      <c r="K161" s="85"/>
      <c r="L161" s="85"/>
      <c r="M161" s="85">
        <f t="shared" ref="M161:M164" si="150">(K161+J161+L161)/D161</f>
        <v>-35</v>
      </c>
      <c r="N161" s="86">
        <f t="shared" ref="N161:N164" si="151">M161*D161</f>
        <v>-7000</v>
      </c>
    </row>
    <row r="162" spans="1:14" s="87" customFormat="1" ht="14.25" customHeight="1">
      <c r="A162" s="80">
        <v>43440</v>
      </c>
      <c r="B162" s="81" t="s">
        <v>4</v>
      </c>
      <c r="C162" s="81" t="s">
        <v>56</v>
      </c>
      <c r="D162" s="82">
        <v>60</v>
      </c>
      <c r="E162" s="81" t="s">
        <v>2</v>
      </c>
      <c r="F162" s="81">
        <v>37203</v>
      </c>
      <c r="G162" s="81">
        <v>37190</v>
      </c>
      <c r="H162" s="81"/>
      <c r="I162" s="83"/>
      <c r="J162" s="84">
        <f t="shared" si="149"/>
        <v>780</v>
      </c>
      <c r="K162" s="85"/>
      <c r="L162" s="85"/>
      <c r="M162" s="85">
        <f t="shared" si="150"/>
        <v>13</v>
      </c>
      <c r="N162" s="86">
        <f t="shared" si="151"/>
        <v>780</v>
      </c>
    </row>
    <row r="163" spans="1:14" s="87" customFormat="1" ht="14.25" customHeight="1">
      <c r="A163" s="80">
        <v>43440</v>
      </c>
      <c r="B163" s="81" t="s">
        <v>5</v>
      </c>
      <c r="C163" s="81" t="s">
        <v>55</v>
      </c>
      <c r="D163" s="82">
        <v>20000</v>
      </c>
      <c r="E163" s="81" t="s">
        <v>2</v>
      </c>
      <c r="F163" s="81">
        <v>186.5</v>
      </c>
      <c r="G163" s="81">
        <v>185.65</v>
      </c>
      <c r="H163" s="81"/>
      <c r="I163" s="83"/>
      <c r="J163" s="84">
        <f t="shared" si="149"/>
        <v>16999.999999999887</v>
      </c>
      <c r="K163" s="85"/>
      <c r="L163" s="85"/>
      <c r="M163" s="85">
        <f t="shared" si="150"/>
        <v>0.84999999999999432</v>
      </c>
      <c r="N163" s="86">
        <f t="shared" si="151"/>
        <v>16999.999999999887</v>
      </c>
    </row>
    <row r="164" spans="1:14" s="79" customFormat="1" ht="14.25" customHeight="1">
      <c r="A164" s="80">
        <v>43440</v>
      </c>
      <c r="B164" s="81" t="s">
        <v>0</v>
      </c>
      <c r="C164" s="81" t="s">
        <v>56</v>
      </c>
      <c r="D164" s="82">
        <v>200</v>
      </c>
      <c r="E164" s="81" t="s">
        <v>2</v>
      </c>
      <c r="F164" s="81">
        <v>31128</v>
      </c>
      <c r="G164" s="81">
        <v>31213</v>
      </c>
      <c r="H164" s="81"/>
      <c r="I164" s="83"/>
      <c r="J164" s="84">
        <f t="shared" si="149"/>
        <v>-17000</v>
      </c>
      <c r="K164" s="85"/>
      <c r="L164" s="85"/>
      <c r="M164" s="85">
        <f t="shared" si="150"/>
        <v>-85</v>
      </c>
      <c r="N164" s="86">
        <f t="shared" si="151"/>
        <v>-17000</v>
      </c>
    </row>
    <row r="165" spans="1:14" s="87" customFormat="1" ht="14.25" customHeight="1">
      <c r="A165" s="72">
        <v>43439</v>
      </c>
      <c r="B165" s="73" t="s">
        <v>4</v>
      </c>
      <c r="C165" s="73" t="s">
        <v>56</v>
      </c>
      <c r="D165" s="74">
        <v>60</v>
      </c>
      <c r="E165" s="73" t="s">
        <v>1</v>
      </c>
      <c r="F165" s="73">
        <v>37238</v>
      </c>
      <c r="G165" s="73">
        <v>37413</v>
      </c>
      <c r="H165" s="73">
        <v>37638</v>
      </c>
      <c r="I165" s="75"/>
      <c r="J165" s="76">
        <f t="shared" ref="J165:J168" si="152">(IF(E165="SHORT",F165-G165,IF(E165="LONG",G165-F165)))*D165</f>
        <v>10500</v>
      </c>
      <c r="K165" s="77">
        <f t="shared" ref="K165:K168" si="153">(IF(E165="SHORT",IF(H165="",0,G165-H165),IF(E165="LONG",IF(H165="",0,H165-G165))))*D165</f>
        <v>13500</v>
      </c>
      <c r="L165" s="77"/>
      <c r="M165" s="77">
        <f t="shared" ref="M165:M168" si="154">(K165+J165+L165)/D165</f>
        <v>400</v>
      </c>
      <c r="N165" s="78">
        <f t="shared" ref="N165:N168" si="155">M165*D165</f>
        <v>24000</v>
      </c>
    </row>
    <row r="166" spans="1:14" s="79" customFormat="1" ht="14.25" customHeight="1">
      <c r="A166" s="80">
        <v>43439</v>
      </c>
      <c r="B166" s="81" t="s">
        <v>5</v>
      </c>
      <c r="C166" s="81" t="s">
        <v>55</v>
      </c>
      <c r="D166" s="82">
        <v>20000</v>
      </c>
      <c r="E166" s="81" t="s">
        <v>2</v>
      </c>
      <c r="F166" s="81">
        <v>186.1</v>
      </c>
      <c r="G166" s="81">
        <v>186.8</v>
      </c>
      <c r="H166" s="81"/>
      <c r="I166" s="83"/>
      <c r="J166" s="84">
        <f t="shared" si="152"/>
        <v>-14000.000000000342</v>
      </c>
      <c r="K166" s="85"/>
      <c r="L166" s="85"/>
      <c r="M166" s="85">
        <f t="shared" si="154"/>
        <v>-0.70000000000001705</v>
      </c>
      <c r="N166" s="86">
        <f t="shared" si="155"/>
        <v>-14000.000000000342</v>
      </c>
    </row>
    <row r="167" spans="1:14" s="87" customFormat="1" ht="14.25" customHeight="1">
      <c r="A167" s="80">
        <v>43439</v>
      </c>
      <c r="B167" s="81" t="s">
        <v>0</v>
      </c>
      <c r="C167" s="81" t="s">
        <v>56</v>
      </c>
      <c r="D167" s="82">
        <v>200</v>
      </c>
      <c r="E167" s="81" t="s">
        <v>1</v>
      </c>
      <c r="F167" s="81">
        <v>30981</v>
      </c>
      <c r="G167" s="81">
        <v>31081</v>
      </c>
      <c r="H167" s="81"/>
      <c r="I167" s="83"/>
      <c r="J167" s="84">
        <f t="shared" si="152"/>
        <v>20000</v>
      </c>
      <c r="K167" s="85"/>
      <c r="L167" s="85"/>
      <c r="M167" s="85">
        <f t="shared" si="154"/>
        <v>100</v>
      </c>
      <c r="N167" s="86">
        <f t="shared" si="155"/>
        <v>20000</v>
      </c>
    </row>
    <row r="168" spans="1:14" s="79" customFormat="1" ht="14.25" customHeight="1">
      <c r="A168" s="72">
        <v>43439</v>
      </c>
      <c r="B168" s="73" t="s">
        <v>31</v>
      </c>
      <c r="C168" s="73" t="s">
        <v>53</v>
      </c>
      <c r="D168" s="74">
        <v>400</v>
      </c>
      <c r="E168" s="73" t="s">
        <v>1</v>
      </c>
      <c r="F168" s="73">
        <v>3706</v>
      </c>
      <c r="G168" s="73">
        <v>3751</v>
      </c>
      <c r="H168" s="73">
        <v>3811</v>
      </c>
      <c r="I168" s="75"/>
      <c r="J168" s="76">
        <f t="shared" si="152"/>
        <v>18000</v>
      </c>
      <c r="K168" s="77">
        <f t="shared" si="153"/>
        <v>24000</v>
      </c>
      <c r="L168" s="77"/>
      <c r="M168" s="77">
        <f t="shared" si="154"/>
        <v>105</v>
      </c>
      <c r="N168" s="78">
        <f t="shared" si="155"/>
        <v>42000</v>
      </c>
    </row>
    <row r="169" spans="1:14" s="87" customFormat="1" ht="14.25" customHeight="1">
      <c r="A169" s="72">
        <v>43438</v>
      </c>
      <c r="B169" s="73" t="s">
        <v>6</v>
      </c>
      <c r="C169" s="73" t="s">
        <v>55</v>
      </c>
      <c r="D169" s="74">
        <v>20000</v>
      </c>
      <c r="E169" s="73" t="s">
        <v>1</v>
      </c>
      <c r="F169" s="73">
        <v>139.30000000000001</v>
      </c>
      <c r="G169" s="73">
        <v>140.15</v>
      </c>
      <c r="H169" s="73">
        <v>141.4</v>
      </c>
      <c r="I169" s="75"/>
      <c r="J169" s="76">
        <f t="shared" ref="J169:J172" si="156">(IF(E169="SHORT",F169-G169,IF(E169="LONG",G169-F169)))*D169</f>
        <v>16999.999999999887</v>
      </c>
      <c r="K169" s="77">
        <f t="shared" ref="K169:K170" si="157">(IF(E169="SHORT",IF(H169="",0,G169-H169),IF(E169="LONG",IF(H169="",0,H169-G169))))*D169</f>
        <v>25000</v>
      </c>
      <c r="L169" s="77"/>
      <c r="M169" s="77">
        <f t="shared" ref="M169:M172" si="158">(K169+J169+L169)/D169</f>
        <v>2.0999999999999943</v>
      </c>
      <c r="N169" s="78">
        <f t="shared" ref="N169:N172" si="159">M169*D169</f>
        <v>41999.999999999884</v>
      </c>
    </row>
    <row r="170" spans="1:14" s="87" customFormat="1" ht="14.25" customHeight="1">
      <c r="A170" s="72">
        <v>43438</v>
      </c>
      <c r="B170" s="73" t="s">
        <v>5</v>
      </c>
      <c r="C170" s="73" t="s">
        <v>55</v>
      </c>
      <c r="D170" s="74">
        <v>20000</v>
      </c>
      <c r="E170" s="73" t="s">
        <v>1</v>
      </c>
      <c r="F170" s="73">
        <v>185.45</v>
      </c>
      <c r="G170" s="73">
        <v>186.35</v>
      </c>
      <c r="H170" s="73">
        <v>187.6</v>
      </c>
      <c r="I170" s="75"/>
      <c r="J170" s="76">
        <f t="shared" si="156"/>
        <v>18000.000000000113</v>
      </c>
      <c r="K170" s="77">
        <f t="shared" si="157"/>
        <v>25000</v>
      </c>
      <c r="L170" s="77"/>
      <c r="M170" s="77">
        <f t="shared" si="158"/>
        <v>2.1500000000000057</v>
      </c>
      <c r="N170" s="78">
        <f t="shared" si="159"/>
        <v>43000.000000000116</v>
      </c>
    </row>
    <row r="171" spans="1:14" s="87" customFormat="1" ht="14.25" customHeight="1">
      <c r="A171" s="80">
        <v>43438</v>
      </c>
      <c r="B171" s="81" t="s">
        <v>0</v>
      </c>
      <c r="C171" s="81" t="s">
        <v>56</v>
      </c>
      <c r="D171" s="82">
        <v>200</v>
      </c>
      <c r="E171" s="81" t="s">
        <v>1</v>
      </c>
      <c r="F171" s="81">
        <v>30930</v>
      </c>
      <c r="G171" s="81">
        <v>31030</v>
      </c>
      <c r="H171" s="81"/>
      <c r="I171" s="83"/>
      <c r="J171" s="84">
        <f t="shared" si="156"/>
        <v>20000</v>
      </c>
      <c r="K171" s="85"/>
      <c r="L171" s="85"/>
      <c r="M171" s="85">
        <f t="shared" si="158"/>
        <v>100</v>
      </c>
      <c r="N171" s="86">
        <f t="shared" si="159"/>
        <v>20000</v>
      </c>
    </row>
    <row r="172" spans="1:14" s="87" customFormat="1" ht="14.25" customHeight="1">
      <c r="A172" s="80">
        <v>43438</v>
      </c>
      <c r="B172" s="81" t="s">
        <v>31</v>
      </c>
      <c r="C172" s="81" t="s">
        <v>53</v>
      </c>
      <c r="D172" s="82">
        <v>400</v>
      </c>
      <c r="E172" s="81" t="s">
        <v>1</v>
      </c>
      <c r="F172" s="81">
        <v>3850</v>
      </c>
      <c r="G172" s="81">
        <v>3815</v>
      </c>
      <c r="H172" s="81"/>
      <c r="I172" s="83"/>
      <c r="J172" s="84">
        <f t="shared" si="156"/>
        <v>-14000</v>
      </c>
      <c r="K172" s="85"/>
      <c r="L172" s="85"/>
      <c r="M172" s="85">
        <f t="shared" si="158"/>
        <v>-35</v>
      </c>
      <c r="N172" s="86">
        <f t="shared" si="159"/>
        <v>-14000</v>
      </c>
    </row>
    <row r="173" spans="1:14" s="87" customFormat="1" ht="14.25" customHeight="1">
      <c r="A173" s="72">
        <v>43437</v>
      </c>
      <c r="B173" s="73" t="s">
        <v>0</v>
      </c>
      <c r="C173" s="73" t="s">
        <v>56</v>
      </c>
      <c r="D173" s="74">
        <v>200</v>
      </c>
      <c r="E173" s="73" t="s">
        <v>1</v>
      </c>
      <c r="F173" s="73">
        <v>30670</v>
      </c>
      <c r="G173" s="73">
        <v>30770</v>
      </c>
      <c r="H173" s="73">
        <v>30895</v>
      </c>
      <c r="I173" s="75"/>
      <c r="J173" s="76">
        <f t="shared" ref="J173:J174" si="160">(IF(E173="SHORT",F173-G173,IF(E173="LONG",G173-F173)))*D173</f>
        <v>20000</v>
      </c>
      <c r="K173" s="77">
        <f t="shared" ref="K173" si="161">(IF(E173="SHORT",IF(H173="",0,G173-H173),IF(E173="LONG",IF(H173="",0,H173-G173))))*D173</f>
        <v>25000</v>
      </c>
      <c r="L173" s="77"/>
      <c r="M173" s="77">
        <f t="shared" ref="M173:M174" si="162">(K173+J173+L173)/D173</f>
        <v>225</v>
      </c>
      <c r="N173" s="78">
        <f t="shared" ref="N173:N174" si="163">M173*D173</f>
        <v>45000</v>
      </c>
    </row>
    <row r="174" spans="1:14" s="87" customFormat="1" ht="14.25" customHeight="1">
      <c r="A174" s="80">
        <v>43437</v>
      </c>
      <c r="B174" s="81" t="s">
        <v>31</v>
      </c>
      <c r="C174" s="81" t="s">
        <v>53</v>
      </c>
      <c r="D174" s="82">
        <v>400</v>
      </c>
      <c r="E174" s="81" t="s">
        <v>1</v>
      </c>
      <c r="F174" s="81">
        <v>3749</v>
      </c>
      <c r="G174" s="81">
        <v>3714</v>
      </c>
      <c r="H174" s="81"/>
      <c r="I174" s="83"/>
      <c r="J174" s="84">
        <f t="shared" si="160"/>
        <v>-14000</v>
      </c>
      <c r="K174" s="85"/>
      <c r="L174" s="85"/>
      <c r="M174" s="85">
        <f t="shared" si="162"/>
        <v>-35</v>
      </c>
      <c r="N174" s="86">
        <f t="shared" si="163"/>
        <v>-14000</v>
      </c>
    </row>
    <row r="175" spans="1:14" s="87" customFormat="1" ht="14.25" customHeight="1">
      <c r="A175" s="72">
        <v>43434</v>
      </c>
      <c r="B175" s="73" t="s">
        <v>4</v>
      </c>
      <c r="C175" s="73" t="s">
        <v>56</v>
      </c>
      <c r="D175" s="74">
        <v>60</v>
      </c>
      <c r="E175" s="73" t="s">
        <v>2</v>
      </c>
      <c r="F175" s="73">
        <v>35641</v>
      </c>
      <c r="G175" s="73">
        <v>35466</v>
      </c>
      <c r="H175" s="73">
        <v>35241</v>
      </c>
      <c r="I175" s="75"/>
      <c r="J175" s="76">
        <f t="shared" ref="J175:J177" si="164">(IF(E175="SHORT",F175-G175,IF(E175="LONG",G175-F175)))*D175</f>
        <v>10500</v>
      </c>
      <c r="K175" s="77">
        <f t="shared" ref="K175:K177" si="165">(IF(E175="SHORT",IF(H175="",0,G175-H175),IF(E175="LONG",IF(H175="",0,H175-G175))))*D175</f>
        <v>13500</v>
      </c>
      <c r="L175" s="77"/>
      <c r="M175" s="77">
        <f t="shared" ref="M175:M177" si="166">(K175+J175+L175)/D175</f>
        <v>400</v>
      </c>
      <c r="N175" s="78">
        <f t="shared" ref="N175:N177" si="167">M175*D175</f>
        <v>24000</v>
      </c>
    </row>
    <row r="176" spans="1:14" s="87" customFormat="1" ht="14.25" customHeight="1">
      <c r="A176" s="80">
        <v>43434</v>
      </c>
      <c r="B176" s="81" t="s">
        <v>0</v>
      </c>
      <c r="C176" s="81" t="s">
        <v>56</v>
      </c>
      <c r="D176" s="82">
        <v>200</v>
      </c>
      <c r="E176" s="81" t="s">
        <v>2</v>
      </c>
      <c r="F176" s="81">
        <v>30212</v>
      </c>
      <c r="G176" s="81">
        <v>30112</v>
      </c>
      <c r="H176" s="81"/>
      <c r="I176" s="83"/>
      <c r="J176" s="84">
        <f t="shared" si="164"/>
        <v>20000</v>
      </c>
      <c r="K176" s="85"/>
      <c r="L176" s="85"/>
      <c r="M176" s="85">
        <f t="shared" si="166"/>
        <v>100</v>
      </c>
      <c r="N176" s="86">
        <f t="shared" si="167"/>
        <v>20000</v>
      </c>
    </row>
    <row r="177" spans="1:14" s="87" customFormat="1" ht="14.25" customHeight="1">
      <c r="A177" s="72">
        <v>43434</v>
      </c>
      <c r="B177" s="73" t="s">
        <v>31</v>
      </c>
      <c r="C177" s="73" t="s">
        <v>53</v>
      </c>
      <c r="D177" s="74">
        <v>400</v>
      </c>
      <c r="E177" s="73" t="s">
        <v>2</v>
      </c>
      <c r="F177" s="73">
        <v>3602</v>
      </c>
      <c r="G177" s="73">
        <v>3557</v>
      </c>
      <c r="H177" s="73">
        <v>3497</v>
      </c>
      <c r="I177" s="75"/>
      <c r="J177" s="76">
        <f t="shared" si="164"/>
        <v>18000</v>
      </c>
      <c r="K177" s="77">
        <f t="shared" si="165"/>
        <v>24000</v>
      </c>
      <c r="L177" s="77"/>
      <c r="M177" s="77">
        <f t="shared" si="166"/>
        <v>105</v>
      </c>
      <c r="N177" s="78">
        <f t="shared" si="167"/>
        <v>42000</v>
      </c>
    </row>
    <row r="178" spans="1:14" s="87" customFormat="1" ht="14.25" customHeight="1">
      <c r="A178" s="80">
        <v>43433</v>
      </c>
      <c r="B178" s="81" t="s">
        <v>32</v>
      </c>
      <c r="C178" s="81" t="s">
        <v>53</v>
      </c>
      <c r="D178" s="82">
        <v>5000</v>
      </c>
      <c r="E178" s="81" t="s">
        <v>2</v>
      </c>
      <c r="F178" s="81">
        <v>319.5</v>
      </c>
      <c r="G178" s="81">
        <v>314.7</v>
      </c>
      <c r="H178" s="81"/>
      <c r="I178" s="83"/>
      <c r="J178" s="84">
        <f t="shared" ref="J178:J182" si="168">(IF(E178="SHORT",F178-G178,IF(E178="LONG",G178-F178)))*D178</f>
        <v>24000.000000000058</v>
      </c>
      <c r="K178" s="85"/>
      <c r="L178" s="85"/>
      <c r="M178" s="85">
        <f t="shared" ref="M178:M182" si="169">(K178+J178+L178)/D178</f>
        <v>4.8000000000000114</v>
      </c>
      <c r="N178" s="86">
        <f t="shared" ref="N178:N182" si="170">M178*D178</f>
        <v>24000.000000000058</v>
      </c>
    </row>
    <row r="179" spans="1:14" s="87" customFormat="1" ht="14.25" customHeight="1">
      <c r="A179" s="80">
        <v>43433</v>
      </c>
      <c r="B179" s="81" t="s">
        <v>32</v>
      </c>
      <c r="C179" s="81" t="s">
        <v>53</v>
      </c>
      <c r="D179" s="82">
        <v>5000</v>
      </c>
      <c r="E179" s="81" t="s">
        <v>1</v>
      </c>
      <c r="F179" s="81">
        <v>322.3</v>
      </c>
      <c r="G179" s="81">
        <v>318.60000000000002</v>
      </c>
      <c r="H179" s="81"/>
      <c r="I179" s="83"/>
      <c r="J179" s="84">
        <f t="shared" si="168"/>
        <v>-18499.999999999942</v>
      </c>
      <c r="K179" s="85"/>
      <c r="L179" s="85"/>
      <c r="M179" s="85">
        <f t="shared" si="169"/>
        <v>-3.6999999999999882</v>
      </c>
      <c r="N179" s="86">
        <f t="shared" si="170"/>
        <v>-18499.999999999942</v>
      </c>
    </row>
    <row r="180" spans="1:14" s="87" customFormat="1" ht="14.25" customHeight="1">
      <c r="A180" s="80">
        <v>43433</v>
      </c>
      <c r="B180" s="81" t="s">
        <v>31</v>
      </c>
      <c r="C180" s="81" t="s">
        <v>53</v>
      </c>
      <c r="D180" s="82">
        <v>400</v>
      </c>
      <c r="E180" s="81" t="s">
        <v>2</v>
      </c>
      <c r="F180" s="81">
        <v>3549</v>
      </c>
      <c r="G180" s="81">
        <v>3504</v>
      </c>
      <c r="H180" s="81"/>
      <c r="I180" s="83"/>
      <c r="J180" s="84">
        <f t="shared" si="168"/>
        <v>18000</v>
      </c>
      <c r="K180" s="85"/>
      <c r="L180" s="85"/>
      <c r="M180" s="85">
        <f t="shared" si="169"/>
        <v>45</v>
      </c>
      <c r="N180" s="86">
        <f t="shared" si="170"/>
        <v>18000</v>
      </c>
    </row>
    <row r="181" spans="1:14" s="87" customFormat="1" ht="14.25" customHeight="1">
      <c r="A181" s="80">
        <v>43433</v>
      </c>
      <c r="B181" s="81" t="s">
        <v>0</v>
      </c>
      <c r="C181" s="81" t="s">
        <v>56</v>
      </c>
      <c r="D181" s="82">
        <v>200</v>
      </c>
      <c r="E181" s="81" t="s">
        <v>2</v>
      </c>
      <c r="F181" s="81">
        <v>30330</v>
      </c>
      <c r="G181" s="81">
        <v>30230</v>
      </c>
      <c r="H181" s="81"/>
      <c r="I181" s="83"/>
      <c r="J181" s="84">
        <f t="shared" si="168"/>
        <v>20000</v>
      </c>
      <c r="K181" s="85"/>
      <c r="L181" s="85"/>
      <c r="M181" s="85">
        <f t="shared" si="169"/>
        <v>100</v>
      </c>
      <c r="N181" s="86">
        <f t="shared" si="170"/>
        <v>20000</v>
      </c>
    </row>
    <row r="182" spans="1:14" s="87" customFormat="1" ht="14.25" customHeight="1">
      <c r="A182" s="80">
        <v>43433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35876</v>
      </c>
      <c r="G182" s="81">
        <v>35701</v>
      </c>
      <c r="H182" s="81"/>
      <c r="I182" s="83"/>
      <c r="J182" s="84">
        <f t="shared" si="168"/>
        <v>10500</v>
      </c>
      <c r="K182" s="85"/>
      <c r="L182" s="85"/>
      <c r="M182" s="85">
        <f t="shared" si="169"/>
        <v>175</v>
      </c>
      <c r="N182" s="86">
        <f t="shared" si="170"/>
        <v>10500</v>
      </c>
    </row>
    <row r="183" spans="1:14" s="87" customFormat="1" ht="14.25" customHeight="1">
      <c r="A183" s="80">
        <v>43432</v>
      </c>
      <c r="B183" s="81" t="s">
        <v>3</v>
      </c>
      <c r="C183" s="81" t="s">
        <v>55</v>
      </c>
      <c r="D183" s="82">
        <v>4000</v>
      </c>
      <c r="E183" s="81" t="s">
        <v>1</v>
      </c>
      <c r="F183" s="81">
        <v>427.05</v>
      </c>
      <c r="G183" s="81">
        <v>431.95</v>
      </c>
      <c r="H183" s="81"/>
      <c r="I183" s="83"/>
      <c r="J183" s="84">
        <f t="shared" ref="J183:J185" si="171">(IF(E183="SHORT",F183-G183,IF(E183="LONG",G183-F183)))*D183</f>
        <v>19599.999999999909</v>
      </c>
      <c r="K183" s="85"/>
      <c r="L183" s="85"/>
      <c r="M183" s="85">
        <f t="shared" ref="M183:M185" si="172">(K183+J183+L183)/D183</f>
        <v>4.8999999999999773</v>
      </c>
      <c r="N183" s="86">
        <f t="shared" ref="N183:N185" si="173">M183*D183</f>
        <v>19599.999999999909</v>
      </c>
    </row>
    <row r="184" spans="1:14" s="87" customFormat="1" ht="14.25" customHeight="1">
      <c r="A184" s="80">
        <v>43432</v>
      </c>
      <c r="B184" s="81" t="s">
        <v>0</v>
      </c>
      <c r="C184" s="81" t="s">
        <v>56</v>
      </c>
      <c r="D184" s="82">
        <v>200</v>
      </c>
      <c r="E184" s="81" t="s">
        <v>2</v>
      </c>
      <c r="F184" s="81">
        <v>30315</v>
      </c>
      <c r="G184" s="81">
        <v>30250</v>
      </c>
      <c r="H184" s="81"/>
      <c r="I184" s="83"/>
      <c r="J184" s="84">
        <f t="shared" si="171"/>
        <v>13000</v>
      </c>
      <c r="K184" s="85"/>
      <c r="L184" s="85"/>
      <c r="M184" s="85">
        <f t="shared" si="172"/>
        <v>65</v>
      </c>
      <c r="N184" s="86">
        <f t="shared" si="173"/>
        <v>13000</v>
      </c>
    </row>
    <row r="185" spans="1:14" s="87" customFormat="1" ht="14.25" customHeight="1">
      <c r="A185" s="80">
        <v>43432</v>
      </c>
      <c r="B185" s="81" t="s">
        <v>31</v>
      </c>
      <c r="C185" s="81" t="s">
        <v>53</v>
      </c>
      <c r="D185" s="82">
        <v>400</v>
      </c>
      <c r="E185" s="81" t="s">
        <v>2</v>
      </c>
      <c r="F185" s="81">
        <v>3655</v>
      </c>
      <c r="G185" s="81">
        <v>3610</v>
      </c>
      <c r="H185" s="81"/>
      <c r="I185" s="83"/>
      <c r="J185" s="84">
        <f t="shared" si="171"/>
        <v>18000</v>
      </c>
      <c r="K185" s="85"/>
      <c r="L185" s="85"/>
      <c r="M185" s="85">
        <f t="shared" si="172"/>
        <v>45</v>
      </c>
      <c r="N185" s="86">
        <f t="shared" si="173"/>
        <v>18000</v>
      </c>
    </row>
    <row r="186" spans="1:14" s="87" customFormat="1" ht="14.25" customHeight="1">
      <c r="A186" s="80">
        <v>43431</v>
      </c>
      <c r="B186" s="81" t="s">
        <v>0</v>
      </c>
      <c r="C186" s="81" t="s">
        <v>56</v>
      </c>
      <c r="D186" s="82">
        <v>200</v>
      </c>
      <c r="E186" s="81" t="s">
        <v>1</v>
      </c>
      <c r="F186" s="81">
        <v>30580</v>
      </c>
      <c r="G186" s="81">
        <v>30500</v>
      </c>
      <c r="H186" s="81"/>
      <c r="I186" s="83"/>
      <c r="J186" s="84">
        <f t="shared" ref="J186:J190" si="174">(IF(E186="SHORT",F186-G186,IF(E186="LONG",G186-F186)))*D186</f>
        <v>-16000</v>
      </c>
      <c r="K186" s="85"/>
      <c r="L186" s="85"/>
      <c r="M186" s="85">
        <f t="shared" ref="M186:M190" si="175">(K186+J186+L186)/D186</f>
        <v>-80</v>
      </c>
      <c r="N186" s="86">
        <f t="shared" ref="N186:N190" si="176">M186*D186</f>
        <v>-16000</v>
      </c>
    </row>
    <row r="187" spans="1:14" s="79" customFormat="1" ht="14.25" customHeight="1">
      <c r="A187" s="80">
        <v>43431</v>
      </c>
      <c r="B187" s="81" t="s">
        <v>4</v>
      </c>
      <c r="C187" s="81" t="s">
        <v>56</v>
      </c>
      <c r="D187" s="82">
        <v>60</v>
      </c>
      <c r="E187" s="81" t="s">
        <v>2</v>
      </c>
      <c r="F187" s="81">
        <v>36076</v>
      </c>
      <c r="G187" s="81">
        <v>35901</v>
      </c>
      <c r="H187" s="81"/>
      <c r="I187" s="83"/>
      <c r="J187" s="84">
        <f t="shared" si="174"/>
        <v>10500</v>
      </c>
      <c r="K187" s="85"/>
      <c r="L187" s="85"/>
      <c r="M187" s="85">
        <f t="shared" si="175"/>
        <v>175</v>
      </c>
      <c r="N187" s="86">
        <f t="shared" si="176"/>
        <v>10500</v>
      </c>
    </row>
    <row r="188" spans="1:14" s="87" customFormat="1" ht="14.25" customHeight="1">
      <c r="A188" s="80">
        <v>43431</v>
      </c>
      <c r="B188" s="81" t="s">
        <v>32</v>
      </c>
      <c r="C188" s="81" t="s">
        <v>53</v>
      </c>
      <c r="D188" s="82">
        <v>5000</v>
      </c>
      <c r="E188" s="81" t="s">
        <v>2</v>
      </c>
      <c r="F188" s="81">
        <v>292.89999999999998</v>
      </c>
      <c r="G188" s="81">
        <v>295.89999999999998</v>
      </c>
      <c r="H188" s="81"/>
      <c r="I188" s="83"/>
      <c r="J188" s="84">
        <f t="shared" si="174"/>
        <v>-15000</v>
      </c>
      <c r="K188" s="85"/>
      <c r="L188" s="85"/>
      <c r="M188" s="85">
        <f t="shared" si="175"/>
        <v>-3</v>
      </c>
      <c r="N188" s="86">
        <f t="shared" si="176"/>
        <v>-15000</v>
      </c>
    </row>
    <row r="189" spans="1:14" s="87" customFormat="1" ht="14.25" customHeight="1">
      <c r="A189" s="80">
        <v>43431</v>
      </c>
      <c r="B189" s="81" t="s">
        <v>31</v>
      </c>
      <c r="C189" s="81" t="s">
        <v>53</v>
      </c>
      <c r="D189" s="82">
        <v>400</v>
      </c>
      <c r="E189" s="81" t="s">
        <v>2</v>
      </c>
      <c r="F189" s="81">
        <v>3648</v>
      </c>
      <c r="G189" s="81">
        <v>3608</v>
      </c>
      <c r="H189" s="81"/>
      <c r="I189" s="83"/>
      <c r="J189" s="84">
        <f t="shared" si="174"/>
        <v>16000</v>
      </c>
      <c r="K189" s="85"/>
      <c r="L189" s="85"/>
      <c r="M189" s="85">
        <f t="shared" si="175"/>
        <v>40</v>
      </c>
      <c r="N189" s="86">
        <f t="shared" si="176"/>
        <v>16000</v>
      </c>
    </row>
    <row r="190" spans="1:14" s="79" customFormat="1" ht="14.25" customHeight="1">
      <c r="A190" s="80">
        <v>43431</v>
      </c>
      <c r="B190" s="81" t="s">
        <v>3</v>
      </c>
      <c r="C190" s="81" t="s">
        <v>55</v>
      </c>
      <c r="D190" s="82">
        <v>4000</v>
      </c>
      <c r="E190" s="81" t="s">
        <v>2</v>
      </c>
      <c r="F190" s="81">
        <v>427</v>
      </c>
      <c r="G190" s="81">
        <v>423.9</v>
      </c>
      <c r="H190" s="81"/>
      <c r="I190" s="83"/>
      <c r="J190" s="84">
        <f t="shared" si="174"/>
        <v>12400.000000000091</v>
      </c>
      <c r="K190" s="85"/>
      <c r="L190" s="85"/>
      <c r="M190" s="85">
        <f t="shared" si="175"/>
        <v>3.1000000000000227</v>
      </c>
      <c r="N190" s="86">
        <f t="shared" si="176"/>
        <v>12400.000000000091</v>
      </c>
    </row>
    <row r="191" spans="1:14" s="87" customFormat="1" ht="14.25" customHeight="1">
      <c r="A191" s="80">
        <v>43430</v>
      </c>
      <c r="B191" s="81" t="s">
        <v>31</v>
      </c>
      <c r="C191" s="81" t="s">
        <v>53</v>
      </c>
      <c r="D191" s="82">
        <v>400</v>
      </c>
      <c r="E191" s="81" t="s">
        <v>1</v>
      </c>
      <c r="F191" s="81">
        <v>3637</v>
      </c>
      <c r="G191" s="81">
        <v>3682</v>
      </c>
      <c r="H191" s="81"/>
      <c r="I191" s="83"/>
      <c r="J191" s="84">
        <f t="shared" ref="J191:J193" si="177">(IF(E191="SHORT",F191-G191,IF(E191="LONG",G191-F191)))*D191</f>
        <v>18000</v>
      </c>
      <c r="K191" s="85"/>
      <c r="L191" s="85"/>
      <c r="M191" s="85">
        <f t="shared" ref="M191:M193" si="178">(K191+J191+L191)/D191</f>
        <v>45</v>
      </c>
      <c r="N191" s="86">
        <f t="shared" ref="N191:N193" si="179">M191*D191</f>
        <v>18000</v>
      </c>
    </row>
    <row r="192" spans="1:14" s="87" customFormat="1" ht="14.25" customHeight="1">
      <c r="A192" s="80">
        <v>43430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30569</v>
      </c>
      <c r="G192" s="81">
        <v>30649</v>
      </c>
      <c r="H192" s="81"/>
      <c r="I192" s="83"/>
      <c r="J192" s="84">
        <f t="shared" si="177"/>
        <v>-16000</v>
      </c>
      <c r="K192" s="85"/>
      <c r="L192" s="85"/>
      <c r="M192" s="85">
        <f t="shared" si="178"/>
        <v>-80</v>
      </c>
      <c r="N192" s="86">
        <f t="shared" si="179"/>
        <v>-16000</v>
      </c>
    </row>
    <row r="193" spans="1:14" s="87" customFormat="1" ht="14.25" customHeight="1">
      <c r="A193" s="80">
        <v>43430</v>
      </c>
      <c r="B193" s="81" t="s">
        <v>4</v>
      </c>
      <c r="C193" s="81" t="s">
        <v>56</v>
      </c>
      <c r="D193" s="82">
        <v>60</v>
      </c>
      <c r="E193" s="81" t="s">
        <v>1</v>
      </c>
      <c r="F193" s="81">
        <v>36352</v>
      </c>
      <c r="G193" s="81">
        <v>36227</v>
      </c>
      <c r="H193" s="81"/>
      <c r="I193" s="83"/>
      <c r="J193" s="84">
        <f t="shared" si="177"/>
        <v>-7500</v>
      </c>
      <c r="K193" s="85"/>
      <c r="L193" s="85"/>
      <c r="M193" s="85">
        <f t="shared" si="178"/>
        <v>-125</v>
      </c>
      <c r="N193" s="86">
        <f t="shared" si="179"/>
        <v>-7500</v>
      </c>
    </row>
    <row r="194" spans="1:14" s="87" customFormat="1" ht="14.25" customHeight="1">
      <c r="A194" s="80">
        <v>43426</v>
      </c>
      <c r="B194" s="81" t="s">
        <v>31</v>
      </c>
      <c r="C194" s="81" t="s">
        <v>53</v>
      </c>
      <c r="D194" s="82">
        <v>400</v>
      </c>
      <c r="E194" s="81" t="s">
        <v>2</v>
      </c>
      <c r="F194" s="81">
        <v>3847</v>
      </c>
      <c r="G194" s="81">
        <v>3816</v>
      </c>
      <c r="H194" s="81"/>
      <c r="I194" s="83"/>
      <c r="J194" s="84">
        <f t="shared" ref="J194:J198" si="180">(IF(E194="SHORT",F194-G194,IF(E194="LONG",G194-F194)))*D194</f>
        <v>12400</v>
      </c>
      <c r="K194" s="85"/>
      <c r="L194" s="85"/>
      <c r="M194" s="85">
        <f t="shared" ref="M194:M198" si="181">(K194+J194+L194)/D194</f>
        <v>31</v>
      </c>
      <c r="N194" s="86">
        <f t="shared" ref="N194:N198" si="182">M194*D194</f>
        <v>12400</v>
      </c>
    </row>
    <row r="195" spans="1:14" s="87" customFormat="1" ht="14.25" customHeight="1">
      <c r="A195" s="80">
        <v>43426</v>
      </c>
      <c r="B195" s="81" t="s">
        <v>4</v>
      </c>
      <c r="C195" s="81" t="s">
        <v>56</v>
      </c>
      <c r="D195" s="82">
        <v>60</v>
      </c>
      <c r="E195" s="81" t="s">
        <v>2</v>
      </c>
      <c r="F195" s="81">
        <v>36859</v>
      </c>
      <c r="G195" s="81">
        <v>36684</v>
      </c>
      <c r="H195" s="81"/>
      <c r="I195" s="83"/>
      <c r="J195" s="84">
        <f t="shared" si="180"/>
        <v>10500</v>
      </c>
      <c r="K195" s="85"/>
      <c r="L195" s="85"/>
      <c r="M195" s="85">
        <f t="shared" si="181"/>
        <v>175</v>
      </c>
      <c r="N195" s="86">
        <f t="shared" si="182"/>
        <v>10500</v>
      </c>
    </row>
    <row r="196" spans="1:14" s="79" customFormat="1" ht="14.25" customHeight="1">
      <c r="A196" s="72">
        <v>43426</v>
      </c>
      <c r="B196" s="73" t="s">
        <v>0</v>
      </c>
      <c r="C196" s="73" t="s">
        <v>56</v>
      </c>
      <c r="D196" s="74">
        <v>200</v>
      </c>
      <c r="E196" s="73" t="s">
        <v>2</v>
      </c>
      <c r="F196" s="73">
        <v>30798</v>
      </c>
      <c r="G196" s="73">
        <v>30698</v>
      </c>
      <c r="H196" s="73">
        <v>30573</v>
      </c>
      <c r="I196" s="75"/>
      <c r="J196" s="76">
        <f t="shared" si="180"/>
        <v>20000</v>
      </c>
      <c r="K196" s="77">
        <f t="shared" ref="K196" si="183">(IF(E196="SHORT",IF(H196="",0,G196-H196),IF(E196="LONG",IF(H196="",0,H196-G196))))*D196</f>
        <v>25000</v>
      </c>
      <c r="L196" s="77"/>
      <c r="M196" s="77">
        <f t="shared" si="181"/>
        <v>225</v>
      </c>
      <c r="N196" s="78">
        <f t="shared" si="182"/>
        <v>45000</v>
      </c>
    </row>
    <row r="197" spans="1:14" s="87" customFormat="1" ht="14.25" customHeight="1">
      <c r="A197" s="80">
        <v>43426</v>
      </c>
      <c r="B197" s="81" t="s">
        <v>49</v>
      </c>
      <c r="C197" s="81" t="s">
        <v>55</v>
      </c>
      <c r="D197" s="82">
        <v>20000</v>
      </c>
      <c r="E197" s="81" t="s">
        <v>2</v>
      </c>
      <c r="F197" s="81">
        <v>139.05000000000001</v>
      </c>
      <c r="G197" s="81">
        <v>138.69999999999999</v>
      </c>
      <c r="H197" s="81"/>
      <c r="I197" s="83"/>
      <c r="J197" s="84">
        <f t="shared" si="180"/>
        <v>7000.0000000004547</v>
      </c>
      <c r="K197" s="85"/>
      <c r="L197" s="85"/>
      <c r="M197" s="85">
        <f t="shared" si="181"/>
        <v>0.35000000000002274</v>
      </c>
      <c r="N197" s="86">
        <f t="shared" si="182"/>
        <v>7000.0000000004547</v>
      </c>
    </row>
    <row r="198" spans="1:14" s="87" customFormat="1" ht="14.25" customHeight="1">
      <c r="A198" s="80">
        <v>43426</v>
      </c>
      <c r="B198" s="81" t="s">
        <v>5</v>
      </c>
      <c r="C198" s="81" t="s">
        <v>55</v>
      </c>
      <c r="D198" s="82">
        <v>20000</v>
      </c>
      <c r="E198" s="81" t="s">
        <v>1</v>
      </c>
      <c r="F198" s="81">
        <v>187.15</v>
      </c>
      <c r="G198" s="81">
        <v>186.4</v>
      </c>
      <c r="H198" s="81"/>
      <c r="I198" s="83"/>
      <c r="J198" s="84">
        <f t="shared" si="180"/>
        <v>-15000</v>
      </c>
      <c r="K198" s="85"/>
      <c r="L198" s="85"/>
      <c r="M198" s="85">
        <f t="shared" si="181"/>
        <v>-0.75</v>
      </c>
      <c r="N198" s="86">
        <f t="shared" si="182"/>
        <v>-15000</v>
      </c>
    </row>
    <row r="199" spans="1:14" s="79" customFormat="1" ht="14.25" customHeight="1">
      <c r="A199" s="72">
        <v>43425</v>
      </c>
      <c r="B199" s="73" t="s">
        <v>32</v>
      </c>
      <c r="C199" s="73" t="s">
        <v>53</v>
      </c>
      <c r="D199" s="74">
        <v>5000</v>
      </c>
      <c r="E199" s="73" t="s">
        <v>2</v>
      </c>
      <c r="F199" s="73">
        <v>338.9</v>
      </c>
      <c r="G199" s="73">
        <v>333.9</v>
      </c>
      <c r="H199" s="73">
        <v>327.9</v>
      </c>
      <c r="I199" s="75"/>
      <c r="J199" s="76">
        <f t="shared" ref="J199:J201" si="184">(IF(E199="SHORT",F199-G199,IF(E199="LONG",G199-F199)))*D199</f>
        <v>25000</v>
      </c>
      <c r="K199" s="77">
        <f t="shared" ref="K199" si="185">(IF(E199="SHORT",IF(H199="",0,G199-H199),IF(E199="LONG",IF(H199="",0,H199-G199))))*D199</f>
        <v>30000</v>
      </c>
      <c r="L199" s="77"/>
      <c r="M199" s="77">
        <f t="shared" ref="M199:M201" si="186">(K199+J199+L199)/D199</f>
        <v>11</v>
      </c>
      <c r="N199" s="78">
        <f t="shared" ref="N199:N201" si="187">M199*D199</f>
        <v>55000</v>
      </c>
    </row>
    <row r="200" spans="1:14" s="87" customFormat="1" ht="14.25" customHeight="1">
      <c r="A200" s="80">
        <v>43425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3889</v>
      </c>
      <c r="G200" s="81">
        <v>3934</v>
      </c>
      <c r="H200" s="81"/>
      <c r="I200" s="83"/>
      <c r="J200" s="84">
        <f t="shared" si="184"/>
        <v>18000</v>
      </c>
      <c r="K200" s="85"/>
      <c r="L200" s="85"/>
      <c r="M200" s="85">
        <f t="shared" si="186"/>
        <v>45</v>
      </c>
      <c r="N200" s="86">
        <f t="shared" si="187"/>
        <v>18000</v>
      </c>
    </row>
    <row r="201" spans="1:14" s="79" customFormat="1" ht="14.25" customHeight="1">
      <c r="A201" s="80">
        <v>43425</v>
      </c>
      <c r="B201" s="81" t="s">
        <v>6</v>
      </c>
      <c r="C201" s="81" t="s">
        <v>55</v>
      </c>
      <c r="D201" s="82">
        <v>20000</v>
      </c>
      <c r="E201" s="81" t="s">
        <v>1</v>
      </c>
      <c r="F201" s="81">
        <v>140.30000000000001</v>
      </c>
      <c r="G201" s="81">
        <v>139.6</v>
      </c>
      <c r="H201" s="81"/>
      <c r="I201" s="83"/>
      <c r="J201" s="84">
        <f t="shared" si="184"/>
        <v>-14000.000000000342</v>
      </c>
      <c r="K201" s="85"/>
      <c r="L201" s="85"/>
      <c r="M201" s="85">
        <f t="shared" si="186"/>
        <v>-0.70000000000001705</v>
      </c>
      <c r="N201" s="86">
        <f t="shared" si="187"/>
        <v>-14000.000000000342</v>
      </c>
    </row>
    <row r="202" spans="1:14" s="79" customFormat="1" ht="14.25" customHeight="1">
      <c r="A202" s="80">
        <v>43424</v>
      </c>
      <c r="B202" s="81" t="s">
        <v>3</v>
      </c>
      <c r="C202" s="81" t="s">
        <v>55</v>
      </c>
      <c r="D202" s="82">
        <v>4000</v>
      </c>
      <c r="E202" s="81" t="s">
        <v>1</v>
      </c>
      <c r="F202" s="81">
        <v>441.4</v>
      </c>
      <c r="G202" s="81">
        <v>446.9</v>
      </c>
      <c r="H202" s="81"/>
      <c r="I202" s="83"/>
      <c r="J202" s="84">
        <f t="shared" ref="J202:J205" si="188">(IF(E202="SHORT",F202-G202,IF(E202="LONG",G202-F202)))*D202</f>
        <v>22000</v>
      </c>
      <c r="K202" s="85"/>
      <c r="L202" s="85"/>
      <c r="M202" s="85">
        <f t="shared" ref="M202:M205" si="189">(K202+J202+L202)/D202</f>
        <v>5.5</v>
      </c>
      <c r="N202" s="86">
        <f t="shared" ref="N202:N205" si="190">M202*D202</f>
        <v>22000</v>
      </c>
    </row>
    <row r="203" spans="1:14" s="87" customFormat="1" ht="14.25" customHeight="1">
      <c r="A203" s="80">
        <v>43424</v>
      </c>
      <c r="B203" s="81" t="s">
        <v>4</v>
      </c>
      <c r="C203" s="81" t="s">
        <v>56</v>
      </c>
      <c r="D203" s="82">
        <v>60</v>
      </c>
      <c r="E203" s="81" t="s">
        <v>1</v>
      </c>
      <c r="F203" s="81">
        <v>36839</v>
      </c>
      <c r="G203" s="81">
        <v>37014</v>
      </c>
      <c r="H203" s="81"/>
      <c r="I203" s="83"/>
      <c r="J203" s="84">
        <f t="shared" si="188"/>
        <v>10500</v>
      </c>
      <c r="K203" s="85"/>
      <c r="L203" s="85"/>
      <c r="M203" s="85">
        <f t="shared" si="189"/>
        <v>175</v>
      </c>
      <c r="N203" s="86">
        <f t="shared" si="190"/>
        <v>10500</v>
      </c>
    </row>
    <row r="204" spans="1:14" s="87" customFormat="1" ht="14.25" customHeight="1">
      <c r="A204" s="80">
        <v>43424</v>
      </c>
      <c r="B204" s="81" t="s">
        <v>0</v>
      </c>
      <c r="C204" s="81" t="s">
        <v>56</v>
      </c>
      <c r="D204" s="82">
        <v>200</v>
      </c>
      <c r="E204" s="81" t="s">
        <v>1</v>
      </c>
      <c r="F204" s="81">
        <v>30864</v>
      </c>
      <c r="G204" s="81">
        <v>30964</v>
      </c>
      <c r="H204" s="81"/>
      <c r="I204" s="83"/>
      <c r="J204" s="84">
        <f t="shared" si="188"/>
        <v>20000</v>
      </c>
      <c r="K204" s="85"/>
      <c r="L204" s="85"/>
      <c r="M204" s="85">
        <f t="shared" si="189"/>
        <v>100</v>
      </c>
      <c r="N204" s="86">
        <f t="shared" si="190"/>
        <v>20000</v>
      </c>
    </row>
    <row r="205" spans="1:14" s="87" customFormat="1" ht="14.25" customHeight="1">
      <c r="A205" s="72">
        <v>43424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4073</v>
      </c>
      <c r="G205" s="73">
        <v>4028</v>
      </c>
      <c r="H205" s="73">
        <v>3968</v>
      </c>
      <c r="I205" s="75"/>
      <c r="J205" s="76">
        <f t="shared" si="188"/>
        <v>18000</v>
      </c>
      <c r="K205" s="77">
        <f t="shared" ref="K205" si="191">(IF(E205="SHORT",IF(H205="",0,G205-H205),IF(E205="LONG",IF(H205="",0,H205-G205))))*D205</f>
        <v>24000</v>
      </c>
      <c r="L205" s="77"/>
      <c r="M205" s="77">
        <f t="shared" si="189"/>
        <v>105</v>
      </c>
      <c r="N205" s="78">
        <f t="shared" si="190"/>
        <v>42000</v>
      </c>
    </row>
    <row r="206" spans="1:14" s="87" customFormat="1" ht="14.25" customHeight="1">
      <c r="A206" s="80">
        <v>43423</v>
      </c>
      <c r="B206" s="81" t="s">
        <v>0</v>
      </c>
      <c r="C206" s="81" t="s">
        <v>56</v>
      </c>
      <c r="D206" s="82">
        <v>200</v>
      </c>
      <c r="E206" s="81" t="s">
        <v>2</v>
      </c>
      <c r="F206" s="81">
        <v>30911</v>
      </c>
      <c r="G206" s="81">
        <v>30811</v>
      </c>
      <c r="H206" s="81"/>
      <c r="I206" s="83"/>
      <c r="J206" s="84">
        <f t="shared" ref="J206:J210" si="192">(IF(E206="SHORT",F206-G206,IF(E206="LONG",G206-F206)))*D206</f>
        <v>20000</v>
      </c>
      <c r="K206" s="85"/>
      <c r="L206" s="85"/>
      <c r="M206" s="85">
        <f t="shared" ref="M206:M210" si="193">(K206+J206+L206)/D206</f>
        <v>100</v>
      </c>
      <c r="N206" s="86">
        <f t="shared" ref="N206:N210" si="194">M206*D206</f>
        <v>20000</v>
      </c>
    </row>
    <row r="207" spans="1:14" s="87" customFormat="1" ht="14.25" customHeight="1">
      <c r="A207" s="80">
        <v>43423</v>
      </c>
      <c r="B207" s="81" t="s">
        <v>4</v>
      </c>
      <c r="C207" s="81" t="s">
        <v>56</v>
      </c>
      <c r="D207" s="82">
        <v>60</v>
      </c>
      <c r="E207" s="81" t="s">
        <v>2</v>
      </c>
      <c r="F207" s="81">
        <v>36931</v>
      </c>
      <c r="G207" s="81">
        <v>36775</v>
      </c>
      <c r="H207" s="81"/>
      <c r="I207" s="83"/>
      <c r="J207" s="84">
        <f t="shared" si="192"/>
        <v>9360</v>
      </c>
      <c r="K207" s="85"/>
      <c r="L207" s="85"/>
      <c r="M207" s="85">
        <f t="shared" si="193"/>
        <v>156</v>
      </c>
      <c r="N207" s="86">
        <f t="shared" si="194"/>
        <v>9360</v>
      </c>
    </row>
    <row r="208" spans="1:14" s="87" customFormat="1" ht="14.25" customHeight="1">
      <c r="A208" s="72">
        <v>43423</v>
      </c>
      <c r="B208" s="73" t="s">
        <v>31</v>
      </c>
      <c r="C208" s="73" t="s">
        <v>53</v>
      </c>
      <c r="D208" s="74">
        <v>400</v>
      </c>
      <c r="E208" s="73" t="s">
        <v>2</v>
      </c>
      <c r="F208" s="73">
        <v>4099</v>
      </c>
      <c r="G208" s="73">
        <v>4054</v>
      </c>
      <c r="H208" s="73">
        <v>3994</v>
      </c>
      <c r="I208" s="75"/>
      <c r="J208" s="76">
        <f t="shared" si="192"/>
        <v>18000</v>
      </c>
      <c r="K208" s="77">
        <f t="shared" ref="K208:K210" si="195">(IF(E208="SHORT",IF(H208="",0,G208-H208),IF(E208="LONG",IF(H208="",0,H208-G208))))*D208</f>
        <v>24000</v>
      </c>
      <c r="L208" s="77"/>
      <c r="M208" s="77">
        <f t="shared" si="193"/>
        <v>105</v>
      </c>
      <c r="N208" s="78">
        <f t="shared" si="194"/>
        <v>42000</v>
      </c>
    </row>
    <row r="209" spans="1:14" s="87" customFormat="1" ht="14.25" customHeight="1">
      <c r="A209" s="80">
        <v>43423</v>
      </c>
      <c r="B209" s="81" t="s">
        <v>32</v>
      </c>
      <c r="C209" s="81" t="s">
        <v>53</v>
      </c>
      <c r="D209" s="82">
        <v>5000</v>
      </c>
      <c r="E209" s="81" t="s">
        <v>2</v>
      </c>
      <c r="F209" s="81">
        <v>324.7</v>
      </c>
      <c r="G209" s="81">
        <v>319.7</v>
      </c>
      <c r="H209" s="81"/>
      <c r="I209" s="83"/>
      <c r="J209" s="84">
        <f t="shared" si="192"/>
        <v>25000</v>
      </c>
      <c r="K209" s="85"/>
      <c r="L209" s="85"/>
      <c r="M209" s="85">
        <f t="shared" si="193"/>
        <v>5</v>
      </c>
      <c r="N209" s="86">
        <f t="shared" si="194"/>
        <v>25000</v>
      </c>
    </row>
    <row r="210" spans="1:14" s="87" customFormat="1" ht="14.25" customHeight="1">
      <c r="A210" s="72">
        <v>43423</v>
      </c>
      <c r="B210" s="73" t="s">
        <v>5</v>
      </c>
      <c r="C210" s="73" t="s">
        <v>55</v>
      </c>
      <c r="D210" s="74">
        <v>20000</v>
      </c>
      <c r="E210" s="73" t="s">
        <v>2</v>
      </c>
      <c r="F210" s="73">
        <v>191.35</v>
      </c>
      <c r="G210" s="73">
        <v>190.45</v>
      </c>
      <c r="H210" s="73">
        <v>189.2</v>
      </c>
      <c r="I210" s="75"/>
      <c r="J210" s="76">
        <f t="shared" si="192"/>
        <v>18000.000000000113</v>
      </c>
      <c r="K210" s="77">
        <f t="shared" si="195"/>
        <v>25000</v>
      </c>
      <c r="L210" s="77"/>
      <c r="M210" s="77">
        <f t="shared" si="193"/>
        <v>2.1500000000000057</v>
      </c>
      <c r="N210" s="78">
        <f t="shared" si="194"/>
        <v>43000.000000000116</v>
      </c>
    </row>
    <row r="211" spans="1:14" s="87" customFormat="1" ht="14.25" customHeight="1">
      <c r="A211" s="72">
        <v>43420</v>
      </c>
      <c r="B211" s="73" t="s">
        <v>32</v>
      </c>
      <c r="C211" s="73" t="s">
        <v>53</v>
      </c>
      <c r="D211" s="74">
        <v>5000</v>
      </c>
      <c r="E211" s="73" t="s">
        <v>2</v>
      </c>
      <c r="F211" s="73">
        <v>291.39999999999998</v>
      </c>
      <c r="G211" s="73">
        <v>287.39999999999998</v>
      </c>
      <c r="H211" s="73">
        <v>282.39999999999998</v>
      </c>
      <c r="I211" s="75"/>
      <c r="J211" s="76">
        <f t="shared" ref="J211:J214" si="196">(IF(E211="SHORT",F211-G211,IF(E211="LONG",G211-F211)))*D211</f>
        <v>20000</v>
      </c>
      <c r="K211" s="77">
        <f t="shared" ref="K211" si="197">(IF(E211="SHORT",IF(H211="",0,G211-H211),IF(E211="LONG",IF(H211="",0,H211-G211))))*D211</f>
        <v>25000</v>
      </c>
      <c r="L211" s="77"/>
      <c r="M211" s="77">
        <f t="shared" ref="M211:M214" si="198">(K211+J211+L211)/D211</f>
        <v>9</v>
      </c>
      <c r="N211" s="78">
        <f t="shared" ref="N211:N214" si="199">M211*D211</f>
        <v>45000</v>
      </c>
    </row>
    <row r="212" spans="1:14" s="87" customFormat="1" ht="14.25" customHeight="1">
      <c r="A212" s="80">
        <v>43420</v>
      </c>
      <c r="B212" s="81" t="s">
        <v>31</v>
      </c>
      <c r="C212" s="81" t="s">
        <v>53</v>
      </c>
      <c r="D212" s="82">
        <v>400</v>
      </c>
      <c r="E212" s="81" t="s">
        <v>1</v>
      </c>
      <c r="F212" s="81">
        <v>4087</v>
      </c>
      <c r="G212" s="81">
        <v>4132</v>
      </c>
      <c r="H212" s="81"/>
      <c r="I212" s="83"/>
      <c r="J212" s="84">
        <f t="shared" si="196"/>
        <v>18000</v>
      </c>
      <c r="K212" s="85"/>
      <c r="L212" s="85"/>
      <c r="M212" s="85">
        <f t="shared" si="198"/>
        <v>45</v>
      </c>
      <c r="N212" s="86">
        <f t="shared" si="199"/>
        <v>18000</v>
      </c>
    </row>
    <row r="213" spans="1:14" s="87" customFormat="1" ht="14.25" customHeight="1">
      <c r="A213" s="80">
        <v>43420</v>
      </c>
      <c r="B213" s="81" t="s">
        <v>49</v>
      </c>
      <c r="C213" s="81" t="s">
        <v>55</v>
      </c>
      <c r="D213" s="82">
        <v>20000</v>
      </c>
      <c r="E213" s="81" t="s">
        <v>2</v>
      </c>
      <c r="F213" s="81">
        <v>138.75</v>
      </c>
      <c r="G213" s="81">
        <v>138.25</v>
      </c>
      <c r="H213" s="81"/>
      <c r="I213" s="83"/>
      <c r="J213" s="84">
        <f t="shared" si="196"/>
        <v>10000</v>
      </c>
      <c r="K213" s="85"/>
      <c r="L213" s="85"/>
      <c r="M213" s="85">
        <f t="shared" si="198"/>
        <v>0.5</v>
      </c>
      <c r="N213" s="86">
        <f t="shared" si="199"/>
        <v>10000</v>
      </c>
    </row>
    <row r="214" spans="1:14" s="87" customFormat="1" ht="14.25" customHeight="1">
      <c r="A214" s="80">
        <v>43420</v>
      </c>
      <c r="B214" s="81" t="s">
        <v>5</v>
      </c>
      <c r="C214" s="81" t="s">
        <v>55</v>
      </c>
      <c r="D214" s="82">
        <v>20000</v>
      </c>
      <c r="E214" s="81" t="s">
        <v>2</v>
      </c>
      <c r="F214" s="81">
        <v>188.6</v>
      </c>
      <c r="G214" s="81">
        <v>187.75</v>
      </c>
      <c r="H214" s="81"/>
      <c r="I214" s="83"/>
      <c r="J214" s="84">
        <f t="shared" si="196"/>
        <v>16999.999999999887</v>
      </c>
      <c r="K214" s="85"/>
      <c r="L214" s="85"/>
      <c r="M214" s="85">
        <f t="shared" si="198"/>
        <v>0.84999999999999432</v>
      </c>
      <c r="N214" s="86">
        <f t="shared" si="199"/>
        <v>16999.999999999887</v>
      </c>
    </row>
    <row r="215" spans="1:14" s="79" customFormat="1" ht="14.25" customHeight="1">
      <c r="A215" s="80">
        <v>43419</v>
      </c>
      <c r="B215" s="81" t="s">
        <v>32</v>
      </c>
      <c r="C215" s="81" t="s">
        <v>53</v>
      </c>
      <c r="D215" s="82">
        <v>5000</v>
      </c>
      <c r="E215" s="81" t="s">
        <v>1</v>
      </c>
      <c r="F215" s="81">
        <v>340.3</v>
      </c>
      <c r="G215" s="81">
        <v>345.3</v>
      </c>
      <c r="H215" s="81"/>
      <c r="I215" s="83"/>
      <c r="J215" s="84">
        <f t="shared" ref="J215:J218" si="200">(IF(E215="SHORT",F215-G215,IF(E215="LONG",G215-F215)))*D215</f>
        <v>25000</v>
      </c>
      <c r="K215" s="85"/>
      <c r="L215" s="85"/>
      <c r="M215" s="85">
        <f t="shared" ref="M215:M218" si="201">(K215+J215+L215)/D215</f>
        <v>5</v>
      </c>
      <c r="N215" s="86">
        <f t="shared" ref="N215:N218" si="202">M215*D215</f>
        <v>25000</v>
      </c>
    </row>
    <row r="216" spans="1:14" s="87" customFormat="1" ht="14.25" customHeight="1">
      <c r="A216" s="80">
        <v>43419</v>
      </c>
      <c r="B216" s="81" t="s">
        <v>6</v>
      </c>
      <c r="C216" s="81" t="s">
        <v>55</v>
      </c>
      <c r="D216" s="82">
        <v>20000</v>
      </c>
      <c r="E216" s="81" t="s">
        <v>1</v>
      </c>
      <c r="F216" s="81">
        <v>141</v>
      </c>
      <c r="G216" s="81">
        <v>141.55000000000001</v>
      </c>
      <c r="H216" s="81"/>
      <c r="I216" s="83"/>
      <c r="J216" s="84">
        <f t="shared" si="200"/>
        <v>11000.000000000227</v>
      </c>
      <c r="K216" s="85"/>
      <c r="L216" s="85"/>
      <c r="M216" s="85">
        <f t="shared" si="201"/>
        <v>0.55000000000001137</v>
      </c>
      <c r="N216" s="86">
        <f t="shared" si="202"/>
        <v>11000.000000000227</v>
      </c>
    </row>
    <row r="217" spans="1:14" s="87" customFormat="1" ht="14.25" customHeight="1">
      <c r="A217" s="80">
        <v>43419</v>
      </c>
      <c r="B217" s="81" t="s">
        <v>48</v>
      </c>
      <c r="C217" s="81" t="s">
        <v>55</v>
      </c>
      <c r="D217" s="82">
        <v>1000</v>
      </c>
      <c r="E217" s="81" t="s">
        <v>1</v>
      </c>
      <c r="F217" s="81">
        <v>822.3</v>
      </c>
      <c r="G217" s="81">
        <v>814.85</v>
      </c>
      <c r="H217" s="81"/>
      <c r="I217" s="83"/>
      <c r="J217" s="84">
        <f t="shared" si="200"/>
        <v>-7449.9999999999318</v>
      </c>
      <c r="K217" s="85"/>
      <c r="L217" s="85"/>
      <c r="M217" s="85">
        <f t="shared" si="201"/>
        <v>-7.4499999999999318</v>
      </c>
      <c r="N217" s="86">
        <f t="shared" si="202"/>
        <v>-7449.9999999999318</v>
      </c>
    </row>
    <row r="218" spans="1:14" s="87" customFormat="1" ht="14.25" customHeight="1">
      <c r="A218" s="80">
        <v>43419</v>
      </c>
      <c r="B218" s="81" t="s">
        <v>0</v>
      </c>
      <c r="C218" s="81" t="s">
        <v>56</v>
      </c>
      <c r="D218" s="82">
        <v>200</v>
      </c>
      <c r="E218" s="81" t="s">
        <v>2</v>
      </c>
      <c r="F218" s="81">
        <v>30877</v>
      </c>
      <c r="G218" s="81">
        <v>30777</v>
      </c>
      <c r="H218" s="81"/>
      <c r="I218" s="83"/>
      <c r="J218" s="84">
        <f t="shared" si="200"/>
        <v>20000</v>
      </c>
      <c r="K218" s="85"/>
      <c r="L218" s="85"/>
      <c r="M218" s="85">
        <f t="shared" si="201"/>
        <v>100</v>
      </c>
      <c r="N218" s="86">
        <f t="shared" si="202"/>
        <v>20000</v>
      </c>
    </row>
    <row r="219" spans="1:14" s="87" customFormat="1" ht="14.25" customHeight="1">
      <c r="A219" s="80">
        <v>43418</v>
      </c>
      <c r="B219" s="81" t="s">
        <v>49</v>
      </c>
      <c r="C219" s="81" t="s">
        <v>55</v>
      </c>
      <c r="D219" s="82">
        <v>20000</v>
      </c>
      <c r="E219" s="81" t="s">
        <v>2</v>
      </c>
      <c r="F219" s="81">
        <v>140.25</v>
      </c>
      <c r="G219" s="81">
        <v>139.65</v>
      </c>
      <c r="H219" s="81"/>
      <c r="I219" s="83"/>
      <c r="J219" s="84">
        <f t="shared" ref="J219:J222" si="203">(IF(E219="SHORT",F219-G219,IF(E219="LONG",G219-F219)))*D219</f>
        <v>11999.999999999887</v>
      </c>
      <c r="K219" s="85"/>
      <c r="L219" s="85"/>
      <c r="M219" s="85">
        <f t="shared" ref="M219:M222" si="204">(K219+J219+L219)/D219</f>
        <v>0.59999999999999432</v>
      </c>
      <c r="N219" s="86">
        <f t="shared" ref="N219:N222" si="205">M219*D219</f>
        <v>11999.999999999887</v>
      </c>
    </row>
    <row r="220" spans="1:14" s="87" customFormat="1" ht="14.25" customHeight="1">
      <c r="A220" s="80">
        <v>43418</v>
      </c>
      <c r="B220" s="81" t="s">
        <v>31</v>
      </c>
      <c r="C220" s="81" t="s">
        <v>53</v>
      </c>
      <c r="D220" s="82">
        <v>400</v>
      </c>
      <c r="E220" s="81" t="s">
        <v>2</v>
      </c>
      <c r="F220" s="81">
        <v>4008</v>
      </c>
      <c r="G220" s="81">
        <v>4048</v>
      </c>
      <c r="H220" s="81"/>
      <c r="I220" s="83"/>
      <c r="J220" s="84">
        <f t="shared" si="203"/>
        <v>-16000</v>
      </c>
      <c r="K220" s="85"/>
      <c r="L220" s="85"/>
      <c r="M220" s="85">
        <f t="shared" si="204"/>
        <v>-40</v>
      </c>
      <c r="N220" s="86">
        <f t="shared" si="205"/>
        <v>-16000</v>
      </c>
    </row>
    <row r="221" spans="1:14" s="87" customFormat="1" ht="14.25" customHeight="1">
      <c r="A221" s="80">
        <v>43418</v>
      </c>
      <c r="B221" s="81" t="s">
        <v>31</v>
      </c>
      <c r="C221" s="81" t="s">
        <v>53</v>
      </c>
      <c r="D221" s="82">
        <v>400</v>
      </c>
      <c r="E221" s="81" t="s">
        <v>1</v>
      </c>
      <c r="F221" s="81">
        <v>4074</v>
      </c>
      <c r="G221" s="81">
        <v>4119</v>
      </c>
      <c r="H221" s="81"/>
      <c r="I221" s="83"/>
      <c r="J221" s="84">
        <f t="shared" si="203"/>
        <v>18000</v>
      </c>
      <c r="K221" s="85"/>
      <c r="L221" s="85"/>
      <c r="M221" s="85">
        <f t="shared" si="204"/>
        <v>45</v>
      </c>
      <c r="N221" s="86">
        <f t="shared" si="205"/>
        <v>18000</v>
      </c>
    </row>
    <row r="222" spans="1:14" s="87" customFormat="1" ht="14.25" customHeight="1">
      <c r="A222" s="80">
        <v>43418</v>
      </c>
      <c r="B222" s="81" t="s">
        <v>4</v>
      </c>
      <c r="C222" s="81" t="s">
        <v>56</v>
      </c>
      <c r="D222" s="82">
        <v>60</v>
      </c>
      <c r="E222" s="81" t="s">
        <v>2</v>
      </c>
      <c r="F222" s="81">
        <v>36215</v>
      </c>
      <c r="G222" s="81">
        <v>36120</v>
      </c>
      <c r="H222" s="81"/>
      <c r="I222" s="83"/>
      <c r="J222" s="84">
        <f t="shared" si="203"/>
        <v>5700</v>
      </c>
      <c r="K222" s="85"/>
      <c r="L222" s="85"/>
      <c r="M222" s="85">
        <f t="shared" si="204"/>
        <v>95</v>
      </c>
      <c r="N222" s="86">
        <f t="shared" si="205"/>
        <v>5700</v>
      </c>
    </row>
    <row r="223" spans="1:14" s="79" customFormat="1" ht="14.25" customHeight="1">
      <c r="A223" s="80">
        <v>43417</v>
      </c>
      <c r="B223" s="81" t="s">
        <v>31</v>
      </c>
      <c r="C223" s="81" t="s">
        <v>53</v>
      </c>
      <c r="D223" s="82">
        <v>400</v>
      </c>
      <c r="E223" s="81" t="s">
        <v>1</v>
      </c>
      <c r="F223" s="81">
        <v>4300</v>
      </c>
      <c r="G223" s="81">
        <v>4260</v>
      </c>
      <c r="H223" s="81"/>
      <c r="I223" s="83"/>
      <c r="J223" s="84">
        <f t="shared" ref="J223:J225" si="206">(IF(E223="SHORT",F223-G223,IF(E223="LONG",G223-F223)))*D223</f>
        <v>-16000</v>
      </c>
      <c r="K223" s="85"/>
      <c r="L223" s="85"/>
      <c r="M223" s="85">
        <f t="shared" ref="M223:M225" si="207">(K223+J223+L223)/D223</f>
        <v>-40</v>
      </c>
      <c r="N223" s="86">
        <f t="shared" ref="N223:N225" si="208">M223*D223</f>
        <v>-16000</v>
      </c>
    </row>
    <row r="224" spans="1:14" s="87" customFormat="1" ht="14.25" customHeight="1">
      <c r="A224" s="72">
        <v>43417</v>
      </c>
      <c r="B224" s="73" t="s">
        <v>5</v>
      </c>
      <c r="C224" s="73" t="s">
        <v>55</v>
      </c>
      <c r="D224" s="74">
        <v>20000</v>
      </c>
      <c r="E224" s="73" t="s">
        <v>1</v>
      </c>
      <c r="F224" s="73">
        <v>185.45</v>
      </c>
      <c r="G224" s="73">
        <v>186.25</v>
      </c>
      <c r="H224" s="73">
        <v>187.2</v>
      </c>
      <c r="I224" s="75"/>
      <c r="J224" s="76">
        <f t="shared" si="206"/>
        <v>16000.000000000227</v>
      </c>
      <c r="K224" s="77">
        <f t="shared" ref="K224:K225" si="209">(IF(E224="SHORT",IF(H224="",0,G224-H224),IF(E224="LONG",IF(H224="",0,H224-G224))))*D224</f>
        <v>18999.999999999774</v>
      </c>
      <c r="L224" s="77"/>
      <c r="M224" s="77">
        <f t="shared" si="207"/>
        <v>1.75</v>
      </c>
      <c r="N224" s="78">
        <f t="shared" si="208"/>
        <v>35000</v>
      </c>
    </row>
    <row r="225" spans="1:14" s="87" customFormat="1" ht="14.25" customHeight="1">
      <c r="A225" s="80">
        <v>43417</v>
      </c>
      <c r="B225" s="81" t="s">
        <v>6</v>
      </c>
      <c r="C225" s="81" t="s">
        <v>55</v>
      </c>
      <c r="D225" s="82">
        <v>20000</v>
      </c>
      <c r="E225" s="81" t="s">
        <v>1</v>
      </c>
      <c r="F225" s="81">
        <v>140.80000000000001</v>
      </c>
      <c r="G225" s="81">
        <v>140.15</v>
      </c>
      <c r="H225" s="81"/>
      <c r="I225" s="83"/>
      <c r="J225" s="84">
        <f t="shared" si="206"/>
        <v>-13000.000000000113</v>
      </c>
      <c r="K225" s="85">
        <f t="shared" si="209"/>
        <v>0</v>
      </c>
      <c r="L225" s="85"/>
      <c r="M225" s="85">
        <f t="shared" si="207"/>
        <v>-0.65000000000000568</v>
      </c>
      <c r="N225" s="86">
        <f t="shared" si="208"/>
        <v>-13000.000000000113</v>
      </c>
    </row>
    <row r="226" spans="1:14" s="87" customFormat="1" ht="14.25" customHeight="1">
      <c r="A226" s="80">
        <v>43416</v>
      </c>
      <c r="B226" s="81" t="s">
        <v>5</v>
      </c>
      <c r="C226" s="81" t="s">
        <v>55</v>
      </c>
      <c r="D226" s="82">
        <v>20000</v>
      </c>
      <c r="E226" s="81" t="s">
        <v>2</v>
      </c>
      <c r="F226" s="81">
        <v>185.4</v>
      </c>
      <c r="G226" s="81">
        <v>184.6</v>
      </c>
      <c r="H226" s="81"/>
      <c r="I226" s="83"/>
      <c r="J226" s="84">
        <f t="shared" ref="J226:J228" si="210">(IF(E226="SHORT",F226-G226,IF(E226="LONG",G226-F226)))*D226</f>
        <v>16000.000000000227</v>
      </c>
      <c r="K226" s="85"/>
      <c r="L226" s="85"/>
      <c r="M226" s="85">
        <f t="shared" ref="M226:M228" si="211">(K226+J226+L226)/D226</f>
        <v>0.80000000000001137</v>
      </c>
      <c r="N226" s="86">
        <f t="shared" ref="N226:N228" si="212">M226*D226</f>
        <v>16000.000000000227</v>
      </c>
    </row>
    <row r="227" spans="1:14" s="87" customFormat="1" ht="14.25" customHeight="1">
      <c r="A227" s="80">
        <v>43416</v>
      </c>
      <c r="B227" s="81" t="s">
        <v>31</v>
      </c>
      <c r="C227" s="81" t="s">
        <v>53</v>
      </c>
      <c r="D227" s="82">
        <v>400</v>
      </c>
      <c r="E227" s="81" t="s">
        <v>2</v>
      </c>
      <c r="F227" s="81">
        <v>4421</v>
      </c>
      <c r="G227" s="81">
        <v>4461</v>
      </c>
      <c r="H227" s="81"/>
      <c r="I227" s="83"/>
      <c r="J227" s="84">
        <f t="shared" si="210"/>
        <v>-16000</v>
      </c>
      <c r="K227" s="85"/>
      <c r="L227" s="85"/>
      <c r="M227" s="85">
        <f t="shared" si="211"/>
        <v>-40</v>
      </c>
      <c r="N227" s="86">
        <f t="shared" si="212"/>
        <v>-16000</v>
      </c>
    </row>
    <row r="228" spans="1:14" s="87" customFormat="1" ht="14.25" customHeight="1">
      <c r="A228" s="80">
        <v>43416</v>
      </c>
      <c r="B228" s="81" t="s">
        <v>0</v>
      </c>
      <c r="C228" s="81" t="s">
        <v>56</v>
      </c>
      <c r="D228" s="82">
        <v>200</v>
      </c>
      <c r="E228" s="81" t="s">
        <v>2</v>
      </c>
      <c r="F228" s="81">
        <v>31099</v>
      </c>
      <c r="G228" s="81">
        <v>30999</v>
      </c>
      <c r="H228" s="81"/>
      <c r="I228" s="83"/>
      <c r="J228" s="84">
        <f t="shared" si="210"/>
        <v>20000</v>
      </c>
      <c r="K228" s="85"/>
      <c r="L228" s="85"/>
      <c r="M228" s="85">
        <f t="shared" si="211"/>
        <v>100</v>
      </c>
      <c r="N228" s="86">
        <f t="shared" si="212"/>
        <v>20000</v>
      </c>
    </row>
    <row r="229" spans="1:14" s="79" customFormat="1" ht="14.25" customHeight="1">
      <c r="A229" s="80">
        <v>43410</v>
      </c>
      <c r="B229" s="81" t="s">
        <v>4</v>
      </c>
      <c r="C229" s="81" t="s">
        <v>56</v>
      </c>
      <c r="D229" s="82">
        <v>60</v>
      </c>
      <c r="E229" s="81" t="s">
        <v>1</v>
      </c>
      <c r="F229" s="81">
        <v>38437</v>
      </c>
      <c r="G229" s="81">
        <v>38535</v>
      </c>
      <c r="H229" s="81"/>
      <c r="I229" s="83"/>
      <c r="J229" s="84">
        <f t="shared" ref="J229" si="213">(IF(E229="SHORT",F229-G229,IF(E229="LONG",G229-F229)))*D229</f>
        <v>5880</v>
      </c>
      <c r="K229" s="85"/>
      <c r="L229" s="85"/>
      <c r="M229" s="85">
        <f t="shared" ref="M229" si="214">(K229+J229+L229)/D229</f>
        <v>98</v>
      </c>
      <c r="N229" s="86">
        <f t="shared" ref="N229" si="215">M229*D229</f>
        <v>5880</v>
      </c>
    </row>
    <row r="230" spans="1:14" s="87" customFormat="1" ht="14.25" customHeight="1">
      <c r="A230" s="80">
        <v>43409</v>
      </c>
      <c r="B230" s="81" t="s">
        <v>4</v>
      </c>
      <c r="C230" s="81" t="s">
        <v>56</v>
      </c>
      <c r="D230" s="82">
        <v>60</v>
      </c>
      <c r="E230" s="81" t="s">
        <v>1</v>
      </c>
      <c r="F230" s="81">
        <v>38600</v>
      </c>
      <c r="G230" s="81">
        <v>38710</v>
      </c>
      <c r="H230" s="81"/>
      <c r="I230" s="83"/>
      <c r="J230" s="84">
        <f t="shared" ref="J230:J233" si="216">(IF(E230="SHORT",F230-G230,IF(E230="LONG",G230-F230)))*D230</f>
        <v>6600</v>
      </c>
      <c r="K230" s="85"/>
      <c r="L230" s="85"/>
      <c r="M230" s="85">
        <f t="shared" ref="M230:M233" si="217">(K230+J230+L230)/D230</f>
        <v>110</v>
      </c>
      <c r="N230" s="86">
        <f t="shared" ref="N230:N233" si="218">M230*D230</f>
        <v>6600</v>
      </c>
    </row>
    <row r="231" spans="1:14" s="87" customFormat="1" ht="14.25" customHeight="1">
      <c r="A231" s="80">
        <v>43409</v>
      </c>
      <c r="B231" s="81" t="s">
        <v>0</v>
      </c>
      <c r="C231" s="81" t="s">
        <v>56</v>
      </c>
      <c r="D231" s="82">
        <v>200</v>
      </c>
      <c r="E231" s="81" t="s">
        <v>1</v>
      </c>
      <c r="F231" s="81">
        <v>31775</v>
      </c>
      <c r="G231" s="81">
        <v>31695</v>
      </c>
      <c r="H231" s="81"/>
      <c r="I231" s="83"/>
      <c r="J231" s="84">
        <f t="shared" si="216"/>
        <v>-16000</v>
      </c>
      <c r="K231" s="85"/>
      <c r="L231" s="85"/>
      <c r="M231" s="85">
        <f t="shared" si="217"/>
        <v>-80</v>
      </c>
      <c r="N231" s="86">
        <f t="shared" si="218"/>
        <v>-16000</v>
      </c>
    </row>
    <row r="232" spans="1:14" s="87" customFormat="1" ht="14.25" customHeight="1">
      <c r="A232" s="72">
        <v>43409</v>
      </c>
      <c r="B232" s="73" t="s">
        <v>6</v>
      </c>
      <c r="C232" s="73" t="s">
        <v>55</v>
      </c>
      <c r="D232" s="74">
        <v>20000</v>
      </c>
      <c r="E232" s="73" t="s">
        <v>2</v>
      </c>
      <c r="F232" s="73">
        <v>144.9</v>
      </c>
      <c r="G232" s="73">
        <v>144</v>
      </c>
      <c r="H232" s="73">
        <v>142.75</v>
      </c>
      <c r="I232" s="75"/>
      <c r="J232" s="76">
        <f t="shared" si="216"/>
        <v>18000.000000000113</v>
      </c>
      <c r="K232" s="77">
        <f t="shared" ref="K232" si="219">(IF(E232="SHORT",IF(H232="",0,G232-H232),IF(E232="LONG",IF(H232="",0,H232-G232))))*D232</f>
        <v>25000</v>
      </c>
      <c r="L232" s="77"/>
      <c r="M232" s="77">
        <f t="shared" si="217"/>
        <v>2.1500000000000057</v>
      </c>
      <c r="N232" s="78">
        <f t="shared" si="218"/>
        <v>43000.000000000116</v>
      </c>
    </row>
    <row r="233" spans="1:14" s="79" customFormat="1" ht="14.25" customHeight="1">
      <c r="A233" s="80">
        <v>43409</v>
      </c>
      <c r="B233" s="81" t="s">
        <v>31</v>
      </c>
      <c r="C233" s="81" t="s">
        <v>53</v>
      </c>
      <c r="D233" s="82">
        <v>400</v>
      </c>
      <c r="E233" s="81" t="s">
        <v>1</v>
      </c>
      <c r="F233" s="81">
        <v>4597</v>
      </c>
      <c r="G233" s="81">
        <v>4642</v>
      </c>
      <c r="H233" s="81"/>
      <c r="I233" s="83"/>
      <c r="J233" s="84">
        <f t="shared" si="216"/>
        <v>18000</v>
      </c>
      <c r="K233" s="85"/>
      <c r="L233" s="85"/>
      <c r="M233" s="85">
        <f t="shared" si="217"/>
        <v>45</v>
      </c>
      <c r="N233" s="86">
        <f t="shared" si="218"/>
        <v>18000</v>
      </c>
    </row>
    <row r="234" spans="1:14" s="87" customFormat="1" ht="14.25" customHeight="1">
      <c r="A234" s="80">
        <v>43406</v>
      </c>
      <c r="B234" s="81" t="s">
        <v>31</v>
      </c>
      <c r="C234" s="81" t="s">
        <v>53</v>
      </c>
      <c r="D234" s="82">
        <v>200</v>
      </c>
      <c r="E234" s="81" t="s">
        <v>2</v>
      </c>
      <c r="F234" s="81">
        <v>4627</v>
      </c>
      <c r="G234" s="81">
        <v>4582</v>
      </c>
      <c r="H234" s="81"/>
      <c r="I234" s="83"/>
      <c r="J234" s="84">
        <f t="shared" ref="J234:J236" si="220">(IF(E234="SHORT",F234-G234,IF(E234="LONG",G234-F234)))*D234</f>
        <v>9000</v>
      </c>
      <c r="K234" s="85"/>
      <c r="L234" s="85"/>
      <c r="M234" s="85">
        <f t="shared" ref="M234:M236" si="221">(K234+J234+L234)/D234</f>
        <v>45</v>
      </c>
      <c r="N234" s="86">
        <f t="shared" ref="N234:N236" si="222">M234*D234</f>
        <v>9000</v>
      </c>
    </row>
    <row r="235" spans="1:14" s="87" customFormat="1" ht="14.25" customHeight="1">
      <c r="A235" s="80">
        <v>43406</v>
      </c>
      <c r="B235" s="81" t="s">
        <v>49</v>
      </c>
      <c r="C235" s="81" t="s">
        <v>55</v>
      </c>
      <c r="D235" s="82">
        <v>20000</v>
      </c>
      <c r="E235" s="81" t="s">
        <v>1</v>
      </c>
      <c r="F235" s="81">
        <v>145.35</v>
      </c>
      <c r="G235" s="81">
        <v>145.9</v>
      </c>
      <c r="H235" s="81"/>
      <c r="I235" s="83"/>
      <c r="J235" s="84">
        <f t="shared" si="220"/>
        <v>11000.000000000227</v>
      </c>
      <c r="K235" s="85"/>
      <c r="L235" s="85"/>
      <c r="M235" s="85">
        <f t="shared" si="221"/>
        <v>0.55000000000001137</v>
      </c>
      <c r="N235" s="86">
        <f t="shared" si="222"/>
        <v>11000.000000000227</v>
      </c>
    </row>
    <row r="236" spans="1:14" s="79" customFormat="1" ht="14.25" customHeight="1">
      <c r="A236" s="80">
        <v>43406</v>
      </c>
      <c r="B236" s="81" t="s">
        <v>4</v>
      </c>
      <c r="C236" s="81" t="s">
        <v>56</v>
      </c>
      <c r="D236" s="82">
        <v>60</v>
      </c>
      <c r="E236" s="81" t="s">
        <v>2</v>
      </c>
      <c r="F236" s="81">
        <v>38604</v>
      </c>
      <c r="G236" s="81">
        <v>38444</v>
      </c>
      <c r="H236" s="81"/>
      <c r="I236" s="83"/>
      <c r="J236" s="84">
        <f t="shared" si="220"/>
        <v>9600</v>
      </c>
      <c r="K236" s="85"/>
      <c r="L236" s="85"/>
      <c r="M236" s="85">
        <f t="shared" si="221"/>
        <v>160</v>
      </c>
      <c r="N236" s="86">
        <f t="shared" si="222"/>
        <v>9600</v>
      </c>
    </row>
    <row r="237" spans="1:14" s="87" customFormat="1" ht="14.25" customHeight="1">
      <c r="A237" s="80">
        <v>43405</v>
      </c>
      <c r="B237" s="81" t="s">
        <v>0</v>
      </c>
      <c r="C237" s="81" t="s">
        <v>56</v>
      </c>
      <c r="D237" s="82">
        <v>200</v>
      </c>
      <c r="E237" s="81" t="s">
        <v>2</v>
      </c>
      <c r="F237" s="81">
        <v>31777</v>
      </c>
      <c r="G237" s="81">
        <v>31857</v>
      </c>
      <c r="H237" s="81"/>
      <c r="I237" s="83"/>
      <c r="J237" s="84">
        <f t="shared" ref="J237:J240" si="223">(IF(E237="SHORT",F237-G237,IF(E237="LONG",G237-F237)))*D237</f>
        <v>-16000</v>
      </c>
      <c r="K237" s="85"/>
      <c r="L237" s="85"/>
      <c r="M237" s="85">
        <f t="shared" ref="M237:M240" si="224">(K237+J237+L237)/D237</f>
        <v>-80</v>
      </c>
      <c r="N237" s="86">
        <f t="shared" ref="N237:N240" si="225">M237*D237</f>
        <v>-16000</v>
      </c>
    </row>
    <row r="238" spans="1:14" s="87" customFormat="1" ht="14.25" customHeight="1">
      <c r="A238" s="72">
        <v>43405</v>
      </c>
      <c r="B238" s="73" t="s">
        <v>31</v>
      </c>
      <c r="C238" s="73" t="s">
        <v>53</v>
      </c>
      <c r="D238" s="74">
        <v>400</v>
      </c>
      <c r="E238" s="73" t="s">
        <v>2</v>
      </c>
      <c r="F238" s="73">
        <v>4784</v>
      </c>
      <c r="G238" s="73">
        <v>4739</v>
      </c>
      <c r="H238" s="73">
        <v>4679</v>
      </c>
      <c r="I238" s="75"/>
      <c r="J238" s="76">
        <f t="shared" si="223"/>
        <v>18000</v>
      </c>
      <c r="K238" s="77">
        <f t="shared" ref="K238" si="226">(IF(E238="SHORT",IF(H238="",0,G238-H238),IF(E238="LONG",IF(H238="",0,H238-G238))))*D238</f>
        <v>24000</v>
      </c>
      <c r="L238" s="77"/>
      <c r="M238" s="77">
        <f t="shared" si="224"/>
        <v>105</v>
      </c>
      <c r="N238" s="78">
        <f t="shared" si="225"/>
        <v>42000</v>
      </c>
    </row>
    <row r="239" spans="1:14" s="87" customFormat="1" ht="14.25" customHeight="1">
      <c r="A239" s="80">
        <v>43405</v>
      </c>
      <c r="B239" s="81" t="s">
        <v>32</v>
      </c>
      <c r="C239" s="81" t="s">
        <v>53</v>
      </c>
      <c r="D239" s="82">
        <v>5000</v>
      </c>
      <c r="E239" s="81" t="s">
        <v>2</v>
      </c>
      <c r="F239" s="81">
        <v>241.5</v>
      </c>
      <c r="G239" s="81">
        <v>243.4</v>
      </c>
      <c r="H239" s="81"/>
      <c r="I239" s="83"/>
      <c r="J239" s="84">
        <f t="shared" si="223"/>
        <v>-9500.0000000000291</v>
      </c>
      <c r="K239" s="85"/>
      <c r="L239" s="85"/>
      <c r="M239" s="85">
        <f t="shared" si="224"/>
        <v>-1.9000000000000059</v>
      </c>
      <c r="N239" s="86">
        <f t="shared" si="225"/>
        <v>-9500.0000000000291</v>
      </c>
    </row>
    <row r="240" spans="1:14" s="87" customFormat="1" ht="14.25" customHeight="1">
      <c r="A240" s="80">
        <v>43405</v>
      </c>
      <c r="B240" s="81" t="s">
        <v>3</v>
      </c>
      <c r="C240" s="81" t="s">
        <v>55</v>
      </c>
      <c r="D240" s="82">
        <v>4000</v>
      </c>
      <c r="E240" s="81" t="s">
        <v>1</v>
      </c>
      <c r="F240" s="81">
        <v>435.7</v>
      </c>
      <c r="G240" s="81">
        <v>440.2</v>
      </c>
      <c r="H240" s="81"/>
      <c r="I240" s="83"/>
      <c r="J240" s="84">
        <f t="shared" si="223"/>
        <v>18000</v>
      </c>
      <c r="K240" s="85"/>
      <c r="L240" s="85"/>
      <c r="M240" s="85">
        <f t="shared" si="224"/>
        <v>4.5</v>
      </c>
      <c r="N240" s="86">
        <f t="shared" si="225"/>
        <v>18000</v>
      </c>
    </row>
    <row r="241" spans="1:14" s="87" customFormat="1" ht="14.25" customHeight="1">
      <c r="A241" s="80">
        <v>43404</v>
      </c>
      <c r="B241" s="81" t="s">
        <v>31</v>
      </c>
      <c r="C241" s="81" t="s">
        <v>53</v>
      </c>
      <c r="D241" s="82">
        <v>400</v>
      </c>
      <c r="E241" s="81" t="s">
        <v>2</v>
      </c>
      <c r="F241" s="81">
        <v>4935</v>
      </c>
      <c r="G241" s="81">
        <v>4895</v>
      </c>
      <c r="H241" s="81"/>
      <c r="I241" s="83"/>
      <c r="J241" s="84">
        <f t="shared" ref="J241:J243" si="227">(IF(E241="SHORT",F241-G241,IF(E241="LONG",G241-F241)))*D241</f>
        <v>16000</v>
      </c>
      <c r="K241" s="85"/>
      <c r="L241" s="85"/>
      <c r="M241" s="85">
        <f t="shared" ref="M241:M243" si="228">(K241+J241+L241)/D241</f>
        <v>40</v>
      </c>
      <c r="N241" s="86">
        <f t="shared" ref="N241:N243" si="229">M241*D241</f>
        <v>16000</v>
      </c>
    </row>
    <row r="242" spans="1:14" s="87" customFormat="1" ht="14.25" customHeight="1">
      <c r="A242" s="72">
        <v>43404</v>
      </c>
      <c r="B242" s="73" t="s">
        <v>5</v>
      </c>
      <c r="C242" s="73" t="s">
        <v>55</v>
      </c>
      <c r="D242" s="74">
        <v>20000</v>
      </c>
      <c r="E242" s="73" t="s">
        <v>2</v>
      </c>
      <c r="F242" s="73">
        <v>192.5</v>
      </c>
      <c r="G242" s="73">
        <v>191.75</v>
      </c>
      <c r="H242" s="73">
        <v>190.85</v>
      </c>
      <c r="I242" s="75"/>
      <c r="J242" s="76">
        <f t="shared" si="227"/>
        <v>15000</v>
      </c>
      <c r="K242" s="77">
        <f t="shared" ref="K242" si="230">(IF(E242="SHORT",IF(H242="",0,G242-H242),IF(E242="LONG",IF(H242="",0,H242-G242))))*D242</f>
        <v>18000.000000000113</v>
      </c>
      <c r="L242" s="77"/>
      <c r="M242" s="77">
        <f t="shared" si="228"/>
        <v>1.6500000000000059</v>
      </c>
      <c r="N242" s="78">
        <f t="shared" si="229"/>
        <v>33000.000000000116</v>
      </c>
    </row>
    <row r="243" spans="1:14" s="87" customFormat="1" ht="14.25" customHeight="1">
      <c r="A243" s="80">
        <v>43404</v>
      </c>
      <c r="B243" s="81" t="s">
        <v>0</v>
      </c>
      <c r="C243" s="81" t="s">
        <v>56</v>
      </c>
      <c r="D243" s="82">
        <v>200</v>
      </c>
      <c r="E243" s="81" t="s">
        <v>2</v>
      </c>
      <c r="F243" s="81">
        <v>31793</v>
      </c>
      <c r="G243" s="81">
        <v>31757</v>
      </c>
      <c r="H243" s="81"/>
      <c r="I243" s="83"/>
      <c r="J243" s="84">
        <f t="shared" si="227"/>
        <v>7200</v>
      </c>
      <c r="K243" s="85"/>
      <c r="L243" s="85"/>
      <c r="M243" s="85">
        <f t="shared" si="228"/>
        <v>36</v>
      </c>
      <c r="N243" s="86">
        <f t="shared" si="229"/>
        <v>7200</v>
      </c>
    </row>
    <row r="244" spans="1:14" s="87" customFormat="1" ht="14.25" customHeight="1">
      <c r="A244" s="80">
        <v>43403</v>
      </c>
      <c r="B244" s="81" t="s">
        <v>4</v>
      </c>
      <c r="C244" s="81" t="s">
        <v>56</v>
      </c>
      <c r="D244" s="82">
        <v>60</v>
      </c>
      <c r="E244" s="81" t="s">
        <v>2</v>
      </c>
      <c r="F244" s="81">
        <v>38285</v>
      </c>
      <c r="G244" s="81">
        <v>38410</v>
      </c>
      <c r="H244" s="83"/>
      <c r="I244" s="83"/>
      <c r="J244" s="84">
        <f t="shared" ref="J244:J246" si="231">(IF(E244="SHORT",F244-G244,IF(E244="LONG",G244-F244)))*D244</f>
        <v>-7500</v>
      </c>
      <c r="K244" s="85"/>
      <c r="L244" s="85"/>
      <c r="M244" s="85">
        <f t="shared" ref="M244:M246" si="232">(K244+J244+L244)/D244</f>
        <v>-125</v>
      </c>
      <c r="N244" s="86">
        <f t="shared" ref="N244:N246" si="233">M244*D244</f>
        <v>-7500</v>
      </c>
    </row>
    <row r="245" spans="1:14" s="87" customFormat="1" ht="14.25" customHeight="1">
      <c r="A245" s="72">
        <v>43403</v>
      </c>
      <c r="B245" s="73" t="s">
        <v>31</v>
      </c>
      <c r="C245" s="73" t="s">
        <v>53</v>
      </c>
      <c r="D245" s="74">
        <v>400</v>
      </c>
      <c r="E245" s="73" t="s">
        <v>2</v>
      </c>
      <c r="F245" s="73">
        <v>4941</v>
      </c>
      <c r="G245" s="73">
        <v>4896</v>
      </c>
      <c r="H245" s="73">
        <v>4836</v>
      </c>
      <c r="I245" s="75"/>
      <c r="J245" s="76">
        <f t="shared" si="231"/>
        <v>18000</v>
      </c>
      <c r="K245" s="77">
        <f t="shared" ref="K245" si="234">(IF(E245="SHORT",IF(H245="",0,G245-H245),IF(E245="LONG",IF(H245="",0,H245-G245))))*D245</f>
        <v>24000</v>
      </c>
      <c r="L245" s="77"/>
      <c r="M245" s="77">
        <f t="shared" si="232"/>
        <v>105</v>
      </c>
      <c r="N245" s="78">
        <f t="shared" si="233"/>
        <v>42000</v>
      </c>
    </row>
    <row r="246" spans="1:14" s="87" customFormat="1" ht="14.25" customHeight="1">
      <c r="A246" s="80">
        <v>43403</v>
      </c>
      <c r="B246" s="81" t="s">
        <v>3</v>
      </c>
      <c r="C246" s="81" t="s">
        <v>55</v>
      </c>
      <c r="D246" s="82">
        <v>4000</v>
      </c>
      <c r="E246" s="81" t="s">
        <v>2</v>
      </c>
      <c r="F246" s="81">
        <v>442.75</v>
      </c>
      <c r="G246" s="81">
        <v>438.5</v>
      </c>
      <c r="H246" s="83"/>
      <c r="I246" s="83"/>
      <c r="J246" s="84">
        <f t="shared" si="231"/>
        <v>17000</v>
      </c>
      <c r="K246" s="85"/>
      <c r="L246" s="85"/>
      <c r="M246" s="85">
        <f t="shared" si="232"/>
        <v>4.25</v>
      </c>
      <c r="N246" s="86">
        <f t="shared" si="233"/>
        <v>17000</v>
      </c>
    </row>
    <row r="247" spans="1:14" s="87" customFormat="1" ht="14.25" customHeight="1">
      <c r="A247" s="80">
        <v>43402</v>
      </c>
      <c r="B247" s="81" t="s">
        <v>5</v>
      </c>
      <c r="C247" s="81" t="s">
        <v>55</v>
      </c>
      <c r="D247" s="82">
        <v>20000</v>
      </c>
      <c r="E247" s="81" t="s">
        <v>1</v>
      </c>
      <c r="F247" s="81">
        <v>197.85</v>
      </c>
      <c r="G247" s="81">
        <v>197.15</v>
      </c>
      <c r="H247" s="83"/>
      <c r="I247" s="83"/>
      <c r="J247" s="84">
        <f t="shared" ref="J247:J250" si="235">(IF(E247="SHORT",F247-G247,IF(E247="LONG",G247-F247)))*D247</f>
        <v>-13999.999999999773</v>
      </c>
      <c r="K247" s="85"/>
      <c r="L247" s="85"/>
      <c r="M247" s="85">
        <f t="shared" ref="M247:M250" si="236">(K247+J247+L247)/D247</f>
        <v>-0.69999999999998863</v>
      </c>
      <c r="N247" s="86">
        <f t="shared" ref="N247:N250" si="237">M247*D247</f>
        <v>-13999.999999999773</v>
      </c>
    </row>
    <row r="248" spans="1:14" s="79" customFormat="1" ht="14.25" customHeight="1">
      <c r="A248" s="80">
        <v>43402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4949</v>
      </c>
      <c r="G248" s="81">
        <v>4907</v>
      </c>
      <c r="H248" s="83"/>
      <c r="I248" s="83"/>
      <c r="J248" s="84">
        <f t="shared" si="235"/>
        <v>16800</v>
      </c>
      <c r="K248" s="85"/>
      <c r="L248" s="85"/>
      <c r="M248" s="85">
        <f t="shared" si="236"/>
        <v>42</v>
      </c>
      <c r="N248" s="86">
        <f t="shared" si="237"/>
        <v>16800</v>
      </c>
    </row>
    <row r="249" spans="1:14" s="87" customFormat="1" ht="14.25" customHeight="1">
      <c r="A249" s="80">
        <v>43402</v>
      </c>
      <c r="B249" s="81" t="s">
        <v>4</v>
      </c>
      <c r="C249" s="81" t="s">
        <v>56</v>
      </c>
      <c r="D249" s="82">
        <v>60</v>
      </c>
      <c r="E249" s="81" t="s">
        <v>1</v>
      </c>
      <c r="F249" s="81">
        <v>38728</v>
      </c>
      <c r="G249" s="81">
        <v>38903</v>
      </c>
      <c r="H249" s="83"/>
      <c r="I249" s="83"/>
      <c r="J249" s="84">
        <f t="shared" si="235"/>
        <v>10500</v>
      </c>
      <c r="K249" s="85"/>
      <c r="L249" s="85"/>
      <c r="M249" s="85">
        <f t="shared" si="236"/>
        <v>175</v>
      </c>
      <c r="N249" s="86">
        <f t="shared" si="237"/>
        <v>10500</v>
      </c>
    </row>
    <row r="250" spans="1:14" s="87" customFormat="1" ht="14.25" customHeight="1">
      <c r="A250" s="80">
        <v>43402</v>
      </c>
      <c r="B250" s="81" t="s">
        <v>0</v>
      </c>
      <c r="C250" s="81" t="s">
        <v>56</v>
      </c>
      <c r="D250" s="82">
        <v>200</v>
      </c>
      <c r="E250" s="81" t="s">
        <v>2</v>
      </c>
      <c r="F250" s="81">
        <v>31950</v>
      </c>
      <c r="G250" s="81">
        <v>31850</v>
      </c>
      <c r="H250" s="83"/>
      <c r="I250" s="83"/>
      <c r="J250" s="84">
        <f t="shared" si="235"/>
        <v>20000</v>
      </c>
      <c r="K250" s="85"/>
      <c r="L250" s="85"/>
      <c r="M250" s="85">
        <f t="shared" si="236"/>
        <v>100</v>
      </c>
      <c r="N250" s="86">
        <f t="shared" si="237"/>
        <v>20000</v>
      </c>
    </row>
    <row r="251" spans="1:14" s="87" customFormat="1" ht="14.25" customHeight="1">
      <c r="A251" s="80">
        <v>43399</v>
      </c>
      <c r="B251" s="81" t="s">
        <v>31</v>
      </c>
      <c r="C251" s="81" t="s">
        <v>53</v>
      </c>
      <c r="D251" s="82">
        <v>400</v>
      </c>
      <c r="E251" s="81" t="s">
        <v>2</v>
      </c>
      <c r="F251" s="81">
        <v>4890</v>
      </c>
      <c r="G251" s="81">
        <v>4930</v>
      </c>
      <c r="H251" s="83"/>
      <c r="I251" s="83"/>
      <c r="J251" s="84">
        <f t="shared" ref="J251:J253" si="238">(IF(E251="SHORT",F251-G251,IF(E251="LONG",G251-F251)))*D251</f>
        <v>-16000</v>
      </c>
      <c r="K251" s="85"/>
      <c r="L251" s="85"/>
      <c r="M251" s="85">
        <f t="shared" ref="M251:M253" si="239">(K251+J251+L251)/D251</f>
        <v>-40</v>
      </c>
      <c r="N251" s="86">
        <f t="shared" ref="N251:N253" si="240">M251*D251</f>
        <v>-16000</v>
      </c>
    </row>
    <row r="252" spans="1:14" s="87" customFormat="1" ht="14.25" customHeight="1">
      <c r="A252" s="80">
        <v>43399</v>
      </c>
      <c r="B252" s="81" t="s">
        <v>0</v>
      </c>
      <c r="C252" s="81" t="s">
        <v>56</v>
      </c>
      <c r="D252" s="82">
        <v>200</v>
      </c>
      <c r="E252" s="81" t="s">
        <v>1</v>
      </c>
      <c r="F252" s="81">
        <v>32115</v>
      </c>
      <c r="G252" s="81">
        <v>32215</v>
      </c>
      <c r="H252" s="83"/>
      <c r="I252" s="83"/>
      <c r="J252" s="84">
        <f t="shared" si="238"/>
        <v>20000</v>
      </c>
      <c r="K252" s="85"/>
      <c r="L252" s="85"/>
      <c r="M252" s="85">
        <f t="shared" si="239"/>
        <v>100</v>
      </c>
      <c r="N252" s="86">
        <f t="shared" si="240"/>
        <v>20000</v>
      </c>
    </row>
    <row r="253" spans="1:14" s="87" customFormat="1" ht="14.25" customHeight="1">
      <c r="A253" s="80">
        <v>43399</v>
      </c>
      <c r="B253" s="81" t="s">
        <v>4</v>
      </c>
      <c r="C253" s="81" t="s">
        <v>56</v>
      </c>
      <c r="D253" s="82">
        <v>60</v>
      </c>
      <c r="E253" s="81" t="s">
        <v>1</v>
      </c>
      <c r="F253" s="81">
        <v>38800</v>
      </c>
      <c r="G253" s="81">
        <v>38975</v>
      </c>
      <c r="H253" s="83"/>
      <c r="I253" s="83"/>
      <c r="J253" s="84">
        <f t="shared" si="238"/>
        <v>10500</v>
      </c>
      <c r="K253" s="85"/>
      <c r="L253" s="85"/>
      <c r="M253" s="85">
        <f t="shared" si="239"/>
        <v>175</v>
      </c>
      <c r="N253" s="86">
        <f t="shared" si="240"/>
        <v>10500</v>
      </c>
    </row>
    <row r="254" spans="1:14" s="87" customFormat="1" ht="14.25" customHeight="1">
      <c r="A254" s="80">
        <v>43398</v>
      </c>
      <c r="B254" s="81" t="s">
        <v>0</v>
      </c>
      <c r="C254" s="81" t="s">
        <v>56</v>
      </c>
      <c r="D254" s="82">
        <v>200</v>
      </c>
      <c r="E254" s="81" t="s">
        <v>2</v>
      </c>
      <c r="F254" s="81">
        <v>31979</v>
      </c>
      <c r="G254" s="81">
        <v>31879</v>
      </c>
      <c r="H254" s="83"/>
      <c r="I254" s="83"/>
      <c r="J254" s="84">
        <f t="shared" ref="J254:J255" si="241">(IF(E254="SHORT",F254-G254,IF(E254="LONG",G254-F254)))*D254</f>
        <v>20000</v>
      </c>
      <c r="K254" s="85"/>
      <c r="L254" s="85"/>
      <c r="M254" s="85">
        <f t="shared" ref="M254:M255" si="242">(K254+J254+L254)/D254</f>
        <v>100</v>
      </c>
      <c r="N254" s="86">
        <f t="shared" ref="N254:N255" si="243">M254*D254</f>
        <v>20000</v>
      </c>
    </row>
    <row r="255" spans="1:14" s="87" customFormat="1" ht="14.25" customHeight="1">
      <c r="A255" s="80">
        <v>43398</v>
      </c>
      <c r="B255" s="81" t="s">
        <v>3</v>
      </c>
      <c r="C255" s="81" t="s">
        <v>53</v>
      </c>
      <c r="D255" s="82">
        <v>4000</v>
      </c>
      <c r="E255" s="81" t="s">
        <v>1</v>
      </c>
      <c r="F255" s="81">
        <v>447.9</v>
      </c>
      <c r="G255" s="81">
        <v>450</v>
      </c>
      <c r="H255" s="83"/>
      <c r="I255" s="83"/>
      <c r="J255" s="84">
        <f t="shared" si="241"/>
        <v>8400.0000000000909</v>
      </c>
      <c r="K255" s="85"/>
      <c r="L255" s="85"/>
      <c r="M255" s="85">
        <f t="shared" si="242"/>
        <v>2.1000000000000227</v>
      </c>
      <c r="N255" s="86">
        <f t="shared" si="243"/>
        <v>8400.0000000000909</v>
      </c>
    </row>
    <row r="256" spans="1:14" s="87" customFormat="1" ht="14.25" customHeight="1">
      <c r="A256" s="80">
        <v>43398</v>
      </c>
      <c r="B256" s="81" t="s">
        <v>31</v>
      </c>
      <c r="C256" s="81" t="s">
        <v>53</v>
      </c>
      <c r="D256" s="82">
        <v>400</v>
      </c>
      <c r="E256" s="81" t="s">
        <v>1</v>
      </c>
      <c r="F256" s="81">
        <v>4905</v>
      </c>
      <c r="G256" s="81">
        <v>4945</v>
      </c>
      <c r="H256" s="83"/>
      <c r="I256" s="83"/>
      <c r="J256" s="84">
        <f t="shared" ref="J256" si="244">(IF(E256="SHORT",F256-G256,IF(E256="LONG",G256-F256)))*D256</f>
        <v>16000</v>
      </c>
      <c r="K256" s="85"/>
      <c r="L256" s="85"/>
      <c r="M256" s="85">
        <f t="shared" ref="M256" si="245">(K256+J256+L256)/D256</f>
        <v>40</v>
      </c>
      <c r="N256" s="86">
        <f t="shared" ref="N256" si="246">M256*D256</f>
        <v>16000</v>
      </c>
    </row>
    <row r="257" spans="1:14" s="87" customFormat="1" ht="14.25" customHeight="1">
      <c r="A257" s="72">
        <v>43397</v>
      </c>
      <c r="B257" s="73" t="s">
        <v>5</v>
      </c>
      <c r="C257" s="73" t="s">
        <v>55</v>
      </c>
      <c r="D257" s="74">
        <v>20000</v>
      </c>
      <c r="E257" s="73" t="s">
        <v>2</v>
      </c>
      <c r="F257" s="73">
        <v>201.2</v>
      </c>
      <c r="G257" s="73">
        <v>200.35</v>
      </c>
      <c r="H257" s="75">
        <v>199.4</v>
      </c>
      <c r="I257" s="75"/>
      <c r="J257" s="76">
        <f t="shared" ref="J257:J260" si="247">(IF(E257="SHORT",F257-G257,IF(E257="LONG",G257-F257)))*D257</f>
        <v>16999.999999999887</v>
      </c>
      <c r="K257" s="77">
        <f t="shared" ref="K257" si="248">(IF(E257="SHORT",IF(H257="",0,G257-H257),IF(E257="LONG",IF(H257="",0,H257-G257))))*D257</f>
        <v>18999.999999999774</v>
      </c>
      <c r="L257" s="77"/>
      <c r="M257" s="77">
        <f t="shared" ref="M257:M260" si="249">(K257+J257+L257)/D257</f>
        <v>1.7999999999999832</v>
      </c>
      <c r="N257" s="78">
        <f t="shared" ref="N257:N260" si="250">M257*D257</f>
        <v>35999.999999999665</v>
      </c>
    </row>
    <row r="258" spans="1:14" s="87" customFormat="1" ht="14.25" customHeight="1">
      <c r="A258" s="80">
        <v>43397</v>
      </c>
      <c r="B258" s="81" t="s">
        <v>32</v>
      </c>
      <c r="C258" s="81" t="s">
        <v>53</v>
      </c>
      <c r="D258" s="82">
        <v>5000</v>
      </c>
      <c r="E258" s="81" t="s">
        <v>2</v>
      </c>
      <c r="F258" s="81">
        <v>235.6</v>
      </c>
      <c r="G258" s="81">
        <v>232.85</v>
      </c>
      <c r="H258" s="83"/>
      <c r="I258" s="83"/>
      <c r="J258" s="84">
        <f t="shared" si="247"/>
        <v>13750</v>
      </c>
      <c r="K258" s="85"/>
      <c r="L258" s="85"/>
      <c r="M258" s="85">
        <f t="shared" si="249"/>
        <v>2.75</v>
      </c>
      <c r="N258" s="86">
        <f t="shared" si="250"/>
        <v>13750</v>
      </c>
    </row>
    <row r="259" spans="1:14" s="79" customFormat="1" ht="14.25" customHeight="1">
      <c r="A259" s="80">
        <v>43397</v>
      </c>
      <c r="B259" s="81" t="s">
        <v>31</v>
      </c>
      <c r="C259" s="81" t="s">
        <v>53</v>
      </c>
      <c r="D259" s="82">
        <v>400</v>
      </c>
      <c r="E259" s="81" t="s">
        <v>2</v>
      </c>
      <c r="F259" s="81">
        <v>4879</v>
      </c>
      <c r="G259" s="81">
        <v>4919</v>
      </c>
      <c r="H259" s="83"/>
      <c r="I259" s="83"/>
      <c r="J259" s="84">
        <f t="shared" si="247"/>
        <v>-16000</v>
      </c>
      <c r="K259" s="85"/>
      <c r="L259" s="85"/>
      <c r="M259" s="85">
        <f t="shared" si="249"/>
        <v>-40</v>
      </c>
      <c r="N259" s="86">
        <f t="shared" si="250"/>
        <v>-16000</v>
      </c>
    </row>
    <row r="260" spans="1:14" s="87" customFormat="1" ht="14.25" customHeight="1">
      <c r="A260" s="80">
        <v>43397</v>
      </c>
      <c r="B260" s="81" t="s">
        <v>4</v>
      </c>
      <c r="C260" s="81" t="s">
        <v>56</v>
      </c>
      <c r="D260" s="82">
        <v>60</v>
      </c>
      <c r="E260" s="81" t="s">
        <v>2</v>
      </c>
      <c r="F260" s="81">
        <v>39002</v>
      </c>
      <c r="G260" s="81">
        <v>38827</v>
      </c>
      <c r="H260" s="83"/>
      <c r="I260" s="83"/>
      <c r="J260" s="84">
        <f t="shared" si="247"/>
        <v>10500</v>
      </c>
      <c r="K260" s="85"/>
      <c r="L260" s="85"/>
      <c r="M260" s="85">
        <f t="shared" si="249"/>
        <v>175</v>
      </c>
      <c r="N260" s="86">
        <f t="shared" si="250"/>
        <v>10500</v>
      </c>
    </row>
    <row r="261" spans="1:14" s="87" customFormat="1" ht="14.25" customHeight="1">
      <c r="A261" s="80">
        <v>43396</v>
      </c>
      <c r="B261" s="81" t="s">
        <v>0</v>
      </c>
      <c r="C261" s="81" t="s">
        <v>56</v>
      </c>
      <c r="D261" s="82">
        <v>200</v>
      </c>
      <c r="E261" s="81" t="s">
        <v>1</v>
      </c>
      <c r="F261" s="81">
        <v>32215</v>
      </c>
      <c r="G261" s="81">
        <v>32135</v>
      </c>
      <c r="H261" s="83"/>
      <c r="I261" s="83"/>
      <c r="J261" s="84">
        <f t="shared" ref="J261" si="251">(IF(E261="SHORT",F261-G261,IF(E261="LONG",G261-F261)))*D261</f>
        <v>-16000</v>
      </c>
      <c r="K261" s="85"/>
      <c r="L261" s="85"/>
      <c r="M261" s="85">
        <f t="shared" ref="M261" si="252">(K261+J261+L261)/D261</f>
        <v>-80</v>
      </c>
      <c r="N261" s="86">
        <f t="shared" ref="N261" si="253">M261*D261</f>
        <v>-16000</v>
      </c>
    </row>
    <row r="262" spans="1:14" s="87" customFormat="1" ht="14.25" customHeight="1">
      <c r="A262" s="80">
        <v>43395</v>
      </c>
      <c r="B262" s="81" t="s">
        <v>31</v>
      </c>
      <c r="C262" s="81" t="s">
        <v>53</v>
      </c>
      <c r="D262" s="82">
        <v>400</v>
      </c>
      <c r="E262" s="81" t="s">
        <v>2</v>
      </c>
      <c r="F262" s="81">
        <v>5121</v>
      </c>
      <c r="G262" s="81">
        <v>5076</v>
      </c>
      <c r="H262" s="83"/>
      <c r="I262" s="83"/>
      <c r="J262" s="84">
        <f t="shared" ref="J262:J264" si="254">(IF(E262="SHORT",F262-G262,IF(E262="LONG",G262-F262)))*D262</f>
        <v>18000</v>
      </c>
      <c r="K262" s="85"/>
      <c r="L262" s="85"/>
      <c r="M262" s="85">
        <f t="shared" ref="M262:M264" si="255">(K262+J262+L262)/D262</f>
        <v>45</v>
      </c>
      <c r="N262" s="86">
        <f t="shared" ref="N262:N264" si="256">M262*D262</f>
        <v>18000</v>
      </c>
    </row>
    <row r="263" spans="1:14" s="87" customFormat="1" ht="14.25" customHeight="1">
      <c r="A263" s="80">
        <v>43395</v>
      </c>
      <c r="B263" s="81" t="s">
        <v>4</v>
      </c>
      <c r="C263" s="81" t="s">
        <v>56</v>
      </c>
      <c r="D263" s="82">
        <v>60</v>
      </c>
      <c r="E263" s="81" t="s">
        <v>1</v>
      </c>
      <c r="F263" s="81">
        <v>38812</v>
      </c>
      <c r="G263" s="81">
        <v>38687</v>
      </c>
      <c r="H263" s="83"/>
      <c r="I263" s="83"/>
      <c r="J263" s="84">
        <f t="shared" si="254"/>
        <v>-7500</v>
      </c>
      <c r="K263" s="85"/>
      <c r="L263" s="85"/>
      <c r="M263" s="85">
        <f t="shared" si="255"/>
        <v>-125</v>
      </c>
      <c r="N263" s="86">
        <f t="shared" si="256"/>
        <v>-7500</v>
      </c>
    </row>
    <row r="264" spans="1:14" s="87" customFormat="1" ht="14.25" customHeight="1">
      <c r="A264" s="80">
        <v>43395</v>
      </c>
      <c r="B264" s="81" t="s">
        <v>32</v>
      </c>
      <c r="C264" s="81" t="s">
        <v>53</v>
      </c>
      <c r="D264" s="82">
        <v>5000</v>
      </c>
      <c r="E264" s="81" t="s">
        <v>2</v>
      </c>
      <c r="F264" s="81">
        <v>234.4</v>
      </c>
      <c r="G264" s="81">
        <v>232.15</v>
      </c>
      <c r="H264" s="83"/>
      <c r="I264" s="83"/>
      <c r="J264" s="84">
        <f t="shared" si="254"/>
        <v>11250</v>
      </c>
      <c r="K264" s="85"/>
      <c r="L264" s="85"/>
      <c r="M264" s="85">
        <f t="shared" si="255"/>
        <v>2.25</v>
      </c>
      <c r="N264" s="86">
        <f t="shared" si="256"/>
        <v>11250</v>
      </c>
    </row>
    <row r="265" spans="1:14" s="87" customFormat="1" ht="14.25" customHeight="1">
      <c r="A265" s="80">
        <v>43392</v>
      </c>
      <c r="B265" s="81" t="s">
        <v>49</v>
      </c>
      <c r="C265" s="81" t="s">
        <v>55</v>
      </c>
      <c r="D265" s="82">
        <v>10000</v>
      </c>
      <c r="E265" s="81" t="s">
        <v>2</v>
      </c>
      <c r="F265" s="81">
        <v>148.44999999999999</v>
      </c>
      <c r="G265" s="81">
        <v>147.65</v>
      </c>
      <c r="H265" s="83"/>
      <c r="I265" s="83"/>
      <c r="J265" s="84">
        <f t="shared" ref="J265:J266" si="257">(IF(E265="SHORT",F265-G265,IF(E265="LONG",G265-F265)))*D265</f>
        <v>7999.999999999829</v>
      </c>
      <c r="K265" s="85"/>
      <c r="L265" s="85"/>
      <c r="M265" s="85">
        <f t="shared" ref="M265:M266" si="258">(K265+J265+L265)/D265</f>
        <v>0.79999999999998295</v>
      </c>
      <c r="N265" s="86">
        <f t="shared" ref="N265:N266" si="259">M265*D265</f>
        <v>7999.999999999829</v>
      </c>
    </row>
    <row r="266" spans="1:14" s="87" customFormat="1" ht="14.25" customHeight="1">
      <c r="A266" s="80">
        <v>43392</v>
      </c>
      <c r="B266" s="81" t="s">
        <v>4</v>
      </c>
      <c r="C266" s="81" t="s">
        <v>56</v>
      </c>
      <c r="D266" s="82">
        <v>60</v>
      </c>
      <c r="E266" s="81" t="s">
        <v>2</v>
      </c>
      <c r="F266" s="81">
        <v>38783</v>
      </c>
      <c r="G266" s="81">
        <v>38903</v>
      </c>
      <c r="H266" s="83"/>
      <c r="I266" s="83"/>
      <c r="J266" s="84">
        <f t="shared" si="257"/>
        <v>-7200</v>
      </c>
      <c r="K266" s="85"/>
      <c r="L266" s="85"/>
      <c r="M266" s="85">
        <f t="shared" si="258"/>
        <v>-120</v>
      </c>
      <c r="N266" s="86">
        <f t="shared" si="259"/>
        <v>-7200</v>
      </c>
    </row>
    <row r="267" spans="1:14" s="87" customFormat="1" ht="14.25" customHeight="1">
      <c r="A267" s="80">
        <v>43390</v>
      </c>
      <c r="B267" s="81" t="s">
        <v>0</v>
      </c>
      <c r="C267" s="81" t="s">
        <v>56</v>
      </c>
      <c r="D267" s="82">
        <v>200</v>
      </c>
      <c r="E267" s="81" t="s">
        <v>1</v>
      </c>
      <c r="F267" s="81">
        <v>31970</v>
      </c>
      <c r="G267" s="81">
        <v>31890</v>
      </c>
      <c r="H267" s="83"/>
      <c r="I267" s="83"/>
      <c r="J267" s="84">
        <f t="shared" ref="J267:J268" si="260">(IF(E267="SHORT",F267-G267,IF(E267="LONG",G267-F267)))*D267</f>
        <v>-16000</v>
      </c>
      <c r="K267" s="85"/>
      <c r="L267" s="85"/>
      <c r="M267" s="85">
        <f t="shared" ref="M267:M268" si="261">(K267+J267+L267)/D267</f>
        <v>-80</v>
      </c>
      <c r="N267" s="86">
        <f t="shared" ref="N267:N268" si="262">M267*D267</f>
        <v>-16000</v>
      </c>
    </row>
    <row r="268" spans="1:14" s="79" customFormat="1" ht="14.25" customHeight="1">
      <c r="A268" s="72">
        <v>43390</v>
      </c>
      <c r="B268" s="73" t="s">
        <v>31</v>
      </c>
      <c r="C268" s="73" t="s">
        <v>53</v>
      </c>
      <c r="D268" s="74">
        <v>400</v>
      </c>
      <c r="E268" s="73" t="s">
        <v>2</v>
      </c>
      <c r="F268" s="73">
        <v>5268</v>
      </c>
      <c r="G268" s="73">
        <v>5223</v>
      </c>
      <c r="H268" s="75">
        <v>5163</v>
      </c>
      <c r="I268" s="75"/>
      <c r="J268" s="76">
        <f t="shared" si="260"/>
        <v>18000</v>
      </c>
      <c r="K268" s="77">
        <f t="shared" ref="K268" si="263">(IF(E268="SHORT",IF(H268="",0,G268-H268),IF(E268="LONG",IF(H268="",0,H268-G268))))*D268</f>
        <v>24000</v>
      </c>
      <c r="L268" s="77"/>
      <c r="M268" s="77">
        <f t="shared" si="261"/>
        <v>105</v>
      </c>
      <c r="N268" s="78">
        <f t="shared" si="262"/>
        <v>42000</v>
      </c>
    </row>
    <row r="269" spans="1:14" s="79" customFormat="1" ht="14.25" customHeight="1">
      <c r="A269" s="80">
        <v>43389</v>
      </c>
      <c r="B269" s="81" t="s">
        <v>0</v>
      </c>
      <c r="C269" s="81" t="s">
        <v>56</v>
      </c>
      <c r="D269" s="82">
        <v>200</v>
      </c>
      <c r="E269" s="81" t="s">
        <v>2</v>
      </c>
      <c r="F269" s="81">
        <v>32046</v>
      </c>
      <c r="G269" s="81">
        <v>31936</v>
      </c>
      <c r="H269" s="83"/>
      <c r="I269" s="83"/>
      <c r="J269" s="84">
        <f t="shared" ref="J269:J271" si="264">(IF(E269="SHORT",F269-G269,IF(E269="LONG",G269-F269)))*D269</f>
        <v>22000</v>
      </c>
      <c r="K269" s="85"/>
      <c r="L269" s="85"/>
      <c r="M269" s="85">
        <f t="shared" ref="M269:M271" si="265">(K269+J269+L269)/D269</f>
        <v>110</v>
      </c>
      <c r="N269" s="86">
        <f t="shared" ref="N269:N271" si="266">M269*D269</f>
        <v>22000</v>
      </c>
    </row>
    <row r="270" spans="1:14" s="87" customFormat="1" ht="14.25" customHeight="1">
      <c r="A270" s="80">
        <v>43389</v>
      </c>
      <c r="B270" s="81" t="s">
        <v>5</v>
      </c>
      <c r="C270" s="81" t="s">
        <v>55</v>
      </c>
      <c r="D270" s="82">
        <v>20000</v>
      </c>
      <c r="E270" s="81" t="s">
        <v>1</v>
      </c>
      <c r="F270" s="81">
        <v>194.05</v>
      </c>
      <c r="G270" s="81">
        <v>193.35</v>
      </c>
      <c r="H270" s="83"/>
      <c r="I270" s="83"/>
      <c r="J270" s="84">
        <f t="shared" si="264"/>
        <v>-14000.000000000342</v>
      </c>
      <c r="K270" s="85"/>
      <c r="L270" s="85"/>
      <c r="M270" s="85">
        <f t="shared" si="265"/>
        <v>-0.70000000000001705</v>
      </c>
      <c r="N270" s="86">
        <f t="shared" si="266"/>
        <v>-14000.000000000342</v>
      </c>
    </row>
    <row r="271" spans="1:14" s="87" customFormat="1" ht="14.25" customHeight="1">
      <c r="A271" s="80">
        <v>43389</v>
      </c>
      <c r="B271" s="81" t="s">
        <v>31</v>
      </c>
      <c r="C271" s="81" t="s">
        <v>53</v>
      </c>
      <c r="D271" s="82">
        <v>400</v>
      </c>
      <c r="E271" s="81" t="s">
        <v>2</v>
      </c>
      <c r="F271" s="81">
        <v>5256</v>
      </c>
      <c r="G271" s="81">
        <v>5217</v>
      </c>
      <c r="H271" s="83"/>
      <c r="I271" s="83"/>
      <c r="J271" s="84">
        <f t="shared" si="264"/>
        <v>15600</v>
      </c>
      <c r="K271" s="85"/>
      <c r="L271" s="85"/>
      <c r="M271" s="85">
        <f t="shared" si="265"/>
        <v>39</v>
      </c>
      <c r="N271" s="86">
        <f t="shared" si="266"/>
        <v>15600</v>
      </c>
    </row>
    <row r="272" spans="1:14" s="87" customFormat="1" ht="14.25" customHeight="1">
      <c r="A272" s="80">
        <v>43388</v>
      </c>
      <c r="B272" s="81" t="s">
        <v>49</v>
      </c>
      <c r="C272" s="81" t="s">
        <v>55</v>
      </c>
      <c r="D272" s="82">
        <v>20000</v>
      </c>
      <c r="E272" s="81" t="s">
        <v>2</v>
      </c>
      <c r="F272" s="81">
        <v>150.5</v>
      </c>
      <c r="G272" s="81">
        <v>150.30000000000001</v>
      </c>
      <c r="H272" s="83"/>
      <c r="I272" s="83"/>
      <c r="J272" s="84">
        <f t="shared" ref="J272:J275" si="267">(IF(E272="SHORT",F272-G272,IF(E272="LONG",G272-F272)))*D272</f>
        <v>3999.9999999997726</v>
      </c>
      <c r="K272" s="85"/>
      <c r="L272" s="85"/>
      <c r="M272" s="85">
        <f t="shared" ref="M272:M275" si="268">(K272+J272+L272)/D272</f>
        <v>0.19999999999998863</v>
      </c>
      <c r="N272" s="86">
        <f t="shared" ref="N272:N275" si="269">M272*D272</f>
        <v>3999.9999999997726</v>
      </c>
    </row>
    <row r="273" spans="1:14" s="79" customFormat="1" ht="14.25" customHeight="1">
      <c r="A273" s="80">
        <v>43388</v>
      </c>
      <c r="B273" s="81" t="s">
        <v>3</v>
      </c>
      <c r="C273" s="81" t="s">
        <v>55</v>
      </c>
      <c r="D273" s="82">
        <v>4000</v>
      </c>
      <c r="E273" s="81" t="s">
        <v>2</v>
      </c>
      <c r="F273" s="81">
        <v>460.2</v>
      </c>
      <c r="G273" s="81">
        <v>457.55</v>
      </c>
      <c r="H273" s="83"/>
      <c r="I273" s="83"/>
      <c r="J273" s="84">
        <f t="shared" si="267"/>
        <v>10599.999999999909</v>
      </c>
      <c r="K273" s="85"/>
      <c r="L273" s="85"/>
      <c r="M273" s="85">
        <f t="shared" si="268"/>
        <v>2.6499999999999773</v>
      </c>
      <c r="N273" s="86">
        <f t="shared" si="269"/>
        <v>10599.999999999909</v>
      </c>
    </row>
    <row r="274" spans="1:14" s="87" customFormat="1" ht="14.25" customHeight="1">
      <c r="A274" s="80">
        <v>43388</v>
      </c>
      <c r="B274" s="81" t="s">
        <v>4</v>
      </c>
      <c r="C274" s="81" t="s">
        <v>56</v>
      </c>
      <c r="D274" s="82">
        <v>60</v>
      </c>
      <c r="E274" s="81" t="s">
        <v>1</v>
      </c>
      <c r="F274" s="81">
        <v>39379</v>
      </c>
      <c r="G274" s="81">
        <v>39254</v>
      </c>
      <c r="H274" s="83"/>
      <c r="I274" s="83"/>
      <c r="J274" s="84">
        <f t="shared" si="267"/>
        <v>-7500</v>
      </c>
      <c r="K274" s="85"/>
      <c r="L274" s="85"/>
      <c r="M274" s="85">
        <f t="shared" si="268"/>
        <v>-125</v>
      </c>
      <c r="N274" s="86">
        <f t="shared" si="269"/>
        <v>-7500</v>
      </c>
    </row>
    <row r="275" spans="1:14" s="87" customFormat="1" ht="14.25" customHeight="1">
      <c r="A275" s="80">
        <v>43388</v>
      </c>
      <c r="B275" s="81" t="s">
        <v>31</v>
      </c>
      <c r="C275" s="81" t="s">
        <v>53</v>
      </c>
      <c r="D275" s="82">
        <v>400</v>
      </c>
      <c r="E275" s="81" t="s">
        <v>1</v>
      </c>
      <c r="F275" s="81">
        <v>5306</v>
      </c>
      <c r="G275" s="81">
        <v>5271</v>
      </c>
      <c r="H275" s="83"/>
      <c r="I275" s="83"/>
      <c r="J275" s="84">
        <f t="shared" si="267"/>
        <v>-14000</v>
      </c>
      <c r="K275" s="85"/>
      <c r="L275" s="85"/>
      <c r="M275" s="85">
        <f t="shared" si="268"/>
        <v>-35</v>
      </c>
      <c r="N275" s="86">
        <f t="shared" si="269"/>
        <v>-14000</v>
      </c>
    </row>
    <row r="276" spans="1:14" s="79" customFormat="1" ht="14.25" customHeight="1">
      <c r="A276" s="80">
        <v>43385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5267</v>
      </c>
      <c r="G276" s="81">
        <v>5222</v>
      </c>
      <c r="H276" s="83"/>
      <c r="I276" s="83"/>
      <c r="J276" s="84">
        <f t="shared" ref="J276" si="270">(IF(E276="SHORT",F276-G276,IF(E276="LONG",G276-F276)))*D276</f>
        <v>18000</v>
      </c>
      <c r="K276" s="85"/>
      <c r="L276" s="85"/>
      <c r="M276" s="85">
        <f t="shared" ref="M276" si="271">(K276+J276+L276)/D276</f>
        <v>45</v>
      </c>
      <c r="N276" s="86">
        <f t="shared" ref="N276" si="272">M276*D276</f>
        <v>18000</v>
      </c>
    </row>
    <row r="277" spans="1:14" s="87" customFormat="1" ht="14.25" customHeight="1">
      <c r="A277" s="72">
        <v>43384</v>
      </c>
      <c r="B277" s="73" t="s">
        <v>32</v>
      </c>
      <c r="C277" s="73" t="s">
        <v>53</v>
      </c>
      <c r="D277" s="74">
        <v>2500</v>
      </c>
      <c r="E277" s="73" t="s">
        <v>2</v>
      </c>
      <c r="F277" s="73">
        <v>242.2</v>
      </c>
      <c r="G277" s="73">
        <v>239.45</v>
      </c>
      <c r="H277" s="75">
        <v>235.95</v>
      </c>
      <c r="I277" s="75"/>
      <c r="J277" s="76">
        <f t="shared" ref="J277:J283" si="273">(IF(E277="SHORT",F277-G277,IF(E277="LONG",G277-F277)))*D277</f>
        <v>6875</v>
      </c>
      <c r="K277" s="77">
        <f t="shared" ref="K277:K282" si="274">(IF(E277="SHORT",IF(H277="",0,G277-H277),IF(E277="LONG",IF(H277="",0,H277-G277))))*D277</f>
        <v>8750</v>
      </c>
      <c r="L277" s="77"/>
      <c r="M277" s="77">
        <f t="shared" ref="M277:M283" si="275">(K277+J277+L277)/D277</f>
        <v>6.25</v>
      </c>
      <c r="N277" s="78">
        <f t="shared" ref="N277:N283" si="276">M277*D277</f>
        <v>15625</v>
      </c>
    </row>
    <row r="278" spans="1:14">
      <c r="A278" s="72">
        <v>43384</v>
      </c>
      <c r="B278" s="73" t="s">
        <v>0</v>
      </c>
      <c r="C278" s="73" t="s">
        <v>56</v>
      </c>
      <c r="D278" s="74">
        <v>200</v>
      </c>
      <c r="E278" s="73" t="s">
        <v>1</v>
      </c>
      <c r="F278" s="73">
        <v>31608</v>
      </c>
      <c r="G278" s="73">
        <v>31758</v>
      </c>
      <c r="H278" s="75">
        <v>31933</v>
      </c>
      <c r="I278" s="75"/>
      <c r="J278" s="76">
        <f t="shared" si="273"/>
        <v>30000</v>
      </c>
      <c r="K278" s="77">
        <f t="shared" si="274"/>
        <v>35000</v>
      </c>
      <c r="L278" s="77"/>
      <c r="M278" s="77">
        <f t="shared" si="275"/>
        <v>325</v>
      </c>
      <c r="N278" s="78">
        <f t="shared" si="276"/>
        <v>65000</v>
      </c>
    </row>
    <row r="279" spans="1:14">
      <c r="A279" s="80">
        <v>43384</v>
      </c>
      <c r="B279" s="81" t="s">
        <v>31</v>
      </c>
      <c r="C279" s="81" t="s">
        <v>53</v>
      </c>
      <c r="D279" s="82">
        <v>300</v>
      </c>
      <c r="E279" s="81" t="s">
        <v>2</v>
      </c>
      <c r="F279" s="81">
        <v>5342</v>
      </c>
      <c r="G279" s="81">
        <v>5297</v>
      </c>
      <c r="H279" s="83"/>
      <c r="I279" s="83"/>
      <c r="J279" s="84">
        <f t="shared" si="273"/>
        <v>13500</v>
      </c>
      <c r="K279" s="85"/>
      <c r="L279" s="85"/>
      <c r="M279" s="85">
        <f t="shared" si="275"/>
        <v>45</v>
      </c>
      <c r="N279" s="86">
        <f t="shared" si="276"/>
        <v>13500</v>
      </c>
    </row>
    <row r="280" spans="1:14">
      <c r="A280" s="80">
        <v>43383</v>
      </c>
      <c r="B280" s="81" t="s">
        <v>31</v>
      </c>
      <c r="C280" s="81" t="s">
        <v>53</v>
      </c>
      <c r="D280" s="82">
        <v>200</v>
      </c>
      <c r="E280" s="81" t="s">
        <v>2</v>
      </c>
      <c r="F280" s="81">
        <v>5547</v>
      </c>
      <c r="G280" s="81">
        <v>5492</v>
      </c>
      <c r="H280" s="83"/>
      <c r="I280" s="83"/>
      <c r="J280" s="84">
        <f t="shared" si="273"/>
        <v>11000</v>
      </c>
      <c r="K280" s="85"/>
      <c r="L280" s="85"/>
      <c r="M280" s="85">
        <f t="shared" si="275"/>
        <v>55</v>
      </c>
      <c r="N280" s="86">
        <f t="shared" si="276"/>
        <v>11000</v>
      </c>
    </row>
    <row r="281" spans="1:14">
      <c r="A281" s="80">
        <v>43378</v>
      </c>
      <c r="B281" s="81" t="s">
        <v>0</v>
      </c>
      <c r="C281" s="81" t="s">
        <v>56</v>
      </c>
      <c r="D281" s="82">
        <v>300</v>
      </c>
      <c r="E281" s="81" t="s">
        <v>1</v>
      </c>
      <c r="F281" s="81">
        <v>31620</v>
      </c>
      <c r="G281" s="81">
        <v>31795</v>
      </c>
      <c r="H281" s="83"/>
      <c r="I281" s="83"/>
      <c r="J281" s="84">
        <f t="shared" si="273"/>
        <v>52500</v>
      </c>
      <c r="K281" s="85"/>
      <c r="L281" s="85"/>
      <c r="M281" s="85">
        <f t="shared" si="275"/>
        <v>175</v>
      </c>
      <c r="N281" s="86">
        <f t="shared" si="276"/>
        <v>52500</v>
      </c>
    </row>
    <row r="282" spans="1:14">
      <c r="A282" s="72">
        <v>43377</v>
      </c>
      <c r="B282" s="73" t="s">
        <v>32</v>
      </c>
      <c r="C282" s="73" t="s">
        <v>53</v>
      </c>
      <c r="D282" s="74">
        <v>5000</v>
      </c>
      <c r="E282" s="73" t="s">
        <v>2</v>
      </c>
      <c r="F282" s="73">
        <v>239</v>
      </c>
      <c r="G282" s="73">
        <v>236</v>
      </c>
      <c r="H282" s="75">
        <v>232</v>
      </c>
      <c r="I282" s="75"/>
      <c r="J282" s="76">
        <f t="shared" si="273"/>
        <v>15000</v>
      </c>
      <c r="K282" s="77">
        <f t="shared" si="274"/>
        <v>20000</v>
      </c>
      <c r="L282" s="77"/>
      <c r="M282" s="77">
        <f t="shared" si="275"/>
        <v>7</v>
      </c>
      <c r="N282" s="78">
        <f t="shared" si="276"/>
        <v>35000</v>
      </c>
    </row>
    <row r="283" spans="1:14">
      <c r="A283" s="80">
        <v>43377</v>
      </c>
      <c r="B283" s="81" t="s">
        <v>4</v>
      </c>
      <c r="C283" s="81" t="s">
        <v>56</v>
      </c>
      <c r="D283" s="82">
        <v>90</v>
      </c>
      <c r="E283" s="81" t="s">
        <v>1</v>
      </c>
      <c r="F283" s="81">
        <v>39046</v>
      </c>
      <c r="G283" s="81">
        <v>39221</v>
      </c>
      <c r="H283" s="83"/>
      <c r="I283" s="83"/>
      <c r="J283" s="84">
        <f t="shared" si="273"/>
        <v>15750</v>
      </c>
      <c r="K283" s="85"/>
      <c r="L283" s="85"/>
      <c r="M283" s="85">
        <f t="shared" si="275"/>
        <v>175</v>
      </c>
      <c r="N283" s="86">
        <f t="shared" si="276"/>
        <v>15750</v>
      </c>
    </row>
    <row r="284" spans="1:14">
      <c r="A284" s="80">
        <v>43376</v>
      </c>
      <c r="B284" s="81" t="s">
        <v>4</v>
      </c>
      <c r="C284" s="81" t="s">
        <v>56</v>
      </c>
      <c r="D284" s="82">
        <v>90</v>
      </c>
      <c r="E284" s="81" t="s">
        <v>2</v>
      </c>
      <c r="F284" s="81">
        <v>39063</v>
      </c>
      <c r="G284" s="81">
        <v>38989</v>
      </c>
      <c r="H284" s="83"/>
      <c r="I284" s="83"/>
      <c r="J284" s="84">
        <f t="shared" ref="J284:J286" si="277">(IF(E284="SHORT",F284-G284,IF(E284="LONG",G284-F284)))*D284</f>
        <v>6660</v>
      </c>
      <c r="K284" s="85"/>
      <c r="L284" s="85"/>
      <c r="M284" s="85">
        <f t="shared" ref="M284:M286" si="278">(K284+J284+L284)/D284</f>
        <v>74</v>
      </c>
      <c r="N284" s="86">
        <f t="shared" ref="N284:N286" si="279">M284*D284</f>
        <v>6660</v>
      </c>
    </row>
    <row r="285" spans="1:14">
      <c r="A285" s="72">
        <v>43376</v>
      </c>
      <c r="B285" s="73" t="s">
        <v>31</v>
      </c>
      <c r="C285" s="73" t="s">
        <v>53</v>
      </c>
      <c r="D285" s="74">
        <v>400</v>
      </c>
      <c r="E285" s="73" t="s">
        <v>1</v>
      </c>
      <c r="F285" s="73">
        <v>5529</v>
      </c>
      <c r="G285" s="73">
        <v>5574</v>
      </c>
      <c r="H285" s="75">
        <v>5634</v>
      </c>
      <c r="I285" s="75"/>
      <c r="J285" s="76">
        <f t="shared" si="277"/>
        <v>18000</v>
      </c>
      <c r="K285" s="77">
        <f t="shared" ref="K285" si="280">(IF(E285="SHORT",IF(H285="",0,G285-H285),IF(E285="LONG",IF(H285="",0,H285-G285))))*D285</f>
        <v>24000</v>
      </c>
      <c r="L285" s="77"/>
      <c r="M285" s="77">
        <f t="shared" si="278"/>
        <v>105</v>
      </c>
      <c r="N285" s="78">
        <f t="shared" si="279"/>
        <v>42000</v>
      </c>
    </row>
    <row r="286" spans="1:14">
      <c r="A286" s="80">
        <v>43376</v>
      </c>
      <c r="B286" s="81" t="s">
        <v>5</v>
      </c>
      <c r="C286" s="81" t="s">
        <v>55</v>
      </c>
      <c r="D286" s="82">
        <v>15000</v>
      </c>
      <c r="E286" s="81" t="s">
        <v>2</v>
      </c>
      <c r="F286" s="81">
        <v>196.6</v>
      </c>
      <c r="G286" s="81">
        <v>195.1</v>
      </c>
      <c r="H286" s="83"/>
      <c r="I286" s="83"/>
      <c r="J286" s="84">
        <f t="shared" si="277"/>
        <v>22500</v>
      </c>
      <c r="K286" s="85"/>
      <c r="L286" s="85"/>
      <c r="M286" s="85">
        <f t="shared" si="278"/>
        <v>1.5</v>
      </c>
      <c r="N286" s="86">
        <f t="shared" si="279"/>
        <v>22500</v>
      </c>
    </row>
  </sheetData>
  <autoFilter ref="A4:N286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97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5.75" thickBo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9"/>
  <sheetViews>
    <sheetView topLeftCell="B1" workbookViewId="0">
      <selection activeCell="A2" sqref="A2:N5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MCX Combo</vt:lpstr>
      <vt:lpstr>MCX Premium</vt:lpstr>
      <vt:lpstr>Till Feb-17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2015-12-06T10:06:56Z</dcterms:created>
  <dcterms:modified xsi:type="dcterms:W3CDTF">2019-03-18T11:22:12Z</dcterms:modified>
</cp:coreProperties>
</file>