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NIFTY FUTURE" sheetId="2" r:id="rId1"/>
    <sheet name="FUTURE" sheetId="1" r:id="rId2"/>
    <sheet name="ROI Statement" sheetId="3" r:id="rId3"/>
  </sheets>
  <calcPr calcId="124519"/>
  <fileRecoveryPr autoRecover="0"/>
</workbook>
</file>

<file path=xl/calcChain.xml><?xml version="1.0" encoding="utf-8"?>
<calcChain xmlns="http://schemas.openxmlformats.org/spreadsheetml/2006/main">
  <c r="D8" i="3"/>
  <c r="D7"/>
  <c r="D6"/>
  <c r="D5"/>
  <c r="D4"/>
  <c r="D3"/>
  <c r="I5" i="2"/>
  <c r="L5" s="1"/>
  <c r="M5" s="1"/>
  <c r="I6"/>
  <c r="L6" s="1"/>
  <c r="M6" s="1"/>
  <c r="I7"/>
  <c r="L7" s="1"/>
  <c r="M7" s="1"/>
  <c r="I8"/>
  <c r="L8" s="1"/>
  <c r="M8" s="1"/>
  <c r="I10"/>
  <c r="L10" s="1"/>
  <c r="M10" s="1"/>
  <c r="I9"/>
  <c r="L9" s="1"/>
  <c r="M9" s="1"/>
  <c r="L11"/>
  <c r="M11" s="1"/>
  <c r="I11"/>
  <c r="I12"/>
  <c r="L12" s="1"/>
  <c r="M12" s="1"/>
  <c r="J13"/>
  <c r="L13" s="1"/>
  <c r="M13" s="1"/>
  <c r="I13"/>
  <c r="L15"/>
  <c r="M15" s="1"/>
  <c r="I15"/>
  <c r="J14"/>
  <c r="I14"/>
  <c r="I16"/>
  <c r="L16" s="1"/>
  <c r="M16" s="1"/>
  <c r="I18"/>
  <c r="L18" s="1"/>
  <c r="M18" s="1"/>
  <c r="I19"/>
  <c r="L19" s="1"/>
  <c r="M19" s="1"/>
  <c r="I20"/>
  <c r="L20" s="1"/>
  <c r="M20" s="1"/>
  <c r="L22"/>
  <c r="M22" s="1"/>
  <c r="I22"/>
  <c r="I21"/>
  <c r="L21" s="1"/>
  <c r="M21" s="1"/>
  <c r="J23"/>
  <c r="L23" s="1"/>
  <c r="M23" s="1"/>
  <c r="I23"/>
  <c r="J26"/>
  <c r="I26"/>
  <c r="L26" s="1"/>
  <c r="M26" s="1"/>
  <c r="I25"/>
  <c r="L25" s="1"/>
  <c r="M25" s="1"/>
  <c r="I24"/>
  <c r="L24" s="1"/>
  <c r="M24" s="1"/>
  <c r="J28"/>
  <c r="I28"/>
  <c r="L27"/>
  <c r="M27" s="1"/>
  <c r="I27"/>
  <c r="J30"/>
  <c r="I30"/>
  <c r="J29"/>
  <c r="I29"/>
  <c r="I31"/>
  <c r="L31" s="1"/>
  <c r="M31" s="1"/>
  <c r="I32"/>
  <c r="L32" s="1"/>
  <c r="M32" s="1"/>
  <c r="L33"/>
  <c r="M33" s="1"/>
  <c r="I33"/>
  <c r="I34"/>
  <c r="L34" s="1"/>
  <c r="M34" s="1"/>
  <c r="I36"/>
  <c r="L36" s="1"/>
  <c r="M36" s="1"/>
  <c r="I35"/>
  <c r="L35" s="1"/>
  <c r="M35" s="1"/>
  <c r="J38"/>
  <c r="I38"/>
  <c r="J37"/>
  <c r="I37"/>
  <c r="I39"/>
  <c r="L39" s="1"/>
  <c r="M39" s="1"/>
  <c r="I40"/>
  <c r="L40" s="1"/>
  <c r="M40" s="1"/>
  <c r="I43"/>
  <c r="L43" s="1"/>
  <c r="M43" s="1"/>
  <c r="I42"/>
  <c r="L42" s="1"/>
  <c r="M42" s="1"/>
  <c r="J44"/>
  <c r="I44"/>
  <c r="J45"/>
  <c r="I45"/>
  <c r="I47"/>
  <c r="L47" s="1"/>
  <c r="M47" s="1"/>
  <c r="I46"/>
  <c r="L46" s="1"/>
  <c r="M46" s="1"/>
  <c r="L48"/>
  <c r="M48" s="1"/>
  <c r="I48"/>
  <c r="J50"/>
  <c r="I50"/>
  <c r="J49"/>
  <c r="I49"/>
  <c r="J52"/>
  <c r="L52" s="1"/>
  <c r="M52" s="1"/>
  <c r="I52"/>
  <c r="I51"/>
  <c r="L54"/>
  <c r="M54" s="1"/>
  <c r="I54"/>
  <c r="I53"/>
  <c r="L53" s="1"/>
  <c r="M53" s="1"/>
  <c r="I56"/>
  <c r="L56" s="1"/>
  <c r="M56" s="1"/>
  <c r="I55"/>
  <c r="L55" s="1"/>
  <c r="M55" s="1"/>
  <c r="J57"/>
  <c r="I57"/>
  <c r="J58"/>
  <c r="L58" s="1"/>
  <c r="M58" s="1"/>
  <c r="I58"/>
  <c r="I59"/>
  <c r="L59" s="1"/>
  <c r="M59" s="1"/>
  <c r="I60"/>
  <c r="L60" s="1"/>
  <c r="M60" s="1"/>
  <c r="I61"/>
  <c r="L61" s="1"/>
  <c r="M61" s="1"/>
  <c r="I62"/>
  <c r="L62" s="1"/>
  <c r="M62" s="1"/>
  <c r="I64"/>
  <c r="L64" s="1"/>
  <c r="M64" s="1"/>
  <c r="I63"/>
  <c r="L63" s="1"/>
  <c r="M63" s="1"/>
  <c r="I65"/>
  <c r="L65" s="1"/>
  <c r="M65" s="1"/>
  <c r="I66"/>
  <c r="L66" s="1"/>
  <c r="M66" s="1"/>
  <c r="I68"/>
  <c r="L68" s="1"/>
  <c r="M68" s="1"/>
  <c r="J69"/>
  <c r="I69"/>
  <c r="J71"/>
  <c r="I71"/>
  <c r="J70"/>
  <c r="I70"/>
  <c r="I72"/>
  <c r="L72" s="1"/>
  <c r="M72" s="1"/>
  <c r="I73"/>
  <c r="L73" s="1"/>
  <c r="M73" s="1"/>
  <c r="I74"/>
  <c r="L74" s="1"/>
  <c r="M74" s="1"/>
  <c r="J75"/>
  <c r="I75"/>
  <c r="I76"/>
  <c r="L76" s="1"/>
  <c r="M76" s="1"/>
  <c r="J78"/>
  <c r="I78"/>
  <c r="I77"/>
  <c r="L77" s="1"/>
  <c r="M77" s="1"/>
  <c r="J80"/>
  <c r="I80"/>
  <c r="J79"/>
  <c r="I79"/>
  <c r="I81"/>
  <c r="L81" s="1"/>
  <c r="M81" s="1"/>
  <c r="I83"/>
  <c r="J82"/>
  <c r="I82"/>
  <c r="J84"/>
  <c r="I84"/>
  <c r="J85"/>
  <c r="I85"/>
  <c r="I87"/>
  <c r="L87" s="1"/>
  <c r="M87" s="1"/>
  <c r="I86"/>
  <c r="L86" s="1"/>
  <c r="M86" s="1"/>
  <c r="I88"/>
  <c r="L88" s="1"/>
  <c r="M88" s="1"/>
  <c r="I90"/>
  <c r="L90" s="1"/>
  <c r="M90" s="1"/>
  <c r="J91"/>
  <c r="I91"/>
  <c r="J92"/>
  <c r="I92"/>
  <c r="I93"/>
  <c r="L93" s="1"/>
  <c r="M93" s="1"/>
  <c r="I94"/>
  <c r="L94" s="1"/>
  <c r="M94" s="1"/>
  <c r="I95"/>
  <c r="L95" s="1"/>
  <c r="M95" s="1"/>
  <c r="I96"/>
  <c r="L96" s="1"/>
  <c r="M96" s="1"/>
  <c r="I97"/>
  <c r="L97" s="1"/>
  <c r="M97" s="1"/>
  <c r="I98"/>
  <c r="L98" s="1"/>
  <c r="M98" s="1"/>
  <c r="L100"/>
  <c r="M100" s="1"/>
  <c r="I100"/>
  <c r="I99"/>
  <c r="L99" s="1"/>
  <c r="M99" s="1"/>
  <c r="J101"/>
  <c r="I101"/>
  <c r="J102"/>
  <c r="I102"/>
  <c r="I104"/>
  <c r="L104" s="1"/>
  <c r="M104" s="1"/>
  <c r="L103"/>
  <c r="M103" s="1"/>
  <c r="I103"/>
  <c r="J105"/>
  <c r="I105"/>
  <c r="I106"/>
  <c r="L106" s="1"/>
  <c r="M106" s="1"/>
  <c r="I107"/>
  <c r="J108"/>
  <c r="I108"/>
  <c r="J109"/>
  <c r="I109"/>
  <c r="I111"/>
  <c r="L111" s="1"/>
  <c r="M111" s="1"/>
  <c r="I112"/>
  <c r="L112" s="1"/>
  <c r="M112" s="1"/>
  <c r="J113"/>
  <c r="I113"/>
  <c r="J114"/>
  <c r="I114"/>
  <c r="I115"/>
  <c r="L115" s="1"/>
  <c r="M115" s="1"/>
  <c r="I117"/>
  <c r="L117" s="1"/>
  <c r="M117" s="1"/>
  <c r="I118"/>
  <c r="L118" s="1"/>
  <c r="M118" s="1"/>
  <c r="I119"/>
  <c r="L119" s="1"/>
  <c r="M119" s="1"/>
  <c r="I120"/>
  <c r="L120" s="1"/>
  <c r="M120" s="1"/>
  <c r="J121"/>
  <c r="I121"/>
  <c r="I122"/>
  <c r="L122" s="1"/>
  <c r="M122" s="1"/>
  <c r="I123"/>
  <c r="L123" s="1"/>
  <c r="M123" s="1"/>
  <c r="I124"/>
  <c r="L124" s="1"/>
  <c r="M124" s="1"/>
  <c r="I128"/>
  <c r="I127"/>
  <c r="J126"/>
  <c r="I126"/>
  <c r="J125"/>
  <c r="I125"/>
  <c r="L50" l="1"/>
  <c r="M50" s="1"/>
  <c r="L14"/>
  <c r="M14" s="1"/>
  <c r="L28"/>
  <c r="M28" s="1"/>
  <c r="L29"/>
  <c r="M29" s="1"/>
  <c r="L30"/>
  <c r="M30" s="1"/>
  <c r="L80"/>
  <c r="M80" s="1"/>
  <c r="L75"/>
  <c r="M75" s="1"/>
  <c r="L57"/>
  <c r="M57" s="1"/>
  <c r="L37"/>
  <c r="M37" s="1"/>
  <c r="L38"/>
  <c r="M38" s="1"/>
  <c r="L44"/>
  <c r="M44" s="1"/>
  <c r="L45"/>
  <c r="M45" s="1"/>
  <c r="L49"/>
  <c r="M49" s="1"/>
  <c r="L51"/>
  <c r="M51" s="1"/>
  <c r="L69"/>
  <c r="M69" s="1"/>
  <c r="L70"/>
  <c r="M70" s="1"/>
  <c r="L71"/>
  <c r="M71" s="1"/>
  <c r="L78"/>
  <c r="M78" s="1"/>
  <c r="L79"/>
  <c r="M79" s="1"/>
  <c r="L82"/>
  <c r="M82" s="1"/>
  <c r="L83"/>
  <c r="M83" s="1"/>
  <c r="L84"/>
  <c r="M84" s="1"/>
  <c r="L85"/>
  <c r="M85" s="1"/>
  <c r="L91"/>
  <c r="M91" s="1"/>
  <c r="L92"/>
  <c r="M92" s="1"/>
  <c r="L101"/>
  <c r="M101" s="1"/>
  <c r="L102"/>
  <c r="M102" s="1"/>
  <c r="L105"/>
  <c r="M105" s="1"/>
  <c r="L107"/>
  <c r="M107" s="1"/>
  <c r="L108"/>
  <c r="M108" s="1"/>
  <c r="L109"/>
  <c r="M109" s="1"/>
  <c r="L113"/>
  <c r="M113" s="1"/>
  <c r="L114"/>
  <c r="M114" s="1"/>
  <c r="L121"/>
  <c r="M121" s="1"/>
  <c r="L125"/>
  <c r="M125" s="1"/>
  <c r="L126"/>
  <c r="M126" s="1"/>
  <c r="L127"/>
  <c r="M127" s="1"/>
  <c r="L128"/>
  <c r="M128" s="1"/>
  <c r="L10" i="1" l="1"/>
  <c r="I10"/>
  <c r="K10"/>
  <c r="K11"/>
  <c r="I11"/>
  <c r="I12"/>
  <c r="K12"/>
  <c r="L12" s="1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1" l="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<sst xmlns="http://schemas.openxmlformats.org/spreadsheetml/2006/main" count="719" uniqueCount="43">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</sst>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28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9" fontId="0" fillId="0" borderId="0" xfId="2" applyFo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29587</c:v>
                </c:pt>
                <c:pt idx="1">
                  <c:v>130907</c:v>
                </c:pt>
                <c:pt idx="2">
                  <c:v>158415</c:v>
                </c:pt>
                <c:pt idx="3">
                  <c:v>172357</c:v>
                </c:pt>
                <c:pt idx="4">
                  <c:v>173565</c:v>
                </c:pt>
                <c:pt idx="5">
                  <c:v>51720</c:v>
                </c:pt>
              </c:numCache>
            </c:numRef>
          </c:val>
        </c:ser>
        <c:dLbls/>
        <c:axId val="81157120"/>
        <c:axId val="81168640"/>
      </c:barChart>
      <c:catAx>
        <c:axId val="81157120"/>
        <c:scaling>
          <c:orientation val="minMax"/>
        </c:scaling>
        <c:axPos val="b"/>
        <c:majorTickMark val="none"/>
        <c:tickLblPos val="nextTo"/>
        <c:crossAx val="81168640"/>
        <c:crosses val="autoZero"/>
        <c:auto val="1"/>
        <c:lblAlgn val="ctr"/>
        <c:lblOffset val="100"/>
      </c:catAx>
      <c:valAx>
        <c:axId val="811686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1157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2331"/>
                </c:manualLayout>
              </c:layout>
              <c:showVal val="1"/>
            </c:dLbl>
            <c:dLbl>
              <c:idx val="1"/>
              <c:layout>
                <c:manualLayout>
                  <c:x val="-7.43801652892562E-2"/>
                  <c:y val="-0.10980387636091761"/>
                </c:manualLayout>
              </c:layout>
              <c:showVal val="1"/>
            </c:dLbl>
            <c:dLbl>
              <c:idx val="2"/>
              <c:layout>
                <c:manualLayout>
                  <c:x val="-4.1322314049586729E-2"/>
                  <c:y val="0.10980387636091755"/>
                </c:manualLayout>
              </c:layout>
              <c:showVal val="1"/>
            </c:dLbl>
            <c:dLbl>
              <c:idx val="3"/>
              <c:layout>
                <c:manualLayout>
                  <c:x val="-2.4793388429752067E-2"/>
                  <c:y val="-7.8431340257798257E-2"/>
                </c:manualLayout>
              </c:layout>
              <c:showVal val="1"/>
            </c:dLbl>
            <c:dLbl>
              <c:idx val="4"/>
              <c:layout>
                <c:manualLayout>
                  <c:x val="2.7548209366391185E-2"/>
                  <c:y val="1.04575120343731E-2"/>
                </c:manualLayout>
              </c:layout>
              <c:showVal val="1"/>
            </c:dLbl>
            <c:dLbl>
              <c:idx val="5"/>
              <c:layout>
                <c:manualLayout>
                  <c:x val="-2.7548209366391185E-3"/>
                  <c:y val="-7.3202584240611712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0.29587000000000002</c:v>
                </c:pt>
                <c:pt idx="1">
                  <c:v>1.30907</c:v>
                </c:pt>
                <c:pt idx="2">
                  <c:v>1.5841499999999999</c:v>
                </c:pt>
                <c:pt idx="3">
                  <c:v>1.72357</c:v>
                </c:pt>
                <c:pt idx="4">
                  <c:v>1.7356499999999999</c:v>
                </c:pt>
                <c:pt idx="5">
                  <c:v>0.51719999999999999</c:v>
                </c:pt>
              </c:numCache>
            </c:numRef>
          </c:val>
        </c:ser>
        <c:dLbls>
          <c:showVal val="1"/>
        </c:dLbls>
        <c:marker val="1"/>
        <c:axId val="90094976"/>
        <c:axId val="99514624"/>
      </c:lineChart>
      <c:catAx>
        <c:axId val="90094976"/>
        <c:scaling>
          <c:orientation val="minMax"/>
        </c:scaling>
        <c:axPos val="b"/>
        <c:majorTickMark val="none"/>
        <c:tickLblPos val="nextTo"/>
        <c:crossAx val="99514624"/>
        <c:crosses val="autoZero"/>
        <c:auto val="1"/>
        <c:lblAlgn val="ctr"/>
        <c:lblOffset val="100"/>
      </c:catAx>
      <c:valAx>
        <c:axId val="99514624"/>
        <c:scaling>
          <c:orientation val="minMax"/>
        </c:scaling>
        <c:delete val="1"/>
        <c:axPos val="l"/>
        <c:numFmt formatCode="0%" sourceLinked="1"/>
        <c:tickLblPos val="nextTo"/>
        <c:crossAx val="9009497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305182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104775</xdr:rowOff>
    </xdr:from>
    <xdr:to>
      <xdr:col>4</xdr:col>
      <xdr:colOff>66675</xdr:colOff>
      <xdr:row>21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9</xdr:row>
      <xdr:rowOff>85724</xdr:rowOff>
    </xdr:from>
    <xdr:to>
      <xdr:col>12</xdr:col>
      <xdr:colOff>266700</xdr:colOff>
      <xdr:row>22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>
      <selection activeCell="C3" sqref="C3:D3"/>
    </sheetView>
  </sheetViews>
  <sheetFormatPr defaultRowHeight="15"/>
  <cols>
    <col min="1" max="1" width="12.42578125" customWidth="1"/>
    <col min="2" max="2" width="18.5703125" customWidth="1"/>
    <col min="3" max="3" width="6.85546875" customWidth="1"/>
    <col min="5" max="9" width="9.28515625" bestFit="1" customWidth="1"/>
    <col min="10" max="10" width="10.5703125" bestFit="1" customWidth="1"/>
    <col min="11" max="12" width="9.28515625" bestFit="1" customWidth="1"/>
    <col min="13" max="13" width="10.5703125" bestFit="1" customWidth="1"/>
  </cols>
  <sheetData>
    <row r="1" spans="1:13" ht="51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>
      <c r="A2" s="62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>
      <c r="A3" s="64" t="s">
        <v>20</v>
      </c>
      <c r="B3" s="65"/>
      <c r="C3" s="66" t="s">
        <v>21</v>
      </c>
      <c r="D3" s="67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58" t="s">
        <v>28</v>
      </c>
      <c r="J4" s="59"/>
      <c r="K4" s="60"/>
      <c r="L4" s="26" t="s">
        <v>29</v>
      </c>
      <c r="M4" s="25" t="s">
        <v>30</v>
      </c>
    </row>
    <row r="5" spans="1:13" s="38" customFormat="1">
      <c r="A5" s="33">
        <v>43329</v>
      </c>
      <c r="B5" s="39" t="s">
        <v>10</v>
      </c>
      <c r="C5" s="34">
        <v>225</v>
      </c>
      <c r="D5" s="39" t="s">
        <v>9</v>
      </c>
      <c r="E5" s="34">
        <v>11487</v>
      </c>
      <c r="F5" s="34">
        <v>11500</v>
      </c>
      <c r="G5" s="34"/>
      <c r="H5" s="34"/>
      <c r="I5" s="35">
        <f t="shared" ref="I5" si="0">(IF(D5="SHORT",E5-F5,IF(D5="LONG",F5-E5)))*C5</f>
        <v>2925</v>
      </c>
      <c r="J5" s="36"/>
      <c r="K5" s="36"/>
      <c r="L5" s="36">
        <f t="shared" ref="L5" si="1">(J5+I5+K5)/C5</f>
        <v>13</v>
      </c>
      <c r="M5" s="37">
        <f t="shared" ref="M5" si="2">L5*C5</f>
        <v>2925</v>
      </c>
    </row>
    <row r="6" spans="1:13" s="38" customFormat="1">
      <c r="A6" s="33">
        <v>43328</v>
      </c>
      <c r="B6" s="39" t="s">
        <v>10</v>
      </c>
      <c r="C6" s="34">
        <v>225</v>
      </c>
      <c r="D6" s="39" t="s">
        <v>9</v>
      </c>
      <c r="E6" s="34">
        <v>11454</v>
      </c>
      <c r="F6" s="34">
        <v>11429</v>
      </c>
      <c r="G6" s="34"/>
      <c r="H6" s="34"/>
      <c r="I6" s="35">
        <f t="shared" ref="I6" si="3">(IF(D6="SHORT",E6-F6,IF(D6="LONG",F6-E6)))*C6</f>
        <v>-5625</v>
      </c>
      <c r="J6" s="36"/>
      <c r="K6" s="36"/>
      <c r="L6" s="36">
        <f t="shared" ref="L6" si="4">(J6+I6+K6)/C6</f>
        <v>-25</v>
      </c>
      <c r="M6" s="37">
        <f t="shared" ref="M6" si="5">L6*C6</f>
        <v>-5625</v>
      </c>
    </row>
    <row r="7" spans="1:13" s="38" customFormat="1">
      <c r="A7" s="33">
        <v>43326</v>
      </c>
      <c r="B7" s="39" t="s">
        <v>10</v>
      </c>
      <c r="C7" s="34">
        <v>225</v>
      </c>
      <c r="D7" s="39" t="s">
        <v>9</v>
      </c>
      <c r="E7" s="34">
        <v>11420</v>
      </c>
      <c r="F7" s="34">
        <v>11446</v>
      </c>
      <c r="G7" s="34"/>
      <c r="H7" s="34"/>
      <c r="I7" s="35">
        <f t="shared" ref="I7" si="6">(IF(D7="SHORT",E7-F7,IF(D7="LONG",F7-E7)))*C7</f>
        <v>5850</v>
      </c>
      <c r="J7" s="36"/>
      <c r="K7" s="36"/>
      <c r="L7" s="36">
        <f t="shared" ref="L7" si="7">(J7+I7+K7)/C7</f>
        <v>26</v>
      </c>
      <c r="M7" s="37">
        <f t="shared" ref="M7" si="8">L7*C7</f>
        <v>5850</v>
      </c>
    </row>
    <row r="8" spans="1:13" s="38" customFormat="1">
      <c r="A8" s="33">
        <v>43325</v>
      </c>
      <c r="B8" s="39" t="s">
        <v>10</v>
      </c>
      <c r="C8" s="34">
        <v>225</v>
      </c>
      <c r="D8" s="39" t="s">
        <v>9</v>
      </c>
      <c r="E8" s="34">
        <v>11408</v>
      </c>
      <c r="F8" s="34">
        <v>11427</v>
      </c>
      <c r="G8" s="34"/>
      <c r="H8" s="34"/>
      <c r="I8" s="35">
        <f t="shared" ref="I8" si="9">(IF(D8="SHORT",E8-F8,IF(D8="LONG",F8-E8)))*C8</f>
        <v>4275</v>
      </c>
      <c r="J8" s="36"/>
      <c r="K8" s="36"/>
      <c r="L8" s="36">
        <f t="shared" ref="L8" si="10">(J8+I8+K8)/C8</f>
        <v>19</v>
      </c>
      <c r="M8" s="37">
        <f t="shared" ref="M8" si="11">L8*C8</f>
        <v>4275</v>
      </c>
    </row>
    <row r="9" spans="1:13" s="38" customFormat="1">
      <c r="A9" s="33">
        <v>43322</v>
      </c>
      <c r="B9" s="39" t="s">
        <v>12</v>
      </c>
      <c r="C9" s="34">
        <v>120</v>
      </c>
      <c r="D9" s="39" t="s">
        <v>11</v>
      </c>
      <c r="E9" s="34">
        <v>28251</v>
      </c>
      <c r="F9" s="34">
        <v>28315</v>
      </c>
      <c r="G9" s="34"/>
      <c r="H9" s="34"/>
      <c r="I9" s="35">
        <f t="shared" ref="I9:I10" si="12">(IF(D9="SHORT",E9-F9,IF(D9="LONG",F9-E9)))*C9</f>
        <v>-7680</v>
      </c>
      <c r="J9" s="36"/>
      <c r="K9" s="36"/>
      <c r="L9" s="36">
        <f t="shared" ref="L9:L10" si="13">(J9+I9+K9)/C9</f>
        <v>-64</v>
      </c>
      <c r="M9" s="37">
        <f t="shared" ref="M9:M10" si="14">L9*C9</f>
        <v>-7680</v>
      </c>
    </row>
    <row r="10" spans="1:13" s="38" customFormat="1">
      <c r="A10" s="33">
        <v>43322</v>
      </c>
      <c r="B10" s="39" t="s">
        <v>10</v>
      </c>
      <c r="C10" s="34">
        <v>225</v>
      </c>
      <c r="D10" s="39" t="s">
        <v>11</v>
      </c>
      <c r="E10" s="34">
        <v>11444</v>
      </c>
      <c r="F10" s="34">
        <v>11466</v>
      </c>
      <c r="G10" s="34"/>
      <c r="H10" s="34"/>
      <c r="I10" s="35">
        <f t="shared" si="12"/>
        <v>-4950</v>
      </c>
      <c r="J10" s="36"/>
      <c r="K10" s="36"/>
      <c r="L10" s="36">
        <f t="shared" si="13"/>
        <v>-22</v>
      </c>
      <c r="M10" s="37">
        <f t="shared" si="14"/>
        <v>-4950</v>
      </c>
    </row>
    <row r="11" spans="1:13" s="38" customFormat="1">
      <c r="A11" s="33">
        <v>43321</v>
      </c>
      <c r="B11" s="39" t="s">
        <v>10</v>
      </c>
      <c r="C11" s="34">
        <v>225</v>
      </c>
      <c r="D11" s="34" t="s">
        <v>9</v>
      </c>
      <c r="E11" s="34">
        <v>11475</v>
      </c>
      <c r="F11" s="34">
        <v>11501</v>
      </c>
      <c r="G11" s="34"/>
      <c r="H11" s="34"/>
      <c r="I11" s="35">
        <f t="shared" ref="I11" si="15">(IF(D11="SHORT",E11-F11,IF(D11="LONG",F11-E11)))*C11</f>
        <v>5850</v>
      </c>
      <c r="J11" s="36"/>
      <c r="K11" s="36"/>
      <c r="L11" s="36">
        <f t="shared" ref="L11" si="16">(J11+I11+K11)/C11</f>
        <v>26</v>
      </c>
      <c r="M11" s="37">
        <f t="shared" ref="M11" si="17">L11*C11</f>
        <v>5850</v>
      </c>
    </row>
    <row r="12" spans="1:13" s="38" customFormat="1">
      <c r="A12" s="33">
        <v>43320</v>
      </c>
      <c r="B12" s="34" t="s">
        <v>10</v>
      </c>
      <c r="C12" s="34">
        <v>225</v>
      </c>
      <c r="D12" s="34" t="s">
        <v>9</v>
      </c>
      <c r="E12" s="34">
        <v>11457</v>
      </c>
      <c r="F12" s="34">
        <v>11498</v>
      </c>
      <c r="G12" s="34"/>
      <c r="H12" s="34"/>
      <c r="I12" s="35">
        <f t="shared" ref="I12" si="18">(IF(D12="SHORT",E12-F12,IF(D12="LONG",F12-E12)))*C12</f>
        <v>9225</v>
      </c>
      <c r="J12" s="36"/>
      <c r="K12" s="36"/>
      <c r="L12" s="36">
        <f t="shared" ref="L12" si="19">(J12+I12+K12)/C12</f>
        <v>41</v>
      </c>
      <c r="M12" s="37">
        <f t="shared" ref="M12" si="20">L12*C12</f>
        <v>9225</v>
      </c>
    </row>
    <row r="13" spans="1:13" s="32" customFormat="1">
      <c r="A13" s="27">
        <v>43319</v>
      </c>
      <c r="B13" s="28" t="s">
        <v>10</v>
      </c>
      <c r="C13" s="28">
        <v>225</v>
      </c>
      <c r="D13" s="28" t="s">
        <v>9</v>
      </c>
      <c r="E13" s="28">
        <v>11419</v>
      </c>
      <c r="F13" s="28">
        <v>11442</v>
      </c>
      <c r="G13" s="28">
        <v>11472</v>
      </c>
      <c r="H13" s="28"/>
      <c r="I13" s="29">
        <f t="shared" ref="I13" si="21">(IF(D13="SHORT",E13-F13,IF(D13="LONG",F13-E13)))*C13</f>
        <v>5175</v>
      </c>
      <c r="J13" s="30">
        <f t="shared" ref="J13" si="22">(IF(D13="SHORT",IF(G13="",0,F13-G13),IF(D13="LONG",IF(G13="",0,G13-F13))))*C13</f>
        <v>6750</v>
      </c>
      <c r="K13" s="30"/>
      <c r="L13" s="30">
        <f t="shared" ref="L13" si="23">(J13+I13+K13)/C13</f>
        <v>53</v>
      </c>
      <c r="M13" s="31">
        <f t="shared" ref="M13" si="24">L13*C13</f>
        <v>11925</v>
      </c>
    </row>
    <row r="14" spans="1:13" s="32" customFormat="1" ht="15.75" customHeight="1">
      <c r="A14" s="27">
        <v>43315</v>
      </c>
      <c r="B14" s="28" t="s">
        <v>12</v>
      </c>
      <c r="C14" s="28">
        <v>120</v>
      </c>
      <c r="D14" s="28" t="s">
        <v>9</v>
      </c>
      <c r="E14" s="28">
        <v>27645</v>
      </c>
      <c r="F14" s="28">
        <v>27714</v>
      </c>
      <c r="G14" s="28">
        <v>27795</v>
      </c>
      <c r="H14" s="28"/>
      <c r="I14" s="29">
        <f t="shared" ref="I14:I15" si="25">(IF(D14="SHORT",E14-F14,IF(D14="LONG",F14-E14)))*C14</f>
        <v>8280</v>
      </c>
      <c r="J14" s="30">
        <f t="shared" ref="J14" si="26">(IF(D14="SHORT",IF(G14="",0,F14-G14),IF(D14="LONG",IF(G14="",0,G14-F14))))*C14</f>
        <v>9720</v>
      </c>
      <c r="K14" s="30"/>
      <c r="L14" s="30">
        <f t="shared" ref="L14:L15" si="27">(J14+I14+K14)/C14</f>
        <v>150</v>
      </c>
      <c r="M14" s="31">
        <f t="shared" ref="M14:M15" si="28">L14*C14</f>
        <v>18000</v>
      </c>
    </row>
    <row r="15" spans="1:13" s="38" customFormat="1">
      <c r="A15" s="33">
        <v>43315</v>
      </c>
      <c r="B15" s="34" t="s">
        <v>10</v>
      </c>
      <c r="C15" s="34">
        <v>225</v>
      </c>
      <c r="D15" s="34" t="s">
        <v>9</v>
      </c>
      <c r="E15" s="34">
        <v>11352</v>
      </c>
      <c r="F15" s="34">
        <v>11378</v>
      </c>
      <c r="G15" s="34"/>
      <c r="H15" s="34"/>
      <c r="I15" s="35">
        <f t="shared" si="25"/>
        <v>5850</v>
      </c>
      <c r="J15" s="36"/>
      <c r="K15" s="36"/>
      <c r="L15" s="36">
        <f t="shared" si="27"/>
        <v>26</v>
      </c>
      <c r="M15" s="37">
        <f t="shared" si="28"/>
        <v>5850</v>
      </c>
    </row>
    <row r="16" spans="1:13" s="38" customFormat="1">
      <c r="A16" s="33">
        <v>43313</v>
      </c>
      <c r="B16" s="39" t="s">
        <v>10</v>
      </c>
      <c r="C16" s="34">
        <v>225</v>
      </c>
      <c r="D16" s="39" t="s">
        <v>11</v>
      </c>
      <c r="E16" s="34">
        <v>11374</v>
      </c>
      <c r="F16" s="34">
        <v>11347</v>
      </c>
      <c r="G16" s="34"/>
      <c r="H16" s="34"/>
      <c r="I16" s="35">
        <f t="shared" ref="I16" si="29">(IF(D16="SHORT",E16-F16,IF(D16="LONG",F16-E16)))*C16</f>
        <v>6075</v>
      </c>
      <c r="J16" s="36"/>
      <c r="K16" s="36"/>
      <c r="L16" s="36">
        <f t="shared" ref="L16" si="30">(J16+I16+K16)/C16</f>
        <v>27</v>
      </c>
      <c r="M16" s="37">
        <f t="shared" ref="M16" si="31">L16*C16</f>
        <v>6075</v>
      </c>
    </row>
    <row r="17" spans="1:13" ht="15.75">
      <c r="A17" s="52"/>
      <c r="B17" s="53"/>
      <c r="C17" s="53"/>
      <c r="D17" s="53"/>
      <c r="E17" s="53"/>
      <c r="F17" s="53"/>
      <c r="G17" s="53"/>
      <c r="H17" s="53"/>
      <c r="I17" s="54"/>
      <c r="J17" s="55"/>
      <c r="K17" s="56"/>
      <c r="L17" s="57"/>
      <c r="M17" s="53"/>
    </row>
    <row r="18" spans="1:13" s="38" customFormat="1">
      <c r="A18" s="33">
        <v>43312</v>
      </c>
      <c r="B18" s="39" t="s">
        <v>10</v>
      </c>
      <c r="C18" s="34">
        <v>225</v>
      </c>
      <c r="D18" s="39" t="s">
        <v>9</v>
      </c>
      <c r="E18" s="34">
        <v>11326</v>
      </c>
      <c r="F18" s="34">
        <v>11352</v>
      </c>
      <c r="G18" s="34"/>
      <c r="H18" s="34"/>
      <c r="I18" s="35">
        <f t="shared" ref="I18" si="32">(IF(D18="SHORT",E18-F18,IF(D18="LONG",F18-E18)))*C18</f>
        <v>5850</v>
      </c>
      <c r="J18" s="36"/>
      <c r="K18" s="36"/>
      <c r="L18" s="36">
        <f t="shared" ref="L18" si="33">(J18+I18+K18)/C18</f>
        <v>26</v>
      </c>
      <c r="M18" s="37">
        <f t="shared" ref="M18" si="34">L18*C18</f>
        <v>5850</v>
      </c>
    </row>
    <row r="19" spans="1:13" s="38" customFormat="1">
      <c r="A19" s="33">
        <v>43311</v>
      </c>
      <c r="B19" s="39" t="s">
        <v>10</v>
      </c>
      <c r="C19" s="34">
        <v>225</v>
      </c>
      <c r="D19" s="39" t="s">
        <v>9</v>
      </c>
      <c r="E19" s="34">
        <v>11307</v>
      </c>
      <c r="F19" s="34">
        <v>11334</v>
      </c>
      <c r="G19" s="34"/>
      <c r="H19" s="34"/>
      <c r="I19" s="35">
        <f t="shared" ref="I19" si="35">(IF(D19="SHORT",E19-F19,IF(D19="LONG",F19-E19)))*C19</f>
        <v>6075</v>
      </c>
      <c r="J19" s="36"/>
      <c r="K19" s="36"/>
      <c r="L19" s="36">
        <f t="shared" ref="L19" si="36">(J19+I19+K19)/C19</f>
        <v>27</v>
      </c>
      <c r="M19" s="37">
        <f t="shared" ref="M19" si="37">L19*C19</f>
        <v>6075</v>
      </c>
    </row>
    <row r="20" spans="1:13" s="38" customFormat="1">
      <c r="A20" s="33">
        <v>43308</v>
      </c>
      <c r="B20" s="39" t="s">
        <v>10</v>
      </c>
      <c r="C20" s="34">
        <v>225</v>
      </c>
      <c r="D20" s="39" t="s">
        <v>9</v>
      </c>
      <c r="E20" s="34">
        <v>11263</v>
      </c>
      <c r="F20" s="34">
        <v>11287</v>
      </c>
      <c r="G20" s="34"/>
      <c r="H20" s="34"/>
      <c r="I20" s="35">
        <f t="shared" ref="I20" si="38">(IF(D20="SHORT",E20-F20,IF(D20="LONG",F20-E20)))*C20</f>
        <v>5400</v>
      </c>
      <c r="J20" s="36"/>
      <c r="K20" s="36"/>
      <c r="L20" s="36">
        <f t="shared" ref="L20" si="39">(J20+I20+K20)/C20</f>
        <v>24</v>
      </c>
      <c r="M20" s="37">
        <f t="shared" ref="M20" si="40">L20*C20</f>
        <v>5400</v>
      </c>
    </row>
    <row r="21" spans="1:13" s="38" customFormat="1">
      <c r="A21" s="33">
        <v>43307</v>
      </c>
      <c r="B21" s="39" t="s">
        <v>12</v>
      </c>
      <c r="C21" s="34">
        <v>120</v>
      </c>
      <c r="D21" s="39" t="s">
        <v>9</v>
      </c>
      <c r="E21" s="34">
        <v>27282</v>
      </c>
      <c r="F21" s="34">
        <v>27350</v>
      </c>
      <c r="G21" s="34"/>
      <c r="H21" s="34"/>
      <c r="I21" s="35">
        <f t="shared" ref="I21:I22" si="41">(IF(D21="SHORT",E21-F21,IF(D21="LONG",F21-E21)))*C21</f>
        <v>8160</v>
      </c>
      <c r="J21" s="36"/>
      <c r="K21" s="36"/>
      <c r="L21" s="36">
        <f t="shared" ref="L21:L22" si="42">(J21+I21+K21)/C21</f>
        <v>68</v>
      </c>
      <c r="M21" s="37">
        <f t="shared" ref="M21:M22" si="43">L21*C21</f>
        <v>8160</v>
      </c>
    </row>
    <row r="22" spans="1:13" s="38" customFormat="1">
      <c r="A22" s="33">
        <v>43307</v>
      </c>
      <c r="B22" s="39" t="s">
        <v>10</v>
      </c>
      <c r="C22" s="34">
        <v>225</v>
      </c>
      <c r="D22" s="39" t="s">
        <v>9</v>
      </c>
      <c r="E22" s="34">
        <v>11168</v>
      </c>
      <c r="F22" s="34">
        <v>11145</v>
      </c>
      <c r="G22" s="34"/>
      <c r="H22" s="34"/>
      <c r="I22" s="35">
        <f t="shared" si="41"/>
        <v>-5175</v>
      </c>
      <c r="J22" s="36"/>
      <c r="K22" s="36"/>
      <c r="L22" s="36">
        <f t="shared" si="42"/>
        <v>-23</v>
      </c>
      <c r="M22" s="37">
        <f t="shared" si="43"/>
        <v>-5175</v>
      </c>
    </row>
    <row r="23" spans="1:13" s="32" customFormat="1">
      <c r="A23" s="27">
        <v>43304</v>
      </c>
      <c r="B23" s="28" t="s">
        <v>10</v>
      </c>
      <c r="C23" s="28">
        <v>225</v>
      </c>
      <c r="D23" s="28" t="s">
        <v>9</v>
      </c>
      <c r="E23" s="28">
        <v>11048</v>
      </c>
      <c r="F23" s="28">
        <v>11072</v>
      </c>
      <c r="G23" s="28">
        <v>11102</v>
      </c>
      <c r="H23" s="28"/>
      <c r="I23" s="29">
        <f t="shared" ref="I23" si="44">(IF(D23="SHORT",E23-F23,IF(D23="LONG",F23-E23)))*C23</f>
        <v>5400</v>
      </c>
      <c r="J23" s="30">
        <f t="shared" ref="J23" si="45">(IF(D23="SHORT",IF(G23="",0,F23-G23),IF(D23="LONG",IF(G23="",0,G23-F23))))*C23</f>
        <v>6750</v>
      </c>
      <c r="K23" s="30"/>
      <c r="L23" s="30">
        <f t="shared" ref="L23" si="46">(J23+I23+K23)/C23</f>
        <v>54</v>
      </c>
      <c r="M23" s="31">
        <f t="shared" ref="M23" si="47">L23*C23</f>
        <v>12150</v>
      </c>
    </row>
    <row r="24" spans="1:13" s="38" customFormat="1">
      <c r="A24" s="33">
        <v>43301</v>
      </c>
      <c r="B24" s="34" t="s">
        <v>12</v>
      </c>
      <c r="C24" s="34">
        <v>120</v>
      </c>
      <c r="D24" s="39" t="s">
        <v>9</v>
      </c>
      <c r="E24" s="34">
        <v>26910</v>
      </c>
      <c r="F24" s="34">
        <v>26977</v>
      </c>
      <c r="G24" s="34"/>
      <c r="H24" s="34"/>
      <c r="I24" s="35">
        <f t="shared" ref="I24:I26" si="48">(IF(D24="SHORT",E24-F24,IF(D24="LONG",F24-E24)))*C24</f>
        <v>8040</v>
      </c>
      <c r="J24" s="36"/>
      <c r="K24" s="36"/>
      <c r="L24" s="36">
        <f t="shared" ref="L24:L26" si="49">(J24+I24+K24)/C24</f>
        <v>67</v>
      </c>
      <c r="M24" s="37">
        <f t="shared" ref="M24:M26" si="50">L24*C24</f>
        <v>8040</v>
      </c>
    </row>
    <row r="25" spans="1:13" s="38" customFormat="1">
      <c r="A25" s="33">
        <v>43301</v>
      </c>
      <c r="B25" s="39" t="s">
        <v>10</v>
      </c>
      <c r="C25" s="34">
        <v>225</v>
      </c>
      <c r="D25" s="39" t="s">
        <v>9</v>
      </c>
      <c r="E25" s="34">
        <v>11013</v>
      </c>
      <c r="F25" s="34">
        <v>11037</v>
      </c>
      <c r="G25" s="34"/>
      <c r="H25" s="34"/>
      <c r="I25" s="35">
        <f t="shared" si="48"/>
        <v>5400</v>
      </c>
      <c r="J25" s="36"/>
      <c r="K25" s="36"/>
      <c r="L25" s="36">
        <f t="shared" si="49"/>
        <v>24</v>
      </c>
      <c r="M25" s="37">
        <f t="shared" si="50"/>
        <v>5400</v>
      </c>
    </row>
    <row r="26" spans="1:13" s="32" customFormat="1">
      <c r="A26" s="27">
        <v>43300</v>
      </c>
      <c r="B26" s="28" t="s">
        <v>10</v>
      </c>
      <c r="C26" s="28">
        <v>225</v>
      </c>
      <c r="D26" s="28" t="s">
        <v>9</v>
      </c>
      <c r="E26" s="28">
        <v>10970</v>
      </c>
      <c r="F26" s="28">
        <v>10994</v>
      </c>
      <c r="G26" s="28">
        <v>11023</v>
      </c>
      <c r="H26" s="28"/>
      <c r="I26" s="29">
        <f t="shared" si="48"/>
        <v>5400</v>
      </c>
      <c r="J26" s="30">
        <f t="shared" ref="J26" si="51">(IF(D26="SHORT",IF(G26="",0,F26-G26),IF(D26="LONG",IF(G26="",0,G26-F26))))*C26</f>
        <v>6525</v>
      </c>
      <c r="K26" s="30"/>
      <c r="L26" s="30">
        <f t="shared" si="49"/>
        <v>53</v>
      </c>
      <c r="M26" s="31">
        <f t="shared" si="50"/>
        <v>11925</v>
      </c>
    </row>
    <row r="27" spans="1:13" s="38" customFormat="1">
      <c r="A27" s="33">
        <v>43299</v>
      </c>
      <c r="B27" s="34" t="s">
        <v>12</v>
      </c>
      <c r="C27" s="34">
        <v>120</v>
      </c>
      <c r="D27" s="34" t="s">
        <v>11</v>
      </c>
      <c r="E27" s="34">
        <v>26954</v>
      </c>
      <c r="F27" s="34">
        <v>26886</v>
      </c>
      <c r="G27" s="34"/>
      <c r="H27" s="34"/>
      <c r="I27" s="35">
        <f t="shared" ref="I27:I28" si="52">(IF(D27="SHORT",E27-F27,IF(D27="LONG",F27-E27)))*C27</f>
        <v>8160</v>
      </c>
      <c r="J27" s="36"/>
      <c r="K27" s="36"/>
      <c r="L27" s="36">
        <f t="shared" ref="L27:L28" si="53">(J27+I27+K27)/C27</f>
        <v>68</v>
      </c>
      <c r="M27" s="37">
        <f t="shared" ref="M27:M28" si="54">L27*C27</f>
        <v>8160</v>
      </c>
    </row>
    <row r="28" spans="1:13" s="32" customFormat="1">
      <c r="A28" s="27">
        <v>43299</v>
      </c>
      <c r="B28" s="28" t="s">
        <v>10</v>
      </c>
      <c r="C28" s="28">
        <v>225</v>
      </c>
      <c r="D28" s="28" t="s">
        <v>11</v>
      </c>
      <c r="E28" s="28">
        <v>11030</v>
      </c>
      <c r="F28" s="28">
        <v>11005</v>
      </c>
      <c r="G28" s="28">
        <v>10976</v>
      </c>
      <c r="H28" s="28"/>
      <c r="I28" s="29">
        <f t="shared" si="52"/>
        <v>5625</v>
      </c>
      <c r="J28" s="30">
        <f t="shared" ref="J28" si="55">(IF(D28="SHORT",IF(G28="",0,F28-G28),IF(D28="LONG",IF(G28="",0,G28-F28))))*C28</f>
        <v>6525</v>
      </c>
      <c r="K28" s="30"/>
      <c r="L28" s="30">
        <f t="shared" si="53"/>
        <v>54</v>
      </c>
      <c r="M28" s="31">
        <f t="shared" si="54"/>
        <v>12150</v>
      </c>
    </row>
    <row r="29" spans="1:13" s="32" customFormat="1">
      <c r="A29" s="27">
        <v>43298</v>
      </c>
      <c r="B29" s="28" t="s">
        <v>12</v>
      </c>
      <c r="C29" s="28">
        <v>120</v>
      </c>
      <c r="D29" s="28" t="s">
        <v>9</v>
      </c>
      <c r="E29" s="28">
        <v>26855</v>
      </c>
      <c r="F29" s="28">
        <v>26922</v>
      </c>
      <c r="G29" s="28">
        <v>27002</v>
      </c>
      <c r="H29" s="28"/>
      <c r="I29" s="29">
        <f t="shared" ref="I29:I30" si="56">(IF(D29="SHORT",E29-F29,IF(D29="LONG",F29-E29)))*C29</f>
        <v>8040</v>
      </c>
      <c r="J29" s="30">
        <f t="shared" ref="J29:J30" si="57">(IF(D29="SHORT",IF(G29="",0,F29-G29),IF(D29="LONG",IF(G29="",0,G29-F29))))*C29</f>
        <v>9600</v>
      </c>
      <c r="K29" s="30"/>
      <c r="L29" s="30">
        <f t="shared" ref="L29:L30" si="58">(J29+I29+K29)/C29</f>
        <v>147</v>
      </c>
      <c r="M29" s="31">
        <f t="shared" ref="M29:M30" si="59">L29*C29</f>
        <v>17640</v>
      </c>
    </row>
    <row r="30" spans="1:13" s="32" customFormat="1">
      <c r="A30" s="27">
        <v>43298</v>
      </c>
      <c r="B30" s="28" t="s">
        <v>10</v>
      </c>
      <c r="C30" s="28">
        <v>225</v>
      </c>
      <c r="D30" s="28" t="s">
        <v>9</v>
      </c>
      <c r="E30" s="28">
        <v>10959</v>
      </c>
      <c r="F30" s="28">
        <v>10983</v>
      </c>
      <c r="G30" s="28">
        <v>11012</v>
      </c>
      <c r="H30" s="28"/>
      <c r="I30" s="29">
        <f t="shared" si="56"/>
        <v>5400</v>
      </c>
      <c r="J30" s="30">
        <f t="shared" si="57"/>
        <v>6525</v>
      </c>
      <c r="K30" s="30"/>
      <c r="L30" s="30">
        <f t="shared" si="58"/>
        <v>53</v>
      </c>
      <c r="M30" s="31">
        <f t="shared" si="59"/>
        <v>11925</v>
      </c>
    </row>
    <row r="31" spans="1:13" s="38" customFormat="1">
      <c r="A31" s="33">
        <v>43292</v>
      </c>
      <c r="B31" s="39" t="s">
        <v>10</v>
      </c>
      <c r="C31" s="34">
        <v>225</v>
      </c>
      <c r="D31" s="39" t="s">
        <v>9</v>
      </c>
      <c r="E31" s="34">
        <v>10950</v>
      </c>
      <c r="F31" s="34">
        <v>11004</v>
      </c>
      <c r="G31" s="34"/>
      <c r="H31" s="34"/>
      <c r="I31" s="35">
        <f t="shared" ref="I31" si="60">(IF(D31="SHORT",E31-F31,IF(D31="LONG",F31-E31)))*C31</f>
        <v>12150</v>
      </c>
      <c r="J31" s="36"/>
      <c r="K31" s="36"/>
      <c r="L31" s="36">
        <f t="shared" ref="L31" si="61">(J31+I31+K31)/C31</f>
        <v>54</v>
      </c>
      <c r="M31" s="37">
        <f t="shared" ref="M31" si="62">L31*C31</f>
        <v>12150</v>
      </c>
    </row>
    <row r="32" spans="1:13" s="38" customFormat="1">
      <c r="A32" s="33">
        <v>43292</v>
      </c>
      <c r="B32" s="39" t="s">
        <v>10</v>
      </c>
      <c r="C32" s="34">
        <v>225</v>
      </c>
      <c r="D32" s="39" t="s">
        <v>11</v>
      </c>
      <c r="E32" s="34">
        <v>10925</v>
      </c>
      <c r="F32" s="34">
        <v>10946</v>
      </c>
      <c r="G32" s="34"/>
      <c r="H32" s="34"/>
      <c r="I32" s="35">
        <f t="shared" ref="I32" si="63">(IF(D32="SHORT",E32-F32,IF(D32="LONG",F32-E32)))*C32</f>
        <v>-4725</v>
      </c>
      <c r="J32" s="36"/>
      <c r="K32" s="36"/>
      <c r="L32" s="36">
        <f t="shared" ref="L32" si="64">(J32+I32+K32)/C32</f>
        <v>-21</v>
      </c>
      <c r="M32" s="37">
        <f t="shared" ref="M32" si="65">L32*C32</f>
        <v>-4725</v>
      </c>
    </row>
    <row r="33" spans="1:13" s="38" customFormat="1">
      <c r="A33" s="33">
        <v>43291</v>
      </c>
      <c r="B33" s="39" t="s">
        <v>10</v>
      </c>
      <c r="C33" s="34">
        <v>225</v>
      </c>
      <c r="D33" s="39" t="s">
        <v>9</v>
      </c>
      <c r="E33" s="34">
        <v>10913</v>
      </c>
      <c r="F33" s="34">
        <v>10937</v>
      </c>
      <c r="G33" s="34"/>
      <c r="H33" s="34"/>
      <c r="I33" s="35">
        <f t="shared" ref="I33" si="66">(IF(D33="SHORT",E33-F33,IF(D33="LONG",F33-E33)))*C33</f>
        <v>5400</v>
      </c>
      <c r="J33" s="36"/>
      <c r="K33" s="36"/>
      <c r="L33" s="36">
        <f t="shared" ref="L33" si="67">(J33+I33+K33)/C33</f>
        <v>24</v>
      </c>
      <c r="M33" s="37">
        <f t="shared" ref="M33" si="68">L33*C33</f>
        <v>5400</v>
      </c>
    </row>
    <row r="34" spans="1:13" s="38" customFormat="1">
      <c r="A34" s="33">
        <v>43290</v>
      </c>
      <c r="B34" s="39" t="s">
        <v>10</v>
      </c>
      <c r="C34" s="34">
        <v>225</v>
      </c>
      <c r="D34" s="39" t="s">
        <v>9</v>
      </c>
      <c r="E34" s="34">
        <v>10839</v>
      </c>
      <c r="F34" s="34">
        <v>10862</v>
      </c>
      <c r="G34" s="34"/>
      <c r="H34" s="34"/>
      <c r="I34" s="35">
        <f t="shared" ref="I34" si="69">(IF(D34="SHORT",E34-F34,IF(D34="LONG",F34-E34)))*C34</f>
        <v>5175</v>
      </c>
      <c r="J34" s="36"/>
      <c r="K34" s="36"/>
      <c r="L34" s="36">
        <f t="shared" ref="L34" si="70">(J34+I34+K34)/C34</f>
        <v>23</v>
      </c>
      <c r="M34" s="37">
        <f t="shared" ref="M34" si="71">L34*C34</f>
        <v>5175</v>
      </c>
    </row>
    <row r="35" spans="1:13" s="38" customFormat="1">
      <c r="A35" s="33">
        <v>43287</v>
      </c>
      <c r="B35" s="39" t="s">
        <v>10</v>
      </c>
      <c r="C35" s="34">
        <v>225</v>
      </c>
      <c r="D35" s="39" t="s">
        <v>9</v>
      </c>
      <c r="E35" s="34">
        <v>10778</v>
      </c>
      <c r="F35" s="34">
        <v>10801</v>
      </c>
      <c r="G35" s="34"/>
      <c r="H35" s="34"/>
      <c r="I35" s="35">
        <f t="shared" ref="I35:I36" si="72">(IF(D35="SHORT",E35-F35,IF(D35="LONG",F35-E35)))*C35</f>
        <v>5175</v>
      </c>
      <c r="J35" s="36"/>
      <c r="K35" s="36"/>
      <c r="L35" s="36">
        <f t="shared" ref="L35:L36" si="73">(J35+I35+K35)/C35</f>
        <v>23</v>
      </c>
      <c r="M35" s="37">
        <f t="shared" ref="M35:M36" si="74">L35*C35</f>
        <v>5175</v>
      </c>
    </row>
    <row r="36" spans="1:13" s="38" customFormat="1">
      <c r="A36" s="33">
        <v>43287</v>
      </c>
      <c r="B36" s="39" t="s">
        <v>12</v>
      </c>
      <c r="C36" s="34">
        <v>120</v>
      </c>
      <c r="D36" s="39" t="s">
        <v>9</v>
      </c>
      <c r="E36" s="34">
        <v>26517</v>
      </c>
      <c r="F36" s="34">
        <v>26550</v>
      </c>
      <c r="G36" s="34"/>
      <c r="H36" s="34"/>
      <c r="I36" s="35">
        <f t="shared" si="72"/>
        <v>3960</v>
      </c>
      <c r="J36" s="36"/>
      <c r="K36" s="36"/>
      <c r="L36" s="36">
        <f t="shared" si="73"/>
        <v>33</v>
      </c>
      <c r="M36" s="37">
        <f t="shared" si="74"/>
        <v>3960</v>
      </c>
    </row>
    <row r="37" spans="1:13" s="32" customFormat="1">
      <c r="A37" s="27">
        <v>43285</v>
      </c>
      <c r="B37" s="28" t="s">
        <v>12</v>
      </c>
      <c r="C37" s="28">
        <v>120</v>
      </c>
      <c r="D37" s="28" t="s">
        <v>9</v>
      </c>
      <c r="E37" s="28">
        <v>26222</v>
      </c>
      <c r="F37" s="28">
        <v>26282</v>
      </c>
      <c r="G37" s="28">
        <v>26361</v>
      </c>
      <c r="H37" s="28"/>
      <c r="I37" s="29">
        <f t="shared" ref="I37:I38" si="75">(IF(D37="SHORT",E37-F37,IF(D37="LONG",F37-E37)))*C37</f>
        <v>7200</v>
      </c>
      <c r="J37" s="30">
        <f t="shared" ref="J37:J38" si="76">(IF(D37="SHORT",IF(G37="",0,F37-G37),IF(D37="LONG",IF(G37="",0,G37-F37))))*C37</f>
        <v>9480</v>
      </c>
      <c r="K37" s="30"/>
      <c r="L37" s="30">
        <f t="shared" ref="L37:L38" si="77">(J37+I37+K37)/C37</f>
        <v>139</v>
      </c>
      <c r="M37" s="31">
        <f t="shared" ref="M37:M38" si="78">L37*C37</f>
        <v>16680</v>
      </c>
    </row>
    <row r="38" spans="1:13" s="32" customFormat="1">
      <c r="A38" s="27">
        <v>43285</v>
      </c>
      <c r="B38" s="28" t="s">
        <v>10</v>
      </c>
      <c r="C38" s="28">
        <v>225</v>
      </c>
      <c r="D38" s="28" t="s">
        <v>9</v>
      </c>
      <c r="E38" s="28">
        <v>10720</v>
      </c>
      <c r="F38" s="28">
        <v>10743</v>
      </c>
      <c r="G38" s="28">
        <v>10772</v>
      </c>
      <c r="H38" s="28"/>
      <c r="I38" s="29">
        <f t="shared" si="75"/>
        <v>5175</v>
      </c>
      <c r="J38" s="30">
        <f t="shared" si="76"/>
        <v>6525</v>
      </c>
      <c r="K38" s="30"/>
      <c r="L38" s="30">
        <f t="shared" si="77"/>
        <v>52</v>
      </c>
      <c r="M38" s="31">
        <f t="shared" si="78"/>
        <v>11700</v>
      </c>
    </row>
    <row r="39" spans="1:13" s="38" customFormat="1">
      <c r="A39" s="33">
        <v>43284</v>
      </c>
      <c r="B39" s="39" t="s">
        <v>10</v>
      </c>
      <c r="C39" s="34">
        <v>225</v>
      </c>
      <c r="D39" s="39" t="s">
        <v>9</v>
      </c>
      <c r="E39" s="34">
        <v>10691</v>
      </c>
      <c r="F39" s="34">
        <v>10714</v>
      </c>
      <c r="G39" s="34"/>
      <c r="H39" s="34"/>
      <c r="I39" s="35">
        <f t="shared" ref="I39" si="79">(IF(D39="SHORT",E39-F39,IF(D39="LONG",F39-E39)))*C39</f>
        <v>5175</v>
      </c>
      <c r="J39" s="36"/>
      <c r="K39" s="36"/>
      <c r="L39" s="36">
        <f t="shared" ref="L39" si="80">(J39+I39+K39)/C39</f>
        <v>23</v>
      </c>
      <c r="M39" s="37">
        <f t="shared" ref="M39" si="81">L39*C39</f>
        <v>5175</v>
      </c>
    </row>
    <row r="40" spans="1:13" s="38" customFormat="1">
      <c r="A40" s="33">
        <v>43283</v>
      </c>
      <c r="B40" s="39" t="s">
        <v>10</v>
      </c>
      <c r="C40" s="34">
        <v>225</v>
      </c>
      <c r="D40" s="39" t="s">
        <v>9</v>
      </c>
      <c r="E40" s="34">
        <v>10653</v>
      </c>
      <c r="F40" s="34">
        <v>10676</v>
      </c>
      <c r="G40" s="34"/>
      <c r="H40" s="34"/>
      <c r="I40" s="35">
        <f t="shared" ref="I40" si="82">(IF(D40="SHORT",E40-F40,IF(D40="LONG",F40-E40)))*C40</f>
        <v>5175</v>
      </c>
      <c r="J40" s="36"/>
      <c r="K40" s="36"/>
      <c r="L40" s="36">
        <f t="shared" ref="L40" si="83">(J40+I40+K40)/C40</f>
        <v>23</v>
      </c>
      <c r="M40" s="37">
        <f t="shared" ref="M40" si="84">L40*C40</f>
        <v>5175</v>
      </c>
    </row>
    <row r="41" spans="1:13" ht="15.75">
      <c r="A41" s="52"/>
      <c r="B41" s="53"/>
      <c r="C41" s="53"/>
      <c r="D41" s="53"/>
      <c r="E41" s="53"/>
      <c r="F41" s="53"/>
      <c r="G41" s="53"/>
      <c r="H41" s="53"/>
      <c r="I41" s="54"/>
      <c r="J41" s="55"/>
      <c r="K41" s="56"/>
      <c r="L41" s="57"/>
      <c r="M41" s="53"/>
    </row>
    <row r="42" spans="1:13" s="38" customFormat="1">
      <c r="A42" s="33">
        <v>43280</v>
      </c>
      <c r="B42" s="39" t="s">
        <v>10</v>
      </c>
      <c r="C42" s="34">
        <v>225</v>
      </c>
      <c r="D42" s="39" t="s">
        <v>9</v>
      </c>
      <c r="E42" s="34">
        <v>10657</v>
      </c>
      <c r="F42" s="34">
        <v>10680</v>
      </c>
      <c r="G42" s="34"/>
      <c r="H42" s="34"/>
      <c r="I42" s="35">
        <f t="shared" ref="I42:I43" si="85">(IF(D42="SHORT",E42-F42,IF(D42="LONG",F42-E42)))*C42</f>
        <v>5175</v>
      </c>
      <c r="J42" s="36"/>
      <c r="K42" s="36"/>
      <c r="L42" s="36">
        <f t="shared" ref="L42:L43" si="86">(J42+I42+K42)/C42</f>
        <v>23</v>
      </c>
      <c r="M42" s="37">
        <f t="shared" ref="M42:M43" si="87">L42*C42</f>
        <v>5175</v>
      </c>
    </row>
    <row r="43" spans="1:13" s="38" customFormat="1">
      <c r="A43" s="33">
        <v>43280</v>
      </c>
      <c r="B43" s="39" t="s">
        <v>12</v>
      </c>
      <c r="C43" s="34">
        <v>120</v>
      </c>
      <c r="D43" s="39" t="s">
        <v>9</v>
      </c>
      <c r="E43" s="34">
        <v>26403</v>
      </c>
      <c r="F43" s="34">
        <v>26336</v>
      </c>
      <c r="G43" s="34"/>
      <c r="H43" s="34"/>
      <c r="I43" s="35">
        <f t="shared" si="85"/>
        <v>-8040</v>
      </c>
      <c r="J43" s="36"/>
      <c r="K43" s="36"/>
      <c r="L43" s="36">
        <f t="shared" si="86"/>
        <v>-67</v>
      </c>
      <c r="M43" s="37">
        <f t="shared" si="87"/>
        <v>-8040</v>
      </c>
    </row>
    <row r="44" spans="1:13" s="32" customFormat="1">
      <c r="A44" s="27">
        <v>43279</v>
      </c>
      <c r="B44" s="28" t="s">
        <v>10</v>
      </c>
      <c r="C44" s="28">
        <v>225</v>
      </c>
      <c r="D44" s="28" t="s">
        <v>11</v>
      </c>
      <c r="E44" s="28">
        <v>10625</v>
      </c>
      <c r="F44" s="28">
        <v>10601</v>
      </c>
      <c r="G44" s="28">
        <v>10573</v>
      </c>
      <c r="H44" s="28"/>
      <c r="I44" s="29">
        <f t="shared" ref="I44" si="88">(IF(D44="SHORT",E44-F44,IF(D44="LONG",F44-E44)))*C44</f>
        <v>5400</v>
      </c>
      <c r="J44" s="30">
        <f t="shared" ref="J44" si="89">(IF(D44="SHORT",IF(G44="",0,F44-G44),IF(D44="LONG",IF(G44="",0,G44-F44))))*C44</f>
        <v>6300</v>
      </c>
      <c r="K44" s="30"/>
      <c r="L44" s="30">
        <f t="shared" ref="L44" si="90">(J44+I44+K44)/C44</f>
        <v>52</v>
      </c>
      <c r="M44" s="31">
        <f t="shared" ref="M44" si="91">L44*C44</f>
        <v>11700</v>
      </c>
    </row>
    <row r="45" spans="1:13" s="32" customFormat="1">
      <c r="A45" s="27">
        <v>43278</v>
      </c>
      <c r="B45" s="28" t="s">
        <v>10</v>
      </c>
      <c r="C45" s="28">
        <v>225</v>
      </c>
      <c r="D45" s="28" t="s">
        <v>11</v>
      </c>
      <c r="E45" s="28">
        <v>10713</v>
      </c>
      <c r="F45" s="28">
        <v>10689</v>
      </c>
      <c r="G45" s="28">
        <v>10660</v>
      </c>
      <c r="H45" s="28"/>
      <c r="I45" s="29">
        <f t="shared" ref="I45" si="92">(IF(D45="SHORT",E45-F45,IF(D45="LONG",F45-E45)))*C45</f>
        <v>5400</v>
      </c>
      <c r="J45" s="30">
        <f t="shared" ref="J45" si="93">(IF(D45="SHORT",IF(G45="",0,F45-G45),IF(D45="LONG",IF(G45="",0,G45-F45))))*C45</f>
        <v>6525</v>
      </c>
      <c r="K45" s="30"/>
      <c r="L45" s="30">
        <f t="shared" ref="L45" si="94">(J45+I45+K45)/C45</f>
        <v>53</v>
      </c>
      <c r="M45" s="31">
        <f t="shared" ref="M45" si="95">L45*C45</f>
        <v>11925</v>
      </c>
    </row>
    <row r="46" spans="1:13" s="38" customFormat="1">
      <c r="A46" s="33">
        <v>43277</v>
      </c>
      <c r="B46" s="39" t="s">
        <v>12</v>
      </c>
      <c r="C46" s="34">
        <v>120</v>
      </c>
      <c r="D46" s="39" t="s">
        <v>9</v>
      </c>
      <c r="E46" s="34">
        <v>26615</v>
      </c>
      <c r="F46" s="34">
        <v>26686</v>
      </c>
      <c r="G46" s="34"/>
      <c r="H46" s="34"/>
      <c r="I46" s="35">
        <f t="shared" ref="I46:I47" si="96">(IF(D46="SHORT",E46-F46,IF(D46="LONG",F46-E46)))*C46</f>
        <v>8520</v>
      </c>
      <c r="J46" s="36"/>
      <c r="K46" s="36"/>
      <c r="L46" s="36">
        <f t="shared" ref="L46:L47" si="97">(J46+I46+K46)/C46</f>
        <v>71</v>
      </c>
      <c r="M46" s="37">
        <f t="shared" ref="M46:M47" si="98">L46*C46</f>
        <v>8520</v>
      </c>
    </row>
    <row r="47" spans="1:13" s="38" customFormat="1">
      <c r="A47" s="33">
        <v>43277</v>
      </c>
      <c r="B47" s="39" t="s">
        <v>10</v>
      </c>
      <c r="C47" s="34">
        <v>225</v>
      </c>
      <c r="D47" s="39" t="s">
        <v>9</v>
      </c>
      <c r="E47" s="34">
        <v>10773</v>
      </c>
      <c r="F47" s="34">
        <v>10751</v>
      </c>
      <c r="G47" s="34"/>
      <c r="H47" s="34"/>
      <c r="I47" s="35">
        <f t="shared" si="96"/>
        <v>-4950</v>
      </c>
      <c r="J47" s="36"/>
      <c r="K47" s="36"/>
      <c r="L47" s="36">
        <f t="shared" si="97"/>
        <v>-22</v>
      </c>
      <c r="M47" s="37">
        <f t="shared" si="98"/>
        <v>-4950</v>
      </c>
    </row>
    <row r="48" spans="1:13" s="38" customFormat="1">
      <c r="A48" s="33">
        <v>43276</v>
      </c>
      <c r="B48" s="39" t="s">
        <v>10</v>
      </c>
      <c r="C48" s="34">
        <v>225</v>
      </c>
      <c r="D48" s="34" t="s">
        <v>11</v>
      </c>
      <c r="E48" s="34">
        <v>10781</v>
      </c>
      <c r="F48" s="34">
        <v>10757</v>
      </c>
      <c r="G48" s="34"/>
      <c r="H48" s="34"/>
      <c r="I48" s="35">
        <f t="shared" ref="I48" si="99">(IF(D48="SHORT",E48-F48,IF(D48="LONG",F48-E48)))*C48</f>
        <v>5400</v>
      </c>
      <c r="J48" s="36"/>
      <c r="K48" s="36"/>
      <c r="L48" s="36">
        <f t="shared" ref="L48" si="100">(J48+I48+K48)/C48</f>
        <v>24</v>
      </c>
      <c r="M48" s="37">
        <f t="shared" ref="M48" si="101">L48*C48</f>
        <v>5400</v>
      </c>
    </row>
    <row r="49" spans="1:13" s="32" customFormat="1">
      <c r="A49" s="27">
        <v>43273</v>
      </c>
      <c r="B49" s="28" t="s">
        <v>10</v>
      </c>
      <c r="C49" s="28">
        <v>225</v>
      </c>
      <c r="D49" s="28" t="s">
        <v>9</v>
      </c>
      <c r="E49" s="28">
        <v>10766</v>
      </c>
      <c r="F49" s="28">
        <v>10789</v>
      </c>
      <c r="G49" s="28">
        <v>10818</v>
      </c>
      <c r="H49" s="28"/>
      <c r="I49" s="29">
        <f t="shared" ref="I49" si="102">(IF(D49="SHORT",E49-F49,IF(D49="LONG",F49-E49)))*C49</f>
        <v>5175</v>
      </c>
      <c r="J49" s="30">
        <f t="shared" ref="J49" si="103">(IF(D49="SHORT",IF(G49="",0,F49-G49),IF(D49="LONG",IF(G49="",0,G49-F49))))*C49</f>
        <v>6525</v>
      </c>
      <c r="K49" s="30"/>
      <c r="L49" s="30">
        <f t="shared" ref="L49" si="104">(J49+I49+K49)/C49</f>
        <v>52</v>
      </c>
      <c r="M49" s="31">
        <f t="shared" ref="M49" si="105">L49*C49</f>
        <v>11700</v>
      </c>
    </row>
    <row r="50" spans="1:13" s="32" customFormat="1">
      <c r="A50" s="27">
        <v>43273</v>
      </c>
      <c r="B50" s="28" t="s">
        <v>12</v>
      </c>
      <c r="C50" s="28">
        <v>120</v>
      </c>
      <c r="D50" s="28" t="s">
        <v>9</v>
      </c>
      <c r="E50" s="28">
        <v>26474</v>
      </c>
      <c r="F50" s="28">
        <v>26540</v>
      </c>
      <c r="G50" s="28">
        <v>26619</v>
      </c>
      <c r="H50" s="28"/>
      <c r="I50" s="29">
        <f t="shared" ref="I50" si="106">(IF(D50="SHORT",E50-F50,IF(D50="LONG",F50-E50)))*C50</f>
        <v>7920</v>
      </c>
      <c r="J50" s="30">
        <f t="shared" ref="J50" si="107">(IF(D50="SHORT",IF(G50="",0,F50-G50),IF(D50="LONG",IF(G50="",0,G50-F50))))*C50</f>
        <v>9480</v>
      </c>
      <c r="K50" s="30"/>
      <c r="L50" s="30">
        <f t="shared" ref="L50" si="108">(J50+I50+K50)/C50</f>
        <v>145</v>
      </c>
      <c r="M50" s="31">
        <f t="shared" ref="M50" si="109">L50*C50</f>
        <v>17400</v>
      </c>
    </row>
    <row r="51" spans="1:13" s="38" customFormat="1">
      <c r="A51" s="33">
        <v>43272</v>
      </c>
      <c r="B51" s="34" t="s">
        <v>12</v>
      </c>
      <c r="C51" s="34">
        <v>120</v>
      </c>
      <c r="D51" s="34" t="s">
        <v>11</v>
      </c>
      <c r="E51" s="34">
        <v>26588</v>
      </c>
      <c r="F51" s="34">
        <v>26521</v>
      </c>
      <c r="G51" s="34"/>
      <c r="H51" s="34"/>
      <c r="I51" s="35">
        <f t="shared" ref="I51:I52" si="110">(IF(D51="SHORT",E51-F51,IF(D51="LONG",F51-E51)))*C51</f>
        <v>8040</v>
      </c>
      <c r="J51" s="36"/>
      <c r="K51" s="36"/>
      <c r="L51" s="36">
        <f t="shared" ref="L51:L52" si="111">(J51+I51+K51)/C51</f>
        <v>67</v>
      </c>
      <c r="M51" s="37">
        <f t="shared" ref="M51:M52" si="112">L51*C51</f>
        <v>8040</v>
      </c>
    </row>
    <row r="52" spans="1:13" s="32" customFormat="1">
      <c r="A52" s="27">
        <v>43272</v>
      </c>
      <c r="B52" s="28" t="s">
        <v>10</v>
      </c>
      <c r="C52" s="28">
        <v>225</v>
      </c>
      <c r="D52" s="28" t="s">
        <v>11</v>
      </c>
      <c r="E52" s="28">
        <v>10770</v>
      </c>
      <c r="F52" s="28">
        <v>10746</v>
      </c>
      <c r="G52" s="28">
        <v>10717</v>
      </c>
      <c r="H52" s="28"/>
      <c r="I52" s="29">
        <f t="shared" si="110"/>
        <v>5400</v>
      </c>
      <c r="J52" s="30">
        <f t="shared" ref="J52" si="113">(IF(D52="SHORT",IF(G52="",0,F52-G52),IF(D52="LONG",IF(G52="",0,G52-F52))))*C52</f>
        <v>6525</v>
      </c>
      <c r="K52" s="30"/>
      <c r="L52" s="30">
        <f t="shared" si="111"/>
        <v>53</v>
      </c>
      <c r="M52" s="31">
        <f t="shared" si="112"/>
        <v>11925</v>
      </c>
    </row>
    <row r="53" spans="1:13" s="38" customFormat="1">
      <c r="A53" s="33">
        <v>43271</v>
      </c>
      <c r="B53" s="39" t="s">
        <v>12</v>
      </c>
      <c r="C53" s="34">
        <v>120</v>
      </c>
      <c r="D53" s="39" t="s">
        <v>9</v>
      </c>
      <c r="E53" s="34">
        <v>26492</v>
      </c>
      <c r="F53" s="34">
        <v>26558</v>
      </c>
      <c r="G53" s="34"/>
      <c r="H53" s="34"/>
      <c r="I53" s="35">
        <f t="shared" ref="I53:I54" si="114">(IF(D53="SHORT",E53-F53,IF(D53="LONG",F53-E53)))*C53</f>
        <v>7920</v>
      </c>
      <c r="J53" s="36"/>
      <c r="K53" s="36"/>
      <c r="L53" s="36">
        <f t="shared" ref="L53:L54" si="115">(J53+I53+K53)/C53</f>
        <v>66</v>
      </c>
      <c r="M53" s="37">
        <f t="shared" ref="M53:M54" si="116">L53*C53</f>
        <v>7920</v>
      </c>
    </row>
    <row r="54" spans="1:13" s="38" customFormat="1">
      <c r="A54" s="33">
        <v>43271</v>
      </c>
      <c r="B54" s="39" t="s">
        <v>10</v>
      </c>
      <c r="C54" s="34">
        <v>225</v>
      </c>
      <c r="D54" s="39" t="s">
        <v>9</v>
      </c>
      <c r="E54" s="34">
        <v>10765</v>
      </c>
      <c r="F54" s="34">
        <v>10788</v>
      </c>
      <c r="G54" s="34"/>
      <c r="H54" s="34"/>
      <c r="I54" s="35">
        <f t="shared" si="114"/>
        <v>5175</v>
      </c>
      <c r="J54" s="36"/>
      <c r="K54" s="36"/>
      <c r="L54" s="36">
        <f t="shared" si="115"/>
        <v>23</v>
      </c>
      <c r="M54" s="37">
        <f t="shared" si="116"/>
        <v>5175</v>
      </c>
    </row>
    <row r="55" spans="1:13" s="38" customFormat="1">
      <c r="A55" s="33">
        <v>43270</v>
      </c>
      <c r="B55" s="39" t="s">
        <v>12</v>
      </c>
      <c r="C55" s="34">
        <v>120</v>
      </c>
      <c r="D55" s="39" t="s">
        <v>11</v>
      </c>
      <c r="E55" s="34">
        <v>26287</v>
      </c>
      <c r="F55" s="34">
        <v>26221</v>
      </c>
      <c r="G55" s="34"/>
      <c r="H55" s="34"/>
      <c r="I55" s="35">
        <f t="shared" ref="I55:I56" si="117">(IF(D55="SHORT",E55-F55,IF(D55="LONG",F55-E55)))*C55</f>
        <v>7920</v>
      </c>
      <c r="J55" s="36"/>
      <c r="K55" s="36"/>
      <c r="L55" s="36">
        <f t="shared" ref="L55:L56" si="118">(J55+I55+K55)/C55</f>
        <v>66</v>
      </c>
      <c r="M55" s="37">
        <f t="shared" ref="M55:M56" si="119">L55*C55</f>
        <v>7920</v>
      </c>
    </row>
    <row r="56" spans="1:13" s="38" customFormat="1">
      <c r="A56" s="33">
        <v>43270</v>
      </c>
      <c r="B56" s="39" t="s">
        <v>10</v>
      </c>
      <c r="C56" s="34">
        <v>225</v>
      </c>
      <c r="D56" s="39" t="s">
        <v>11</v>
      </c>
      <c r="E56" s="34">
        <v>10731</v>
      </c>
      <c r="F56" s="34">
        <v>10707</v>
      </c>
      <c r="G56" s="34"/>
      <c r="H56" s="34"/>
      <c r="I56" s="35">
        <f t="shared" si="117"/>
        <v>5400</v>
      </c>
      <c r="J56" s="36"/>
      <c r="K56" s="36"/>
      <c r="L56" s="36">
        <f t="shared" si="118"/>
        <v>24</v>
      </c>
      <c r="M56" s="37">
        <f t="shared" si="119"/>
        <v>5400</v>
      </c>
    </row>
    <row r="57" spans="1:13" s="32" customFormat="1">
      <c r="A57" s="27">
        <v>43269</v>
      </c>
      <c r="B57" s="28" t="s">
        <v>10</v>
      </c>
      <c r="C57" s="28">
        <v>225</v>
      </c>
      <c r="D57" s="28" t="s">
        <v>11</v>
      </c>
      <c r="E57" s="28">
        <v>10800</v>
      </c>
      <c r="F57" s="28">
        <v>10783</v>
      </c>
      <c r="G57" s="28">
        <v>10747</v>
      </c>
      <c r="H57" s="28"/>
      <c r="I57" s="29">
        <f t="shared" ref="I57" si="120">(IF(D57="SHORT",E57-F57,IF(D57="LONG",F57-E57)))*C57</f>
        <v>3825</v>
      </c>
      <c r="J57" s="30">
        <f t="shared" ref="J57" si="121">(IF(D57="SHORT",IF(G57="",0,F57-G57),IF(D57="LONG",IF(G57="",0,G57-F57))))*C57</f>
        <v>8100</v>
      </c>
      <c r="K57" s="30"/>
      <c r="L57" s="30">
        <f t="shared" ref="L57" si="122">(J57+I57+K57)/C57</f>
        <v>53</v>
      </c>
      <c r="M57" s="31">
        <f t="shared" ref="M57" si="123">L57*C57</f>
        <v>11925</v>
      </c>
    </row>
    <row r="58" spans="1:13" s="32" customFormat="1">
      <c r="A58" s="27">
        <v>43266</v>
      </c>
      <c r="B58" s="28" t="s">
        <v>10</v>
      </c>
      <c r="C58" s="28">
        <v>225</v>
      </c>
      <c r="D58" s="28" t="s">
        <v>11</v>
      </c>
      <c r="E58" s="28">
        <v>10792</v>
      </c>
      <c r="F58" s="28">
        <v>10768</v>
      </c>
      <c r="G58" s="28">
        <v>10739</v>
      </c>
      <c r="H58" s="28"/>
      <c r="I58" s="29">
        <f t="shared" ref="I58" si="124">(IF(D58="SHORT",E58-F58,IF(D58="LONG",F58-E58)))*C58</f>
        <v>5400</v>
      </c>
      <c r="J58" s="30">
        <f t="shared" ref="J58" si="125">(IF(D58="SHORT",IF(G58="",0,F58-G58),IF(D58="LONG",IF(G58="",0,G58-F58))))*C58</f>
        <v>6525</v>
      </c>
      <c r="K58" s="30"/>
      <c r="L58" s="30">
        <f t="shared" ref="L58" si="126">(J58+I58+K58)/C58</f>
        <v>53</v>
      </c>
      <c r="M58" s="31">
        <f t="shared" ref="M58" si="127">L58*C58</f>
        <v>11925</v>
      </c>
    </row>
    <row r="59" spans="1:13" s="38" customFormat="1">
      <c r="A59" s="33">
        <v>43264</v>
      </c>
      <c r="B59" s="39" t="s">
        <v>10</v>
      </c>
      <c r="C59" s="34">
        <v>225</v>
      </c>
      <c r="D59" s="39" t="s">
        <v>9</v>
      </c>
      <c r="E59" s="34">
        <v>10851</v>
      </c>
      <c r="F59" s="34">
        <v>10873.5</v>
      </c>
      <c r="G59" s="34"/>
      <c r="H59" s="34"/>
      <c r="I59" s="35">
        <f t="shared" ref="I59" si="128">(IF(D59="SHORT",E59-F59,IF(D59="LONG",F59-E59)))*C59</f>
        <v>5062.5</v>
      </c>
      <c r="J59" s="36"/>
      <c r="K59" s="36"/>
      <c r="L59" s="36">
        <f t="shared" ref="L59" si="129">(J59+I59+K59)/C59</f>
        <v>22.5</v>
      </c>
      <c r="M59" s="37">
        <f t="shared" ref="M59" si="130">L59*C59</f>
        <v>5062.5</v>
      </c>
    </row>
    <row r="60" spans="1:13" s="38" customFormat="1">
      <c r="A60" s="33">
        <v>43263</v>
      </c>
      <c r="B60" s="39" t="s">
        <v>10</v>
      </c>
      <c r="C60" s="34">
        <v>225</v>
      </c>
      <c r="D60" s="39" t="s">
        <v>9</v>
      </c>
      <c r="E60" s="34">
        <v>10835</v>
      </c>
      <c r="F60" s="34">
        <v>10858</v>
      </c>
      <c r="G60" s="34"/>
      <c r="H60" s="34"/>
      <c r="I60" s="35">
        <f t="shared" ref="I60" si="131">(IF(D60="SHORT",E60-F60,IF(D60="LONG",F60-E60)))*C60</f>
        <v>5175</v>
      </c>
      <c r="J60" s="36"/>
      <c r="K60" s="36"/>
      <c r="L60" s="36">
        <f t="shared" ref="L60" si="132">(J60+I60+K60)/C60</f>
        <v>23</v>
      </c>
      <c r="M60" s="37">
        <f t="shared" ref="M60" si="133">L60*C60</f>
        <v>5175</v>
      </c>
    </row>
    <row r="61" spans="1:13" s="38" customFormat="1">
      <c r="A61" s="33">
        <v>43262</v>
      </c>
      <c r="B61" s="39" t="s">
        <v>10</v>
      </c>
      <c r="C61" s="34">
        <v>225</v>
      </c>
      <c r="D61" s="39" t="s">
        <v>9</v>
      </c>
      <c r="E61" s="34">
        <v>10812</v>
      </c>
      <c r="F61" s="34">
        <v>10835</v>
      </c>
      <c r="G61" s="34"/>
      <c r="H61" s="34"/>
      <c r="I61" s="35">
        <f t="shared" ref="I61" si="134">(IF(D61="SHORT",E61-F61,IF(D61="LONG",F61-E61)))*C61</f>
        <v>5175</v>
      </c>
      <c r="J61" s="36"/>
      <c r="K61" s="36"/>
      <c r="L61" s="36">
        <f t="shared" ref="L61" si="135">(J61+I61+K61)/C61</f>
        <v>23</v>
      </c>
      <c r="M61" s="37">
        <f t="shared" ref="M61" si="136">L61*C61</f>
        <v>5175</v>
      </c>
    </row>
    <row r="62" spans="1:13" s="38" customFormat="1">
      <c r="A62" s="33">
        <v>43259</v>
      </c>
      <c r="B62" s="39" t="s">
        <v>10</v>
      </c>
      <c r="C62" s="34">
        <v>225</v>
      </c>
      <c r="D62" s="39" t="s">
        <v>9</v>
      </c>
      <c r="E62" s="34">
        <v>10711</v>
      </c>
      <c r="F62" s="34">
        <v>10734</v>
      </c>
      <c r="G62" s="34"/>
      <c r="H62" s="34"/>
      <c r="I62" s="35">
        <f t="shared" ref="I62" si="137">(IF(D62="SHORT",E62-F62,IF(D62="LONG",F62-E62)))*C62</f>
        <v>5175</v>
      </c>
      <c r="J62" s="36"/>
      <c r="K62" s="36"/>
      <c r="L62" s="36">
        <f t="shared" ref="L62" si="138">(J62+I62+K62)/C62</f>
        <v>23</v>
      </c>
      <c r="M62" s="37">
        <f t="shared" ref="M62" si="139">L62*C62</f>
        <v>5175</v>
      </c>
    </row>
    <row r="63" spans="1:13" s="38" customFormat="1">
      <c r="A63" s="33">
        <v>43258</v>
      </c>
      <c r="B63" s="39" t="s">
        <v>12</v>
      </c>
      <c r="C63" s="34">
        <v>120</v>
      </c>
      <c r="D63" s="39" t="s">
        <v>9</v>
      </c>
      <c r="E63" s="34">
        <v>26707</v>
      </c>
      <c r="F63" s="34">
        <v>26765</v>
      </c>
      <c r="G63" s="34"/>
      <c r="H63" s="34"/>
      <c r="I63" s="35">
        <f t="shared" ref="I63:I64" si="140">(IF(D63="SHORT",E63-F63,IF(D63="LONG",F63-E63)))*C63</f>
        <v>6960</v>
      </c>
      <c r="J63" s="36"/>
      <c r="K63" s="36"/>
      <c r="L63" s="36">
        <f t="shared" ref="L63:L64" si="141">(J63+I63+K63)/C63</f>
        <v>58</v>
      </c>
      <c r="M63" s="37">
        <f t="shared" ref="M63:M64" si="142">L63*C63</f>
        <v>6960</v>
      </c>
    </row>
    <row r="64" spans="1:13" s="38" customFormat="1">
      <c r="A64" s="33">
        <v>43258</v>
      </c>
      <c r="B64" s="39" t="s">
        <v>10</v>
      </c>
      <c r="C64" s="34">
        <v>225</v>
      </c>
      <c r="D64" s="39" t="s">
        <v>9</v>
      </c>
      <c r="E64" s="34">
        <v>10770</v>
      </c>
      <c r="F64" s="34">
        <v>10793</v>
      </c>
      <c r="G64" s="34"/>
      <c r="H64" s="34"/>
      <c r="I64" s="35">
        <f t="shared" si="140"/>
        <v>5175</v>
      </c>
      <c r="J64" s="36"/>
      <c r="K64" s="36"/>
      <c r="L64" s="36">
        <f t="shared" si="141"/>
        <v>23</v>
      </c>
      <c r="M64" s="37">
        <f t="shared" si="142"/>
        <v>5175</v>
      </c>
    </row>
    <row r="65" spans="1:13" s="38" customFormat="1">
      <c r="A65" s="33">
        <v>43255</v>
      </c>
      <c r="B65" s="39" t="s">
        <v>10</v>
      </c>
      <c r="C65" s="34">
        <v>225</v>
      </c>
      <c r="D65" s="39" t="s">
        <v>11</v>
      </c>
      <c r="E65" s="34">
        <v>10620</v>
      </c>
      <c r="F65" s="34">
        <v>10596</v>
      </c>
      <c r="G65" s="34"/>
      <c r="H65" s="34"/>
      <c r="I65" s="35">
        <f t="shared" ref="I65" si="143">(IF(D65="SHORT",E65-F65,IF(D65="LONG",F65-E65)))*C65</f>
        <v>5400</v>
      </c>
      <c r="J65" s="36"/>
      <c r="K65" s="36"/>
      <c r="L65" s="36">
        <f t="shared" ref="L65" si="144">(J65+I65+K65)/C65</f>
        <v>24</v>
      </c>
      <c r="M65" s="37">
        <f t="shared" ref="M65" si="145">L65*C65</f>
        <v>5400</v>
      </c>
    </row>
    <row r="66" spans="1:13" s="38" customFormat="1">
      <c r="A66" s="33">
        <v>43252</v>
      </c>
      <c r="B66" s="39" t="s">
        <v>10</v>
      </c>
      <c r="C66" s="34">
        <v>225</v>
      </c>
      <c r="D66" s="39" t="s">
        <v>11</v>
      </c>
      <c r="E66" s="34">
        <v>10692</v>
      </c>
      <c r="F66" s="34">
        <v>10669</v>
      </c>
      <c r="G66" s="34"/>
      <c r="H66" s="34"/>
      <c r="I66" s="35">
        <f t="shared" ref="I66" si="146">(IF(D66="SHORT",E66-F66,IF(D66="LONG",F66-E66)))*C66</f>
        <v>5175</v>
      </c>
      <c r="J66" s="36"/>
      <c r="K66" s="36"/>
      <c r="L66" s="36">
        <f t="shared" ref="L66" si="147">(J66+I66+K66)/C66</f>
        <v>23</v>
      </c>
      <c r="M66" s="37">
        <f t="shared" ref="M66" si="148">L66*C66</f>
        <v>5175</v>
      </c>
    </row>
    <row r="67" spans="1:13" ht="15.75">
      <c r="A67" s="24"/>
      <c r="B67" s="25"/>
      <c r="C67" s="25"/>
      <c r="D67" s="25"/>
      <c r="E67" s="25"/>
      <c r="F67" s="25"/>
      <c r="G67" s="25"/>
      <c r="H67" s="25"/>
      <c r="I67" s="49"/>
      <c r="J67" s="50"/>
      <c r="K67" s="51"/>
      <c r="L67" s="26"/>
      <c r="M67" s="25"/>
    </row>
    <row r="68" spans="1:13" s="38" customFormat="1">
      <c r="A68" s="33">
        <v>43248</v>
      </c>
      <c r="B68" s="39" t="s">
        <v>10</v>
      </c>
      <c r="C68" s="34">
        <v>225</v>
      </c>
      <c r="D68" s="39" t="s">
        <v>9</v>
      </c>
      <c r="E68" s="34">
        <v>10669</v>
      </c>
      <c r="F68" s="34">
        <v>10690</v>
      </c>
      <c r="G68" s="34"/>
      <c r="H68" s="34"/>
      <c r="I68" s="35">
        <f t="shared" ref="I68" si="149">(IF(D68="SHORT",E68-F68,IF(D68="LONG",F68-E68)))*C68</f>
        <v>4725</v>
      </c>
      <c r="J68" s="36"/>
      <c r="K68" s="36"/>
      <c r="L68" s="36">
        <f t="shared" ref="L68" si="150">(J68+I68+K68)/C68</f>
        <v>21</v>
      </c>
      <c r="M68" s="37">
        <f t="shared" ref="M68" si="151">L68*C68</f>
        <v>4725</v>
      </c>
    </row>
    <row r="69" spans="1:13" s="32" customFormat="1">
      <c r="A69" s="27">
        <v>43245</v>
      </c>
      <c r="B69" s="28" t="s">
        <v>10</v>
      </c>
      <c r="C69" s="28">
        <v>225</v>
      </c>
      <c r="D69" s="28" t="s">
        <v>9</v>
      </c>
      <c r="E69" s="28">
        <v>10575</v>
      </c>
      <c r="F69" s="28">
        <v>10598</v>
      </c>
      <c r="G69" s="28">
        <v>10626</v>
      </c>
      <c r="H69" s="28"/>
      <c r="I69" s="29">
        <f t="shared" ref="I69" si="152">(IF(D69="SHORT",E69-F69,IF(D69="LONG",F69-E69)))*C69</f>
        <v>5175</v>
      </c>
      <c r="J69" s="30">
        <f t="shared" ref="J69" si="153">(IF(D69="SHORT",IF(G69="",0,F69-G69),IF(D69="LONG",IF(G69="",0,G69-F69))))*C69</f>
        <v>6300</v>
      </c>
      <c r="K69" s="30"/>
      <c r="L69" s="30">
        <f t="shared" ref="L69" si="154">(J69+I69+K69)/C69</f>
        <v>51</v>
      </c>
      <c r="M69" s="31">
        <f t="shared" ref="M69" si="155">L69*C69</f>
        <v>11475</v>
      </c>
    </row>
    <row r="70" spans="1:13" s="32" customFormat="1">
      <c r="A70" s="27">
        <v>43244</v>
      </c>
      <c r="B70" s="28" t="s">
        <v>12</v>
      </c>
      <c r="C70" s="28">
        <v>120</v>
      </c>
      <c r="D70" s="28" t="s">
        <v>9</v>
      </c>
      <c r="E70" s="28">
        <v>25820</v>
      </c>
      <c r="F70" s="28">
        <v>25884</v>
      </c>
      <c r="G70" s="28">
        <v>25962</v>
      </c>
      <c r="H70" s="28"/>
      <c r="I70" s="29">
        <f t="shared" ref="I70:I71" si="156">(IF(D70="SHORT",E70-F70,IF(D70="LONG",F70-E70)))*C70</f>
        <v>7680</v>
      </c>
      <c r="J70" s="30">
        <f t="shared" ref="J70:J71" si="157">(IF(D70="SHORT",IF(G70="",0,F70-G70),IF(D70="LONG",IF(G70="",0,G70-F70))))*C70</f>
        <v>9360</v>
      </c>
      <c r="K70" s="30"/>
      <c r="L70" s="30">
        <f t="shared" ref="L70:L71" si="158">(J70+I70+K70)/C70</f>
        <v>142</v>
      </c>
      <c r="M70" s="31">
        <f t="shared" ref="M70:M71" si="159">L70*C70</f>
        <v>17040</v>
      </c>
    </row>
    <row r="71" spans="1:13" s="32" customFormat="1">
      <c r="A71" s="27">
        <v>43244</v>
      </c>
      <c r="B71" s="28" t="s">
        <v>10</v>
      </c>
      <c r="C71" s="28">
        <v>225</v>
      </c>
      <c r="D71" s="28" t="s">
        <v>9</v>
      </c>
      <c r="E71" s="28">
        <v>10462</v>
      </c>
      <c r="F71" s="28">
        <v>10485</v>
      </c>
      <c r="G71" s="28">
        <v>10513</v>
      </c>
      <c r="H71" s="28"/>
      <c r="I71" s="29">
        <f t="shared" si="156"/>
        <v>5175</v>
      </c>
      <c r="J71" s="30">
        <f t="shared" si="157"/>
        <v>6300</v>
      </c>
      <c r="K71" s="30"/>
      <c r="L71" s="30">
        <f t="shared" si="158"/>
        <v>51</v>
      </c>
      <c r="M71" s="31">
        <f t="shared" si="159"/>
        <v>11475</v>
      </c>
    </row>
    <row r="72" spans="1:13" s="38" customFormat="1">
      <c r="A72" s="33">
        <v>43242</v>
      </c>
      <c r="B72" s="39" t="s">
        <v>10</v>
      </c>
      <c r="C72" s="34">
        <v>225</v>
      </c>
      <c r="D72" s="39" t="s">
        <v>9</v>
      </c>
      <c r="E72" s="34">
        <v>10551</v>
      </c>
      <c r="F72" s="34">
        <v>10531</v>
      </c>
      <c r="G72" s="34"/>
      <c r="H72" s="34"/>
      <c r="I72" s="35">
        <f t="shared" ref="I72" si="160">(IF(D72="SHORT",E72-F72,IF(D72="LONG",F72-E72)))*C72</f>
        <v>-4500</v>
      </c>
      <c r="J72" s="36"/>
      <c r="K72" s="36"/>
      <c r="L72" s="36">
        <f t="shared" ref="L72" si="161">(J72+I72+K72)/C72</f>
        <v>-20</v>
      </c>
      <c r="M72" s="37">
        <f t="shared" ref="M72" si="162">L72*C72</f>
        <v>-4500</v>
      </c>
    </row>
    <row r="73" spans="1:13" s="38" customFormat="1">
      <c r="A73" s="33">
        <v>43241</v>
      </c>
      <c r="B73" s="39" t="s">
        <v>10</v>
      </c>
      <c r="C73" s="34">
        <v>225</v>
      </c>
      <c r="D73" s="39" t="s">
        <v>11</v>
      </c>
      <c r="E73" s="34">
        <v>10548</v>
      </c>
      <c r="F73" s="34">
        <v>10524</v>
      </c>
      <c r="G73" s="34"/>
      <c r="H73" s="34"/>
      <c r="I73" s="35">
        <f t="shared" ref="I73" si="163">(IF(D73="SHORT",E73-F73,IF(D73="LONG",F73-E73)))*C73</f>
        <v>5400</v>
      </c>
      <c r="J73" s="36"/>
      <c r="K73" s="36"/>
      <c r="L73" s="36">
        <f t="shared" ref="L73" si="164">(J73+I73+K73)/C73</f>
        <v>24</v>
      </c>
      <c r="M73" s="37">
        <f t="shared" ref="M73" si="165">L73*C73</f>
        <v>5400</v>
      </c>
    </row>
    <row r="74" spans="1:13" s="38" customFormat="1">
      <c r="A74" s="33">
        <v>43238</v>
      </c>
      <c r="B74" s="39" t="s">
        <v>10</v>
      </c>
      <c r="C74" s="34">
        <v>225</v>
      </c>
      <c r="D74" s="39" t="s">
        <v>11</v>
      </c>
      <c r="E74" s="34">
        <v>10635</v>
      </c>
      <c r="F74" s="34">
        <v>10611</v>
      </c>
      <c r="G74" s="34"/>
      <c r="H74" s="34"/>
      <c r="I74" s="35">
        <f t="shared" ref="I74" si="166">(IF(D74="SHORT",E74-F74,IF(D74="LONG",F74-E74)))*C74</f>
        <v>5400</v>
      </c>
      <c r="J74" s="36"/>
      <c r="K74" s="36"/>
      <c r="L74" s="36">
        <f t="shared" ref="L74" si="167">(J74+I74+K74)/C74</f>
        <v>24</v>
      </c>
      <c r="M74" s="37">
        <f t="shared" ref="M74" si="168">L74*C74</f>
        <v>5400</v>
      </c>
    </row>
    <row r="75" spans="1:13" s="32" customFormat="1">
      <c r="A75" s="27">
        <v>43237</v>
      </c>
      <c r="B75" s="28" t="s">
        <v>10</v>
      </c>
      <c r="C75" s="28">
        <v>225</v>
      </c>
      <c r="D75" s="28" t="s">
        <v>11</v>
      </c>
      <c r="E75" s="28">
        <v>10738</v>
      </c>
      <c r="F75" s="28">
        <v>10714</v>
      </c>
      <c r="G75" s="28">
        <v>10684</v>
      </c>
      <c r="H75" s="28"/>
      <c r="I75" s="29">
        <f t="shared" ref="I75" si="169">(IF(D75="SHORT",E75-F75,IF(D75="LONG",F75-E75)))*C75</f>
        <v>5400</v>
      </c>
      <c r="J75" s="30">
        <f t="shared" ref="J75" si="170">(IF(D75="SHORT",IF(G75="",0,F75-G75),IF(D75="LONG",IF(G75="",0,G75-F75))))*C75</f>
        <v>6750</v>
      </c>
      <c r="K75" s="30"/>
      <c r="L75" s="30">
        <f t="shared" ref="L75" si="171">(J75+I75+K75)/C75</f>
        <v>54</v>
      </c>
      <c r="M75" s="31">
        <f t="shared" ref="M75" si="172">L75*C75</f>
        <v>12150</v>
      </c>
    </row>
    <row r="76" spans="1:13" s="38" customFormat="1">
      <c r="A76" s="33">
        <v>43236</v>
      </c>
      <c r="B76" s="39" t="s">
        <v>10</v>
      </c>
      <c r="C76" s="34">
        <v>225</v>
      </c>
      <c r="D76" s="39" t="s">
        <v>9</v>
      </c>
      <c r="E76" s="34">
        <v>10765</v>
      </c>
      <c r="F76" s="34">
        <v>10788</v>
      </c>
      <c r="G76" s="34"/>
      <c r="H76" s="34"/>
      <c r="I76" s="35">
        <f t="shared" ref="I76" si="173">(IF(D76="SHORT",E76-F76,IF(D76="LONG",F76-E76)))*C76</f>
        <v>5175</v>
      </c>
      <c r="J76" s="36"/>
      <c r="K76" s="36"/>
      <c r="L76" s="36">
        <f t="shared" ref="L76" si="174">(J76+I76+K76)/C76</f>
        <v>23</v>
      </c>
      <c r="M76" s="37">
        <f t="shared" ref="M76" si="175">L76*C76</f>
        <v>5175</v>
      </c>
    </row>
    <row r="77" spans="1:13" s="38" customFormat="1">
      <c r="A77" s="33">
        <v>43235</v>
      </c>
      <c r="B77" s="39" t="s">
        <v>10</v>
      </c>
      <c r="C77" s="34">
        <v>225</v>
      </c>
      <c r="D77" s="39" t="s">
        <v>11</v>
      </c>
      <c r="E77" s="34">
        <v>10839</v>
      </c>
      <c r="F77" s="34">
        <v>10815</v>
      </c>
      <c r="G77" s="34"/>
      <c r="H77" s="34"/>
      <c r="I77" s="35">
        <f t="shared" ref="I77:I78" si="176">(IF(D77="SHORT",E77-F77,IF(D77="LONG",F77-E77)))*C77</f>
        <v>5400</v>
      </c>
      <c r="J77" s="36"/>
      <c r="K77" s="36"/>
      <c r="L77" s="36">
        <f t="shared" ref="L77:L78" si="177">(J77+I77+K77)/C77</f>
        <v>24</v>
      </c>
      <c r="M77" s="37">
        <f t="shared" ref="M77:M78" si="178">L77*C77</f>
        <v>5400</v>
      </c>
    </row>
    <row r="78" spans="1:13" s="32" customFormat="1">
      <c r="A78" s="27">
        <v>43234</v>
      </c>
      <c r="B78" s="28" t="s">
        <v>10</v>
      </c>
      <c r="C78" s="28">
        <v>225</v>
      </c>
      <c r="D78" s="28" t="s">
        <v>9</v>
      </c>
      <c r="E78" s="28">
        <v>10808</v>
      </c>
      <c r="F78" s="28">
        <v>10831</v>
      </c>
      <c r="G78" s="28">
        <v>10862</v>
      </c>
      <c r="H78" s="28"/>
      <c r="I78" s="29">
        <f t="shared" si="176"/>
        <v>5175</v>
      </c>
      <c r="J78" s="30">
        <f t="shared" ref="J78" si="179">(IF(D78="SHORT",IF(G78="",0,F78-G78),IF(D78="LONG",IF(G78="",0,G78-F78))))*C78</f>
        <v>6975</v>
      </c>
      <c r="K78" s="30"/>
      <c r="L78" s="30">
        <f t="shared" si="177"/>
        <v>54</v>
      </c>
      <c r="M78" s="31">
        <f t="shared" si="178"/>
        <v>12150</v>
      </c>
    </row>
    <row r="79" spans="1:13" s="32" customFormat="1">
      <c r="A79" s="27">
        <v>43231</v>
      </c>
      <c r="B79" s="28" t="s">
        <v>10</v>
      </c>
      <c r="C79" s="28">
        <v>225</v>
      </c>
      <c r="D79" s="28" t="s">
        <v>9</v>
      </c>
      <c r="E79" s="28">
        <v>10766</v>
      </c>
      <c r="F79" s="28">
        <v>10789</v>
      </c>
      <c r="G79" s="28">
        <v>10819</v>
      </c>
      <c r="H79" s="28"/>
      <c r="I79" s="29">
        <f t="shared" ref="I79:I80" si="180">(IF(D79="SHORT",E79-F79,IF(D79="LONG",F79-E79)))*C79</f>
        <v>5175</v>
      </c>
      <c r="J79" s="30">
        <f t="shared" ref="J79:J80" si="181">(IF(D79="SHORT",IF(G79="",0,F79-G79),IF(D79="LONG",IF(G79="",0,G79-F79))))*C79</f>
        <v>6750</v>
      </c>
      <c r="K79" s="30"/>
      <c r="L79" s="30">
        <f t="shared" ref="L79:L80" si="182">(J79+I79+K79)/C79</f>
        <v>53</v>
      </c>
      <c r="M79" s="31">
        <f t="shared" ref="M79:M80" si="183">L79*C79</f>
        <v>11925</v>
      </c>
    </row>
    <row r="80" spans="1:13" s="32" customFormat="1">
      <c r="A80" s="27">
        <v>43231</v>
      </c>
      <c r="B80" s="28" t="s">
        <v>12</v>
      </c>
      <c r="C80" s="28">
        <v>120</v>
      </c>
      <c r="D80" s="28" t="s">
        <v>9</v>
      </c>
      <c r="E80" s="28">
        <v>26196</v>
      </c>
      <c r="F80" s="28">
        <v>26254</v>
      </c>
      <c r="G80" s="28">
        <v>26327</v>
      </c>
      <c r="H80" s="28"/>
      <c r="I80" s="29">
        <f t="shared" si="180"/>
        <v>6960</v>
      </c>
      <c r="J80" s="30">
        <f t="shared" si="181"/>
        <v>8760</v>
      </c>
      <c r="K80" s="30"/>
      <c r="L80" s="30">
        <f t="shared" si="182"/>
        <v>131</v>
      </c>
      <c r="M80" s="31">
        <f t="shared" si="183"/>
        <v>15720</v>
      </c>
    </row>
    <row r="81" spans="1:13" s="38" customFormat="1">
      <c r="A81" s="33">
        <v>43230</v>
      </c>
      <c r="B81" s="39" t="s">
        <v>10</v>
      </c>
      <c r="C81" s="34">
        <v>225</v>
      </c>
      <c r="D81" s="39" t="s">
        <v>11</v>
      </c>
      <c r="E81" s="34">
        <v>10757</v>
      </c>
      <c r="F81" s="34">
        <v>10733</v>
      </c>
      <c r="G81" s="34"/>
      <c r="H81" s="34"/>
      <c r="I81" s="35">
        <f t="shared" ref="I81" si="184">(IF(D81="SHORT",E81-F81,IF(D81="LONG",F81-E81)))*C81</f>
        <v>5400</v>
      </c>
      <c r="J81" s="36"/>
      <c r="K81" s="36"/>
      <c r="L81" s="36">
        <f t="shared" ref="L81" si="185">(J81+I81+K81)/C81</f>
        <v>24</v>
      </c>
      <c r="M81" s="37">
        <f t="shared" ref="M81" si="186">L81*C81</f>
        <v>5400</v>
      </c>
    </row>
    <row r="82" spans="1:13" s="32" customFormat="1">
      <c r="A82" s="27">
        <v>43228</v>
      </c>
      <c r="B82" s="28" t="s">
        <v>12</v>
      </c>
      <c r="C82" s="28">
        <v>120</v>
      </c>
      <c r="D82" s="28" t="s">
        <v>9</v>
      </c>
      <c r="E82" s="28">
        <v>26067</v>
      </c>
      <c r="F82" s="28">
        <v>26119</v>
      </c>
      <c r="G82" s="28">
        <v>26184</v>
      </c>
      <c r="H82" s="28"/>
      <c r="I82" s="29">
        <f t="shared" ref="I82:I83" si="187">(IF(D82="SHORT",E82-F82,IF(D82="LONG",F82-E82)))*C82</f>
        <v>6240</v>
      </c>
      <c r="J82" s="30">
        <f t="shared" ref="J82" si="188">(IF(D82="SHORT",IF(G82="",0,F82-G82),IF(D82="LONG",IF(G82="",0,G82-F82))))*C82</f>
        <v>7800</v>
      </c>
      <c r="K82" s="30"/>
      <c r="L82" s="30">
        <f t="shared" ref="L82:L83" si="189">(J82+I82+K82)/C82</f>
        <v>117</v>
      </c>
      <c r="M82" s="31">
        <f t="shared" ref="M82:M83" si="190">L82*C82</f>
        <v>14040</v>
      </c>
    </row>
    <row r="83" spans="1:13" s="38" customFormat="1">
      <c r="A83" s="33">
        <v>43228</v>
      </c>
      <c r="B83" s="34" t="s">
        <v>10</v>
      </c>
      <c r="C83" s="34">
        <v>225</v>
      </c>
      <c r="D83" s="34" t="s">
        <v>9</v>
      </c>
      <c r="E83" s="34">
        <v>10746</v>
      </c>
      <c r="F83" s="34">
        <v>10769</v>
      </c>
      <c r="G83" s="34"/>
      <c r="H83" s="34"/>
      <c r="I83" s="35">
        <f t="shared" si="187"/>
        <v>5175</v>
      </c>
      <c r="J83" s="36"/>
      <c r="K83" s="36"/>
      <c r="L83" s="36">
        <f t="shared" si="189"/>
        <v>23</v>
      </c>
      <c r="M83" s="37">
        <f t="shared" si="190"/>
        <v>5175</v>
      </c>
    </row>
    <row r="84" spans="1:13" s="32" customFormat="1">
      <c r="A84" s="27">
        <v>43227</v>
      </c>
      <c r="B84" s="28" t="s">
        <v>10</v>
      </c>
      <c r="C84" s="28">
        <v>225</v>
      </c>
      <c r="D84" s="28" t="s">
        <v>9</v>
      </c>
      <c r="E84" s="28">
        <v>10682</v>
      </c>
      <c r="F84" s="28">
        <v>10705</v>
      </c>
      <c r="G84" s="28">
        <v>10735</v>
      </c>
      <c r="H84" s="28"/>
      <c r="I84" s="29">
        <f t="shared" ref="I84" si="191">(IF(D84="SHORT",E84-F84,IF(D84="LONG",F84-E84)))*C84</f>
        <v>5175</v>
      </c>
      <c r="J84" s="30">
        <f t="shared" ref="J84" si="192">(IF(D84="SHORT",IF(G84="",0,F84-G84),IF(D84="LONG",IF(G84="",0,G84-F84))))*C84</f>
        <v>6750</v>
      </c>
      <c r="K84" s="30"/>
      <c r="L84" s="30">
        <f t="shared" ref="L84" si="193">(J84+I84+K84)/C84</f>
        <v>53</v>
      </c>
      <c r="M84" s="31">
        <f t="shared" ref="M84" si="194">L84*C84</f>
        <v>11925</v>
      </c>
    </row>
    <row r="85" spans="1:13" s="32" customFormat="1">
      <c r="A85" s="27">
        <v>43224</v>
      </c>
      <c r="B85" s="28" t="s">
        <v>10</v>
      </c>
      <c r="C85" s="28">
        <v>225</v>
      </c>
      <c r="D85" s="28" t="s">
        <v>9</v>
      </c>
      <c r="E85" s="28">
        <v>10656</v>
      </c>
      <c r="F85" s="28">
        <v>10679</v>
      </c>
      <c r="G85" s="28">
        <v>10709</v>
      </c>
      <c r="H85" s="28"/>
      <c r="I85" s="29">
        <f t="shared" ref="I85" si="195">(IF(D85="SHORT",E85-F85,IF(D85="LONG",F85-E85)))*C85</f>
        <v>5175</v>
      </c>
      <c r="J85" s="30">
        <f t="shared" ref="J85" si="196">(IF(D85="SHORT",IF(G85="",0,F85-G85),IF(D85="LONG",IF(G85="",0,G85-F85))))*C85</f>
        <v>6750</v>
      </c>
      <c r="K85" s="30"/>
      <c r="L85" s="30">
        <f t="shared" ref="L85" si="197">(J85+I85+K85)/C85</f>
        <v>53</v>
      </c>
      <c r="M85" s="31">
        <f t="shared" ref="M85" si="198">L85*C85</f>
        <v>11925</v>
      </c>
    </row>
    <row r="86" spans="1:13" s="38" customFormat="1">
      <c r="A86" s="33">
        <v>43223</v>
      </c>
      <c r="B86" s="39" t="s">
        <v>12</v>
      </c>
      <c r="C86" s="34">
        <v>120</v>
      </c>
      <c r="D86" s="39" t="s">
        <v>9</v>
      </c>
      <c r="E86" s="34">
        <v>25700</v>
      </c>
      <c r="F86" s="34">
        <v>25747</v>
      </c>
      <c r="G86" s="34"/>
      <c r="H86" s="34"/>
      <c r="I86" s="35">
        <f t="shared" ref="I86:I87" si="199">(IF(D86="SHORT",E86-F86,IF(D86="LONG",F86-E86)))*C86</f>
        <v>5640</v>
      </c>
      <c r="J86" s="36"/>
      <c r="K86" s="36"/>
      <c r="L86" s="36">
        <f t="shared" ref="L86:L87" si="200">(J86+I86+K86)/C86</f>
        <v>47</v>
      </c>
      <c r="M86" s="37">
        <f t="shared" ref="M86:M87" si="201">L86*C86</f>
        <v>5640</v>
      </c>
    </row>
    <row r="87" spans="1:13" s="38" customFormat="1">
      <c r="A87" s="33">
        <v>43223</v>
      </c>
      <c r="B87" s="39" t="s">
        <v>10</v>
      </c>
      <c r="C87" s="34">
        <v>225</v>
      </c>
      <c r="D87" s="39" t="s">
        <v>11</v>
      </c>
      <c r="E87" s="34">
        <v>10682</v>
      </c>
      <c r="F87" s="34">
        <v>10702.5</v>
      </c>
      <c r="G87" s="34"/>
      <c r="H87" s="34"/>
      <c r="I87" s="35">
        <f t="shared" si="199"/>
        <v>-4612.5</v>
      </c>
      <c r="J87" s="36"/>
      <c r="K87" s="36"/>
      <c r="L87" s="36">
        <f t="shared" si="200"/>
        <v>-20.5</v>
      </c>
      <c r="M87" s="37">
        <f t="shared" si="201"/>
        <v>-4612.5</v>
      </c>
    </row>
    <row r="88" spans="1:13" s="38" customFormat="1">
      <c r="A88" s="33">
        <v>43222</v>
      </c>
      <c r="B88" s="39" t="s">
        <v>10</v>
      </c>
      <c r="C88" s="34">
        <v>225</v>
      </c>
      <c r="D88" s="39" t="s">
        <v>9</v>
      </c>
      <c r="E88" s="34">
        <v>10761</v>
      </c>
      <c r="F88" s="34">
        <v>10740.5</v>
      </c>
      <c r="G88" s="34"/>
      <c r="H88" s="34"/>
      <c r="I88" s="35">
        <f t="shared" ref="I88" si="202">(IF(D88="SHORT",E88-F88,IF(D88="LONG",F88-E88)))*C88</f>
        <v>-4612.5</v>
      </c>
      <c r="J88" s="36"/>
      <c r="K88" s="36"/>
      <c r="L88" s="36">
        <f t="shared" ref="L88" si="203">(J88+I88+K88)/C88</f>
        <v>-20.5</v>
      </c>
      <c r="M88" s="37">
        <f t="shared" ref="M88" si="204">L88*C88</f>
        <v>-4612.5</v>
      </c>
    </row>
    <row r="89" spans="1:13" ht="15.75">
      <c r="A89" s="24"/>
      <c r="B89" s="25"/>
      <c r="C89" s="25"/>
      <c r="D89" s="25"/>
      <c r="E89" s="25"/>
      <c r="F89" s="25"/>
      <c r="G89" s="25"/>
      <c r="H89" s="25"/>
      <c r="I89" s="46"/>
      <c r="J89" s="47"/>
      <c r="K89" s="48"/>
      <c r="L89" s="26"/>
      <c r="M89" s="25"/>
    </row>
    <row r="90" spans="1:13" s="38" customFormat="1">
      <c r="A90" s="33">
        <v>43220</v>
      </c>
      <c r="B90" s="39" t="s">
        <v>10</v>
      </c>
      <c r="C90" s="34">
        <v>225</v>
      </c>
      <c r="D90" s="39" t="s">
        <v>9</v>
      </c>
      <c r="E90" s="34">
        <v>10773</v>
      </c>
      <c r="F90" s="34">
        <v>10781</v>
      </c>
      <c r="G90" s="34"/>
      <c r="H90" s="34"/>
      <c r="I90" s="35">
        <f t="shared" ref="I90" si="205">(IF(D90="SHORT",E90-F90,IF(D90="LONG",F90-E90)))*C90</f>
        <v>1800</v>
      </c>
      <c r="J90" s="36"/>
      <c r="K90" s="36"/>
      <c r="L90" s="36">
        <f t="shared" ref="L90" si="206">(J90+I90+K90)/C90</f>
        <v>8</v>
      </c>
      <c r="M90" s="37">
        <f t="shared" ref="M90" si="207">L90*C90</f>
        <v>1800</v>
      </c>
    </row>
    <row r="91" spans="1:13" s="32" customFormat="1">
      <c r="A91" s="27">
        <v>43217</v>
      </c>
      <c r="B91" s="28" t="s">
        <v>10</v>
      </c>
      <c r="C91" s="28">
        <v>225</v>
      </c>
      <c r="D91" s="28" t="s">
        <v>9</v>
      </c>
      <c r="E91" s="28">
        <v>10726</v>
      </c>
      <c r="F91" s="28">
        <v>10750</v>
      </c>
      <c r="G91" s="28">
        <v>10780</v>
      </c>
      <c r="H91" s="28"/>
      <c r="I91" s="29">
        <f t="shared" ref="I91" si="208">(IF(D91="SHORT",E91-F91,IF(D91="LONG",F91-E91)))*C91</f>
        <v>5400</v>
      </c>
      <c r="J91" s="30">
        <f t="shared" ref="J91" si="209">(IF(D91="SHORT",IF(G91="",0,F91-G91),IF(D91="LONG",IF(G91="",0,G91-F91))))*C91</f>
        <v>6750</v>
      </c>
      <c r="K91" s="30"/>
      <c r="L91" s="30">
        <f t="shared" ref="L91" si="210">(J91+I91+K91)/C91</f>
        <v>54</v>
      </c>
      <c r="M91" s="31">
        <f t="shared" ref="M91" si="211">L91*C91</f>
        <v>12150</v>
      </c>
    </row>
    <row r="92" spans="1:13" s="32" customFormat="1">
      <c r="A92" s="27">
        <v>43216</v>
      </c>
      <c r="B92" s="28" t="s">
        <v>12</v>
      </c>
      <c r="C92" s="28">
        <v>120</v>
      </c>
      <c r="D92" s="28" t="s">
        <v>9</v>
      </c>
      <c r="E92" s="28">
        <v>24844</v>
      </c>
      <c r="F92" s="28">
        <v>24898</v>
      </c>
      <c r="G92" s="28">
        <v>24968</v>
      </c>
      <c r="H92" s="28"/>
      <c r="I92" s="29">
        <f t="shared" ref="I92" si="212">(IF(D92="SHORT",E92-F92,IF(D92="LONG",F92-E92)))*C92</f>
        <v>6480</v>
      </c>
      <c r="J92" s="30">
        <f t="shared" ref="J92" si="213">(IF(D92="SHORT",IF(G92="",0,F92-G92),IF(D92="LONG",IF(G92="",0,G92-F92))))*C92</f>
        <v>8400</v>
      </c>
      <c r="K92" s="30"/>
      <c r="L92" s="30">
        <f t="shared" ref="L92" si="214">(J92+I92+K92)/C92</f>
        <v>124</v>
      </c>
      <c r="M92" s="31">
        <f t="shared" ref="M92" si="215">L92*C92</f>
        <v>14880</v>
      </c>
    </row>
    <row r="93" spans="1:13" s="38" customFormat="1">
      <c r="A93" s="33">
        <v>43216</v>
      </c>
      <c r="B93" s="39" t="s">
        <v>10</v>
      </c>
      <c r="C93" s="34">
        <v>225</v>
      </c>
      <c r="D93" s="39" t="s">
        <v>9</v>
      </c>
      <c r="E93" s="34">
        <v>10569</v>
      </c>
      <c r="F93" s="34">
        <v>10593</v>
      </c>
      <c r="G93" s="34"/>
      <c r="H93" s="34"/>
      <c r="I93" s="35">
        <f t="shared" ref="I93" si="216">(IF(D93="SHORT",E93-F93,IF(D93="LONG",F93-E93)))*C93</f>
        <v>5400</v>
      </c>
      <c r="J93" s="36"/>
      <c r="K93" s="36"/>
      <c r="L93" s="36">
        <f t="shared" ref="L93" si="217">(J93+I93+K93)/C93</f>
        <v>24</v>
      </c>
      <c r="M93" s="37">
        <f t="shared" ref="M93" si="218">L93*C93</f>
        <v>5400</v>
      </c>
    </row>
    <row r="94" spans="1:13" s="38" customFormat="1">
      <c r="A94" s="33">
        <v>43215</v>
      </c>
      <c r="B94" s="39" t="s">
        <v>10</v>
      </c>
      <c r="C94" s="34">
        <v>225</v>
      </c>
      <c r="D94" s="39" t="s">
        <v>9</v>
      </c>
      <c r="E94" s="34">
        <v>10590</v>
      </c>
      <c r="F94" s="34">
        <v>10613</v>
      </c>
      <c r="G94" s="34"/>
      <c r="H94" s="34"/>
      <c r="I94" s="35">
        <f t="shared" ref="I94" si="219">(IF(D94="SHORT",E94-F94,IF(D94="LONG",F94-E94)))*C94</f>
        <v>5175</v>
      </c>
      <c r="J94" s="36"/>
      <c r="K94" s="36"/>
      <c r="L94" s="36">
        <f t="shared" ref="L94" si="220">(J94+I94+K94)/C94</f>
        <v>23</v>
      </c>
      <c r="M94" s="37">
        <f t="shared" ref="M94" si="221">L94*C94</f>
        <v>5175</v>
      </c>
    </row>
    <row r="95" spans="1:13" s="38" customFormat="1">
      <c r="A95" s="33">
        <v>43214</v>
      </c>
      <c r="B95" s="39" t="s">
        <v>10</v>
      </c>
      <c r="C95" s="34">
        <v>225</v>
      </c>
      <c r="D95" s="39" t="s">
        <v>9</v>
      </c>
      <c r="E95" s="34">
        <v>10592</v>
      </c>
      <c r="F95" s="34">
        <v>10616</v>
      </c>
      <c r="G95" s="34"/>
      <c r="H95" s="34"/>
      <c r="I95" s="35">
        <f t="shared" ref="I95" si="222">(IF(D95="SHORT",E95-F95,IF(D95="LONG",F95-E95)))*C95</f>
        <v>5400</v>
      </c>
      <c r="J95" s="36"/>
      <c r="K95" s="36"/>
      <c r="L95" s="36">
        <f t="shared" ref="L95" si="223">(J95+I95+K95)/C95</f>
        <v>24</v>
      </c>
      <c r="M95" s="37">
        <f t="shared" ref="M95" si="224">L95*C95</f>
        <v>5400</v>
      </c>
    </row>
    <row r="96" spans="1:13" s="38" customFormat="1">
      <c r="A96" s="33">
        <v>43209</v>
      </c>
      <c r="B96" s="39" t="s">
        <v>10</v>
      </c>
      <c r="C96" s="34">
        <v>225</v>
      </c>
      <c r="D96" s="39" t="s">
        <v>9</v>
      </c>
      <c r="E96" s="34">
        <v>10562</v>
      </c>
      <c r="F96" s="34">
        <v>10585</v>
      </c>
      <c r="G96" s="34"/>
      <c r="H96" s="34"/>
      <c r="I96" s="35">
        <f t="shared" ref="I96" si="225">(IF(D96="SHORT",E96-F96,IF(D96="LONG",F96-E96)))*C96</f>
        <v>5175</v>
      </c>
      <c r="J96" s="36"/>
      <c r="K96" s="36"/>
      <c r="L96" s="36">
        <f t="shared" ref="L96" si="226">(J96+I96+K96)/C96</f>
        <v>23</v>
      </c>
      <c r="M96" s="37">
        <f t="shared" ref="M96" si="227">L96*C96</f>
        <v>5175</v>
      </c>
    </row>
    <row r="97" spans="1:13" s="38" customFormat="1">
      <c r="A97" s="33">
        <v>43208</v>
      </c>
      <c r="B97" s="39" t="s">
        <v>12</v>
      </c>
      <c r="C97" s="34">
        <v>80</v>
      </c>
      <c r="D97" s="39" t="s">
        <v>9</v>
      </c>
      <c r="E97" s="34">
        <v>25338</v>
      </c>
      <c r="F97" s="34">
        <v>25274</v>
      </c>
      <c r="G97" s="34"/>
      <c r="H97" s="34"/>
      <c r="I97" s="35">
        <f t="shared" ref="I97" si="228">(IF(D97="SHORT",E97-F97,IF(D97="LONG",F97-E97)))*C97</f>
        <v>-5120</v>
      </c>
      <c r="J97" s="36"/>
      <c r="K97" s="36"/>
      <c r="L97" s="36">
        <f t="shared" ref="L97" si="229">(J97+I97+K97)/C97</f>
        <v>-64</v>
      </c>
      <c r="M97" s="37">
        <f t="shared" ref="M97" si="230">L97*C97</f>
        <v>-5120</v>
      </c>
    </row>
    <row r="98" spans="1:13" s="38" customFormat="1">
      <c r="A98" s="33">
        <v>43208</v>
      </c>
      <c r="B98" s="39" t="s">
        <v>10</v>
      </c>
      <c r="C98" s="34">
        <v>225</v>
      </c>
      <c r="D98" s="39" t="s">
        <v>9</v>
      </c>
      <c r="E98" s="34">
        <v>10566</v>
      </c>
      <c r="F98" s="34">
        <v>10589</v>
      </c>
      <c r="G98" s="34"/>
      <c r="H98" s="34"/>
      <c r="I98" s="35">
        <f t="shared" ref="I98" si="231">(IF(D98="SHORT",E98-F98,IF(D98="LONG",F98-E98)))*C98</f>
        <v>5175</v>
      </c>
      <c r="J98" s="36"/>
      <c r="K98" s="36"/>
      <c r="L98" s="36">
        <f t="shared" ref="L98" si="232">(J98+I98+K98)/C98</f>
        <v>23</v>
      </c>
      <c r="M98" s="37">
        <f t="shared" ref="M98" si="233">L98*C98</f>
        <v>5175</v>
      </c>
    </row>
    <row r="99" spans="1:13" s="38" customFormat="1">
      <c r="A99" s="33">
        <v>43207</v>
      </c>
      <c r="B99" s="39" t="s">
        <v>12</v>
      </c>
      <c r="C99" s="34">
        <v>120</v>
      </c>
      <c r="D99" s="39" t="s">
        <v>11</v>
      </c>
      <c r="E99" s="34">
        <v>25281</v>
      </c>
      <c r="F99" s="34">
        <v>25225</v>
      </c>
      <c r="G99" s="34"/>
      <c r="H99" s="34"/>
      <c r="I99" s="35">
        <f t="shared" ref="I99:I100" si="234">(IF(D99="SHORT",E99-F99,IF(D99="LONG",F99-E99)))*C99</f>
        <v>6720</v>
      </c>
      <c r="J99" s="36"/>
      <c r="K99" s="36"/>
      <c r="L99" s="36">
        <f t="shared" ref="L99:L100" si="235">(J99+I99+K99)/C99</f>
        <v>56</v>
      </c>
      <c r="M99" s="37">
        <f t="shared" ref="M99:M100" si="236">L99*C99</f>
        <v>6720</v>
      </c>
    </row>
    <row r="100" spans="1:13" s="38" customFormat="1">
      <c r="A100" s="33">
        <v>43207</v>
      </c>
      <c r="B100" s="39" t="s">
        <v>10</v>
      </c>
      <c r="C100" s="34">
        <v>225</v>
      </c>
      <c r="D100" s="39" t="s">
        <v>11</v>
      </c>
      <c r="E100" s="34">
        <v>10521</v>
      </c>
      <c r="F100" s="34">
        <v>10511</v>
      </c>
      <c r="G100" s="34"/>
      <c r="H100" s="34"/>
      <c r="I100" s="35">
        <f t="shared" si="234"/>
        <v>2250</v>
      </c>
      <c r="J100" s="36"/>
      <c r="K100" s="36"/>
      <c r="L100" s="36">
        <f t="shared" si="235"/>
        <v>10</v>
      </c>
      <c r="M100" s="37">
        <f t="shared" si="236"/>
        <v>2250</v>
      </c>
    </row>
    <row r="101" spans="1:13" s="32" customFormat="1">
      <c r="A101" s="27">
        <v>43206</v>
      </c>
      <c r="B101" s="28" t="s">
        <v>12</v>
      </c>
      <c r="C101" s="28">
        <v>120</v>
      </c>
      <c r="D101" s="28" t="s">
        <v>9</v>
      </c>
      <c r="E101" s="28">
        <v>25156</v>
      </c>
      <c r="F101" s="28">
        <v>25211</v>
      </c>
      <c r="G101" s="28">
        <v>25274</v>
      </c>
      <c r="H101" s="28"/>
      <c r="I101" s="29">
        <f t="shared" ref="I101" si="237">(IF(D101="SHORT",E101-F101,IF(D101="LONG",F101-E101)))*C101</f>
        <v>6600</v>
      </c>
      <c r="J101" s="30">
        <f t="shared" ref="J101" si="238">(IF(D101="SHORT",IF(G101="",0,F101-G101),IF(D101="LONG",IF(G101="",0,G101-F101))))*C101</f>
        <v>7560</v>
      </c>
      <c r="K101" s="30"/>
      <c r="L101" s="30">
        <f t="shared" ref="L101" si="239">(J101+I101+K101)/C101</f>
        <v>118</v>
      </c>
      <c r="M101" s="31">
        <f t="shared" ref="M101" si="240">L101*C101</f>
        <v>14160</v>
      </c>
    </row>
    <row r="102" spans="1:13" s="32" customFormat="1">
      <c r="A102" s="27">
        <v>43206</v>
      </c>
      <c r="B102" s="28" t="s">
        <v>10</v>
      </c>
      <c r="C102" s="28">
        <v>225</v>
      </c>
      <c r="D102" s="28" t="s">
        <v>9</v>
      </c>
      <c r="E102" s="28">
        <v>10475</v>
      </c>
      <c r="F102" s="28">
        <v>10499</v>
      </c>
      <c r="G102" s="28">
        <v>10528</v>
      </c>
      <c r="H102" s="28"/>
      <c r="I102" s="29">
        <f t="shared" ref="I102" si="241">(IF(D102="SHORT",E102-F102,IF(D102="LONG",F102-E102)))*C102</f>
        <v>5400</v>
      </c>
      <c r="J102" s="30">
        <f t="shared" ref="J102" si="242">(IF(D102="SHORT",IF(G102="",0,F102-G102),IF(D102="LONG",IF(G102="",0,G102-F102))))*C102</f>
        <v>6525</v>
      </c>
      <c r="K102" s="30"/>
      <c r="L102" s="30">
        <f t="shared" ref="L102" si="243">(J102+I102+K102)/C102</f>
        <v>53</v>
      </c>
      <c r="M102" s="31">
        <f t="shared" ref="M102" si="244">L102*C102</f>
        <v>11925</v>
      </c>
    </row>
    <row r="103" spans="1:13" s="38" customFormat="1">
      <c r="A103" s="33">
        <v>43203</v>
      </c>
      <c r="B103" s="39" t="s">
        <v>12</v>
      </c>
      <c r="C103" s="34">
        <v>80</v>
      </c>
      <c r="D103" s="39" t="s">
        <v>11</v>
      </c>
      <c r="E103" s="34">
        <v>25169</v>
      </c>
      <c r="F103" s="34">
        <v>25118</v>
      </c>
      <c r="G103" s="34"/>
      <c r="H103" s="34"/>
      <c r="I103" s="35">
        <f t="shared" ref="I103:I104" si="245">(IF(D103="SHORT",E103-F103,IF(D103="LONG",F103-E103)))*C103</f>
        <v>4080</v>
      </c>
      <c r="J103" s="36"/>
      <c r="K103" s="36"/>
      <c r="L103" s="36">
        <f t="shared" ref="L103:L104" si="246">(J103+I103+K103)/C103</f>
        <v>51</v>
      </c>
      <c r="M103" s="37">
        <f t="shared" ref="M103:M104" si="247">L103*C103</f>
        <v>4080</v>
      </c>
    </row>
    <row r="104" spans="1:13" s="38" customFormat="1">
      <c r="A104" s="33">
        <v>43203</v>
      </c>
      <c r="B104" s="34" t="s">
        <v>10</v>
      </c>
      <c r="C104" s="34">
        <v>225</v>
      </c>
      <c r="D104" s="39" t="s">
        <v>9</v>
      </c>
      <c r="E104" s="34">
        <v>10499</v>
      </c>
      <c r="F104" s="34">
        <v>10523</v>
      </c>
      <c r="G104" s="34"/>
      <c r="H104" s="34"/>
      <c r="I104" s="35">
        <f t="shared" si="245"/>
        <v>5400</v>
      </c>
      <c r="J104" s="36"/>
      <c r="K104" s="36"/>
      <c r="L104" s="36">
        <f t="shared" si="246"/>
        <v>24</v>
      </c>
      <c r="M104" s="37">
        <f t="shared" si="247"/>
        <v>5400</v>
      </c>
    </row>
    <row r="105" spans="1:13" s="32" customFormat="1">
      <c r="A105" s="27">
        <v>43202</v>
      </c>
      <c r="B105" s="28" t="s">
        <v>10</v>
      </c>
      <c r="C105" s="28">
        <v>225</v>
      </c>
      <c r="D105" s="28" t="s">
        <v>9</v>
      </c>
      <c r="E105" s="28">
        <v>10425</v>
      </c>
      <c r="F105" s="28">
        <v>10449</v>
      </c>
      <c r="G105" s="28">
        <v>10478</v>
      </c>
      <c r="H105" s="28"/>
      <c r="I105" s="29">
        <f t="shared" ref="I105" si="248">(IF(D105="SHORT",E105-F105,IF(D105="LONG",F105-E105)))*C105</f>
        <v>5400</v>
      </c>
      <c r="J105" s="30">
        <f t="shared" ref="J105" si="249">(IF(D105="SHORT",IF(G105="",0,F105-G105),IF(D105="LONG",IF(G105="",0,G105-F105))))*C105</f>
        <v>6525</v>
      </c>
      <c r="K105" s="30"/>
      <c r="L105" s="30">
        <f t="shared" ref="L105" si="250">(J105+I105+K105)/C105</f>
        <v>53</v>
      </c>
      <c r="M105" s="31">
        <f t="shared" ref="M105" si="251">L105*C105</f>
        <v>11925</v>
      </c>
    </row>
    <row r="106" spans="1:13" s="38" customFormat="1">
      <c r="A106" s="33">
        <v>43200</v>
      </c>
      <c r="B106" s="34" t="s">
        <v>10</v>
      </c>
      <c r="C106" s="34">
        <v>225</v>
      </c>
      <c r="D106" s="39" t="s">
        <v>11</v>
      </c>
      <c r="E106" s="34">
        <v>10402</v>
      </c>
      <c r="F106" s="34">
        <v>10421.5</v>
      </c>
      <c r="G106" s="34"/>
      <c r="H106" s="34"/>
      <c r="I106" s="35">
        <f t="shared" ref="I106" si="252">(IF(D106="SHORT",E106-F106,IF(D106="LONG",F106-E106)))*C106</f>
        <v>-4387.5</v>
      </c>
      <c r="J106" s="36"/>
      <c r="K106" s="36"/>
      <c r="L106" s="36">
        <f t="shared" ref="L106" si="253">(J106+I106+K106)/C106</f>
        <v>-19.5</v>
      </c>
      <c r="M106" s="37">
        <f t="shared" ref="M106" si="254">L106*C106</f>
        <v>-4387.5</v>
      </c>
    </row>
    <row r="107" spans="1:13" s="38" customFormat="1">
      <c r="A107" s="33">
        <v>43195</v>
      </c>
      <c r="B107" s="34" t="s">
        <v>10</v>
      </c>
      <c r="C107" s="34">
        <v>225</v>
      </c>
      <c r="D107" s="39" t="s">
        <v>9</v>
      </c>
      <c r="E107" s="34">
        <v>10315</v>
      </c>
      <c r="F107" s="34">
        <v>10339</v>
      </c>
      <c r="G107" s="34"/>
      <c r="H107" s="34"/>
      <c r="I107" s="35">
        <f t="shared" ref="I107" si="255">(IF(D107="SHORT",E107-F107,IF(D107="LONG",F107-E107)))*C107</f>
        <v>5400</v>
      </c>
      <c r="J107" s="36"/>
      <c r="K107" s="36"/>
      <c r="L107" s="36">
        <f t="shared" ref="L107" si="256">(J107+I107+K107)/C107</f>
        <v>24</v>
      </c>
      <c r="M107" s="37">
        <f t="shared" ref="M107" si="257">L107*C107</f>
        <v>5400</v>
      </c>
    </row>
    <row r="108" spans="1:13" s="32" customFormat="1">
      <c r="A108" s="27">
        <v>43194</v>
      </c>
      <c r="B108" s="28" t="s">
        <v>10</v>
      </c>
      <c r="C108" s="28">
        <v>225</v>
      </c>
      <c r="D108" s="28" t="s">
        <v>11</v>
      </c>
      <c r="E108" s="28">
        <v>10273</v>
      </c>
      <c r="F108" s="28">
        <v>10249</v>
      </c>
      <c r="G108" s="28">
        <v>10222</v>
      </c>
      <c r="H108" s="28"/>
      <c r="I108" s="29">
        <f t="shared" ref="I108" si="258">(IF(D108="SHORT",E108-F108,IF(D108="LONG",F108-E108)))*C108</f>
        <v>5400</v>
      </c>
      <c r="J108" s="30">
        <f t="shared" ref="J108" si="259">(IF(D108="SHORT",IF(G108="",0,F108-G108),IF(D108="LONG",IF(G108="",0,G108-F108))))*C108</f>
        <v>6075</v>
      </c>
      <c r="K108" s="30"/>
      <c r="L108" s="30">
        <f t="shared" ref="L108" si="260">(J108+I108+K108)/C108</f>
        <v>51</v>
      </c>
      <c r="M108" s="31">
        <f t="shared" ref="M108" si="261">L108*C108</f>
        <v>11475</v>
      </c>
    </row>
    <row r="109" spans="1:13" s="32" customFormat="1">
      <c r="A109" s="27">
        <v>43193</v>
      </c>
      <c r="B109" s="28" t="s">
        <v>10</v>
      </c>
      <c r="C109" s="28">
        <v>225</v>
      </c>
      <c r="D109" s="28" t="s">
        <v>9</v>
      </c>
      <c r="E109" s="28">
        <v>10241</v>
      </c>
      <c r="F109" s="28">
        <v>10265</v>
      </c>
      <c r="G109" s="28">
        <v>10294</v>
      </c>
      <c r="H109" s="28"/>
      <c r="I109" s="29">
        <f t="shared" ref="I109" si="262">(IF(D109="SHORT",E109-F109,IF(D109="LONG",F109-E109)))*C109</f>
        <v>5400</v>
      </c>
      <c r="J109" s="30">
        <f t="shared" ref="J109" si="263">(IF(D109="SHORT",IF(G109="",0,F109-G109),IF(D109="LONG",IF(G109="",0,G109-F109))))*C109</f>
        <v>6525</v>
      </c>
      <c r="K109" s="30"/>
      <c r="L109" s="30">
        <f t="shared" ref="L109" si="264">(J109+I109+K109)/C109</f>
        <v>53</v>
      </c>
      <c r="M109" s="31">
        <f t="shared" ref="M109" si="265">L109*C109</f>
        <v>11925</v>
      </c>
    </row>
    <row r="110" spans="1:13" ht="15.75">
      <c r="A110" s="24"/>
      <c r="B110" s="25"/>
      <c r="C110" s="25"/>
      <c r="D110" s="25"/>
      <c r="E110" s="25"/>
      <c r="F110" s="25"/>
      <c r="G110" s="25"/>
      <c r="H110" s="25"/>
      <c r="I110" s="43"/>
      <c r="J110" s="44"/>
      <c r="K110" s="45"/>
      <c r="L110" s="26"/>
      <c r="M110" s="25"/>
    </row>
    <row r="111" spans="1:13" s="38" customFormat="1">
      <c r="A111" s="33">
        <v>43186</v>
      </c>
      <c r="B111" s="39" t="s">
        <v>10</v>
      </c>
      <c r="C111" s="34">
        <v>225</v>
      </c>
      <c r="D111" s="39" t="s">
        <v>9</v>
      </c>
      <c r="E111" s="34">
        <v>10165</v>
      </c>
      <c r="F111" s="34">
        <v>10189</v>
      </c>
      <c r="G111" s="34"/>
      <c r="H111" s="34"/>
      <c r="I111" s="35">
        <f t="shared" ref="I111" si="266">(IF(D111="SHORT",E111-F111,IF(D111="LONG",F111-E111)))*C111</f>
        <v>5400</v>
      </c>
      <c r="J111" s="36"/>
      <c r="K111" s="36"/>
      <c r="L111" s="36">
        <f t="shared" ref="L111" si="267">(J111+I111+K111)/C111</f>
        <v>24</v>
      </c>
      <c r="M111" s="37">
        <f t="shared" ref="M111" si="268">L111*C111</f>
        <v>5400</v>
      </c>
    </row>
    <row r="112" spans="1:13" s="38" customFormat="1">
      <c r="A112" s="33">
        <v>43185</v>
      </c>
      <c r="B112" s="39" t="s">
        <v>10</v>
      </c>
      <c r="C112" s="34">
        <v>225</v>
      </c>
      <c r="D112" s="39" t="s">
        <v>11</v>
      </c>
      <c r="E112" s="34">
        <v>9989</v>
      </c>
      <c r="F112" s="34">
        <v>10008.5</v>
      </c>
      <c r="G112" s="34"/>
      <c r="H112" s="34"/>
      <c r="I112" s="35">
        <f t="shared" ref="I112" si="269">(IF(D112="SHORT",E112-F112,IF(D112="LONG",F112-E112)))*C112</f>
        <v>-4387.5</v>
      </c>
      <c r="J112" s="36"/>
      <c r="K112" s="36"/>
      <c r="L112" s="36">
        <f t="shared" ref="L112" si="270">(J112+I112+K112)/C112</f>
        <v>-19.5</v>
      </c>
      <c r="M112" s="37">
        <f t="shared" ref="M112" si="271">L112*C112</f>
        <v>-4387.5</v>
      </c>
    </row>
    <row r="113" spans="1:13" s="32" customFormat="1">
      <c r="A113" s="27">
        <v>43181</v>
      </c>
      <c r="B113" s="28" t="s">
        <v>10</v>
      </c>
      <c r="C113" s="28">
        <v>225</v>
      </c>
      <c r="D113" s="28" t="s">
        <v>11</v>
      </c>
      <c r="E113" s="28">
        <v>10202</v>
      </c>
      <c r="F113" s="28">
        <v>10179</v>
      </c>
      <c r="G113" s="28">
        <v>10152</v>
      </c>
      <c r="H113" s="28"/>
      <c r="I113" s="29">
        <f t="shared" ref="I113" si="272">(IF(D113="SHORT",E113-F113,IF(D113="LONG",F113-E113)))*C113</f>
        <v>5175</v>
      </c>
      <c r="J113" s="30">
        <f t="shared" ref="J113" si="273">(IF(D113="SHORT",IF(G113="",0,F113-G113),IF(D113="LONG",IF(G113="",0,G113-F113))))*C113</f>
        <v>6075</v>
      </c>
      <c r="K113" s="30"/>
      <c r="L113" s="30">
        <f t="shared" ref="L113" si="274">(J113+I113+K113)/C113</f>
        <v>50</v>
      </c>
      <c r="M113" s="31">
        <f t="shared" ref="M113" si="275">L113*C113</f>
        <v>11250</v>
      </c>
    </row>
    <row r="114" spans="1:13" s="32" customFormat="1">
      <c r="A114" s="27">
        <v>43165</v>
      </c>
      <c r="B114" s="28" t="s">
        <v>10</v>
      </c>
      <c r="C114" s="28">
        <v>225</v>
      </c>
      <c r="D114" s="28" t="s">
        <v>11</v>
      </c>
      <c r="E114" s="28">
        <v>10402</v>
      </c>
      <c r="F114" s="28">
        <v>10378</v>
      </c>
      <c r="G114" s="28">
        <v>10350</v>
      </c>
      <c r="H114" s="28"/>
      <c r="I114" s="29">
        <f t="shared" ref="I114" si="276">(IF(D114="SHORT",E114-F114,IF(D114="LONG",F114-E114)))*C114</f>
        <v>5400</v>
      </c>
      <c r="J114" s="30">
        <f t="shared" ref="J114" si="277">(IF(D114="SHORT",IF(G114="",0,F114-G114),IF(D114="LONG",IF(G114="",0,G114-F114))))*C114</f>
        <v>6300</v>
      </c>
      <c r="K114" s="30"/>
      <c r="L114" s="30">
        <f t="shared" ref="L114" si="278">(J114+I114+K114)/C114</f>
        <v>52</v>
      </c>
      <c r="M114" s="31">
        <f t="shared" ref="M114" si="279">L114*C114</f>
        <v>11700</v>
      </c>
    </row>
    <row r="115" spans="1:13" s="38" customFormat="1">
      <c r="A115" s="33">
        <v>43164</v>
      </c>
      <c r="B115" s="39" t="s">
        <v>10</v>
      </c>
      <c r="C115" s="34">
        <v>225</v>
      </c>
      <c r="D115" s="39" t="s">
        <v>11</v>
      </c>
      <c r="E115" s="34">
        <v>10372</v>
      </c>
      <c r="F115" s="34">
        <v>10347</v>
      </c>
      <c r="G115" s="34"/>
      <c r="H115" s="34"/>
      <c r="I115" s="35">
        <f t="shared" ref="I115" si="280">(IF(D115="SHORT",E115-F115,IF(D115="LONG",F115-E115)))*C115</f>
        <v>5625</v>
      </c>
      <c r="J115" s="36"/>
      <c r="K115" s="36"/>
      <c r="L115" s="36">
        <f t="shared" ref="L115" si="281">(J115+I115+K115)/C115</f>
        <v>25</v>
      </c>
      <c r="M115" s="37">
        <f t="shared" ref="M115" si="282">L115*C115</f>
        <v>5625</v>
      </c>
    </row>
    <row r="116" spans="1:13" ht="15.75">
      <c r="A116" s="24"/>
      <c r="B116" s="25"/>
      <c r="C116" s="25"/>
      <c r="D116" s="25"/>
      <c r="E116" s="25"/>
      <c r="F116" s="25"/>
      <c r="G116" s="25"/>
      <c r="H116" s="25"/>
      <c r="I116" s="40"/>
      <c r="J116" s="41"/>
      <c r="K116" s="42"/>
      <c r="L116" s="26"/>
      <c r="M116" s="25"/>
    </row>
    <row r="117" spans="1:13" s="38" customFormat="1">
      <c r="A117" s="33">
        <v>43159</v>
      </c>
      <c r="B117" s="39" t="s">
        <v>10</v>
      </c>
      <c r="C117" s="34">
        <v>225</v>
      </c>
      <c r="D117" s="39" t="s">
        <v>9</v>
      </c>
      <c r="E117" s="34">
        <v>10514</v>
      </c>
      <c r="F117" s="34">
        <v>10536</v>
      </c>
      <c r="G117" s="34"/>
      <c r="H117" s="34"/>
      <c r="I117" s="35">
        <f t="shared" ref="I117" si="283">(IF(D117="SHORT",E117-F117,IF(D117="LONG",F117-E117)))*C117</f>
        <v>4950</v>
      </c>
      <c r="J117" s="36"/>
      <c r="K117" s="36"/>
      <c r="L117" s="36">
        <f t="shared" ref="L117" si="284">(J117+I117+K117)/C117</f>
        <v>22</v>
      </c>
      <c r="M117" s="37">
        <f t="shared" ref="M117" si="285">L117*C117</f>
        <v>4950</v>
      </c>
    </row>
    <row r="118" spans="1:13" s="38" customFormat="1">
      <c r="A118" s="33">
        <v>43159</v>
      </c>
      <c r="B118" s="39" t="s">
        <v>12</v>
      </c>
      <c r="C118" s="34">
        <v>120</v>
      </c>
      <c r="D118" s="39" t="s">
        <v>9</v>
      </c>
      <c r="E118" s="34">
        <v>25192</v>
      </c>
      <c r="F118" s="34">
        <v>25257</v>
      </c>
      <c r="G118" s="34"/>
      <c r="H118" s="34"/>
      <c r="I118" s="35">
        <f t="shared" ref="I118" si="286">(IF(D118="SHORT",E118-F118,IF(D118="LONG",F118-E118)))*C118</f>
        <v>7800</v>
      </c>
      <c r="J118" s="36"/>
      <c r="K118" s="36"/>
      <c r="L118" s="36">
        <f t="shared" ref="L118" si="287">(J118+I118+K118)/C118</f>
        <v>65</v>
      </c>
      <c r="M118" s="37">
        <f t="shared" ref="M118" si="288">L118*C118</f>
        <v>7800</v>
      </c>
    </row>
    <row r="119" spans="1:13" s="38" customFormat="1">
      <c r="A119" s="33">
        <v>43158</v>
      </c>
      <c r="B119" s="34" t="s">
        <v>10</v>
      </c>
      <c r="C119" s="34">
        <v>225</v>
      </c>
      <c r="D119" s="39" t="s">
        <v>11</v>
      </c>
      <c r="E119" s="34">
        <v>10567</v>
      </c>
      <c r="F119" s="34">
        <v>10495</v>
      </c>
      <c r="G119" s="34"/>
      <c r="H119" s="34"/>
      <c r="I119" s="35">
        <f t="shared" ref="I119" si="289">(IF(D119="SHORT",E119-F119,IF(D119="LONG",F119-E119)))*C119</f>
        <v>16200</v>
      </c>
      <c r="J119" s="36"/>
      <c r="K119" s="36"/>
      <c r="L119" s="36">
        <f t="shared" ref="L119" si="290">(J119+I119+K119)/C119</f>
        <v>72</v>
      </c>
      <c r="M119" s="37">
        <f t="shared" ref="M119" si="291">L119*C119</f>
        <v>16200</v>
      </c>
    </row>
    <row r="120" spans="1:13" s="38" customFormat="1">
      <c r="A120" s="33">
        <v>43157</v>
      </c>
      <c r="B120" s="34" t="s">
        <v>10</v>
      </c>
      <c r="C120" s="34">
        <v>225</v>
      </c>
      <c r="D120" s="34" t="s">
        <v>9</v>
      </c>
      <c r="E120" s="34">
        <v>10583</v>
      </c>
      <c r="F120" s="34">
        <v>10607</v>
      </c>
      <c r="G120" s="34"/>
      <c r="H120" s="34"/>
      <c r="I120" s="35">
        <f t="shared" ref="I120" si="292">(IF(D120="SHORT",E120-F120,IF(D120="LONG",F120-E120)))*C120</f>
        <v>5400</v>
      </c>
      <c r="J120" s="36"/>
      <c r="K120" s="36"/>
      <c r="L120" s="36">
        <f t="shared" ref="L120" si="293">(J120+I120+K120)/C120</f>
        <v>24</v>
      </c>
      <c r="M120" s="37">
        <f t="shared" ref="M120" si="294">L120*C120</f>
        <v>5400</v>
      </c>
    </row>
    <row r="121" spans="1:13" s="32" customFormat="1">
      <c r="A121" s="27">
        <v>43157</v>
      </c>
      <c r="B121" s="28" t="s">
        <v>12</v>
      </c>
      <c r="C121" s="28">
        <v>120</v>
      </c>
      <c r="D121" s="28" t="s">
        <v>9</v>
      </c>
      <c r="E121" s="28">
        <v>25617</v>
      </c>
      <c r="F121" s="28">
        <v>25682</v>
      </c>
      <c r="G121" s="28">
        <v>25759</v>
      </c>
      <c r="H121" s="28"/>
      <c r="I121" s="29">
        <f t="shared" ref="I121" si="295">(IF(D121="SHORT",E121-F121,IF(D121="LONG",F121-E121)))*C121</f>
        <v>7800</v>
      </c>
      <c r="J121" s="30">
        <f t="shared" ref="J121" si="296">(IF(D121="SHORT",IF(G121="",0,F121-G121),IF(D121="LONG",IF(G121="",0,G121-F121))))*C121</f>
        <v>9240</v>
      </c>
      <c r="K121" s="30"/>
      <c r="L121" s="30">
        <f t="shared" ref="L121" si="297">(J121+I121+K121)/C121</f>
        <v>142</v>
      </c>
      <c r="M121" s="31">
        <f t="shared" ref="M121" si="298">L121*C121</f>
        <v>17040</v>
      </c>
    </row>
    <row r="122" spans="1:13" s="38" customFormat="1">
      <c r="A122" s="33">
        <v>43154</v>
      </c>
      <c r="B122" s="34" t="s">
        <v>10</v>
      </c>
      <c r="C122" s="34">
        <v>225</v>
      </c>
      <c r="D122" s="34" t="s">
        <v>9</v>
      </c>
      <c r="E122" s="34">
        <v>10506</v>
      </c>
      <c r="F122" s="34">
        <v>10557</v>
      </c>
      <c r="G122" s="34"/>
      <c r="H122" s="34"/>
      <c r="I122" s="35">
        <f t="shared" ref="I122" si="299">(IF(D122="SHORT",E122-F122,IF(D122="LONG",F122-E122)))*C122</f>
        <v>11475</v>
      </c>
      <c r="J122" s="36"/>
      <c r="K122" s="36"/>
      <c r="L122" s="36">
        <f t="shared" ref="L122" si="300">(J122+I122+K122)/C122</f>
        <v>51</v>
      </c>
      <c r="M122" s="37">
        <f t="shared" ref="M122" si="301">L122*C122</f>
        <v>11475</v>
      </c>
    </row>
    <row r="123" spans="1:13" s="38" customFormat="1">
      <c r="A123" s="33">
        <v>43153</v>
      </c>
      <c r="B123" s="34" t="s">
        <v>10</v>
      </c>
      <c r="C123" s="34">
        <v>225</v>
      </c>
      <c r="D123" s="34" t="s">
        <v>9</v>
      </c>
      <c r="E123" s="34">
        <v>10359</v>
      </c>
      <c r="F123" s="34">
        <v>10382</v>
      </c>
      <c r="G123" s="34"/>
      <c r="H123" s="34"/>
      <c r="I123" s="35">
        <f t="shared" ref="I123" si="302">(IF(D123="SHORT",E123-F123,IF(D123="LONG",F123-E123)))*C123</f>
        <v>5175</v>
      </c>
      <c r="J123" s="36"/>
      <c r="K123" s="36"/>
      <c r="L123" s="36">
        <f t="shared" ref="L123" si="303">(J123+I123+K123)/C123</f>
        <v>23</v>
      </c>
      <c r="M123" s="37">
        <f t="shared" ref="M123" si="304">L123*C123</f>
        <v>5175</v>
      </c>
    </row>
    <row r="124" spans="1:13" s="38" customFormat="1">
      <c r="A124" s="33">
        <v>43152</v>
      </c>
      <c r="B124" s="34" t="s">
        <v>12</v>
      </c>
      <c r="C124" s="34">
        <v>80</v>
      </c>
      <c r="D124" s="34" t="s">
        <v>9</v>
      </c>
      <c r="E124" s="34">
        <v>24936</v>
      </c>
      <c r="F124" s="34">
        <v>24881</v>
      </c>
      <c r="G124" s="34"/>
      <c r="H124" s="34"/>
      <c r="I124" s="35">
        <f t="shared" ref="I124" si="305">(IF(D124="SHORT",E124-F124,IF(D124="LONG",F124-E124)))*C124</f>
        <v>-4400</v>
      </c>
      <c r="J124" s="36"/>
      <c r="K124" s="36"/>
      <c r="L124" s="36">
        <f t="shared" ref="L124" si="306">(J124+I124+K124)/C124</f>
        <v>-55</v>
      </c>
      <c r="M124" s="37">
        <f t="shared" ref="M124" si="307">L124*C124</f>
        <v>-4400</v>
      </c>
    </row>
    <row r="125" spans="1:13" s="32" customFormat="1">
      <c r="A125" s="27">
        <v>43150</v>
      </c>
      <c r="B125" s="28" t="s">
        <v>10</v>
      </c>
      <c r="C125" s="28">
        <v>225</v>
      </c>
      <c r="D125" s="28" t="s">
        <v>11</v>
      </c>
      <c r="E125" s="28">
        <v>10390.5</v>
      </c>
      <c r="F125" s="28">
        <v>10366</v>
      </c>
      <c r="G125" s="28">
        <v>10338</v>
      </c>
      <c r="H125" s="28"/>
      <c r="I125" s="29">
        <f t="shared" ref="I125:I128" si="308">(IF(D125="SHORT",E125-F125,IF(D125="LONG",F125-E125)))*C125</f>
        <v>5512.5</v>
      </c>
      <c r="J125" s="30">
        <f t="shared" ref="J125:J126" si="309">(IF(D125="SHORT",IF(G125="",0,F125-G125),IF(D125="LONG",IF(G125="",0,G125-F125))))*C125</f>
        <v>6300</v>
      </c>
      <c r="K125" s="30"/>
      <c r="L125" s="30">
        <f t="shared" ref="L125:L128" si="310">(J125+I125+K125)/C125</f>
        <v>52.5</v>
      </c>
      <c r="M125" s="31">
        <f t="shared" ref="M125:M128" si="311">L125*C125</f>
        <v>11812.5</v>
      </c>
    </row>
    <row r="126" spans="1:13" s="32" customFormat="1">
      <c r="A126" s="27">
        <v>43147</v>
      </c>
      <c r="B126" s="28" t="s">
        <v>10</v>
      </c>
      <c r="C126" s="28">
        <v>225</v>
      </c>
      <c r="D126" s="28" t="s">
        <v>11</v>
      </c>
      <c r="E126" s="28">
        <v>10521</v>
      </c>
      <c r="F126" s="28">
        <v>10496</v>
      </c>
      <c r="G126" s="28">
        <v>10466</v>
      </c>
      <c r="H126" s="28"/>
      <c r="I126" s="29">
        <f t="shared" si="308"/>
        <v>5625</v>
      </c>
      <c r="J126" s="30">
        <f t="shared" si="309"/>
        <v>6750</v>
      </c>
      <c r="K126" s="30"/>
      <c r="L126" s="30">
        <f t="shared" si="310"/>
        <v>55</v>
      </c>
      <c r="M126" s="31">
        <f t="shared" si="311"/>
        <v>12375</v>
      </c>
    </row>
    <row r="127" spans="1:13" s="38" customFormat="1">
      <c r="A127" s="33">
        <v>43145</v>
      </c>
      <c r="B127" s="34" t="s">
        <v>10</v>
      </c>
      <c r="C127" s="34">
        <v>225</v>
      </c>
      <c r="D127" s="34" t="s">
        <v>9</v>
      </c>
      <c r="E127" s="34">
        <v>10570.5</v>
      </c>
      <c r="F127" s="34">
        <v>10551</v>
      </c>
      <c r="G127" s="34"/>
      <c r="H127" s="34"/>
      <c r="I127" s="35">
        <f t="shared" si="308"/>
        <v>-4387.5</v>
      </c>
      <c r="J127" s="36"/>
      <c r="K127" s="36"/>
      <c r="L127" s="36">
        <f t="shared" si="310"/>
        <v>-19.5</v>
      </c>
      <c r="M127" s="37">
        <f t="shared" si="311"/>
        <v>-4387.5</v>
      </c>
    </row>
    <row r="128" spans="1:13" s="38" customFormat="1">
      <c r="A128" s="33">
        <v>43139</v>
      </c>
      <c r="B128" s="34" t="s">
        <v>10</v>
      </c>
      <c r="C128" s="34">
        <v>225</v>
      </c>
      <c r="D128" s="34" t="s">
        <v>9</v>
      </c>
      <c r="E128" s="34">
        <v>10608</v>
      </c>
      <c r="F128" s="34">
        <v>10630</v>
      </c>
      <c r="G128" s="34"/>
      <c r="H128" s="34"/>
      <c r="I128" s="35">
        <f t="shared" si="308"/>
        <v>4950</v>
      </c>
      <c r="J128" s="36"/>
      <c r="K128" s="36"/>
      <c r="L128" s="36">
        <f t="shared" si="310"/>
        <v>22</v>
      </c>
      <c r="M128" s="37">
        <f t="shared" si="311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68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70" t="s">
        <v>7</v>
      </c>
      <c r="J6" s="70"/>
      <c r="K6" s="70"/>
      <c r="L6" s="71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71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72" t="s">
        <v>15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24" sqref="A2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75" t="s">
        <v>32</v>
      </c>
      <c r="B1" s="76"/>
      <c r="C1" s="76"/>
      <c r="D1" s="76"/>
    </row>
    <row r="2" spans="1:4" ht="15.75">
      <c r="A2" s="77" t="s">
        <v>33</v>
      </c>
      <c r="B2" s="77" t="s">
        <v>34</v>
      </c>
      <c r="C2" s="77" t="s">
        <v>35</v>
      </c>
      <c r="D2" s="77" t="s">
        <v>36</v>
      </c>
    </row>
    <row r="3" spans="1:4" ht="15.75">
      <c r="A3" s="78" t="s">
        <v>37</v>
      </c>
      <c r="B3" s="79">
        <v>100000</v>
      </c>
      <c r="C3" s="78">
        <v>29587</v>
      </c>
      <c r="D3" s="80">
        <f>C3/B3</f>
        <v>0.29587000000000002</v>
      </c>
    </row>
    <row r="4" spans="1:4" ht="15.75">
      <c r="A4" s="78" t="s">
        <v>38</v>
      </c>
      <c r="B4" s="79">
        <v>100000</v>
      </c>
      <c r="C4" s="78">
        <v>130907</v>
      </c>
      <c r="D4" s="80">
        <f t="shared" ref="D4:D8" si="0">C4/B4</f>
        <v>1.30907</v>
      </c>
    </row>
    <row r="5" spans="1:4" ht="15.75">
      <c r="A5" s="78" t="s">
        <v>39</v>
      </c>
      <c r="B5" s="79">
        <v>100000</v>
      </c>
      <c r="C5" s="78">
        <v>158415</v>
      </c>
      <c r="D5" s="80">
        <f t="shared" si="0"/>
        <v>1.5841499999999999</v>
      </c>
    </row>
    <row r="6" spans="1:4" ht="15.75">
      <c r="A6" s="78" t="s">
        <v>40</v>
      </c>
      <c r="B6" s="79">
        <v>100000</v>
      </c>
      <c r="C6" s="78">
        <v>172357</v>
      </c>
      <c r="D6" s="80">
        <f t="shared" si="0"/>
        <v>1.72357</v>
      </c>
    </row>
    <row r="7" spans="1:4" ht="15.75">
      <c r="A7" s="78" t="s">
        <v>41</v>
      </c>
      <c r="B7" s="79">
        <v>100000</v>
      </c>
      <c r="C7" s="78">
        <v>173565</v>
      </c>
      <c r="D7" s="80">
        <f t="shared" si="0"/>
        <v>1.7356499999999999</v>
      </c>
    </row>
    <row r="8" spans="1:4" ht="15.75">
      <c r="A8" s="78" t="s">
        <v>42</v>
      </c>
      <c r="B8" s="79">
        <v>100000</v>
      </c>
      <c r="C8" s="78">
        <v>51720</v>
      </c>
      <c r="D8" s="80">
        <f t="shared" si="0"/>
        <v>0.51719999999999999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NIFTY FUTURE</vt:lpstr>
      <vt:lpstr>FUTURE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user</cp:lastModifiedBy>
  <cp:lastPrinted>2014-11-07T10:10:47Z</cp:lastPrinted>
  <dcterms:created xsi:type="dcterms:W3CDTF">2010-09-13T11:31:08Z</dcterms:created>
  <dcterms:modified xsi:type="dcterms:W3CDTF">2018-08-18T11:21:00Z</dcterms:modified>
</cp:coreProperties>
</file>