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 CALLS" sheetId="3" r:id="rId1"/>
    <sheet name="2018 CALLS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10" i="3"/>
  <c r="I10" s="1"/>
  <c r="K10" s="1"/>
  <c r="H11"/>
  <c r="J11" s="1"/>
  <c r="H9"/>
  <c r="K9" s="1"/>
  <c r="H8"/>
  <c r="J8" s="1"/>
  <c r="H7"/>
  <c r="K7" s="1"/>
  <c r="H6"/>
  <c r="J6" s="1"/>
  <c r="H12"/>
  <c r="J12" s="1"/>
  <c r="H13"/>
  <c r="K13" s="1"/>
  <c r="H16"/>
  <c r="J16" s="1"/>
  <c r="H15"/>
  <c r="K15" s="1"/>
  <c r="H14"/>
  <c r="J14" s="1"/>
  <c r="H17"/>
  <c r="J17" s="1"/>
  <c r="H19"/>
  <c r="K19" s="1"/>
  <c r="H18"/>
  <c r="K18" s="1"/>
  <c r="H21"/>
  <c r="K21" s="1"/>
  <c r="H20"/>
  <c r="K20" s="1"/>
  <c r="H23"/>
  <c r="J23" s="1"/>
  <c r="H22"/>
  <c r="J22" s="1"/>
  <c r="H25"/>
  <c r="J25" s="1"/>
  <c r="H24"/>
  <c r="J24" s="1"/>
  <c r="H27"/>
  <c r="K27" s="1"/>
  <c r="H26"/>
  <c r="K26" s="1"/>
  <c r="H28"/>
  <c r="J28" s="1"/>
  <c r="K29" i="1"/>
  <c r="D9" i="2"/>
  <c r="J32" i="1"/>
  <c r="H6"/>
  <c r="J6" s="1"/>
  <c r="H7"/>
  <c r="J7" s="1"/>
  <c r="H8"/>
  <c r="K8" s="1"/>
  <c r="H10"/>
  <c r="K10" s="1"/>
  <c r="H9"/>
  <c r="K9" s="1"/>
  <c r="H11"/>
  <c r="K11" s="1"/>
  <c r="H12"/>
  <c r="J12" s="1"/>
  <c r="H13"/>
  <c r="K13" s="1"/>
  <c r="H14"/>
  <c r="J14" s="1"/>
  <c r="H15"/>
  <c r="K15" s="1"/>
  <c r="H16"/>
  <c r="H17"/>
  <c r="J17" s="1"/>
  <c r="H18"/>
  <c r="K18" s="1"/>
  <c r="H20"/>
  <c r="K20" s="1"/>
  <c r="H19"/>
  <c r="K19" s="1"/>
  <c r="H21"/>
  <c r="K21" s="1"/>
  <c r="J10" i="3" l="1"/>
  <c r="K11"/>
  <c r="J9"/>
  <c r="J7"/>
  <c r="K8"/>
  <c r="K6"/>
  <c r="K12"/>
  <c r="J13"/>
  <c r="K16"/>
  <c r="K14"/>
  <c r="J15"/>
  <c r="K17"/>
  <c r="J18"/>
  <c r="J19"/>
  <c r="J21"/>
  <c r="J20"/>
  <c r="K23"/>
  <c r="K22"/>
  <c r="K24"/>
  <c r="K25"/>
  <c r="J26"/>
  <c r="J27"/>
  <c r="K28"/>
  <c r="K6" i="1"/>
  <c r="K7"/>
  <c r="J8"/>
  <c r="J10"/>
  <c r="J9"/>
  <c r="J11"/>
  <c r="K12"/>
  <c r="J13"/>
  <c r="K14"/>
  <c r="J15"/>
  <c r="I16"/>
  <c r="K16" s="1"/>
  <c r="K17"/>
  <c r="J18"/>
  <c r="J19"/>
  <c r="J20"/>
  <c r="J21"/>
  <c r="H22"/>
  <c r="J22" s="1"/>
  <c r="H25"/>
  <c r="J25" s="1"/>
  <c r="H24"/>
  <c r="K24" s="1"/>
  <c r="H23"/>
  <c r="J23" s="1"/>
  <c r="H26"/>
  <c r="J26" s="1"/>
  <c r="H27"/>
  <c r="J27" s="1"/>
  <c r="H29"/>
  <c r="H28"/>
  <c r="J28" s="1"/>
  <c r="H30"/>
  <c r="J30" s="1"/>
  <c r="H31"/>
  <c r="J31" s="1"/>
  <c r="H33"/>
  <c r="H34"/>
  <c r="I34" s="1"/>
  <c r="J34" s="1"/>
  <c r="H36"/>
  <c r="J36" s="1"/>
  <c r="H35"/>
  <c r="K35" s="1"/>
  <c r="J16" l="1"/>
  <c r="K22"/>
  <c r="J24"/>
  <c r="K25"/>
  <c r="K23"/>
  <c r="K26"/>
  <c r="K27"/>
  <c r="J29"/>
  <c r="K28"/>
  <c r="K30"/>
  <c r="K31"/>
  <c r="K33"/>
  <c r="J33"/>
  <c r="K34"/>
  <c r="J35"/>
  <c r="K36"/>
  <c r="H38"/>
  <c r="J38" s="1"/>
  <c r="H37"/>
  <c r="K37" s="1"/>
  <c r="H40"/>
  <c r="K40" s="1"/>
  <c r="H39"/>
  <c r="K39" s="1"/>
  <c r="H42"/>
  <c r="J42" s="1"/>
  <c r="H41"/>
  <c r="J41" s="1"/>
  <c r="H43"/>
  <c r="J43" s="1"/>
  <c r="H47"/>
  <c r="J47" s="1"/>
  <c r="H44"/>
  <c r="J44" s="1"/>
  <c r="H45"/>
  <c r="K45" s="1"/>
  <c r="H46"/>
  <c r="J46" s="1"/>
  <c r="H49"/>
  <c r="J49" s="1"/>
  <c r="H48"/>
  <c r="J48" s="1"/>
  <c r="H50"/>
  <c r="K50" s="1"/>
  <c r="H51"/>
  <c r="J51" s="1"/>
  <c r="J37" l="1"/>
  <c r="K38"/>
  <c r="J40"/>
  <c r="J39"/>
  <c r="K41"/>
  <c r="K42"/>
  <c r="K43"/>
  <c r="K47"/>
  <c r="K44"/>
  <c r="K46"/>
  <c r="J45"/>
  <c r="K48"/>
  <c r="K49"/>
  <c r="J50"/>
  <c r="K51"/>
  <c r="H53"/>
  <c r="J53" s="1"/>
  <c r="H52"/>
  <c r="K52" s="1"/>
  <c r="D8" i="2"/>
  <c r="H55" i="1"/>
  <c r="J55" s="1"/>
  <c r="H54"/>
  <c r="K54" s="1"/>
  <c r="H57"/>
  <c r="H58"/>
  <c r="H59"/>
  <c r="J59" s="1"/>
  <c r="H60"/>
  <c r="J60" s="1"/>
  <c r="H61"/>
  <c r="J61" s="1"/>
  <c r="H62"/>
  <c r="K62" s="1"/>
  <c r="H63"/>
  <c r="I63" s="1"/>
  <c r="K63" s="1"/>
  <c r="H64"/>
  <c r="J64" s="1"/>
  <c r="H65"/>
  <c r="J65" s="1"/>
  <c r="H66"/>
  <c r="I66" s="1"/>
  <c r="H67"/>
  <c r="J67" s="1"/>
  <c r="H68"/>
  <c r="J68" s="1"/>
  <c r="H69"/>
  <c r="I69" s="1"/>
  <c r="H70"/>
  <c r="J70" s="1"/>
  <c r="H72"/>
  <c r="K72" s="1"/>
  <c r="H71"/>
  <c r="K71" s="1"/>
  <c r="H73"/>
  <c r="J73" s="1"/>
  <c r="H75"/>
  <c r="I75" s="1"/>
  <c r="J75" s="1"/>
  <c r="H74"/>
  <c r="J74" s="1"/>
  <c r="H76"/>
  <c r="I76" s="1"/>
  <c r="K76" s="1"/>
  <c r="D10" i="2"/>
  <c r="H77" i="1"/>
  <c r="J77" s="1"/>
  <c r="H89"/>
  <c r="J89" s="1"/>
  <c r="K67" l="1"/>
  <c r="J52"/>
  <c r="K53"/>
  <c r="J54"/>
  <c r="K55"/>
  <c r="K57"/>
  <c r="J58"/>
  <c r="I58"/>
  <c r="K58" s="1"/>
  <c r="K59"/>
  <c r="K60"/>
  <c r="K61"/>
  <c r="J62"/>
  <c r="J63"/>
  <c r="K64"/>
  <c r="K65"/>
  <c r="K66"/>
  <c r="J66"/>
  <c r="K68"/>
  <c r="K69"/>
  <c r="J69"/>
  <c r="K70"/>
  <c r="J71"/>
  <c r="J72"/>
  <c r="K73"/>
  <c r="K74"/>
  <c r="K75"/>
  <c r="J76"/>
  <c r="K77"/>
  <c r="K89"/>
  <c r="J56" l="1"/>
  <c r="J78"/>
  <c r="J57"/>
  <c r="H87"/>
  <c r="J87" s="1"/>
  <c r="H86"/>
  <c r="J86" s="1"/>
  <c r="H79"/>
  <c r="H80"/>
  <c r="I80" s="1"/>
  <c r="H81"/>
  <c r="J81" s="1"/>
  <c r="H88"/>
  <c r="H85"/>
  <c r="H84"/>
  <c r="H83"/>
  <c r="H82"/>
  <c r="H90"/>
  <c r="J90" s="1"/>
  <c r="H91"/>
  <c r="I91" s="1"/>
  <c r="J91" s="1"/>
  <c r="H92"/>
  <c r="J92" s="1"/>
  <c r="H93"/>
  <c r="J93" s="1"/>
  <c r="H95"/>
  <c r="K95" s="1"/>
  <c r="H94"/>
  <c r="K94" s="1"/>
  <c r="H98"/>
  <c r="K98" s="1"/>
  <c r="H97"/>
  <c r="K97" s="1"/>
  <c r="H99"/>
  <c r="J99" s="1"/>
  <c r="H100"/>
  <c r="J100" s="1"/>
  <c r="H101"/>
  <c r="J101" s="1"/>
  <c r="H102"/>
  <c r="J102" s="1"/>
  <c r="H103"/>
  <c r="K103" s="1"/>
  <c r="H104"/>
  <c r="J104" s="1"/>
  <c r="H105"/>
  <c r="J105" s="1"/>
  <c r="H106"/>
  <c r="K106" s="1"/>
  <c r="H107"/>
  <c r="J107" s="1"/>
  <c r="H108"/>
  <c r="K108" s="1"/>
  <c r="K86" l="1"/>
  <c r="K87"/>
  <c r="J79"/>
  <c r="K79"/>
  <c r="K80"/>
  <c r="J80"/>
  <c r="K81"/>
  <c r="J88"/>
  <c r="J85"/>
  <c r="J84"/>
  <c r="J83"/>
  <c r="I82"/>
  <c r="K82" s="1"/>
  <c r="K83"/>
  <c r="K85"/>
  <c r="K88"/>
  <c r="K84"/>
  <c r="K90"/>
  <c r="K91"/>
  <c r="K92"/>
  <c r="K93"/>
  <c r="J94"/>
  <c r="J95"/>
  <c r="J98"/>
  <c r="J97"/>
  <c r="K99"/>
  <c r="K100"/>
  <c r="K101"/>
  <c r="K102"/>
  <c r="J103"/>
  <c r="K104"/>
  <c r="K105"/>
  <c r="J106"/>
  <c r="K107"/>
  <c r="J108"/>
  <c r="H109"/>
  <c r="H205"/>
  <c r="H206"/>
  <c r="H207"/>
  <c r="H208"/>
  <c r="H209"/>
  <c r="H210"/>
  <c r="H211"/>
  <c r="H212"/>
  <c r="H213"/>
  <c r="H214"/>
  <c r="I214" s="1"/>
  <c r="H215"/>
  <c r="H216"/>
  <c r="H217"/>
  <c r="I217" s="1"/>
  <c r="H218"/>
  <c r="H204"/>
  <c r="H192"/>
  <c r="H193"/>
  <c r="H194"/>
  <c r="H195"/>
  <c r="H196"/>
  <c r="H197"/>
  <c r="H198"/>
  <c r="H199"/>
  <c r="I199" s="1"/>
  <c r="H200"/>
  <c r="H201"/>
  <c r="H202"/>
  <c r="H191"/>
  <c r="H176"/>
  <c r="I176" s="1"/>
  <c r="H177"/>
  <c r="I177" s="1"/>
  <c r="H178"/>
  <c r="H179"/>
  <c r="H180"/>
  <c r="H181"/>
  <c r="H182"/>
  <c r="I182" s="1"/>
  <c r="H183"/>
  <c r="H184"/>
  <c r="H185"/>
  <c r="H186"/>
  <c r="H187"/>
  <c r="H188"/>
  <c r="H189"/>
  <c r="H175"/>
  <c r="H158"/>
  <c r="H159"/>
  <c r="H160"/>
  <c r="H161"/>
  <c r="H162"/>
  <c r="H163"/>
  <c r="H164"/>
  <c r="H165"/>
  <c r="H166"/>
  <c r="H167"/>
  <c r="H168"/>
  <c r="H169"/>
  <c r="H170"/>
  <c r="H171"/>
  <c r="H172"/>
  <c r="H173"/>
  <c r="H157"/>
  <c r="H138"/>
  <c r="H139"/>
  <c r="H140"/>
  <c r="H141"/>
  <c r="H142"/>
  <c r="H143"/>
  <c r="H144"/>
  <c r="H145"/>
  <c r="H146"/>
  <c r="H147"/>
  <c r="H148"/>
  <c r="H149"/>
  <c r="H150"/>
  <c r="H151"/>
  <c r="I151" s="1"/>
  <c r="H152"/>
  <c r="H153"/>
  <c r="H154"/>
  <c r="H155"/>
  <c r="H137"/>
  <c r="H120"/>
  <c r="H121"/>
  <c r="H122"/>
  <c r="H123"/>
  <c r="H124"/>
  <c r="H125"/>
  <c r="H126"/>
  <c r="H127"/>
  <c r="H128"/>
  <c r="H129"/>
  <c r="H130"/>
  <c r="H131"/>
  <c r="H132"/>
  <c r="H133"/>
  <c r="H134"/>
  <c r="H135"/>
  <c r="H119"/>
  <c r="H111"/>
  <c r="H112"/>
  <c r="H113"/>
  <c r="H114"/>
  <c r="H115"/>
  <c r="H116"/>
  <c r="H117"/>
  <c r="H110"/>
  <c r="J96" l="1"/>
  <c r="J82"/>
  <c r="K110"/>
  <c r="J110"/>
  <c r="K114"/>
  <c r="J114"/>
  <c r="K132"/>
  <c r="J132"/>
  <c r="K124"/>
  <c r="J124"/>
  <c r="K153"/>
  <c r="J153"/>
  <c r="K145"/>
  <c r="J145"/>
  <c r="K157"/>
  <c r="J157"/>
  <c r="K166"/>
  <c r="J166"/>
  <c r="K158"/>
  <c r="J158"/>
  <c r="K183"/>
  <c r="J183"/>
  <c r="K191"/>
  <c r="J191"/>
  <c r="K204"/>
  <c r="J204"/>
  <c r="J211"/>
  <c r="K211"/>
  <c r="K115"/>
  <c r="J115"/>
  <c r="K133"/>
  <c r="J133"/>
  <c r="K125"/>
  <c r="J125"/>
  <c r="J154"/>
  <c r="K154"/>
  <c r="J146"/>
  <c r="K146"/>
  <c r="K142"/>
  <c r="J142"/>
  <c r="J138"/>
  <c r="K138"/>
  <c r="J171"/>
  <c r="K171"/>
  <c r="J167"/>
  <c r="K167"/>
  <c r="J163"/>
  <c r="K163"/>
  <c r="J159"/>
  <c r="K159"/>
  <c r="J188"/>
  <c r="K188"/>
  <c r="J184"/>
  <c r="K184"/>
  <c r="J180"/>
  <c r="K180"/>
  <c r="J176"/>
  <c r="K176"/>
  <c r="K200"/>
  <c r="J200"/>
  <c r="K196"/>
  <c r="J196"/>
  <c r="K192"/>
  <c r="J192"/>
  <c r="K216"/>
  <c r="J216"/>
  <c r="K212"/>
  <c r="J212"/>
  <c r="K208"/>
  <c r="J208"/>
  <c r="K116"/>
  <c r="J116"/>
  <c r="K112"/>
  <c r="J112"/>
  <c r="K134"/>
  <c r="J134"/>
  <c r="K130"/>
  <c r="J130"/>
  <c r="K126"/>
  <c r="J126"/>
  <c r="K122"/>
  <c r="J122"/>
  <c r="K155"/>
  <c r="J155"/>
  <c r="K151"/>
  <c r="J151"/>
  <c r="K147"/>
  <c r="J147"/>
  <c r="K143"/>
  <c r="J143"/>
  <c r="K139"/>
  <c r="J139"/>
  <c r="K172"/>
  <c r="J172"/>
  <c r="K168"/>
  <c r="J168"/>
  <c r="K164"/>
  <c r="J164"/>
  <c r="K160"/>
  <c r="J160"/>
  <c r="K189"/>
  <c r="J189"/>
  <c r="K185"/>
  <c r="J185"/>
  <c r="K181"/>
  <c r="J181"/>
  <c r="K177"/>
  <c r="J177"/>
  <c r="K201"/>
  <c r="J201"/>
  <c r="K197"/>
  <c r="J197"/>
  <c r="K193"/>
  <c r="J193"/>
  <c r="K217"/>
  <c r="J217"/>
  <c r="K213"/>
  <c r="J213"/>
  <c r="K209"/>
  <c r="J209"/>
  <c r="K205"/>
  <c r="J205"/>
  <c r="K109"/>
  <c r="J109"/>
  <c r="K119"/>
  <c r="J119"/>
  <c r="K128"/>
  <c r="J128"/>
  <c r="K120"/>
  <c r="J120"/>
  <c r="K149"/>
  <c r="J149"/>
  <c r="K141"/>
  <c r="J141"/>
  <c r="K170"/>
  <c r="J170"/>
  <c r="K162"/>
  <c r="J162"/>
  <c r="K187"/>
  <c r="J187"/>
  <c r="K179"/>
  <c r="J179"/>
  <c r="K199"/>
  <c r="J199"/>
  <c r="K195"/>
  <c r="J195"/>
  <c r="J215"/>
  <c r="K215"/>
  <c r="J207"/>
  <c r="K207"/>
  <c r="K111"/>
  <c r="J111"/>
  <c r="K129"/>
  <c r="J129"/>
  <c r="K121"/>
  <c r="J121"/>
  <c r="K150"/>
  <c r="J150"/>
  <c r="K117"/>
  <c r="J117"/>
  <c r="K113"/>
  <c r="J113"/>
  <c r="K135"/>
  <c r="J135"/>
  <c r="K131"/>
  <c r="J131"/>
  <c r="K127"/>
  <c r="J127"/>
  <c r="K123"/>
  <c r="J123"/>
  <c r="K137"/>
  <c r="J137"/>
  <c r="J152"/>
  <c r="K152"/>
  <c r="J148"/>
  <c r="K148"/>
  <c r="J144"/>
  <c r="K144"/>
  <c r="J140"/>
  <c r="K140"/>
  <c r="J173"/>
  <c r="K173"/>
  <c r="J169"/>
  <c r="K169"/>
  <c r="J165"/>
  <c r="K165"/>
  <c r="J161"/>
  <c r="K161"/>
  <c r="K175"/>
  <c r="J175"/>
  <c r="J186"/>
  <c r="K186"/>
  <c r="J182"/>
  <c r="K182"/>
  <c r="J178"/>
  <c r="K178"/>
  <c r="J202"/>
  <c r="K202"/>
  <c r="J198"/>
  <c r="K198"/>
  <c r="J194"/>
  <c r="K194"/>
  <c r="J218"/>
  <c r="K218"/>
  <c r="J214"/>
  <c r="K214"/>
  <c r="J210"/>
  <c r="K210"/>
  <c r="J206"/>
  <c r="K206"/>
  <c r="D3" i="2"/>
  <c r="D4"/>
  <c r="D5"/>
  <c r="D6"/>
  <c r="D7"/>
  <c r="J118" i="1" l="1"/>
  <c r="J174"/>
  <c r="J203"/>
  <c r="J190"/>
  <c r="J136"/>
  <c r="J156"/>
  <c r="J219"/>
</calcChain>
</file>

<file path=xl/sharedStrings.xml><?xml version="1.0" encoding="utf-8"?>
<sst xmlns="http://schemas.openxmlformats.org/spreadsheetml/2006/main" count="502" uniqueCount="172">
  <si>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</si>
  <si>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</si>
  <si>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</si>
  <si>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</si>
  <si>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</si>
  <si>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</si>
  <si>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</si>
  <si>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</si>
  <si>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</si>
  <si>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</si>
  <si>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</si>
  <si>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KPIT</t>
  </si>
  <si>
    <t>SHORT</t>
  </si>
  <si>
    <t>SRF</t>
  </si>
  <si>
    <t>LONG</t>
  </si>
  <si>
    <t>ADANIENT</t>
  </si>
  <si>
    <t>PCJEWELLER</t>
  </si>
  <si>
    <t>AMARAJABAT</t>
  </si>
  <si>
    <t>JISLJALEQS</t>
  </si>
  <si>
    <t>ZEEL</t>
  </si>
  <si>
    <t>MOTHERSUMI</t>
  </si>
  <si>
    <t>IBUL</t>
  </si>
  <si>
    <t>BHARATFIN</t>
  </si>
  <si>
    <t>HDFC</t>
  </si>
  <si>
    <t>DLF</t>
  </si>
  <si>
    <t>GRASIM</t>
  </si>
  <si>
    <t>MINDTREE</t>
  </si>
  <si>
    <t>APOLLOHOSP</t>
  </si>
  <si>
    <t>SUNPHARMA</t>
  </si>
  <si>
    <t>AUROPHARMA</t>
  </si>
  <si>
    <t>DIVISLAB</t>
  </si>
  <si>
    <t>HEXAWARE</t>
  </si>
  <si>
    <t>SIEMENS</t>
  </si>
  <si>
    <t>BALKRISIND</t>
  </si>
  <si>
    <t>CHENNPETRO</t>
  </si>
  <si>
    <t>ARVIND</t>
  </si>
  <si>
    <t>PNB</t>
  </si>
  <si>
    <t>PCJ</t>
  </si>
  <si>
    <t>SUNTV</t>
  </si>
  <si>
    <t>CABK</t>
  </si>
  <si>
    <t>VOLTAS</t>
  </si>
  <si>
    <t>LUPIN</t>
  </si>
  <si>
    <t>JUSTDIAL</t>
  </si>
  <si>
    <t>GSFC</t>
  </si>
  <si>
    <t>NBCC</t>
  </si>
  <si>
    <t>RAYMOND</t>
  </si>
  <si>
    <t>ROHLTD</t>
  </si>
  <si>
    <t>SRTRANSFIN</t>
  </si>
  <si>
    <t>HDFCBANK</t>
  </si>
  <si>
    <t>MCDOWELL-N</t>
  </si>
  <si>
    <t>UBL</t>
  </si>
  <si>
    <t>BAJFINANCE</t>
  </si>
  <si>
    <t>CAPF</t>
  </si>
  <si>
    <t>VEDL</t>
  </si>
  <si>
    <t>LT</t>
  </si>
  <si>
    <t>RECLTD</t>
  </si>
  <si>
    <t>BFINVEST</t>
  </si>
  <si>
    <t>HDFCLIFE</t>
  </si>
  <si>
    <t>HCLTECH</t>
  </si>
  <si>
    <t>APOLLOTYRE</t>
  </si>
  <si>
    <t>TATACOMM</t>
  </si>
  <si>
    <t>EQUITAS</t>
  </si>
  <si>
    <t>YESBANK</t>
  </si>
  <si>
    <t>CANFINHOME</t>
  </si>
  <si>
    <t>WIPRO</t>
  </si>
  <si>
    <t>ADANIPORTS</t>
  </si>
  <si>
    <t>LEMONTREE</t>
  </si>
  <si>
    <t>IRB</t>
  </si>
  <si>
    <t>COALINDIA</t>
  </si>
  <si>
    <t>INDIACEM</t>
  </si>
  <si>
    <t>AARTILTD</t>
  </si>
  <si>
    <t>DISHTV</t>
  </si>
  <si>
    <t>LOVABLE</t>
  </si>
  <si>
    <t>BANKBARODA</t>
  </si>
  <si>
    <t>BALRAMCHIN</t>
  </si>
  <si>
    <t>FEDERALBNK</t>
  </si>
  <si>
    <t>ULTRATECH</t>
  </si>
  <si>
    <t>JETAIRWAYS</t>
  </si>
  <si>
    <t>SYNDIBANK</t>
  </si>
  <si>
    <t>TATAELXSI</t>
  </si>
  <si>
    <t>INDIAGLYCO</t>
  </si>
  <si>
    <t>TATAMOTORS</t>
  </si>
  <si>
    <t>REPCOHOME</t>
  </si>
  <si>
    <t>VOLTAMP</t>
  </si>
  <si>
    <t>SOBHA</t>
  </si>
  <si>
    <t>HEG</t>
  </si>
  <si>
    <t>UPL</t>
  </si>
  <si>
    <t>POWERGRID</t>
  </si>
  <si>
    <t>ALBK</t>
  </si>
  <si>
    <t>BAJAJ-AUTO</t>
  </si>
  <si>
    <t>BRITANNIA</t>
  </si>
  <si>
    <t>GITANJALI</t>
  </si>
  <si>
    <t>CADILA</t>
  </si>
  <si>
    <t>TOTAL PROFIT</t>
  </si>
  <si>
    <t>PRODUCT : HNI CASH</t>
  </si>
  <si>
    <t>2,00,000+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</si>
  <si>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</si>
  <si>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</si>
  <si>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</si>
  <si>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</si>
  <si>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</si>
  <si>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</si>
  <si>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</si>
  <si>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</si>
  <si>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</si>
  <si>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TORNTPOWER</t>
  </si>
  <si>
    <t>DHFL</t>
  </si>
  <si>
    <t>BPCL</t>
  </si>
  <si>
    <t>NCC</t>
  </si>
  <si>
    <t>PIDILITE</t>
  </si>
  <si>
    <t>HDFCAMC</t>
  </si>
  <si>
    <t>ENGINERSIN</t>
  </si>
  <si>
    <t>TCS</t>
  </si>
  <si>
    <t>SHANKARA</t>
  </si>
  <si>
    <t>INFIBEAM</t>
  </si>
  <si>
    <t>September</t>
  </si>
  <si>
    <t>CHOLAFIN</t>
  </si>
  <si>
    <t>DRREDDY</t>
  </si>
  <si>
    <t>GAIL</t>
  </si>
  <si>
    <t>BEML</t>
  </si>
  <si>
    <t>CONCOR</t>
  </si>
  <si>
    <t>MUTHOOTFIN</t>
  </si>
  <si>
    <t>October</t>
  </si>
  <si>
    <t>MFSL</t>
  </si>
  <si>
    <t>ACC</t>
  </si>
  <si>
    <t>TECHM</t>
  </si>
  <si>
    <t>HUL</t>
  </si>
  <si>
    <t>PFC</t>
  </si>
  <si>
    <t>KAJARIACER</t>
  </si>
  <si>
    <t>RELINFRA</t>
  </si>
  <si>
    <t>RBLBANK</t>
  </si>
  <si>
    <t>CUMMININD</t>
  </si>
  <si>
    <t>M&amp;M</t>
  </si>
  <si>
    <t>OIL</t>
  </si>
  <si>
    <t>CESC</t>
  </si>
  <si>
    <t>NTPC</t>
  </si>
  <si>
    <t>MCX</t>
  </si>
  <si>
    <t>November</t>
  </si>
  <si>
    <t>AJANTPHARM</t>
  </si>
  <si>
    <t>AMBUJACEM`</t>
  </si>
  <si>
    <t>KSCL</t>
  </si>
  <si>
    <t>VGUARD</t>
  </si>
  <si>
    <t>KOTAKBANK</t>
  </si>
  <si>
    <t>BANKINDIA</t>
  </si>
  <si>
    <t>TORNTPHARM</t>
  </si>
  <si>
    <t>BAJAJFINSV</t>
  </si>
  <si>
    <t>ASIANPAINT</t>
  </si>
  <si>
    <t>SBIN</t>
  </si>
  <si>
    <t>OFSS</t>
  </si>
  <si>
    <t>CEATLTD</t>
  </si>
  <si>
    <t>BIOCON</t>
  </si>
  <si>
    <t>IGL</t>
  </si>
  <si>
    <t>PETRONET</t>
  </si>
  <si>
    <t>INDUSINDBK</t>
  </si>
  <si>
    <t>TATAGLOBAL</t>
  </si>
  <si>
    <t>JSWSTEEL</t>
  </si>
  <si>
    <t>RELIANCE</t>
  </si>
  <si>
    <t>BEL</t>
  </si>
  <si>
    <t>AXISBANK</t>
  </si>
  <si>
    <t>December</t>
  </si>
  <si>
    <t>CADILAHC</t>
  </si>
  <si>
    <t>NMDC</t>
  </si>
  <si>
    <t>UNIONBANK</t>
  </si>
  <si>
    <t>RELCAPITAL</t>
  </si>
  <si>
    <t>EXIDEIND</t>
  </si>
  <si>
    <t>IDBI</t>
  </si>
  <si>
    <t>DIVIS</t>
  </si>
  <si>
    <t>UJJIVAN</t>
  </si>
  <si>
    <t>TATASTEEL</t>
  </si>
  <si>
    <t>ESCORTS</t>
  </si>
  <si>
    <t>NATIONALUM</t>
  </si>
  <si>
    <t>BHARATFORG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</si>
</sst>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2"/>
      <color theme="0"/>
      <name val="Cambria"/>
      <family val="1"/>
      <scheme val="maj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166" fontId="23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24" fillId="0" borderId="5" xfId="0" applyNumberFormat="1" applyFont="1" applyFill="1" applyBorder="1" applyAlignment="1">
      <alignment horizont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Statement'!$B$3:$B$10</c:f>
              <c:numCache>
                <c:formatCode>#,##0</c:formatCode>
                <c:ptCount val="8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  <c:pt idx="7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Statement'!$C$3:$C$10</c:f>
              <c:numCache>
                <c:formatCode>General</c:formatCode>
                <c:ptCount val="8"/>
                <c:pt idx="0">
                  <c:v>115878</c:v>
                </c:pt>
                <c:pt idx="1">
                  <c:v>90800</c:v>
                </c:pt>
                <c:pt idx="2">
                  <c:v>135218</c:v>
                </c:pt>
                <c:pt idx="3">
                  <c:v>133151</c:v>
                </c:pt>
                <c:pt idx="4">
                  <c:v>191545</c:v>
                </c:pt>
                <c:pt idx="5">
                  <c:v>276993</c:v>
                </c:pt>
                <c:pt idx="6">
                  <c:v>132667</c:v>
                </c:pt>
                <c:pt idx="7">
                  <c:v>221931</c:v>
                </c:pt>
              </c:numCache>
            </c:numRef>
          </c:val>
        </c:ser>
        <c:axId val="90335104"/>
        <c:axId val="90336640"/>
      </c:barChart>
      <c:catAx>
        <c:axId val="90335104"/>
        <c:scaling>
          <c:orientation val="minMax"/>
        </c:scaling>
        <c:axPos val="b"/>
        <c:majorTickMark val="none"/>
        <c:tickLblPos val="nextTo"/>
        <c:crossAx val="90336640"/>
        <c:crosses val="autoZero"/>
        <c:auto val="1"/>
        <c:lblAlgn val="ctr"/>
        <c:lblOffset val="100"/>
      </c:catAx>
      <c:valAx>
        <c:axId val="90336640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9033510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3"/>
  <c:chart>
    <c:title>
      <c:layout>
        <c:manualLayout>
          <c:xMode val="edge"/>
          <c:yMode val="edge"/>
          <c:x val="0.39914396430019022"/>
          <c:y val="0.6943396226415266"/>
        </c:manualLayout>
      </c:layout>
    </c:title>
    <c:plotArea>
      <c:layout>
        <c:manualLayout>
          <c:layoutTarget val="inner"/>
          <c:xMode val="edge"/>
          <c:yMode val="edge"/>
          <c:x val="2.4943306203991249E-2"/>
          <c:y val="2.5031644629328074E-2"/>
          <c:w val="0.95011338759201747"/>
          <c:h val="0.8216055068588306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6281172660352301E-2"/>
                  <c:y val="0.12578616352201274"/>
                </c:manualLayout>
              </c:layout>
              <c:showVal val="1"/>
            </c:dLbl>
            <c:dLbl>
              <c:idx val="1"/>
              <c:layout>
                <c:manualLayout>
                  <c:x val="-5.4421758990526432E-2"/>
                  <c:y val="0.13584905660377358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6.5408805031446554E-2"/>
                </c:manualLayout>
              </c:layout>
              <c:showVal val="1"/>
            </c:dLbl>
            <c:dLbl>
              <c:idx val="3"/>
              <c:layout>
                <c:manualLayout>
                  <c:x val="2.7210879495264215E-2"/>
                  <c:y val="7.0440251572327084E-2"/>
                </c:manualLayout>
              </c:layout>
              <c:showVal val="1"/>
            </c:dLbl>
            <c:dLbl>
              <c:idx val="4"/>
              <c:layout>
                <c:manualLayout>
                  <c:x val="2.2675732912720698E-2"/>
                  <c:y val="-4.5283018867924525E-2"/>
                </c:manualLayout>
              </c:layout>
              <c:showVal val="1"/>
            </c:dLbl>
            <c:dLbl>
              <c:idx val="5"/>
              <c:layout>
                <c:manualLayout>
                  <c:x val="-2.0408159621447385E-2"/>
                  <c:y val="-0.1056603773584907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Statement'!$A$3:$A$10</c:f>
              <c:strCache>
                <c:ptCount val="8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December</c:v>
                </c:pt>
              </c:strCache>
            </c:strRef>
          </c:cat>
          <c:val>
            <c:numRef>
              <c:f>'ROI Statement'!$D$3:$D$10</c:f>
              <c:numCache>
                <c:formatCode>0%</c:formatCode>
                <c:ptCount val="8"/>
                <c:pt idx="0">
                  <c:v>0.57938999999999996</c:v>
                </c:pt>
                <c:pt idx="1">
                  <c:v>0.45400000000000001</c:v>
                </c:pt>
                <c:pt idx="2">
                  <c:v>0.67608999999999997</c:v>
                </c:pt>
                <c:pt idx="3">
                  <c:v>0.66575499999999999</c:v>
                </c:pt>
                <c:pt idx="4">
                  <c:v>0.95772500000000005</c:v>
                </c:pt>
                <c:pt idx="5">
                  <c:v>1.384965</c:v>
                </c:pt>
                <c:pt idx="6">
                  <c:v>0.66333500000000001</c:v>
                </c:pt>
                <c:pt idx="7">
                  <c:v>1.1096550000000001</c:v>
                </c:pt>
              </c:numCache>
            </c:numRef>
          </c:val>
        </c:ser>
        <c:dLbls>
          <c:showVal val="1"/>
        </c:dLbls>
        <c:marker val="1"/>
        <c:axId val="55608064"/>
        <c:axId val="55609600"/>
      </c:lineChart>
      <c:catAx>
        <c:axId val="55608064"/>
        <c:scaling>
          <c:orientation val="minMax"/>
        </c:scaling>
        <c:axPos val="b"/>
        <c:majorTickMark val="none"/>
        <c:tickLblPos val="nextTo"/>
        <c:crossAx val="55609600"/>
        <c:crosses val="autoZero"/>
        <c:auto val="1"/>
        <c:lblAlgn val="ctr"/>
        <c:lblOffset val="100"/>
      </c:catAx>
      <c:valAx>
        <c:axId val="55609600"/>
        <c:scaling>
          <c:orientation val="minMax"/>
        </c:scaling>
        <c:delete val="1"/>
        <c:axPos val="l"/>
        <c:numFmt formatCode="0%" sourceLinked="1"/>
        <c:tickLblPos val="nextTo"/>
        <c:crossAx val="55608064"/>
        <c:crosses val="autoZero"/>
        <c:crossBetween val="between"/>
      </c:valAx>
    </c:plotArea>
    <c:plotVisOnly val="1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762000</xdr:colOff>
      <xdr:row>2</xdr:row>
      <xdr:rowOff>82615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50545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10</xdr:row>
      <xdr:rowOff>133349</xdr:rowOff>
    </xdr:from>
    <xdr:to>
      <xdr:col>4</xdr:col>
      <xdr:colOff>381000</xdr:colOff>
      <xdr:row>23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209549</xdr:colOff>
      <xdr:row>10</xdr:row>
      <xdr:rowOff>66674</xdr:rowOff>
    </xdr:from>
    <xdr:to>
      <xdr:col>14</xdr:col>
      <xdr:colOff>323850</xdr:colOff>
      <xdr:row>23</xdr:row>
      <xdr:rowOff>114299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C4" sqref="C4:D4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9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2.25" customHeight="1">
      <c r="A3" s="36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6.25">
      <c r="A4" s="37" t="s">
        <v>0</v>
      </c>
      <c r="B4" s="37"/>
      <c r="C4" s="38" t="s">
        <v>95</v>
      </c>
      <c r="D4" s="38"/>
      <c r="E4" s="39"/>
      <c r="F4" s="39"/>
      <c r="G4" s="39"/>
      <c r="H4" s="40"/>
      <c r="I4" s="40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3" t="s">
        <v>8</v>
      </c>
      <c r="I5" s="34"/>
      <c r="J5" s="4" t="s">
        <v>9</v>
      </c>
      <c r="K5" s="3" t="s">
        <v>10</v>
      </c>
    </row>
    <row r="6" spans="1:11" s="13" customFormat="1" ht="17.25" customHeight="1">
      <c r="A6" s="23">
        <v>43489</v>
      </c>
      <c r="B6" s="6" t="s">
        <v>121</v>
      </c>
      <c r="C6" s="7">
        <v>1842</v>
      </c>
      <c r="D6" s="6" t="s">
        <v>12</v>
      </c>
      <c r="E6" s="8">
        <v>542.75</v>
      </c>
      <c r="F6" s="8">
        <v>539.70000000000005</v>
      </c>
      <c r="G6" s="8"/>
      <c r="H6" s="9">
        <f t="shared" ref="H6:H8" si="0">(IF(D6="SHORT",E6-F6,IF(D6="LONG",F6-E6)))*C6</f>
        <v>5618.0999999999167</v>
      </c>
      <c r="I6" s="10"/>
      <c r="J6" s="11">
        <f t="shared" ref="J6:J8" si="1">(H6+I6)/C6</f>
        <v>3.049999999999955</v>
      </c>
      <c r="K6" s="12">
        <f t="shared" ref="K6:K8" si="2">SUM(H6:I6)</f>
        <v>5618.0999999999167</v>
      </c>
    </row>
    <row r="7" spans="1:11" s="13" customFormat="1" ht="17.25" customHeight="1">
      <c r="A7" s="23">
        <v>43489</v>
      </c>
      <c r="B7" s="6" t="s">
        <v>27</v>
      </c>
      <c r="C7" s="7">
        <v>753</v>
      </c>
      <c r="D7" s="6" t="s">
        <v>12</v>
      </c>
      <c r="E7" s="8">
        <v>1326.8</v>
      </c>
      <c r="F7" s="8">
        <v>1314.55</v>
      </c>
      <c r="G7" s="8"/>
      <c r="H7" s="9">
        <f t="shared" si="0"/>
        <v>9224.25</v>
      </c>
      <c r="I7" s="10"/>
      <c r="J7" s="11">
        <f t="shared" si="1"/>
        <v>12.25</v>
      </c>
      <c r="K7" s="12">
        <f t="shared" si="2"/>
        <v>9224.25</v>
      </c>
    </row>
    <row r="8" spans="1:11" s="13" customFormat="1" ht="17.25" customHeight="1">
      <c r="A8" s="23">
        <v>43489</v>
      </c>
      <c r="B8" s="6" t="s">
        <v>170</v>
      </c>
      <c r="C8" s="7">
        <v>16366</v>
      </c>
      <c r="D8" s="6" t="s">
        <v>12</v>
      </c>
      <c r="E8" s="8">
        <v>61.1</v>
      </c>
      <c r="F8" s="8">
        <v>61.75</v>
      </c>
      <c r="G8" s="8"/>
      <c r="H8" s="9">
        <f t="shared" si="0"/>
        <v>-10637.899999999976</v>
      </c>
      <c r="I8" s="10"/>
      <c r="J8" s="11">
        <f t="shared" si="1"/>
        <v>-0.64999999999999858</v>
      </c>
      <c r="K8" s="12">
        <f t="shared" si="2"/>
        <v>-10637.899999999976</v>
      </c>
    </row>
    <row r="9" spans="1:11" s="13" customFormat="1" ht="17.25" customHeight="1">
      <c r="A9" s="23">
        <v>43488</v>
      </c>
      <c r="B9" s="6" t="s">
        <v>20</v>
      </c>
      <c r="C9" s="7">
        <v>6250</v>
      </c>
      <c r="D9" s="6" t="s">
        <v>12</v>
      </c>
      <c r="E9" s="8">
        <v>160</v>
      </c>
      <c r="F9" s="8">
        <v>157.6</v>
      </c>
      <c r="G9" s="8"/>
      <c r="H9" s="9">
        <f t="shared" ref="H9:H10" si="3">(IF(D9="SHORT",E9-F9,IF(D9="LONG",F9-E9)))*C9</f>
        <v>15000.000000000036</v>
      </c>
      <c r="I9" s="10"/>
      <c r="J9" s="11">
        <f t="shared" ref="J9:J10" si="4">(H9+I9)/C9</f>
        <v>2.4000000000000057</v>
      </c>
      <c r="K9" s="12">
        <f t="shared" ref="K9:K10" si="5">SUM(H9:I9)</f>
        <v>15000.000000000036</v>
      </c>
    </row>
    <row r="10" spans="1:11" s="22" customFormat="1" ht="17.25" customHeight="1">
      <c r="A10" s="16">
        <v>43487</v>
      </c>
      <c r="B10" s="17" t="s">
        <v>38</v>
      </c>
      <c r="C10" s="18">
        <v>1942</v>
      </c>
      <c r="D10" s="17" t="s">
        <v>14</v>
      </c>
      <c r="E10" s="19">
        <v>514.9</v>
      </c>
      <c r="F10" s="19">
        <v>522.6</v>
      </c>
      <c r="G10" s="19">
        <v>531.79999999999995</v>
      </c>
      <c r="H10" s="20">
        <f t="shared" si="3"/>
        <v>14953.400000000089</v>
      </c>
      <c r="I10" s="21">
        <f t="shared" ref="I10" si="6">(IF(D10="SHORT",IF(H10="",0,F10-G10),IF(H10="",0,G10-F10)))*C10</f>
        <v>17866.399999999867</v>
      </c>
      <c r="J10" s="31">
        <f t="shared" si="4"/>
        <v>16.899999999999977</v>
      </c>
      <c r="K10" s="32">
        <f t="shared" si="5"/>
        <v>32819.799999999959</v>
      </c>
    </row>
    <row r="11" spans="1:11" s="13" customFormat="1" ht="17.25" customHeight="1">
      <c r="A11" s="23">
        <v>43487</v>
      </c>
      <c r="B11" s="6" t="s">
        <v>171</v>
      </c>
      <c r="C11" s="7">
        <v>2096</v>
      </c>
      <c r="D11" s="6" t="s">
        <v>12</v>
      </c>
      <c r="E11" s="8">
        <v>477</v>
      </c>
      <c r="F11" s="8">
        <v>481.8</v>
      </c>
      <c r="G11" s="8"/>
      <c r="H11" s="9">
        <f t="shared" ref="H10:H11" si="7">(IF(D11="SHORT",E11-F11,IF(D11="LONG",F11-E11)))*C11</f>
        <v>-10060.800000000025</v>
      </c>
      <c r="I11" s="10"/>
      <c r="J11" s="11">
        <f t="shared" ref="J10:J11" si="8">(H11+I11)/C11</f>
        <v>-4.8000000000000114</v>
      </c>
      <c r="K11" s="12">
        <f t="shared" ref="K10:K11" si="9">SUM(H11:I11)</f>
        <v>-10060.800000000025</v>
      </c>
    </row>
    <row r="12" spans="1:11" s="13" customFormat="1" ht="17.25" customHeight="1">
      <c r="A12" s="23">
        <v>43486</v>
      </c>
      <c r="B12" s="6" t="s">
        <v>31</v>
      </c>
      <c r="C12" s="7">
        <v>3049</v>
      </c>
      <c r="D12" s="6" t="s">
        <v>14</v>
      </c>
      <c r="E12" s="8">
        <v>327.95</v>
      </c>
      <c r="F12" s="8">
        <v>332.85</v>
      </c>
      <c r="G12" s="8"/>
      <c r="H12" s="9">
        <f t="shared" ref="H12" si="10">(IF(D12="SHORT",E12-F12,IF(D12="LONG",F12-E12)))*C12</f>
        <v>14940.100000000104</v>
      </c>
      <c r="I12" s="10"/>
      <c r="J12" s="11">
        <f t="shared" ref="J12" si="11">(H12+I12)/C12</f>
        <v>4.9000000000000341</v>
      </c>
      <c r="K12" s="12">
        <f t="shared" ref="K12" si="12">SUM(H12:I12)</f>
        <v>14940.100000000104</v>
      </c>
    </row>
    <row r="13" spans="1:11" s="13" customFormat="1" ht="17.25" customHeight="1">
      <c r="A13" s="23">
        <v>43483</v>
      </c>
      <c r="B13" s="6" t="s">
        <v>169</v>
      </c>
      <c r="C13" s="7">
        <v>1365</v>
      </c>
      <c r="D13" s="6" t="s">
        <v>12</v>
      </c>
      <c r="E13" s="8">
        <v>732.15</v>
      </c>
      <c r="F13" s="8">
        <v>729</v>
      </c>
      <c r="G13" s="8"/>
      <c r="H13" s="9">
        <f t="shared" ref="H13" si="13">(IF(D13="SHORT",E13-F13,IF(D13="LONG",F13-E13)))*C13</f>
        <v>4299.7499999999691</v>
      </c>
      <c r="I13" s="10"/>
      <c r="J13" s="11">
        <f t="shared" ref="J13" si="14">(H13+I13)/C13</f>
        <v>3.1499999999999773</v>
      </c>
      <c r="K13" s="12">
        <f t="shared" ref="K13" si="15">SUM(H13:I13)</f>
        <v>4299.7499999999691</v>
      </c>
    </row>
    <row r="14" spans="1:11" s="13" customFormat="1" ht="17.25" customHeight="1">
      <c r="A14" s="23">
        <v>43482</v>
      </c>
      <c r="B14" s="6" t="s">
        <v>168</v>
      </c>
      <c r="C14" s="7">
        <v>2105</v>
      </c>
      <c r="D14" s="6" t="s">
        <v>12</v>
      </c>
      <c r="E14" s="8">
        <v>475</v>
      </c>
      <c r="F14" s="8">
        <v>470.75</v>
      </c>
      <c r="G14" s="8"/>
      <c r="H14" s="9">
        <f t="shared" ref="H14:H16" si="16">(IF(D14="SHORT",E14-F14,IF(D14="LONG",F14-E14)))*C14</f>
        <v>8946.25</v>
      </c>
      <c r="I14" s="10"/>
      <c r="J14" s="11">
        <f t="shared" ref="J14:J16" si="17">(H14+I14)/C14</f>
        <v>4.25</v>
      </c>
      <c r="K14" s="12">
        <f t="shared" ref="K14:K16" si="18">SUM(H14:I14)</f>
        <v>8946.25</v>
      </c>
    </row>
    <row r="15" spans="1:11" s="13" customFormat="1" ht="17.25" customHeight="1">
      <c r="A15" s="23">
        <v>43482</v>
      </c>
      <c r="B15" s="6" t="s">
        <v>167</v>
      </c>
      <c r="C15" s="7">
        <v>3443</v>
      </c>
      <c r="D15" s="6" t="s">
        <v>12</v>
      </c>
      <c r="E15" s="8">
        <v>290.39999999999998</v>
      </c>
      <c r="F15" s="8">
        <v>286.05</v>
      </c>
      <c r="G15" s="8"/>
      <c r="H15" s="9">
        <f t="shared" si="16"/>
        <v>14977.049999999883</v>
      </c>
      <c r="I15" s="10"/>
      <c r="J15" s="11">
        <f t="shared" si="17"/>
        <v>4.3499999999999659</v>
      </c>
      <c r="K15" s="12">
        <f t="shared" si="18"/>
        <v>14977.049999999883</v>
      </c>
    </row>
    <row r="16" spans="1:11" s="13" customFormat="1" ht="17.25" customHeight="1">
      <c r="A16" s="23">
        <v>43481</v>
      </c>
      <c r="B16" s="6" t="s">
        <v>109</v>
      </c>
      <c r="C16" s="7">
        <v>862</v>
      </c>
      <c r="D16" s="6" t="s">
        <v>14</v>
      </c>
      <c r="E16" s="8">
        <v>1159.5</v>
      </c>
      <c r="F16" s="8">
        <v>1164</v>
      </c>
      <c r="G16" s="8"/>
      <c r="H16" s="9">
        <f t="shared" si="16"/>
        <v>3879</v>
      </c>
      <c r="I16" s="10"/>
      <c r="J16" s="11">
        <f t="shared" si="17"/>
        <v>4.5</v>
      </c>
      <c r="K16" s="12">
        <f t="shared" si="18"/>
        <v>3879</v>
      </c>
    </row>
    <row r="17" spans="1:11" s="13" customFormat="1" ht="17.25" customHeight="1">
      <c r="A17" s="23">
        <v>43480</v>
      </c>
      <c r="B17" s="6" t="s">
        <v>133</v>
      </c>
      <c r="C17" s="7">
        <v>5730</v>
      </c>
      <c r="D17" s="6" t="s">
        <v>14</v>
      </c>
      <c r="E17" s="8">
        <v>174.5</v>
      </c>
      <c r="F17" s="8">
        <v>175</v>
      </c>
      <c r="G17" s="8"/>
      <c r="H17" s="9">
        <f t="shared" ref="H17" si="19">(IF(D17="SHORT",E17-F17,IF(D17="LONG",F17-E17)))*C17</f>
        <v>2865</v>
      </c>
      <c r="I17" s="10"/>
      <c r="J17" s="11">
        <f t="shared" ref="J17" si="20">(H17+I17)/C17</f>
        <v>0.5</v>
      </c>
      <c r="K17" s="12">
        <f t="shared" ref="K17" si="21">SUM(H17:I17)</f>
        <v>2865</v>
      </c>
    </row>
    <row r="18" spans="1:11" s="13" customFormat="1" ht="17.25" customHeight="1">
      <c r="A18" s="23">
        <v>43479</v>
      </c>
      <c r="B18" s="6" t="s">
        <v>166</v>
      </c>
      <c r="C18" s="7">
        <v>657</v>
      </c>
      <c r="D18" s="6" t="s">
        <v>12</v>
      </c>
      <c r="E18" s="8">
        <v>1519.85</v>
      </c>
      <c r="F18" s="8">
        <v>1512</v>
      </c>
      <c r="G18" s="8"/>
      <c r="H18" s="9">
        <f t="shared" ref="H18:H19" si="22">(IF(D18="SHORT",E18-F18,IF(D18="LONG",F18-E18)))*C18</f>
        <v>5157.4499999999407</v>
      </c>
      <c r="I18" s="10"/>
      <c r="J18" s="11">
        <f t="shared" ref="J18:J19" si="23">(H18+I18)/C18</f>
        <v>7.8499999999999099</v>
      </c>
      <c r="K18" s="12">
        <f t="shared" ref="K18:K19" si="24">SUM(H18:I18)</f>
        <v>5157.4499999999407</v>
      </c>
    </row>
    <row r="19" spans="1:11" s="13" customFormat="1" ht="18" customHeight="1">
      <c r="A19" s="23">
        <v>43479</v>
      </c>
      <c r="B19" s="6" t="s">
        <v>165</v>
      </c>
      <c r="C19" s="7">
        <v>15974</v>
      </c>
      <c r="D19" s="6" t="s">
        <v>12</v>
      </c>
      <c r="E19" s="8">
        <v>62.6</v>
      </c>
      <c r="F19" s="8">
        <v>63.25</v>
      </c>
      <c r="G19" s="8"/>
      <c r="H19" s="9">
        <f t="shared" si="22"/>
        <v>-10383.099999999977</v>
      </c>
      <c r="I19" s="10"/>
      <c r="J19" s="11">
        <f t="shared" si="23"/>
        <v>-0.64999999999999858</v>
      </c>
      <c r="K19" s="12">
        <f t="shared" si="24"/>
        <v>-10383.099999999977</v>
      </c>
    </row>
    <row r="20" spans="1:11" s="13" customFormat="1" ht="18" customHeight="1">
      <c r="A20" s="23">
        <v>43475</v>
      </c>
      <c r="B20" s="6" t="s">
        <v>126</v>
      </c>
      <c r="C20" s="7">
        <v>559</v>
      </c>
      <c r="D20" s="6" t="s">
        <v>12</v>
      </c>
      <c r="E20" s="8">
        <v>1786.55</v>
      </c>
      <c r="F20" s="8">
        <v>1788.65</v>
      </c>
      <c r="G20" s="8"/>
      <c r="H20" s="9">
        <f t="shared" ref="H20:H21" si="25">(IF(D20="SHORT",E20-F20,IF(D20="LONG",F20-E20)))*C20</f>
        <v>-1173.9000000000763</v>
      </c>
      <c r="I20" s="10"/>
      <c r="J20" s="11">
        <f t="shared" ref="J20:J21" si="26">(H20+I20)/C20</f>
        <v>-2.1000000000001364</v>
      </c>
      <c r="K20" s="12">
        <f t="shared" ref="K20:K21" si="27">SUM(H20:I20)</f>
        <v>-1173.9000000000763</v>
      </c>
    </row>
    <row r="21" spans="1:11" s="13" customFormat="1" ht="18" customHeight="1">
      <c r="A21" s="23">
        <v>43474</v>
      </c>
      <c r="B21" s="6" t="s">
        <v>32</v>
      </c>
      <c r="C21" s="7">
        <v>944</v>
      </c>
      <c r="D21" s="6" t="s">
        <v>14</v>
      </c>
      <c r="E21" s="8">
        <v>1059.3</v>
      </c>
      <c r="F21" s="8">
        <v>1075</v>
      </c>
      <c r="G21" s="8"/>
      <c r="H21" s="9">
        <f t="shared" si="25"/>
        <v>14820.800000000043</v>
      </c>
      <c r="I21" s="10"/>
      <c r="J21" s="11">
        <f t="shared" si="26"/>
        <v>15.700000000000045</v>
      </c>
      <c r="K21" s="12">
        <f t="shared" si="27"/>
        <v>14820.800000000043</v>
      </c>
    </row>
    <row r="22" spans="1:11" s="13" customFormat="1" ht="18" customHeight="1">
      <c r="A22" s="23">
        <v>43472</v>
      </c>
      <c r="B22" s="6" t="s">
        <v>163</v>
      </c>
      <c r="C22" s="7">
        <v>4534</v>
      </c>
      <c r="D22" s="6" t="s">
        <v>14</v>
      </c>
      <c r="E22" s="8">
        <v>220.55</v>
      </c>
      <c r="F22" s="8">
        <v>218.3</v>
      </c>
      <c r="G22" s="8"/>
      <c r="H22" s="9">
        <f t="shared" ref="H22:H23" si="28">(IF(D22="SHORT",E22-F22,IF(D22="LONG",F22-E22)))*C22</f>
        <v>-10201.5</v>
      </c>
      <c r="I22" s="10"/>
      <c r="J22" s="11">
        <f t="shared" ref="J22:J23" si="29">(H22+I22)/C22</f>
        <v>-2.25</v>
      </c>
      <c r="K22" s="12">
        <f t="shared" ref="K22:K23" si="30">SUM(H22:I22)</f>
        <v>-10201.5</v>
      </c>
    </row>
    <row r="23" spans="1:11" s="13" customFormat="1" ht="18" customHeight="1">
      <c r="A23" s="23">
        <v>43469</v>
      </c>
      <c r="B23" s="6" t="s">
        <v>164</v>
      </c>
      <c r="C23" s="7">
        <v>3867</v>
      </c>
      <c r="D23" s="6" t="s">
        <v>14</v>
      </c>
      <c r="E23" s="8">
        <v>258.55</v>
      </c>
      <c r="F23" s="8">
        <v>262.39999999999998</v>
      </c>
      <c r="G23" s="8"/>
      <c r="H23" s="9">
        <f t="shared" si="28"/>
        <v>14887.949999999868</v>
      </c>
      <c r="I23" s="10"/>
      <c r="J23" s="11">
        <f t="shared" si="29"/>
        <v>3.8499999999999659</v>
      </c>
      <c r="K23" s="12">
        <f t="shared" si="30"/>
        <v>14887.949999999868</v>
      </c>
    </row>
    <row r="24" spans="1:11" s="13" customFormat="1" ht="18" customHeight="1">
      <c r="A24" s="23">
        <v>43468</v>
      </c>
      <c r="B24" s="6" t="s">
        <v>15</v>
      </c>
      <c r="C24" s="7">
        <v>6485</v>
      </c>
      <c r="D24" s="6" t="s">
        <v>12</v>
      </c>
      <c r="E24" s="8">
        <v>154.19999999999999</v>
      </c>
      <c r="F24" s="8">
        <v>151.9</v>
      </c>
      <c r="G24" s="8"/>
      <c r="H24" s="9">
        <f t="shared" ref="H24:H25" si="31">(IF(D24="SHORT",E24-F24,IF(D24="LONG",F24-E24)))*C24</f>
        <v>14915.499999999889</v>
      </c>
      <c r="I24" s="10"/>
      <c r="J24" s="11">
        <f t="shared" ref="J24:J25" si="32">(H24+I24)/C24</f>
        <v>2.2999999999999829</v>
      </c>
      <c r="K24" s="12">
        <f t="shared" ref="K24:K25" si="33">SUM(H24:I24)</f>
        <v>14915.499999999889</v>
      </c>
    </row>
    <row r="25" spans="1:11" s="13" customFormat="1" ht="18" customHeight="1">
      <c r="A25" s="23">
        <v>43468</v>
      </c>
      <c r="B25" s="6" t="s">
        <v>109</v>
      </c>
      <c r="C25" s="7">
        <v>904</v>
      </c>
      <c r="D25" s="6" t="s">
        <v>12</v>
      </c>
      <c r="E25" s="8">
        <v>1105.95</v>
      </c>
      <c r="F25" s="8">
        <v>1108.95</v>
      </c>
      <c r="G25" s="8"/>
      <c r="H25" s="9">
        <f t="shared" si="31"/>
        <v>-2712</v>
      </c>
      <c r="I25" s="10"/>
      <c r="J25" s="11">
        <f t="shared" si="32"/>
        <v>-3</v>
      </c>
      <c r="K25" s="12">
        <f t="shared" si="33"/>
        <v>-2712</v>
      </c>
    </row>
    <row r="26" spans="1:11" s="13" customFormat="1" ht="18" customHeight="1">
      <c r="A26" s="23">
        <v>43467</v>
      </c>
      <c r="B26" s="6" t="s">
        <v>162</v>
      </c>
      <c r="C26" s="7">
        <v>11396</v>
      </c>
      <c r="D26" s="6" t="s">
        <v>12</v>
      </c>
      <c r="E26" s="8">
        <v>87.75</v>
      </c>
      <c r="F26" s="8">
        <v>87.5</v>
      </c>
      <c r="G26" s="8"/>
      <c r="H26" s="9">
        <f t="shared" ref="H26:H27" si="34">(IF(D26="SHORT",E26-F26,IF(D26="LONG",F26-E26)))*C26</f>
        <v>2849</v>
      </c>
      <c r="I26" s="10"/>
      <c r="J26" s="11">
        <f t="shared" ref="J26:J27" si="35">(H26+I26)/C26</f>
        <v>0.25</v>
      </c>
      <c r="K26" s="12">
        <f t="shared" ref="K26:K27" si="36">SUM(H26:I26)</f>
        <v>2849</v>
      </c>
    </row>
    <row r="27" spans="1:11" s="13" customFormat="1" ht="18" customHeight="1">
      <c r="A27" s="23">
        <v>43467</v>
      </c>
      <c r="B27" s="6" t="s">
        <v>161</v>
      </c>
      <c r="C27" s="7">
        <v>10266</v>
      </c>
      <c r="D27" s="6" t="s">
        <v>12</v>
      </c>
      <c r="E27" s="8">
        <v>97.4</v>
      </c>
      <c r="F27" s="8">
        <v>96.9</v>
      </c>
      <c r="G27" s="8"/>
      <c r="H27" s="9">
        <f t="shared" si="34"/>
        <v>5133</v>
      </c>
      <c r="I27" s="10"/>
      <c r="J27" s="11">
        <f t="shared" si="35"/>
        <v>0.5</v>
      </c>
      <c r="K27" s="12">
        <f t="shared" si="36"/>
        <v>5133</v>
      </c>
    </row>
    <row r="28" spans="1:11" s="13" customFormat="1" ht="18" customHeight="1">
      <c r="A28" s="23">
        <v>43466</v>
      </c>
      <c r="B28" s="6" t="s">
        <v>160</v>
      </c>
      <c r="C28" s="7">
        <v>2861</v>
      </c>
      <c r="D28" s="6" t="s">
        <v>12</v>
      </c>
      <c r="E28" s="8">
        <v>349.5</v>
      </c>
      <c r="F28" s="8">
        <v>351.1</v>
      </c>
      <c r="G28" s="8"/>
      <c r="H28" s="9">
        <f t="shared" ref="H28" si="37">(IF(D28="SHORT",E28-F28,IF(D28="LONG",F28-E28)))*C28</f>
        <v>-4577.6000000000649</v>
      </c>
      <c r="I28" s="10"/>
      <c r="J28" s="11">
        <f t="shared" ref="J28" si="38">(H28+I28)/C28</f>
        <v>-1.6000000000000227</v>
      </c>
      <c r="K28" s="12">
        <f t="shared" ref="K28" si="39">SUM(H28:I28)</f>
        <v>-4577.6000000000649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9"/>
  <sheetViews>
    <sheetView topLeftCell="A4" workbookViewId="0">
      <selection activeCell="G16" sqref="G16:K16"/>
    </sheetView>
  </sheetViews>
  <sheetFormatPr defaultRowHeight="15"/>
  <cols>
    <col min="1" max="1" width="13.7109375" customWidth="1"/>
    <col min="2" max="2" width="23" customWidth="1"/>
    <col min="3" max="3" width="11" customWidth="1"/>
    <col min="4" max="4" width="11.28515625" customWidth="1"/>
    <col min="5" max="7" width="12.140625" customWidth="1"/>
    <col min="8" max="9" width="11.7109375" customWidth="1"/>
    <col min="10" max="10" width="10.42578125" customWidth="1"/>
    <col min="11" max="11" width="18.5703125" customWidth="1"/>
  </cols>
  <sheetData>
    <row r="1" spans="1:11" ht="16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9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2.25" customHeight="1">
      <c r="A3" s="36" t="s">
        <v>94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26.25">
      <c r="A4" s="37" t="s">
        <v>0</v>
      </c>
      <c r="B4" s="37"/>
      <c r="C4" s="38" t="s">
        <v>95</v>
      </c>
      <c r="D4" s="38"/>
      <c r="E4" s="39"/>
      <c r="F4" s="39"/>
      <c r="G4" s="39"/>
      <c r="H4" s="40"/>
      <c r="I4" s="40"/>
      <c r="J4" s="1"/>
      <c r="K4" s="1"/>
    </row>
    <row r="5" spans="1:11" ht="24.75" customHeigh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3" t="s">
        <v>8</v>
      </c>
      <c r="I5" s="34"/>
      <c r="J5" s="4" t="s">
        <v>9</v>
      </c>
      <c r="K5" s="3" t="s">
        <v>10</v>
      </c>
    </row>
    <row r="6" spans="1:11" s="13" customFormat="1" ht="18" customHeight="1">
      <c r="A6" s="23">
        <v>43462</v>
      </c>
      <c r="B6" s="6" t="s">
        <v>151</v>
      </c>
      <c r="C6" s="7">
        <v>3755</v>
      </c>
      <c r="D6" s="6" t="s">
        <v>14</v>
      </c>
      <c r="E6" s="8">
        <v>266.25</v>
      </c>
      <c r="F6" s="8">
        <v>267.25</v>
      </c>
      <c r="G6" s="8"/>
      <c r="H6" s="9">
        <f t="shared" ref="H6" si="0">(IF(D6="SHORT",E6-F6,IF(D6="LONG",F6-E6)))*C6</f>
        <v>3755</v>
      </c>
      <c r="I6" s="10"/>
      <c r="J6" s="11">
        <f t="shared" ref="J6" si="1">(H6+I6)/C6</f>
        <v>1</v>
      </c>
      <c r="K6" s="12">
        <f t="shared" ref="K6" si="2">SUM(H6:I6)</f>
        <v>3755</v>
      </c>
    </row>
    <row r="7" spans="1:11" s="13" customFormat="1" ht="18" customHeight="1">
      <c r="A7" s="23">
        <v>43462</v>
      </c>
      <c r="B7" s="6" t="s">
        <v>145</v>
      </c>
      <c r="C7" s="7">
        <v>154</v>
      </c>
      <c r="D7" s="6" t="s">
        <v>14</v>
      </c>
      <c r="E7" s="8">
        <v>6486.25</v>
      </c>
      <c r="F7" s="8">
        <v>6583.5</v>
      </c>
      <c r="G7" s="8"/>
      <c r="H7" s="9">
        <f t="shared" ref="H7" si="3">(IF(D7="SHORT",E7-F7,IF(D7="LONG",F7-E7)))*C7</f>
        <v>14976.5</v>
      </c>
      <c r="I7" s="10"/>
      <c r="J7" s="11">
        <f t="shared" ref="J7" si="4">(H7+I7)/C7</f>
        <v>97.25</v>
      </c>
      <c r="K7" s="12">
        <f t="shared" ref="K7" si="5">SUM(H7:I7)</f>
        <v>14976.5</v>
      </c>
    </row>
    <row r="8" spans="1:11" s="13" customFormat="1" ht="18" customHeight="1">
      <c r="A8" s="23">
        <v>43461</v>
      </c>
      <c r="B8" s="6" t="s">
        <v>17</v>
      </c>
      <c r="C8" s="7">
        <v>1360</v>
      </c>
      <c r="D8" s="6" t="s">
        <v>14</v>
      </c>
      <c r="E8" s="8">
        <v>735</v>
      </c>
      <c r="F8" s="8">
        <v>736.3</v>
      </c>
      <c r="G8" s="8"/>
      <c r="H8" s="9">
        <f t="shared" ref="H8" si="6">(IF(D8="SHORT",E8-F8,IF(D8="LONG",F8-E8)))*C8</f>
        <v>1767.9999999999382</v>
      </c>
      <c r="I8" s="10"/>
      <c r="J8" s="11">
        <f t="shared" ref="J8" si="7">(H8+I8)/C8</f>
        <v>1.2999999999999545</v>
      </c>
      <c r="K8" s="12">
        <f t="shared" ref="K8" si="8">SUM(H8:I8)</f>
        <v>1767.9999999999382</v>
      </c>
    </row>
    <row r="9" spans="1:11" s="13" customFormat="1" ht="18" customHeight="1">
      <c r="A9" s="23">
        <v>43460</v>
      </c>
      <c r="B9" s="6" t="s">
        <v>158</v>
      </c>
      <c r="C9" s="7">
        <v>1635</v>
      </c>
      <c r="D9" s="6" t="s">
        <v>14</v>
      </c>
      <c r="E9" s="8">
        <v>611.5</v>
      </c>
      <c r="F9" s="8">
        <v>620.65</v>
      </c>
      <c r="G9" s="8"/>
      <c r="H9" s="9">
        <f t="shared" ref="H9:H10" si="9">(IF(D9="SHORT",E9-F9,IF(D9="LONG",F9-E9)))*C9</f>
        <v>14960.249999999964</v>
      </c>
      <c r="I9" s="10"/>
      <c r="J9" s="11">
        <f t="shared" ref="J9:J10" si="10">(H9+I9)/C9</f>
        <v>9.1499999999999773</v>
      </c>
      <c r="K9" s="12">
        <f t="shared" ref="K9:K10" si="11">SUM(H9:I9)</f>
        <v>14960.249999999964</v>
      </c>
    </row>
    <row r="10" spans="1:11" s="13" customFormat="1" ht="18" customHeight="1">
      <c r="A10" s="23">
        <v>43460</v>
      </c>
      <c r="B10" s="6" t="s">
        <v>25</v>
      </c>
      <c r="C10" s="7">
        <v>1241</v>
      </c>
      <c r="D10" s="6" t="s">
        <v>14</v>
      </c>
      <c r="E10" s="8">
        <v>805.35</v>
      </c>
      <c r="F10" s="8">
        <v>817.4</v>
      </c>
      <c r="G10" s="8"/>
      <c r="H10" s="9">
        <f t="shared" si="9"/>
        <v>14954.049999999943</v>
      </c>
      <c r="I10" s="10"/>
      <c r="J10" s="11">
        <f t="shared" si="10"/>
        <v>12.049999999999955</v>
      </c>
      <c r="K10" s="12">
        <f t="shared" si="11"/>
        <v>14954.049999999943</v>
      </c>
    </row>
    <row r="11" spans="1:11" s="13" customFormat="1" ht="18" customHeight="1">
      <c r="A11" s="23">
        <v>43458</v>
      </c>
      <c r="B11" s="6" t="s">
        <v>117</v>
      </c>
      <c r="C11" s="7">
        <v>384</v>
      </c>
      <c r="D11" s="6" t="s">
        <v>14</v>
      </c>
      <c r="E11" s="8">
        <v>2601.1999999999998</v>
      </c>
      <c r="F11" s="8">
        <v>2624</v>
      </c>
      <c r="G11" s="8"/>
      <c r="H11" s="9">
        <f t="shared" ref="H11" si="12">(IF(D11="SHORT",E11-F11,IF(D11="LONG",F11-E11)))*C11</f>
        <v>8755.2000000000698</v>
      </c>
      <c r="I11" s="10"/>
      <c r="J11" s="11">
        <f t="shared" ref="J11" si="13">(H11+I11)/C11</f>
        <v>22.800000000000182</v>
      </c>
      <c r="K11" s="12">
        <f t="shared" ref="K11" si="14">SUM(H11:I11)</f>
        <v>8755.2000000000698</v>
      </c>
    </row>
    <row r="12" spans="1:11" s="13" customFormat="1" ht="18" customHeight="1">
      <c r="A12" s="23">
        <v>43458</v>
      </c>
      <c r="B12" s="6" t="s">
        <v>157</v>
      </c>
      <c r="C12" s="7">
        <v>11344</v>
      </c>
      <c r="D12" s="6" t="s">
        <v>12</v>
      </c>
      <c r="E12" s="8">
        <v>88.15</v>
      </c>
      <c r="F12" s="8">
        <v>89.05</v>
      </c>
      <c r="G12" s="8"/>
      <c r="H12" s="9">
        <f t="shared" ref="H12" si="15">(IF(D12="SHORT",E12-F12,IF(D12="LONG",F12-E12)))*C12</f>
        <v>-10209.599999999904</v>
      </c>
      <c r="I12" s="10"/>
      <c r="J12" s="11">
        <f t="shared" ref="J12" si="16">(H12+I12)/C12</f>
        <v>-0.89999999999999158</v>
      </c>
      <c r="K12" s="12">
        <f t="shared" ref="K12" si="17">SUM(H12:I12)</f>
        <v>-10209.599999999904</v>
      </c>
    </row>
    <row r="13" spans="1:11" s="13" customFormat="1" ht="18" customHeight="1">
      <c r="A13" s="23">
        <v>43455</v>
      </c>
      <c r="B13" s="6" t="s">
        <v>51</v>
      </c>
      <c r="C13" s="7">
        <v>388</v>
      </c>
      <c r="D13" s="6" t="s">
        <v>12</v>
      </c>
      <c r="E13" s="8">
        <v>2573.4499999999998</v>
      </c>
      <c r="F13" s="8">
        <v>2534.85</v>
      </c>
      <c r="G13" s="8"/>
      <c r="H13" s="9">
        <f t="shared" ref="H13" si="18">(IF(D13="SHORT",E13-F13,IF(D13="LONG",F13-E13)))*C13</f>
        <v>14976.799999999965</v>
      </c>
      <c r="I13" s="10"/>
      <c r="J13" s="11">
        <f t="shared" ref="J13" si="19">(H13+I13)/C13</f>
        <v>38.599999999999909</v>
      </c>
      <c r="K13" s="12">
        <f t="shared" ref="K13" si="20">SUM(H13:I13)</f>
        <v>14976.799999999965</v>
      </c>
    </row>
    <row r="14" spans="1:11" s="13" customFormat="1" ht="18" customHeight="1">
      <c r="A14" s="23">
        <v>43454</v>
      </c>
      <c r="B14" s="6" t="s">
        <v>152</v>
      </c>
      <c r="C14" s="7">
        <v>4445</v>
      </c>
      <c r="D14" s="6" t="s">
        <v>14</v>
      </c>
      <c r="E14" s="8">
        <v>224.95</v>
      </c>
      <c r="F14" s="8">
        <v>222.7</v>
      </c>
      <c r="G14" s="8"/>
      <c r="H14" s="9">
        <f t="shared" ref="H14" si="21">(IF(D14="SHORT",E14-F14,IF(D14="LONG",F14-E14)))*C14</f>
        <v>-10001.25</v>
      </c>
      <c r="I14" s="10"/>
      <c r="J14" s="11">
        <f t="shared" ref="J14" si="22">(H14+I14)/C14</f>
        <v>-2.25</v>
      </c>
      <c r="K14" s="12">
        <f t="shared" ref="K14" si="23">SUM(H14:I14)</f>
        <v>-10001.25</v>
      </c>
    </row>
    <row r="15" spans="1:11" s="13" customFormat="1" ht="18" customHeight="1">
      <c r="A15" s="23">
        <v>43454</v>
      </c>
      <c r="B15" s="6" t="s">
        <v>135</v>
      </c>
      <c r="C15" s="7">
        <v>6727</v>
      </c>
      <c r="D15" s="6" t="s">
        <v>14</v>
      </c>
      <c r="E15" s="8">
        <v>148.65</v>
      </c>
      <c r="F15" s="8">
        <v>150.85</v>
      </c>
      <c r="G15" s="8"/>
      <c r="H15" s="9">
        <f t="shared" ref="H15" si="24">(IF(D15="SHORT",E15-F15,IF(D15="LONG",F15-E15)))*C15</f>
        <v>14799.399999999923</v>
      </c>
      <c r="I15" s="10"/>
      <c r="J15" s="11">
        <f t="shared" ref="J15" si="25">(H15+I15)/C15</f>
        <v>2.1999999999999886</v>
      </c>
      <c r="K15" s="12">
        <f t="shared" ref="K15" si="26">SUM(H15:I15)</f>
        <v>14799.399999999923</v>
      </c>
    </row>
    <row r="16" spans="1:11" s="22" customFormat="1" ht="18" customHeight="1">
      <c r="A16" s="16">
        <v>43453</v>
      </c>
      <c r="B16" s="17" t="s">
        <v>11</v>
      </c>
      <c r="C16" s="18">
        <v>4629</v>
      </c>
      <c r="D16" s="17" t="s">
        <v>14</v>
      </c>
      <c r="E16" s="19">
        <v>216</v>
      </c>
      <c r="F16" s="19">
        <v>219.2</v>
      </c>
      <c r="G16" s="19">
        <v>223.1</v>
      </c>
      <c r="H16" s="20">
        <f t="shared" ref="H16" si="27">(IF(D16="SHORT",E16-F16,IF(D16="LONG",F16-E16)))*C16</f>
        <v>14812.799999999947</v>
      </c>
      <c r="I16" s="21">
        <f t="shared" ref="I16" si="28">(IF(D16="SHORT",IF(H16="",0,F16-G16),IF(H16="",0,G16-F16)))*C16</f>
        <v>18053.100000000028</v>
      </c>
      <c r="J16" s="31">
        <f t="shared" ref="J16" si="29">(H16+I16)/C16</f>
        <v>7.0999999999999943</v>
      </c>
      <c r="K16" s="32">
        <f t="shared" ref="K16" si="30">SUM(H16:I16)</f>
        <v>32865.899999999972</v>
      </c>
    </row>
    <row r="17" spans="1:11" s="13" customFormat="1" ht="18" customHeight="1">
      <c r="A17" s="23">
        <v>43452</v>
      </c>
      <c r="B17" s="6" t="s">
        <v>138</v>
      </c>
      <c r="C17" s="7">
        <v>897</v>
      </c>
      <c r="D17" s="6" t="s">
        <v>14</v>
      </c>
      <c r="E17" s="8">
        <v>1114.7</v>
      </c>
      <c r="F17" s="8">
        <v>1120.55</v>
      </c>
      <c r="G17" s="8"/>
      <c r="H17" s="9">
        <f t="shared" ref="H17" si="31">(IF(D17="SHORT",E17-F17,IF(D17="LONG",F17-E17)))*C17</f>
        <v>5247.4499999999189</v>
      </c>
      <c r="I17" s="10"/>
      <c r="J17" s="11">
        <f t="shared" ref="J17" si="32">(H17+I17)/C17</f>
        <v>5.8499999999999099</v>
      </c>
      <c r="K17" s="12">
        <f t="shared" ref="K17" si="33">SUM(H17:I17)</f>
        <v>5247.4499999999189</v>
      </c>
    </row>
    <row r="18" spans="1:11" s="13" customFormat="1" ht="18" customHeight="1">
      <c r="A18" s="23">
        <v>43452</v>
      </c>
      <c r="B18" s="6" t="s">
        <v>111</v>
      </c>
      <c r="C18" s="7">
        <v>8514</v>
      </c>
      <c r="D18" s="6" t="s">
        <v>12</v>
      </c>
      <c r="E18" s="8">
        <v>117.45</v>
      </c>
      <c r="F18" s="8">
        <v>117.05</v>
      </c>
      <c r="G18" s="8"/>
      <c r="H18" s="9">
        <f t="shared" ref="H18" si="34">(IF(D18="SHORT",E18-F18,IF(D18="LONG",F18-E18)))*C18</f>
        <v>3405.6000000000486</v>
      </c>
      <c r="I18" s="10"/>
      <c r="J18" s="11">
        <f t="shared" ref="J18" si="35">(H18+I18)/C18</f>
        <v>0.40000000000000568</v>
      </c>
      <c r="K18" s="12">
        <f t="shared" ref="K18" si="36">SUM(H18:I18)</f>
        <v>3405.6000000000486</v>
      </c>
    </row>
    <row r="19" spans="1:11" s="13" customFormat="1" ht="18" customHeight="1">
      <c r="A19" s="23">
        <v>43451</v>
      </c>
      <c r="B19" s="6" t="s">
        <v>156</v>
      </c>
      <c r="C19" s="7">
        <v>890</v>
      </c>
      <c r="D19" s="6" t="s">
        <v>14</v>
      </c>
      <c r="E19" s="8">
        <v>1123.3</v>
      </c>
      <c r="F19" s="8">
        <v>1138</v>
      </c>
      <c r="G19" s="8"/>
      <c r="H19" s="9">
        <f t="shared" ref="H19:H20" si="37">(IF(D19="SHORT",E19-F19,IF(D19="LONG",F19-E19)))*C19</f>
        <v>13083.00000000004</v>
      </c>
      <c r="I19" s="10"/>
      <c r="J19" s="11">
        <f t="shared" ref="J19:J20" si="38">(H19+I19)/C19</f>
        <v>14.700000000000045</v>
      </c>
      <c r="K19" s="12">
        <f t="shared" ref="K19:K20" si="39">SUM(H19:I19)</f>
        <v>13083.00000000004</v>
      </c>
    </row>
    <row r="20" spans="1:11" s="13" customFormat="1" ht="18" customHeight="1">
      <c r="A20" s="23">
        <v>43451</v>
      </c>
      <c r="B20" s="6" t="s">
        <v>155</v>
      </c>
      <c r="C20" s="7">
        <v>3367</v>
      </c>
      <c r="D20" s="6" t="s">
        <v>14</v>
      </c>
      <c r="E20" s="8">
        <v>297</v>
      </c>
      <c r="F20" s="8">
        <v>301.45</v>
      </c>
      <c r="G20" s="8"/>
      <c r="H20" s="9">
        <f t="shared" si="37"/>
        <v>14983.149999999961</v>
      </c>
      <c r="I20" s="10"/>
      <c r="J20" s="11">
        <f t="shared" si="38"/>
        <v>4.4499999999999886</v>
      </c>
      <c r="K20" s="12">
        <f t="shared" si="39"/>
        <v>14983.149999999961</v>
      </c>
    </row>
    <row r="21" spans="1:11" s="13" customFormat="1" ht="18" customHeight="1">
      <c r="A21" s="23">
        <v>43448</v>
      </c>
      <c r="B21" s="6" t="s">
        <v>145</v>
      </c>
      <c r="C21" s="7">
        <v>161</v>
      </c>
      <c r="D21" s="6" t="s">
        <v>14</v>
      </c>
      <c r="E21" s="8">
        <v>6181</v>
      </c>
      <c r="F21" s="8">
        <v>6196.5</v>
      </c>
      <c r="G21" s="8"/>
      <c r="H21" s="9">
        <f t="shared" ref="H21" si="40">(IF(D21="SHORT",E21-F21,IF(D21="LONG",F21-E21)))*C21</f>
        <v>2495.5</v>
      </c>
      <c r="I21" s="10"/>
      <c r="J21" s="11">
        <f t="shared" ref="J21" si="41">(H21+I21)/C21</f>
        <v>15.5</v>
      </c>
      <c r="K21" s="12">
        <f t="shared" ref="K21" si="42">SUM(H21:I21)</f>
        <v>2495.5</v>
      </c>
    </row>
    <row r="22" spans="1:11" s="13" customFormat="1" ht="18" customHeight="1">
      <c r="A22" s="5">
        <v>43447</v>
      </c>
      <c r="B22" s="6" t="s">
        <v>154</v>
      </c>
      <c r="C22" s="7">
        <v>4687</v>
      </c>
      <c r="D22" s="6" t="s">
        <v>12</v>
      </c>
      <c r="E22" s="8">
        <v>213.35</v>
      </c>
      <c r="F22" s="8">
        <v>210.25</v>
      </c>
      <c r="G22" s="8"/>
      <c r="H22" s="9">
        <f t="shared" ref="H22" si="43">(IF(D22="SHORT",E22-F22,IF(D22="LONG",F22-E22)))*C22</f>
        <v>14529.699999999973</v>
      </c>
      <c r="I22" s="10"/>
      <c r="J22" s="11">
        <f t="shared" ref="J22" si="44">(H22+I22)/C22</f>
        <v>3.0999999999999943</v>
      </c>
      <c r="K22" s="12">
        <f t="shared" ref="K22" si="45">SUM(H22:I22)</f>
        <v>14529.699999999973</v>
      </c>
    </row>
    <row r="23" spans="1:11" s="13" customFormat="1" ht="18" customHeight="1">
      <c r="A23" s="5">
        <v>43446</v>
      </c>
      <c r="B23" s="6" t="s">
        <v>153</v>
      </c>
      <c r="C23" s="7">
        <v>639</v>
      </c>
      <c r="D23" s="6" t="s">
        <v>14</v>
      </c>
      <c r="E23" s="8">
        <v>1563.6</v>
      </c>
      <c r="F23" s="8">
        <v>1587.05</v>
      </c>
      <c r="G23" s="8"/>
      <c r="H23" s="9">
        <f t="shared" ref="H23:H25" si="46">(IF(D23="SHORT",E23-F23,IF(D23="LONG",F23-E23)))*C23</f>
        <v>14984.550000000028</v>
      </c>
      <c r="I23" s="10"/>
      <c r="J23" s="11">
        <f t="shared" ref="J23:J25" si="47">(H23+I23)/C23</f>
        <v>23.450000000000045</v>
      </c>
      <c r="K23" s="12">
        <f t="shared" ref="K23:K25" si="48">SUM(H23:I23)</f>
        <v>14984.550000000028</v>
      </c>
    </row>
    <row r="24" spans="1:11" s="13" customFormat="1" ht="18" customHeight="1">
      <c r="A24" s="5">
        <v>43445</v>
      </c>
      <c r="B24" s="6" t="s">
        <v>152</v>
      </c>
      <c r="C24" s="7">
        <v>4826</v>
      </c>
      <c r="D24" s="6" t="s">
        <v>14</v>
      </c>
      <c r="E24" s="8">
        <v>207.2</v>
      </c>
      <c r="F24" s="8">
        <v>210.3</v>
      </c>
      <c r="G24" s="8"/>
      <c r="H24" s="9">
        <f t="shared" si="46"/>
        <v>14960.60000000011</v>
      </c>
      <c r="I24" s="10"/>
      <c r="J24" s="11">
        <f t="shared" si="47"/>
        <v>3.1000000000000227</v>
      </c>
      <c r="K24" s="12">
        <f t="shared" si="48"/>
        <v>14960.60000000011</v>
      </c>
    </row>
    <row r="25" spans="1:11" s="13" customFormat="1" ht="18" customHeight="1">
      <c r="A25" s="5">
        <v>43445</v>
      </c>
      <c r="B25" s="6" t="s">
        <v>151</v>
      </c>
      <c r="C25" s="7">
        <v>4026</v>
      </c>
      <c r="D25" s="6" t="s">
        <v>14</v>
      </c>
      <c r="E25" s="8">
        <v>248.35</v>
      </c>
      <c r="F25" s="8">
        <v>252.05</v>
      </c>
      <c r="G25" s="8"/>
      <c r="H25" s="9">
        <f t="shared" si="46"/>
        <v>14896.200000000068</v>
      </c>
      <c r="I25" s="10"/>
      <c r="J25" s="11">
        <f t="shared" si="47"/>
        <v>3.7000000000000171</v>
      </c>
      <c r="K25" s="12">
        <f t="shared" si="48"/>
        <v>14896.200000000068</v>
      </c>
    </row>
    <row r="26" spans="1:11" s="13" customFormat="1" ht="18" customHeight="1">
      <c r="A26" s="5">
        <v>43445</v>
      </c>
      <c r="B26" s="6" t="s">
        <v>38</v>
      </c>
      <c r="C26" s="7">
        <v>1771</v>
      </c>
      <c r="D26" s="6" t="s">
        <v>14</v>
      </c>
      <c r="E26" s="8">
        <v>564.35</v>
      </c>
      <c r="F26" s="8">
        <v>558.54999999999995</v>
      </c>
      <c r="G26" s="8"/>
      <c r="H26" s="9">
        <f t="shared" ref="H26" si="49">(IF(D26="SHORT",E26-F26,IF(D26="LONG",F26-E26)))*C26</f>
        <v>-10271.800000000121</v>
      </c>
      <c r="I26" s="10"/>
      <c r="J26" s="11">
        <f t="shared" ref="J26" si="50">(H26+I26)/C26</f>
        <v>-5.8000000000000682</v>
      </c>
      <c r="K26" s="12">
        <f t="shared" ref="K26" si="51">SUM(H26:I26)</f>
        <v>-10271.800000000121</v>
      </c>
    </row>
    <row r="27" spans="1:11" s="13" customFormat="1" ht="18" customHeight="1">
      <c r="A27" s="5">
        <v>43441</v>
      </c>
      <c r="B27" s="6" t="s">
        <v>150</v>
      </c>
      <c r="C27" s="7">
        <v>1644</v>
      </c>
      <c r="D27" s="6" t="s">
        <v>12</v>
      </c>
      <c r="E27" s="8">
        <v>608.15</v>
      </c>
      <c r="F27" s="8">
        <v>606.70000000000005</v>
      </c>
      <c r="G27" s="8"/>
      <c r="H27" s="9">
        <f t="shared" ref="H27" si="52">(IF(D27="SHORT",E27-F27,IF(D27="LONG",F27-E27)))*C27</f>
        <v>2383.7999999998879</v>
      </c>
      <c r="I27" s="10"/>
      <c r="J27" s="11">
        <f t="shared" ref="J27" si="53">(H27+I27)/C27</f>
        <v>1.4499999999999318</v>
      </c>
      <c r="K27" s="12">
        <f t="shared" ref="K27" si="54">SUM(H27:I27)</f>
        <v>2383.7999999998879</v>
      </c>
    </row>
    <row r="28" spans="1:11" s="13" customFormat="1" ht="18" customHeight="1">
      <c r="A28" s="5">
        <v>43440</v>
      </c>
      <c r="B28" s="6" t="s">
        <v>123</v>
      </c>
      <c r="C28" s="7">
        <v>2316</v>
      </c>
      <c r="D28" s="6" t="s">
        <v>12</v>
      </c>
      <c r="E28" s="8">
        <v>431.75</v>
      </c>
      <c r="F28" s="8">
        <v>427.5</v>
      </c>
      <c r="G28" s="8"/>
      <c r="H28" s="9">
        <f t="shared" ref="H28:H29" si="55">(IF(D28="SHORT",E28-F28,IF(D28="LONG",F28-E28)))*C28</f>
        <v>9843</v>
      </c>
      <c r="I28" s="10"/>
      <c r="J28" s="11">
        <f t="shared" ref="J28:J29" si="56">(H28+I28)/C28</f>
        <v>4.25</v>
      </c>
      <c r="K28" s="12">
        <f t="shared" ref="K28" si="57">SUM(H28:I28)</f>
        <v>9843</v>
      </c>
    </row>
    <row r="29" spans="1:11" s="13" customFormat="1" ht="18" customHeight="1">
      <c r="A29" s="5">
        <v>43440</v>
      </c>
      <c r="B29" s="6" t="s">
        <v>28</v>
      </c>
      <c r="C29" s="7">
        <v>2398</v>
      </c>
      <c r="D29" s="6" t="s">
        <v>12</v>
      </c>
      <c r="E29" s="8">
        <v>416.95</v>
      </c>
      <c r="F29" s="8">
        <v>421.2</v>
      </c>
      <c r="G29" s="8"/>
      <c r="H29" s="9">
        <f t="shared" si="55"/>
        <v>-10191.5</v>
      </c>
      <c r="I29" s="10"/>
      <c r="J29" s="11">
        <f t="shared" si="56"/>
        <v>-4.25</v>
      </c>
      <c r="K29" s="12">
        <f>SUM(H29:I29)</f>
        <v>-10191.5</v>
      </c>
    </row>
    <row r="30" spans="1:11" s="13" customFormat="1" ht="18" customHeight="1">
      <c r="A30" s="5">
        <v>43439</v>
      </c>
      <c r="B30" s="6" t="s">
        <v>149</v>
      </c>
      <c r="C30" s="7">
        <v>781</v>
      </c>
      <c r="D30" s="6" t="s">
        <v>12</v>
      </c>
      <c r="E30" s="8">
        <v>1279.75</v>
      </c>
      <c r="F30" s="8">
        <v>1260.55</v>
      </c>
      <c r="G30" s="8"/>
      <c r="H30" s="9">
        <f t="shared" ref="H30" si="58">(IF(D30="SHORT",E30-F30,IF(D30="LONG",F30-E30)))*C30</f>
        <v>14995.200000000035</v>
      </c>
      <c r="I30" s="10"/>
      <c r="J30" s="11">
        <f t="shared" ref="J30" si="59">(H30+I30)/C30</f>
        <v>19.200000000000045</v>
      </c>
      <c r="K30" s="12">
        <f t="shared" ref="K30" si="60">SUM(H30:I30)</f>
        <v>14995.200000000035</v>
      </c>
    </row>
    <row r="31" spans="1:11" s="13" customFormat="1" ht="18" customHeight="1">
      <c r="A31" s="5">
        <v>43437</v>
      </c>
      <c r="B31" s="6" t="s">
        <v>58</v>
      </c>
      <c r="C31" s="7">
        <v>986</v>
      </c>
      <c r="D31" s="14" t="s">
        <v>14</v>
      </c>
      <c r="E31" s="8">
        <v>1013.35</v>
      </c>
      <c r="F31" s="8">
        <v>1028.55</v>
      </c>
      <c r="G31" s="8"/>
      <c r="H31" s="9">
        <f t="shared" ref="H31" si="61">(IF(D31="SHORT",E31-F31,IF(D31="LONG",F31-E31)))*C31</f>
        <v>14987.199999999933</v>
      </c>
      <c r="I31" s="10"/>
      <c r="J31" s="11">
        <f t="shared" ref="J31" si="62">(H31+I31)/C31</f>
        <v>15.199999999999932</v>
      </c>
      <c r="K31" s="12">
        <f t="shared" ref="K31" si="63">SUM(H31:I31)</f>
        <v>14987.199999999933</v>
      </c>
    </row>
    <row r="32" spans="1:11" ht="21">
      <c r="A32" s="24"/>
      <c r="B32" s="25"/>
      <c r="C32" s="25"/>
      <c r="D32" s="25"/>
      <c r="E32" s="25"/>
      <c r="F32" s="41" t="s">
        <v>93</v>
      </c>
      <c r="G32" s="42"/>
      <c r="H32" s="42"/>
      <c r="I32" s="43"/>
      <c r="J32" s="44">
        <f>SUM(K6:K31)</f>
        <v>221931.89999999979</v>
      </c>
      <c r="K32" s="45"/>
    </row>
    <row r="33" spans="1:11" s="13" customFormat="1" ht="18" customHeight="1">
      <c r="A33" s="5">
        <v>43434</v>
      </c>
      <c r="B33" s="14" t="s">
        <v>19</v>
      </c>
      <c r="C33" s="7">
        <v>2053</v>
      </c>
      <c r="D33" s="14" t="s">
        <v>12</v>
      </c>
      <c r="E33" s="8">
        <v>487</v>
      </c>
      <c r="F33" s="8">
        <v>485.9</v>
      </c>
      <c r="G33" s="8"/>
      <c r="H33" s="9">
        <f t="shared" ref="H33" si="64">(IF(D33="SHORT",E33-F33,IF(D33="LONG",F33-E33)))*C33</f>
        <v>2258.3000000000466</v>
      </c>
      <c r="I33" s="10"/>
      <c r="J33" s="11">
        <f t="shared" ref="J33" si="65">(H33+I33)/C33</f>
        <v>1.1000000000000227</v>
      </c>
      <c r="K33" s="12">
        <f t="shared" ref="K33" si="66">SUM(H33:I33)</f>
        <v>2258.3000000000466</v>
      </c>
    </row>
    <row r="34" spans="1:11" s="22" customFormat="1" ht="18" customHeight="1">
      <c r="A34" s="16">
        <v>43433</v>
      </c>
      <c r="B34" s="17" t="s">
        <v>142</v>
      </c>
      <c r="C34" s="18">
        <v>852</v>
      </c>
      <c r="D34" s="17" t="s">
        <v>14</v>
      </c>
      <c r="E34" s="19">
        <v>1172.8499999999999</v>
      </c>
      <c r="F34" s="19">
        <v>1190.4000000000001</v>
      </c>
      <c r="G34" s="19">
        <v>1211.3</v>
      </c>
      <c r="H34" s="20">
        <f t="shared" ref="H34" si="67">(IF(D34="SHORT",E34-F34,IF(D34="LONG",F34-E34)))*C34</f>
        <v>14952.600000000155</v>
      </c>
      <c r="I34" s="21">
        <f t="shared" ref="I34" si="68">(IF(D34="SHORT",IF(H34="",0,F34-G34),IF(H34="",0,G34-F34)))*C34</f>
        <v>17806.799999999883</v>
      </c>
      <c r="J34" s="31">
        <f t="shared" ref="J34" si="69">(H34+I34)/C34</f>
        <v>38.450000000000045</v>
      </c>
      <c r="K34" s="32">
        <f t="shared" ref="K34" si="70">SUM(H34:I34)</f>
        <v>32759.400000000038</v>
      </c>
    </row>
    <row r="35" spans="1:11" s="13" customFormat="1" ht="18" customHeight="1">
      <c r="A35" s="5">
        <v>43432</v>
      </c>
      <c r="B35" s="6" t="s">
        <v>148</v>
      </c>
      <c r="C35" s="7">
        <v>287</v>
      </c>
      <c r="D35" s="6" t="s">
        <v>12</v>
      </c>
      <c r="E35" s="8">
        <v>3472.5</v>
      </c>
      <c r="F35" s="8">
        <v>3434.4</v>
      </c>
      <c r="G35" s="8"/>
      <c r="H35" s="9">
        <f t="shared" ref="H35:H36" si="71">(IF(D35="SHORT",E35-F35,IF(D35="LONG",F35-E35)))*C35</f>
        <v>10934.699999999973</v>
      </c>
      <c r="I35" s="10"/>
      <c r="J35" s="11">
        <f t="shared" ref="J35:J36" si="72">(H35+I35)/C35</f>
        <v>38.099999999999909</v>
      </c>
      <c r="K35" s="12">
        <f t="shared" ref="K35:K36" si="73">SUM(H35:I35)</f>
        <v>10934.699999999973</v>
      </c>
    </row>
    <row r="36" spans="1:11" s="13" customFormat="1" ht="18" customHeight="1">
      <c r="A36" s="5">
        <v>43432</v>
      </c>
      <c r="B36" s="6" t="s">
        <v>130</v>
      </c>
      <c r="C36" s="7">
        <v>1806</v>
      </c>
      <c r="D36" s="6" t="s">
        <v>14</v>
      </c>
      <c r="E36" s="8">
        <v>553.5</v>
      </c>
      <c r="F36" s="8">
        <v>552.5</v>
      </c>
      <c r="G36" s="8"/>
      <c r="H36" s="9">
        <f t="shared" si="71"/>
        <v>-1806</v>
      </c>
      <c r="I36" s="10"/>
      <c r="J36" s="11">
        <f t="shared" si="72"/>
        <v>-1</v>
      </c>
      <c r="K36" s="12">
        <f t="shared" si="73"/>
        <v>-1806</v>
      </c>
    </row>
    <row r="37" spans="1:11" s="13" customFormat="1" ht="18" customHeight="1">
      <c r="A37" s="5">
        <v>43430</v>
      </c>
      <c r="B37" s="6" t="s">
        <v>147</v>
      </c>
      <c r="C37" s="7">
        <v>3539</v>
      </c>
      <c r="D37" s="6" t="s">
        <v>14</v>
      </c>
      <c r="E37" s="8">
        <v>282.55</v>
      </c>
      <c r="F37" s="8">
        <v>286.75</v>
      </c>
      <c r="G37" s="8"/>
      <c r="H37" s="9">
        <f t="shared" ref="H37:H38" si="74">(IF(D37="SHORT",E37-F37,IF(D37="LONG",F37-E37)))*C37</f>
        <v>14863.799999999959</v>
      </c>
      <c r="I37" s="10"/>
      <c r="J37" s="11">
        <f t="shared" ref="J37:J38" si="75">(H37+I37)/C37</f>
        <v>4.1999999999999886</v>
      </c>
      <c r="K37" s="12">
        <f t="shared" ref="K37:K38" si="76">SUM(H37:I37)</f>
        <v>14863.799999999959</v>
      </c>
    </row>
    <row r="38" spans="1:11" s="13" customFormat="1" ht="18" customHeight="1">
      <c r="A38" s="5">
        <v>43430</v>
      </c>
      <c r="B38" s="6" t="s">
        <v>23</v>
      </c>
      <c r="C38" s="7">
        <v>534</v>
      </c>
      <c r="D38" s="6" t="s">
        <v>12</v>
      </c>
      <c r="E38" s="8">
        <v>1872.6</v>
      </c>
      <c r="F38" s="8">
        <v>1881</v>
      </c>
      <c r="G38" s="8"/>
      <c r="H38" s="9">
        <f t="shared" si="74"/>
        <v>-4485.6000000000486</v>
      </c>
      <c r="I38" s="10"/>
      <c r="J38" s="11">
        <f t="shared" si="75"/>
        <v>-8.4000000000000909</v>
      </c>
      <c r="K38" s="12">
        <f t="shared" si="76"/>
        <v>-4485.6000000000486</v>
      </c>
    </row>
    <row r="39" spans="1:11" s="13" customFormat="1" ht="18" customHeight="1">
      <c r="A39" s="5">
        <v>43426</v>
      </c>
      <c r="B39" s="6" t="s">
        <v>146</v>
      </c>
      <c r="C39" s="7">
        <v>755</v>
      </c>
      <c r="D39" s="6" t="s">
        <v>14</v>
      </c>
      <c r="E39" s="8">
        <v>1323.9</v>
      </c>
      <c r="F39" s="8">
        <v>1318.1</v>
      </c>
      <c r="G39" s="8"/>
      <c r="H39" s="9">
        <f t="shared" ref="H39:H40" si="77">(IF(D39="SHORT",E39-F39,IF(D39="LONG",F39-E39)))*C39</f>
        <v>-4379.0000000001373</v>
      </c>
      <c r="I39" s="10"/>
      <c r="J39" s="11">
        <f t="shared" ref="J39:J40" si="78">(H39+I39)/C39</f>
        <v>-5.8000000000001819</v>
      </c>
      <c r="K39" s="12">
        <f t="shared" ref="K39:K40" si="79">SUM(H39:I39)</f>
        <v>-4379.0000000001373</v>
      </c>
    </row>
    <row r="40" spans="1:11" s="13" customFormat="1" ht="18" customHeight="1">
      <c r="A40" s="5">
        <v>43426</v>
      </c>
      <c r="B40" s="6" t="s">
        <v>67</v>
      </c>
      <c r="C40" s="7">
        <v>6961</v>
      </c>
      <c r="D40" s="6" t="s">
        <v>12</v>
      </c>
      <c r="E40" s="8">
        <v>143.65</v>
      </c>
      <c r="F40" s="8">
        <v>141.5</v>
      </c>
      <c r="G40" s="8"/>
      <c r="H40" s="9">
        <f t="shared" si="77"/>
        <v>14966.15000000004</v>
      </c>
      <c r="I40" s="10"/>
      <c r="J40" s="11">
        <f t="shared" si="78"/>
        <v>2.1500000000000057</v>
      </c>
      <c r="K40" s="12">
        <f t="shared" si="79"/>
        <v>14966.15000000004</v>
      </c>
    </row>
    <row r="41" spans="1:11" s="13" customFormat="1" ht="18" customHeight="1">
      <c r="A41" s="5">
        <v>43425</v>
      </c>
      <c r="B41" s="6" t="s">
        <v>123</v>
      </c>
      <c r="C41" s="7">
        <v>2359</v>
      </c>
      <c r="D41" s="6" t="s">
        <v>14</v>
      </c>
      <c r="E41" s="8">
        <v>423.8</v>
      </c>
      <c r="F41" s="8">
        <v>430.15</v>
      </c>
      <c r="G41" s="8"/>
      <c r="H41" s="9">
        <f t="shared" ref="H41:H42" si="80">(IF(D41="SHORT",E41-F41,IF(D41="LONG",F41-E41)))*C41</f>
        <v>14979.64999999992</v>
      </c>
      <c r="I41" s="10"/>
      <c r="J41" s="11">
        <f t="shared" ref="J41:J42" si="81">(H41+I41)/C41</f>
        <v>6.3499999999999659</v>
      </c>
      <c r="K41" s="12">
        <f t="shared" ref="K41:K42" si="82">SUM(H41:I41)</f>
        <v>14979.64999999992</v>
      </c>
    </row>
    <row r="42" spans="1:11" s="13" customFormat="1" ht="18" customHeight="1">
      <c r="A42" s="5">
        <v>43425</v>
      </c>
      <c r="B42" s="6" t="s">
        <v>48</v>
      </c>
      <c r="C42" s="7">
        <v>497</v>
      </c>
      <c r="D42" s="6" t="s">
        <v>12</v>
      </c>
      <c r="E42" s="8">
        <v>2010.5</v>
      </c>
      <c r="F42" s="8">
        <v>2015</v>
      </c>
      <c r="G42" s="8"/>
      <c r="H42" s="9">
        <f t="shared" si="80"/>
        <v>-2236.5</v>
      </c>
      <c r="I42" s="10"/>
      <c r="J42" s="11">
        <f t="shared" si="81"/>
        <v>-4.5</v>
      </c>
      <c r="K42" s="12">
        <f t="shared" si="82"/>
        <v>-2236.5</v>
      </c>
    </row>
    <row r="43" spans="1:11" s="13" customFormat="1" ht="18" customHeight="1">
      <c r="A43" s="5">
        <v>43424</v>
      </c>
      <c r="B43" s="6" t="s">
        <v>145</v>
      </c>
      <c r="C43" s="7">
        <v>175</v>
      </c>
      <c r="D43" s="6" t="s">
        <v>12</v>
      </c>
      <c r="E43" s="8">
        <v>5705</v>
      </c>
      <c r="F43" s="8">
        <v>5653.25</v>
      </c>
      <c r="G43" s="8"/>
      <c r="H43" s="9">
        <f t="shared" ref="H43" si="83">(IF(D43="SHORT",E43-F43,IF(D43="LONG",F43-E43)))*C43</f>
        <v>9056.25</v>
      </c>
      <c r="I43" s="10"/>
      <c r="J43" s="11">
        <f t="shared" ref="J43" si="84">(H43+I43)/C43</f>
        <v>51.75</v>
      </c>
      <c r="K43" s="12">
        <f t="shared" ref="K43" si="85">SUM(H43:I43)</f>
        <v>9056.25</v>
      </c>
    </row>
    <row r="44" spans="1:11" s="13" customFormat="1" ht="18" customHeight="1">
      <c r="A44" s="5">
        <v>43423</v>
      </c>
      <c r="B44" s="6" t="s">
        <v>55</v>
      </c>
      <c r="C44" s="7">
        <v>8183</v>
      </c>
      <c r="D44" s="6" t="s">
        <v>14</v>
      </c>
      <c r="E44" s="8">
        <v>122.2</v>
      </c>
      <c r="F44" s="8">
        <v>124</v>
      </c>
      <c r="G44" s="8"/>
      <c r="H44" s="9">
        <f t="shared" ref="H44" si="86">(IF(D44="SHORT",E44-F44,IF(D44="LONG",F44-E44)))*C44</f>
        <v>14729.399999999976</v>
      </c>
      <c r="I44" s="10"/>
      <c r="J44" s="11">
        <f t="shared" ref="J44" si="87">(H44+I44)/C44</f>
        <v>1.7999999999999972</v>
      </c>
      <c r="K44" s="12">
        <f t="shared" ref="K44" si="88">SUM(H44:I44)</f>
        <v>14729.399999999976</v>
      </c>
    </row>
    <row r="45" spans="1:11" s="13" customFormat="1" ht="18" customHeight="1">
      <c r="A45" s="5">
        <v>43420</v>
      </c>
      <c r="B45" s="6" t="s">
        <v>38</v>
      </c>
      <c r="C45" s="7">
        <v>1663</v>
      </c>
      <c r="D45" s="6" t="s">
        <v>14</v>
      </c>
      <c r="E45" s="8">
        <v>601</v>
      </c>
      <c r="F45" s="8">
        <v>610.04999999999995</v>
      </c>
      <c r="G45" s="8"/>
      <c r="H45" s="9">
        <f t="shared" ref="H45" si="89">(IF(D45="SHORT",E45-F45,IF(D45="LONG",F45-E45)))*C45</f>
        <v>15050.149999999925</v>
      </c>
      <c r="I45" s="10"/>
      <c r="J45" s="11">
        <f t="shared" ref="J45" si="90">(H45+I45)/C45</f>
        <v>9.0499999999999545</v>
      </c>
      <c r="K45" s="12">
        <f t="shared" ref="K45" si="91">SUM(H45:I45)</f>
        <v>15050.149999999925</v>
      </c>
    </row>
    <row r="46" spans="1:11" s="13" customFormat="1" ht="18" customHeight="1">
      <c r="A46" s="5">
        <v>43420</v>
      </c>
      <c r="B46" s="6" t="s">
        <v>77</v>
      </c>
      <c r="C46" s="7">
        <v>2828</v>
      </c>
      <c r="D46" s="6" t="s">
        <v>14</v>
      </c>
      <c r="E46" s="8">
        <v>353.5</v>
      </c>
      <c r="F46" s="8">
        <v>349.85</v>
      </c>
      <c r="G46" s="8"/>
      <c r="H46" s="9">
        <f t="shared" ref="H46" si="92">(IF(D46="SHORT",E46-F46,IF(D46="LONG",F46-E46)))*C46</f>
        <v>-10322.199999999935</v>
      </c>
      <c r="I46" s="10"/>
      <c r="J46" s="11">
        <f t="shared" ref="J46" si="93">(H46+I46)/C46</f>
        <v>-3.6499999999999773</v>
      </c>
      <c r="K46" s="12">
        <f t="shared" ref="K46" si="94">SUM(H46:I46)</f>
        <v>-10322.199999999935</v>
      </c>
    </row>
    <row r="47" spans="1:11" s="13" customFormat="1" ht="18" customHeight="1">
      <c r="A47" s="5">
        <v>43419</v>
      </c>
      <c r="B47" s="6" t="s">
        <v>144</v>
      </c>
      <c r="C47" s="7">
        <v>598</v>
      </c>
      <c r="D47" s="6" t="s">
        <v>14</v>
      </c>
      <c r="E47" s="8">
        <v>1670</v>
      </c>
      <c r="F47" s="8">
        <v>1675</v>
      </c>
      <c r="G47" s="8"/>
      <c r="H47" s="9">
        <f t="shared" ref="H47" si="95">(IF(D47="SHORT",E47-F47,IF(D47="LONG",F47-E47)))*C47</f>
        <v>2990</v>
      </c>
      <c r="I47" s="10"/>
      <c r="J47" s="11">
        <f t="shared" ref="J47" si="96">(H47+I47)/C47</f>
        <v>5</v>
      </c>
      <c r="K47" s="12">
        <f t="shared" ref="K47" si="97">SUM(H47:I47)</f>
        <v>2990</v>
      </c>
    </row>
    <row r="48" spans="1:11" s="13" customFormat="1" ht="18" customHeight="1">
      <c r="A48" s="5">
        <v>43418</v>
      </c>
      <c r="B48" s="6" t="s">
        <v>143</v>
      </c>
      <c r="C48" s="7">
        <v>12113</v>
      </c>
      <c r="D48" s="6" t="s">
        <v>12</v>
      </c>
      <c r="E48" s="8">
        <v>82.55</v>
      </c>
      <c r="F48" s="8">
        <v>82.1</v>
      </c>
      <c r="G48" s="8"/>
      <c r="H48" s="9">
        <f t="shared" ref="H48:H49" si="98">(IF(D48="SHORT",E48-F48,IF(D48="LONG",F48-E48)))*C48</f>
        <v>5450.850000000034</v>
      </c>
      <c r="I48" s="10"/>
      <c r="J48" s="11">
        <f t="shared" ref="J48:J49" si="99">(H48+I48)/C48</f>
        <v>0.45000000000000279</v>
      </c>
      <c r="K48" s="12">
        <f t="shared" ref="K48:K49" si="100">SUM(H48:I48)</f>
        <v>5450.850000000034</v>
      </c>
    </row>
    <row r="49" spans="1:11" s="13" customFormat="1" ht="18" customHeight="1">
      <c r="A49" s="5">
        <v>43418</v>
      </c>
      <c r="B49" s="6" t="s">
        <v>142</v>
      </c>
      <c r="C49" s="7">
        <v>857</v>
      </c>
      <c r="D49" s="6" t="s">
        <v>14</v>
      </c>
      <c r="E49" s="8">
        <v>1166.1500000000001</v>
      </c>
      <c r="F49" s="8">
        <v>1154.45</v>
      </c>
      <c r="G49" s="8"/>
      <c r="H49" s="9">
        <f t="shared" si="98"/>
        <v>-10026.90000000004</v>
      </c>
      <c r="I49" s="10"/>
      <c r="J49" s="11">
        <f t="shared" si="99"/>
        <v>-11.700000000000045</v>
      </c>
      <c r="K49" s="12">
        <f t="shared" si="100"/>
        <v>-10026.90000000004</v>
      </c>
    </row>
    <row r="50" spans="1:11" s="13" customFormat="1" ht="18" customHeight="1">
      <c r="A50" s="5">
        <v>43417</v>
      </c>
      <c r="B50" s="6" t="s">
        <v>141</v>
      </c>
      <c r="C50" s="7">
        <v>5241</v>
      </c>
      <c r="D50" s="6" t="s">
        <v>14</v>
      </c>
      <c r="E50" s="8">
        <v>190.8</v>
      </c>
      <c r="F50" s="8">
        <v>193.65</v>
      </c>
      <c r="G50" s="8"/>
      <c r="H50" s="9">
        <f t="shared" ref="H50" si="101">(IF(D50="SHORT",E50-F50,IF(D50="LONG",F50-E50)))*C50</f>
        <v>14936.849999999969</v>
      </c>
      <c r="I50" s="10"/>
      <c r="J50" s="11">
        <f t="shared" ref="J50" si="102">(H50+I50)/C50</f>
        <v>2.8499999999999943</v>
      </c>
      <c r="K50" s="12">
        <f t="shared" ref="K50" si="103">SUM(H50:I50)</f>
        <v>14936.849999999969</v>
      </c>
    </row>
    <row r="51" spans="1:11" s="13" customFormat="1" ht="18" customHeight="1">
      <c r="A51" s="5">
        <v>43416</v>
      </c>
      <c r="B51" s="6" t="s">
        <v>140</v>
      </c>
      <c r="C51" s="7">
        <v>1943</v>
      </c>
      <c r="D51" s="6" t="s">
        <v>12</v>
      </c>
      <c r="E51" s="8">
        <v>514.5</v>
      </c>
      <c r="F51" s="8">
        <v>506.75</v>
      </c>
      <c r="G51" s="8"/>
      <c r="H51" s="9">
        <f t="shared" ref="H51" si="104">(IF(D51="SHORT",E51-F51,IF(D51="LONG",F51-E51)))*C51</f>
        <v>15058.25</v>
      </c>
      <c r="I51" s="10"/>
      <c r="J51" s="11">
        <f t="shared" ref="J51" si="105">(H51+I51)/C51</f>
        <v>7.75</v>
      </c>
      <c r="K51" s="12">
        <f t="shared" ref="K51" si="106">SUM(H51:I51)</f>
        <v>15058.25</v>
      </c>
    </row>
    <row r="52" spans="1:11" s="13" customFormat="1" ht="18" customHeight="1">
      <c r="A52" s="5">
        <v>43409</v>
      </c>
      <c r="B52" s="6" t="s">
        <v>139</v>
      </c>
      <c r="C52" s="7">
        <v>4905</v>
      </c>
      <c r="D52" s="6" t="s">
        <v>12</v>
      </c>
      <c r="E52" s="8">
        <v>203.85</v>
      </c>
      <c r="F52" s="8">
        <v>205.95</v>
      </c>
      <c r="G52" s="8"/>
      <c r="H52" s="9">
        <f t="shared" ref="H52:H53" si="107">(IF(D52="SHORT",E52-F52,IF(D52="LONG",F52-E52)))*C52</f>
        <v>-10300.499999999973</v>
      </c>
      <c r="I52" s="10"/>
      <c r="J52" s="11">
        <f t="shared" ref="J52:J53" si="108">(H52+I52)/C52</f>
        <v>-2.0999999999999943</v>
      </c>
      <c r="K52" s="12">
        <f t="shared" ref="K52:K53" si="109">SUM(H52:I52)</f>
        <v>-10300.499999999973</v>
      </c>
    </row>
    <row r="53" spans="1:11" s="13" customFormat="1" ht="18" customHeight="1">
      <c r="A53" s="5">
        <v>43409</v>
      </c>
      <c r="B53" s="6" t="s">
        <v>138</v>
      </c>
      <c r="C53" s="7">
        <v>919</v>
      </c>
      <c r="D53" s="6" t="s">
        <v>12</v>
      </c>
      <c r="E53" s="8">
        <v>1088</v>
      </c>
      <c r="F53" s="8">
        <v>1082.45</v>
      </c>
      <c r="G53" s="8"/>
      <c r="H53" s="9">
        <f t="shared" si="107"/>
        <v>5100.449999999958</v>
      </c>
      <c r="I53" s="10"/>
      <c r="J53" s="11">
        <f t="shared" si="108"/>
        <v>5.5499999999999545</v>
      </c>
      <c r="K53" s="12">
        <f t="shared" si="109"/>
        <v>5100.449999999958</v>
      </c>
    </row>
    <row r="54" spans="1:11" s="13" customFormat="1" ht="18" customHeight="1">
      <c r="A54" s="5">
        <v>43406</v>
      </c>
      <c r="B54" s="6" t="s">
        <v>136</v>
      </c>
      <c r="C54" s="7">
        <v>1387</v>
      </c>
      <c r="D54" s="14" t="s">
        <v>14</v>
      </c>
      <c r="E54" s="8">
        <v>720.9</v>
      </c>
      <c r="F54" s="8">
        <v>713.5</v>
      </c>
      <c r="G54" s="8"/>
      <c r="H54" s="9">
        <f t="shared" ref="H54:H55" si="110">(IF(D54="SHORT",E54-F54,IF(D54="LONG",F54-E54)))*C54</f>
        <v>-10263.799999999968</v>
      </c>
      <c r="I54" s="10"/>
      <c r="J54" s="11">
        <f t="shared" ref="J54:J55" si="111">(H54+I54)/C54</f>
        <v>-7.3999999999999773</v>
      </c>
      <c r="K54" s="12">
        <f t="shared" ref="K54:K55" si="112">SUM(H54:I54)</f>
        <v>-10263.799999999968</v>
      </c>
    </row>
    <row r="55" spans="1:11" s="13" customFormat="1" ht="18" customHeight="1">
      <c r="A55" s="5">
        <v>43406</v>
      </c>
      <c r="B55" s="6" t="s">
        <v>135</v>
      </c>
      <c r="C55" s="7">
        <v>6359</v>
      </c>
      <c r="D55" s="14" t="s">
        <v>14</v>
      </c>
      <c r="E55" s="8">
        <v>157.25</v>
      </c>
      <c r="F55" s="8">
        <v>159.35</v>
      </c>
      <c r="G55" s="8"/>
      <c r="H55" s="9">
        <f t="shared" si="110"/>
        <v>13353.899999999963</v>
      </c>
      <c r="I55" s="10"/>
      <c r="J55" s="11">
        <f t="shared" si="111"/>
        <v>2.0999999999999943</v>
      </c>
      <c r="K55" s="12">
        <f t="shared" si="112"/>
        <v>13353.899999999963</v>
      </c>
    </row>
    <row r="56" spans="1:11" ht="21">
      <c r="A56" s="24"/>
      <c r="B56" s="25"/>
      <c r="C56" s="25"/>
      <c r="D56" s="25"/>
      <c r="E56" s="25"/>
      <c r="F56" s="41" t="s">
        <v>93</v>
      </c>
      <c r="G56" s="42"/>
      <c r="H56" s="42"/>
      <c r="I56" s="43"/>
      <c r="J56" s="44">
        <f>SUM(K33:K55)</f>
        <v>132667.59999999969</v>
      </c>
      <c r="K56" s="45"/>
    </row>
    <row r="57" spans="1:11" s="13" customFormat="1" ht="18" customHeight="1">
      <c r="A57" s="5">
        <v>43404</v>
      </c>
      <c r="B57" s="14" t="s">
        <v>54</v>
      </c>
      <c r="C57" s="7">
        <v>787</v>
      </c>
      <c r="D57" s="14" t="s">
        <v>14</v>
      </c>
      <c r="E57" s="8">
        <v>1269.05</v>
      </c>
      <c r="F57" s="8">
        <v>1288.0999999999999</v>
      </c>
      <c r="G57" s="8"/>
      <c r="H57" s="9">
        <f t="shared" ref="H57" si="113">(IF(D57="SHORT",E57-F57,IF(D57="LONG",F57-E57)))*C57</f>
        <v>14992.349999999964</v>
      </c>
      <c r="I57" s="10"/>
      <c r="J57" s="11">
        <f t="shared" ref="J57" si="114">(H57+I57)/C57</f>
        <v>19.049999999999955</v>
      </c>
      <c r="K57" s="12">
        <f t="shared" ref="K57" si="115">SUM(H57:I57)</f>
        <v>14992.349999999964</v>
      </c>
    </row>
    <row r="58" spans="1:11" s="22" customFormat="1" ht="18" customHeight="1">
      <c r="A58" s="16">
        <v>43403</v>
      </c>
      <c r="B58" s="17" t="s">
        <v>134</v>
      </c>
      <c r="C58" s="18">
        <v>1445</v>
      </c>
      <c r="D58" s="17" t="s">
        <v>14</v>
      </c>
      <c r="E58" s="19">
        <v>692</v>
      </c>
      <c r="F58" s="19">
        <v>702.35</v>
      </c>
      <c r="G58" s="19">
        <v>714.7</v>
      </c>
      <c r="H58" s="20">
        <f t="shared" ref="H58" si="116">(IF(D58="SHORT",E58-F58,IF(D58="LONG",F58-E58)))*C58</f>
        <v>14955.750000000033</v>
      </c>
      <c r="I58" s="21">
        <f t="shared" ref="I58" si="117">(IF(D58="SHORT",IF(H58="",0,F58-G58),IF(H58="",0,G58-F58)))*C58</f>
        <v>17845.750000000033</v>
      </c>
      <c r="J58" s="31">
        <f t="shared" ref="J58" si="118">(H58+I58)/C58</f>
        <v>22.700000000000045</v>
      </c>
      <c r="K58" s="32">
        <f t="shared" ref="K58" si="119">SUM(H58:I58)</f>
        <v>32801.500000000065</v>
      </c>
    </row>
    <row r="59" spans="1:11" s="13" customFormat="1" ht="18" customHeight="1">
      <c r="A59" s="5">
        <v>43402</v>
      </c>
      <c r="B59" s="6" t="s">
        <v>133</v>
      </c>
      <c r="C59" s="7">
        <v>5003</v>
      </c>
      <c r="D59" s="6" t="s">
        <v>14</v>
      </c>
      <c r="E59" s="8">
        <v>199.85</v>
      </c>
      <c r="F59" s="8">
        <v>202.8</v>
      </c>
      <c r="G59" s="8"/>
      <c r="H59" s="9">
        <f t="shared" ref="H59" si="120">(IF(D59="SHORT",E59-F59,IF(D59="LONG",F59-E59)))*C59</f>
        <v>14758.850000000086</v>
      </c>
      <c r="I59" s="10"/>
      <c r="J59" s="11">
        <f t="shared" ref="J59" si="121">(H59+I59)/C59</f>
        <v>2.9500000000000171</v>
      </c>
      <c r="K59" s="12">
        <f t="shared" ref="K59" si="122">SUM(H59:I59)</f>
        <v>14758.850000000086</v>
      </c>
    </row>
    <row r="60" spans="1:11" s="13" customFormat="1" ht="18" customHeight="1">
      <c r="A60" s="5">
        <v>43399</v>
      </c>
      <c r="B60" s="6" t="s">
        <v>132</v>
      </c>
      <c r="C60" s="7">
        <v>1354</v>
      </c>
      <c r="D60" s="6" t="s">
        <v>14</v>
      </c>
      <c r="E60" s="8">
        <v>738.25</v>
      </c>
      <c r="F60" s="8">
        <v>730.7</v>
      </c>
      <c r="G60" s="8"/>
      <c r="H60" s="9">
        <f t="shared" ref="H60" si="123">(IF(D60="SHORT",E60-F60,IF(D60="LONG",F60-E60)))*C60</f>
        <v>-10222.699999999939</v>
      </c>
      <c r="I60" s="10"/>
      <c r="J60" s="11">
        <f t="shared" ref="J60" si="124">(H60+I60)/C60</f>
        <v>-7.5499999999999545</v>
      </c>
      <c r="K60" s="12">
        <f t="shared" ref="K60" si="125">SUM(H60:I60)</f>
        <v>-10222.699999999939</v>
      </c>
    </row>
    <row r="61" spans="1:11" s="13" customFormat="1" ht="18" customHeight="1">
      <c r="A61" s="5">
        <v>43398</v>
      </c>
      <c r="B61" s="6" t="s">
        <v>131</v>
      </c>
      <c r="C61" s="7">
        <v>1477</v>
      </c>
      <c r="D61" s="6" t="s">
        <v>12</v>
      </c>
      <c r="E61" s="8">
        <v>676.9</v>
      </c>
      <c r="F61" s="8">
        <v>670.5</v>
      </c>
      <c r="G61" s="8"/>
      <c r="H61" s="9">
        <f t="shared" ref="H61" si="126">(IF(D61="SHORT",E61-F61,IF(D61="LONG",F61-E61)))*C61</f>
        <v>9452.7999999999665</v>
      </c>
      <c r="I61" s="10"/>
      <c r="J61" s="11">
        <f t="shared" ref="J61" si="127">(H61+I61)/C61</f>
        <v>6.3999999999999773</v>
      </c>
      <c r="K61" s="12">
        <f t="shared" ref="K61" si="128">SUM(H61:I61)</f>
        <v>9452.7999999999665</v>
      </c>
    </row>
    <row r="62" spans="1:11" s="13" customFormat="1" ht="18" customHeight="1">
      <c r="A62" s="5">
        <v>43397</v>
      </c>
      <c r="B62" s="6" t="s">
        <v>20</v>
      </c>
      <c r="C62" s="7">
        <v>4029</v>
      </c>
      <c r="D62" s="6" t="s">
        <v>12</v>
      </c>
      <c r="E62" s="8">
        <v>248.2</v>
      </c>
      <c r="F62" s="8">
        <v>244.5</v>
      </c>
      <c r="G62" s="8"/>
      <c r="H62" s="9">
        <f t="shared" ref="H62" si="129">(IF(D62="SHORT",E62-F62,IF(D62="LONG",F62-E62)))*C62</f>
        <v>14907.299999999954</v>
      </c>
      <c r="I62" s="10"/>
      <c r="J62" s="11">
        <f t="shared" ref="J62" si="130">(H62+I62)/C62</f>
        <v>3.6999999999999886</v>
      </c>
      <c r="K62" s="12">
        <f t="shared" ref="K62" si="131">SUM(H62:I62)</f>
        <v>14907.299999999954</v>
      </c>
    </row>
    <row r="63" spans="1:11" s="22" customFormat="1" ht="18" customHeight="1">
      <c r="A63" s="16">
        <v>43396</v>
      </c>
      <c r="B63" s="17" t="s">
        <v>130</v>
      </c>
      <c r="C63" s="18">
        <v>2107</v>
      </c>
      <c r="D63" s="17" t="s">
        <v>12</v>
      </c>
      <c r="E63" s="19">
        <v>474.6</v>
      </c>
      <c r="F63" s="19">
        <v>467.5</v>
      </c>
      <c r="G63" s="19">
        <v>459.3</v>
      </c>
      <c r="H63" s="20">
        <f t="shared" ref="H63" si="132">(IF(D63="SHORT",E63-F63,IF(D63="LONG",F63-E63)))*C63</f>
        <v>14959.700000000048</v>
      </c>
      <c r="I63" s="21">
        <f t="shared" ref="I63" si="133">(IF(D63="SHORT",IF(H63="",0,F63-G63),IF(H63="",0,G63-F63)))*C63</f>
        <v>17277.399999999976</v>
      </c>
      <c r="J63" s="31">
        <f t="shared" ref="J63" si="134">(H63+I63)/C63</f>
        <v>15.300000000000011</v>
      </c>
      <c r="K63" s="32">
        <f t="shared" ref="K63" si="135">SUM(H63:I63)</f>
        <v>32237.100000000024</v>
      </c>
    </row>
    <row r="64" spans="1:11" s="13" customFormat="1" ht="18" customHeight="1">
      <c r="A64" s="5">
        <v>43395</v>
      </c>
      <c r="B64" s="6" t="s">
        <v>129</v>
      </c>
      <c r="C64" s="7">
        <v>3062</v>
      </c>
      <c r="D64" s="6" t="s">
        <v>12</v>
      </c>
      <c r="E64" s="8">
        <v>326.5</v>
      </c>
      <c r="F64" s="8">
        <v>329.85</v>
      </c>
      <c r="G64" s="8"/>
      <c r="H64" s="9">
        <f t="shared" ref="H64" si="136">(IF(D64="SHORT",E64-F64,IF(D64="LONG",F64-E64)))*C64</f>
        <v>-10257.70000000007</v>
      </c>
      <c r="I64" s="10"/>
      <c r="J64" s="11">
        <f t="shared" ref="J64" si="137">(H64+I64)/C64</f>
        <v>-3.3500000000000227</v>
      </c>
      <c r="K64" s="12">
        <f t="shared" ref="K64" si="138">SUM(H64:I64)</f>
        <v>-10257.70000000007</v>
      </c>
    </row>
    <row r="65" spans="1:11" s="13" customFormat="1" ht="18" customHeight="1">
      <c r="A65" s="5">
        <v>43392</v>
      </c>
      <c r="B65" s="6" t="s">
        <v>38</v>
      </c>
      <c r="C65" s="7">
        <v>1551</v>
      </c>
      <c r="D65" s="6" t="s">
        <v>12</v>
      </c>
      <c r="E65" s="8">
        <v>644.5</v>
      </c>
      <c r="F65" s="8">
        <v>634.79999999999995</v>
      </c>
      <c r="G65" s="8"/>
      <c r="H65" s="9">
        <f t="shared" ref="H65" si="139">(IF(D65="SHORT",E65-F65,IF(D65="LONG",F65-E65)))*C65</f>
        <v>15044.70000000007</v>
      </c>
      <c r="I65" s="10"/>
      <c r="J65" s="11">
        <f t="shared" ref="J65" si="140">(H65+I65)/C65</f>
        <v>9.7000000000000455</v>
      </c>
      <c r="K65" s="12">
        <f t="shared" ref="K65" si="141">SUM(H65:I65)</f>
        <v>15044.70000000007</v>
      </c>
    </row>
    <row r="66" spans="1:11" s="22" customFormat="1" ht="18" customHeight="1">
      <c r="A66" s="16">
        <v>43390</v>
      </c>
      <c r="B66" s="17" t="s">
        <v>128</v>
      </c>
      <c r="C66" s="18">
        <v>2751</v>
      </c>
      <c r="D66" s="17" t="s">
        <v>12</v>
      </c>
      <c r="E66" s="19">
        <v>363.4</v>
      </c>
      <c r="F66" s="19">
        <v>357.9</v>
      </c>
      <c r="G66" s="19">
        <v>351.65</v>
      </c>
      <c r="H66" s="20">
        <f t="shared" ref="H66" si="142">(IF(D66="SHORT",E66-F66,IF(D66="LONG",F66-E66)))*C66</f>
        <v>15130.5</v>
      </c>
      <c r="I66" s="21">
        <f t="shared" ref="I66" si="143">(IF(D66="SHORT",IF(H66="",0,F66-G66),IF(H66="",0,G66-F66)))*C66</f>
        <v>17193.75</v>
      </c>
      <c r="J66" s="31">
        <f t="shared" ref="J66" si="144">(H66+I66)/C66</f>
        <v>11.75</v>
      </c>
      <c r="K66" s="32">
        <f t="shared" ref="K66" si="145">SUM(H66:I66)</f>
        <v>32324.25</v>
      </c>
    </row>
    <row r="67" spans="1:11" s="13" customFormat="1" ht="18" customHeight="1">
      <c r="A67" s="5">
        <v>43389</v>
      </c>
      <c r="B67" s="6" t="s">
        <v>127</v>
      </c>
      <c r="C67" s="7">
        <v>12106</v>
      </c>
      <c r="D67" s="14" t="s">
        <v>14</v>
      </c>
      <c r="E67" s="8">
        <v>82.6</v>
      </c>
      <c r="F67" s="8">
        <v>83.85</v>
      </c>
      <c r="G67" s="8"/>
      <c r="H67" s="9">
        <f t="shared" ref="H67" si="146">(IF(D67="SHORT",E67-F67,IF(D67="LONG",F67-E67)))*C67</f>
        <v>15132.5</v>
      </c>
      <c r="I67" s="10"/>
      <c r="J67" s="11">
        <f t="shared" ref="J67" si="147">(H67+I67)/C67</f>
        <v>1.25</v>
      </c>
      <c r="K67" s="12">
        <f t="shared" ref="K67" si="148">SUM(H67:I67)</f>
        <v>15132.5</v>
      </c>
    </row>
    <row r="68" spans="1:11" s="13" customFormat="1" ht="18" customHeight="1">
      <c r="A68" s="5">
        <v>43388</v>
      </c>
      <c r="B68" s="14" t="s">
        <v>47</v>
      </c>
      <c r="C68" s="7">
        <v>973</v>
      </c>
      <c r="D68" s="14" t="s">
        <v>14</v>
      </c>
      <c r="E68" s="8">
        <v>1027.25</v>
      </c>
      <c r="F68" s="8">
        <v>1042.45</v>
      </c>
      <c r="G68" s="8"/>
      <c r="H68" s="9">
        <f t="shared" ref="H68" si="149">(IF(D68="SHORT",E68-F68,IF(D68="LONG",F68-E68)))*C68</f>
        <v>14789.600000000044</v>
      </c>
      <c r="I68" s="10"/>
      <c r="J68" s="11">
        <f t="shared" ref="J68" si="150">(H68+I68)/C68</f>
        <v>15.200000000000045</v>
      </c>
      <c r="K68" s="12">
        <f t="shared" ref="K68" si="151">SUM(H68:I68)</f>
        <v>14789.600000000044</v>
      </c>
    </row>
    <row r="69" spans="1:11" s="22" customFormat="1" ht="18" customHeight="1">
      <c r="A69" s="16">
        <v>43385</v>
      </c>
      <c r="B69" s="17" t="s">
        <v>41</v>
      </c>
      <c r="C69" s="18">
        <v>1180</v>
      </c>
      <c r="D69" s="17" t="s">
        <v>14</v>
      </c>
      <c r="E69" s="19">
        <v>847.1</v>
      </c>
      <c r="F69" s="19">
        <v>859.8</v>
      </c>
      <c r="G69" s="19">
        <v>874.85</v>
      </c>
      <c r="H69" s="20">
        <f t="shared" ref="H69" si="152">(IF(D69="SHORT",E69-F69,IF(D69="LONG",F69-E69)))*C69</f>
        <v>14985.99999999992</v>
      </c>
      <c r="I69" s="21">
        <f t="shared" ref="I69" si="153">(IF(D69="SHORT",IF(H69="",0,F69-G69),IF(H69="",0,G69-F69)))*C69</f>
        <v>17759.00000000008</v>
      </c>
      <c r="J69" s="31">
        <f t="shared" ref="J69" si="154">(H69+I69)/C69</f>
        <v>27.75</v>
      </c>
      <c r="K69" s="32">
        <f t="shared" ref="K69" si="155">SUM(H69:I69)</f>
        <v>32745</v>
      </c>
    </row>
    <row r="70" spans="1:11" s="13" customFormat="1" ht="18" customHeight="1">
      <c r="A70" s="5">
        <v>43384</v>
      </c>
      <c r="B70" s="6" t="s">
        <v>23</v>
      </c>
      <c r="C70" s="7">
        <v>590</v>
      </c>
      <c r="D70" s="6" t="s">
        <v>14</v>
      </c>
      <c r="E70" s="8">
        <v>1692.2</v>
      </c>
      <c r="F70" s="8">
        <v>1717.55</v>
      </c>
      <c r="G70" s="8"/>
      <c r="H70" s="9">
        <f t="shared" ref="H70" si="156">(IF(D70="SHORT",E70-F70,IF(D70="LONG",F70-E70)))*C70</f>
        <v>14956.499999999945</v>
      </c>
      <c r="I70" s="10"/>
      <c r="J70" s="11">
        <f t="shared" ref="J70" si="157">(H70+I70)/C70</f>
        <v>25.349999999999909</v>
      </c>
      <c r="K70" s="12">
        <f t="shared" ref="K70" si="158">SUM(H70:I70)</f>
        <v>14956.499999999945</v>
      </c>
    </row>
    <row r="71" spans="1:11" s="13" customFormat="1" ht="18" customHeight="1">
      <c r="A71" s="5">
        <v>43383</v>
      </c>
      <c r="B71" s="6" t="s">
        <v>126</v>
      </c>
      <c r="C71" s="7">
        <v>658</v>
      </c>
      <c r="D71" s="6" t="s">
        <v>14</v>
      </c>
      <c r="E71" s="8">
        <v>1517.5</v>
      </c>
      <c r="F71" s="8">
        <v>1540.25</v>
      </c>
      <c r="G71" s="8"/>
      <c r="H71" s="9">
        <f t="shared" ref="H71:H72" si="159">(IF(D71="SHORT",E71-F71,IF(D71="LONG",F71-E71)))*C71</f>
        <v>14969.5</v>
      </c>
      <c r="I71" s="10"/>
      <c r="J71" s="11">
        <f t="shared" ref="J71:J72" si="160">(H71+I71)/C71</f>
        <v>22.75</v>
      </c>
      <c r="K71" s="12">
        <f t="shared" ref="K71:K72" si="161">SUM(H71:I71)</f>
        <v>14969.5</v>
      </c>
    </row>
    <row r="72" spans="1:11" s="13" customFormat="1" ht="18" customHeight="1">
      <c r="A72" s="5">
        <v>43383</v>
      </c>
      <c r="B72" s="6" t="s">
        <v>125</v>
      </c>
      <c r="C72" s="7">
        <v>1418</v>
      </c>
      <c r="D72" s="6" t="s">
        <v>14</v>
      </c>
      <c r="E72" s="8">
        <v>704.95</v>
      </c>
      <c r="F72" s="8">
        <v>697.5</v>
      </c>
      <c r="G72" s="8"/>
      <c r="H72" s="9">
        <f t="shared" si="159"/>
        <v>-10564.100000000064</v>
      </c>
      <c r="I72" s="10"/>
      <c r="J72" s="11">
        <f t="shared" si="160"/>
        <v>-7.4500000000000455</v>
      </c>
      <c r="K72" s="12">
        <f t="shared" si="161"/>
        <v>-10564.100000000064</v>
      </c>
    </row>
    <row r="73" spans="1:11" s="13" customFormat="1" ht="18" customHeight="1">
      <c r="A73" s="5">
        <v>43382</v>
      </c>
      <c r="B73" s="6" t="s">
        <v>124</v>
      </c>
      <c r="C73" s="7">
        <v>684</v>
      </c>
      <c r="D73" s="14" t="s">
        <v>12</v>
      </c>
      <c r="E73" s="8">
        <v>1460</v>
      </c>
      <c r="F73" s="8">
        <v>1474.85</v>
      </c>
      <c r="G73" s="8"/>
      <c r="H73" s="9">
        <f t="shared" ref="H73" si="162">(IF(D73="SHORT",E73-F73,IF(D73="LONG",F73-E73)))*C73</f>
        <v>-10157.399999999938</v>
      </c>
      <c r="I73" s="10"/>
      <c r="J73" s="11">
        <f t="shared" ref="J73" si="163">(H73+I73)/C73</f>
        <v>-14.849999999999909</v>
      </c>
      <c r="K73" s="12">
        <f t="shared" ref="K73" si="164">SUM(H73:I73)</f>
        <v>-10157.399999999938</v>
      </c>
    </row>
    <row r="74" spans="1:11" s="13" customFormat="1" ht="18" customHeight="1">
      <c r="A74" s="5">
        <v>43378</v>
      </c>
      <c r="B74" s="14" t="s">
        <v>24</v>
      </c>
      <c r="C74" s="7">
        <v>6447</v>
      </c>
      <c r="D74" s="14" t="s">
        <v>12</v>
      </c>
      <c r="E74" s="8">
        <v>155.1</v>
      </c>
      <c r="F74" s="8">
        <v>156.69999999999999</v>
      </c>
      <c r="G74" s="8"/>
      <c r="H74" s="9">
        <f t="shared" ref="H74:H75" si="165">(IF(D74="SHORT",E74-F74,IF(D74="LONG",F74-E74)))*C74</f>
        <v>-10315.199999999963</v>
      </c>
      <c r="I74" s="10"/>
      <c r="J74" s="11">
        <f t="shared" ref="J74:J75" si="166">(H74+I74)/C74</f>
        <v>-1.5999999999999941</v>
      </c>
      <c r="K74" s="12">
        <f t="shared" ref="K74:K75" si="167">SUM(H74:I74)</f>
        <v>-10315.199999999963</v>
      </c>
    </row>
    <row r="75" spans="1:11" s="22" customFormat="1" ht="18" customHeight="1">
      <c r="A75" s="16">
        <v>43378</v>
      </c>
      <c r="B75" s="17" t="s">
        <v>25</v>
      </c>
      <c r="C75" s="18">
        <v>1065</v>
      </c>
      <c r="D75" s="17" t="s">
        <v>12</v>
      </c>
      <c r="E75" s="19">
        <v>938.5</v>
      </c>
      <c r="F75" s="19">
        <v>924.4</v>
      </c>
      <c r="G75" s="19">
        <v>908.2</v>
      </c>
      <c r="H75" s="20">
        <f t="shared" si="165"/>
        <v>15016.500000000024</v>
      </c>
      <c r="I75" s="21">
        <f t="shared" ref="I75" si="168">(IF(D75="SHORT",IF(H75="",0,F75-G75),IF(H75="",0,G75-F75)))*C75</f>
        <v>17252.999999999927</v>
      </c>
      <c r="J75" s="31">
        <f t="shared" si="166"/>
        <v>30.299999999999951</v>
      </c>
      <c r="K75" s="32">
        <f t="shared" si="167"/>
        <v>32269.499999999949</v>
      </c>
    </row>
    <row r="76" spans="1:11" s="22" customFormat="1" ht="18" customHeight="1">
      <c r="A76" s="16">
        <v>43377</v>
      </c>
      <c r="B76" s="17" t="s">
        <v>123</v>
      </c>
      <c r="C76" s="18">
        <v>2551</v>
      </c>
      <c r="D76" s="17" t="s">
        <v>12</v>
      </c>
      <c r="E76" s="19">
        <v>392</v>
      </c>
      <c r="F76" s="19">
        <v>386.1</v>
      </c>
      <c r="G76" s="19">
        <v>379.35</v>
      </c>
      <c r="H76" s="20">
        <f t="shared" ref="H76" si="169">(IF(D76="SHORT",E76-F76,IF(D76="LONG",F76-E76)))*C76</f>
        <v>15050.899999999941</v>
      </c>
      <c r="I76" s="21">
        <f t="shared" ref="I76" si="170">(IF(D76="SHORT",IF(H76="",0,F76-G76),IF(H76="",0,G76-F76)))*C76</f>
        <v>17219.25</v>
      </c>
      <c r="J76" s="31">
        <f t="shared" ref="J76" si="171">(H76+I76)/C76</f>
        <v>12.649999999999977</v>
      </c>
      <c r="K76" s="32">
        <f t="shared" ref="K76" si="172">SUM(H76:I76)</f>
        <v>32270.149999999943</v>
      </c>
    </row>
    <row r="77" spans="1:11" s="13" customFormat="1" ht="18" customHeight="1">
      <c r="A77" s="5">
        <v>43376</v>
      </c>
      <c r="B77" s="6" t="s">
        <v>31</v>
      </c>
      <c r="C77" s="7">
        <v>2314</v>
      </c>
      <c r="D77" s="6" t="s">
        <v>12</v>
      </c>
      <c r="E77" s="8">
        <v>432.15</v>
      </c>
      <c r="F77" s="8">
        <v>430.05</v>
      </c>
      <c r="G77" s="8"/>
      <c r="H77" s="9">
        <f t="shared" ref="H77" si="173">(IF(D77="SHORT",E77-F77,IF(D77="LONG",F77-E77)))*C77</f>
        <v>4859.3999999999214</v>
      </c>
      <c r="I77" s="10"/>
      <c r="J77" s="11">
        <f t="shared" ref="J77" si="174">(H77+I77)/C77</f>
        <v>2.0999999999999659</v>
      </c>
      <c r="K77" s="12">
        <f t="shared" ref="K77" si="175">SUM(H77:I77)</f>
        <v>4859.3999999999214</v>
      </c>
    </row>
    <row r="78" spans="1:11" ht="21">
      <c r="A78" s="24"/>
      <c r="B78" s="25"/>
      <c r="C78" s="25"/>
      <c r="D78" s="25"/>
      <c r="E78" s="25"/>
      <c r="F78" s="41" t="s">
        <v>93</v>
      </c>
      <c r="G78" s="42"/>
      <c r="H78" s="42"/>
      <c r="I78" s="43"/>
      <c r="J78" s="44">
        <f>SUM(K57:K77)</f>
        <v>276993.89999999997</v>
      </c>
      <c r="K78" s="45"/>
    </row>
    <row r="79" spans="1:11" s="13" customFormat="1" ht="18" customHeight="1">
      <c r="A79" s="5">
        <v>43370</v>
      </c>
      <c r="B79" s="14" t="s">
        <v>120</v>
      </c>
      <c r="C79" s="7">
        <v>1591</v>
      </c>
      <c r="D79" s="14" t="s">
        <v>12</v>
      </c>
      <c r="E79" s="8">
        <v>628.5</v>
      </c>
      <c r="F79" s="8">
        <v>619.1</v>
      </c>
      <c r="G79" s="8"/>
      <c r="H79" s="9">
        <f t="shared" ref="H79" si="176">(IF(D79="SHORT",E79-F79,IF(D79="LONG",F79-E79)))*C79</f>
        <v>14955.399999999963</v>
      </c>
      <c r="I79" s="10"/>
      <c r="J79" s="11">
        <f t="shared" ref="J79" si="177">(H79+I79)/C79</f>
        <v>9.3999999999999773</v>
      </c>
      <c r="K79" s="12">
        <f t="shared" ref="K79" si="178">SUM(H79:I79)</f>
        <v>14955.399999999963</v>
      </c>
    </row>
    <row r="80" spans="1:11" s="22" customFormat="1" ht="18" customHeight="1">
      <c r="A80" s="16">
        <v>43370</v>
      </c>
      <c r="B80" s="17" t="s">
        <v>119</v>
      </c>
      <c r="C80" s="18">
        <v>1518</v>
      </c>
      <c r="D80" s="17" t="s">
        <v>12</v>
      </c>
      <c r="E80" s="19">
        <v>658.5</v>
      </c>
      <c r="F80" s="19">
        <v>648.65</v>
      </c>
      <c r="G80" s="19">
        <v>637.25</v>
      </c>
      <c r="H80" s="20">
        <f t="shared" ref="H80" si="179">(IF(D80="SHORT",E80-F80,IF(D80="LONG",F80-E80)))*C80</f>
        <v>14952.300000000034</v>
      </c>
      <c r="I80" s="21">
        <f t="shared" ref="I80" si="180">(IF(D80="SHORT",IF(H80="",0,F80-G80),IF(H80="",0,G80-F80)))*C80</f>
        <v>17305.199999999964</v>
      </c>
      <c r="J80" s="31">
        <f t="shared" ref="J80" si="181">(H80+I80)/C80</f>
        <v>21.25</v>
      </c>
      <c r="K80" s="32">
        <f t="shared" ref="K80" si="182">SUM(H80:I80)</f>
        <v>32257.5</v>
      </c>
    </row>
    <row r="81" spans="1:11" s="13" customFormat="1" ht="18" customHeight="1">
      <c r="A81" s="5">
        <v>43369</v>
      </c>
      <c r="B81" s="6" t="s">
        <v>118</v>
      </c>
      <c r="C81" s="7">
        <v>2665</v>
      </c>
      <c r="D81" s="6" t="s">
        <v>14</v>
      </c>
      <c r="E81" s="8">
        <v>375.2</v>
      </c>
      <c r="F81" s="8">
        <v>380.8</v>
      </c>
      <c r="G81" s="8"/>
      <c r="H81" s="9">
        <f t="shared" ref="H81" si="183">(IF(D81="SHORT",E81-F81,IF(D81="LONG",F81-E81)))*C81</f>
        <v>14924.00000000006</v>
      </c>
      <c r="I81" s="10"/>
      <c r="J81" s="11">
        <f t="shared" ref="J81" si="184">(H81+I81)/C81</f>
        <v>5.6000000000000227</v>
      </c>
      <c r="K81" s="12">
        <f t="shared" ref="K81" si="185">SUM(H81:I81)</f>
        <v>14924.00000000006</v>
      </c>
    </row>
    <row r="82" spans="1:11" s="22" customFormat="1" ht="18" customHeight="1">
      <c r="A82" s="16">
        <v>43368</v>
      </c>
      <c r="B82" s="17" t="s">
        <v>116</v>
      </c>
      <c r="C82" s="18">
        <v>837</v>
      </c>
      <c r="D82" s="17" t="s">
        <v>14</v>
      </c>
      <c r="E82" s="19">
        <v>1194.1500000000001</v>
      </c>
      <c r="F82" s="19">
        <v>1212.05</v>
      </c>
      <c r="G82" s="19">
        <v>1233.3</v>
      </c>
      <c r="H82" s="20">
        <f t="shared" ref="H82:H89" si="186">(IF(D82="SHORT",E82-F82,IF(D82="LONG",F82-E82)))*C82</f>
        <v>14982.299999999886</v>
      </c>
      <c r="I82" s="21">
        <f t="shared" ref="I82" si="187">(IF(D82="SHORT",IF(H82="",0,F82-G82),IF(H82="",0,G82-F82)))*C82</f>
        <v>17786.25</v>
      </c>
      <c r="J82" s="31">
        <f t="shared" ref="J82:J89" si="188">(H82+I82)/C82</f>
        <v>39.149999999999864</v>
      </c>
      <c r="K82" s="32">
        <f t="shared" ref="K82:K89" si="189">SUM(H82:I82)</f>
        <v>32768.549999999886</v>
      </c>
    </row>
    <row r="83" spans="1:11" s="13" customFormat="1" ht="18" customHeight="1">
      <c r="A83" s="5">
        <v>43368</v>
      </c>
      <c r="B83" s="14" t="s">
        <v>54</v>
      </c>
      <c r="C83" s="7">
        <v>761</v>
      </c>
      <c r="D83" s="14" t="s">
        <v>12</v>
      </c>
      <c r="E83" s="8">
        <v>1313.65</v>
      </c>
      <c r="F83" s="8">
        <v>1327.05</v>
      </c>
      <c r="G83" s="8"/>
      <c r="H83" s="9">
        <f t="shared" si="186"/>
        <v>-10197.399999999896</v>
      </c>
      <c r="I83" s="10"/>
      <c r="J83" s="11">
        <f t="shared" si="188"/>
        <v>-13.399999999999864</v>
      </c>
      <c r="K83" s="12">
        <f t="shared" si="189"/>
        <v>-10197.399999999896</v>
      </c>
    </row>
    <row r="84" spans="1:11" s="13" customFormat="1" ht="18" customHeight="1">
      <c r="A84" s="5">
        <v>43367</v>
      </c>
      <c r="B84" s="14" t="s">
        <v>117</v>
      </c>
      <c r="C84" s="7">
        <v>389</v>
      </c>
      <c r="D84" s="14" t="s">
        <v>12</v>
      </c>
      <c r="E84" s="8">
        <v>2564.75</v>
      </c>
      <c r="F84" s="8">
        <v>2545.8000000000002</v>
      </c>
      <c r="G84" s="8"/>
      <c r="H84" s="9">
        <f t="shared" si="186"/>
        <v>7371.5499999999292</v>
      </c>
      <c r="I84" s="10"/>
      <c r="J84" s="11">
        <f t="shared" si="188"/>
        <v>18.949999999999818</v>
      </c>
      <c r="K84" s="12">
        <f t="shared" si="189"/>
        <v>7371.5499999999292</v>
      </c>
    </row>
    <row r="85" spans="1:11" s="13" customFormat="1" ht="18" customHeight="1">
      <c r="A85" s="5">
        <v>43366</v>
      </c>
      <c r="B85" s="14" t="s">
        <v>23</v>
      </c>
      <c r="C85" s="7">
        <v>540</v>
      </c>
      <c r="D85" s="14" t="s">
        <v>12</v>
      </c>
      <c r="E85" s="8">
        <v>1851</v>
      </c>
      <c r="F85" s="8">
        <v>1823.25</v>
      </c>
      <c r="G85" s="8"/>
      <c r="H85" s="9">
        <f t="shared" si="186"/>
        <v>14985</v>
      </c>
      <c r="I85" s="10"/>
      <c r="J85" s="11">
        <f t="shared" si="188"/>
        <v>27.75</v>
      </c>
      <c r="K85" s="12">
        <f t="shared" si="189"/>
        <v>14985</v>
      </c>
    </row>
    <row r="86" spans="1:11" s="13" customFormat="1" ht="18" customHeight="1">
      <c r="A86" s="5">
        <v>43357</v>
      </c>
      <c r="B86" s="6" t="s">
        <v>47</v>
      </c>
      <c r="C86" s="7">
        <v>826</v>
      </c>
      <c r="D86" s="14" t="s">
        <v>14</v>
      </c>
      <c r="E86" s="8">
        <v>1210</v>
      </c>
      <c r="F86" s="8">
        <v>1226</v>
      </c>
      <c r="G86" s="8"/>
      <c r="H86" s="9">
        <f t="shared" ref="H86:H87" si="190">(IF(D86="SHORT",E86-F86,IF(D86="LONG",F86-E86)))*C86</f>
        <v>13216</v>
      </c>
      <c r="I86" s="10"/>
      <c r="J86" s="11">
        <f t="shared" ref="J86:J87" si="191">(H86+I86)/C86</f>
        <v>16</v>
      </c>
      <c r="K86" s="12">
        <f t="shared" ref="K86:K87" si="192">SUM(H86:I86)</f>
        <v>13216</v>
      </c>
    </row>
    <row r="87" spans="1:11" s="13" customFormat="1" ht="18" customHeight="1">
      <c r="A87" s="5">
        <v>43355</v>
      </c>
      <c r="B87" s="6" t="s">
        <v>41</v>
      </c>
      <c r="C87" s="7">
        <v>1048</v>
      </c>
      <c r="D87" s="14" t="s">
        <v>14</v>
      </c>
      <c r="E87" s="8">
        <v>954</v>
      </c>
      <c r="F87" s="8">
        <v>963</v>
      </c>
      <c r="G87" s="8"/>
      <c r="H87" s="9">
        <f t="shared" si="190"/>
        <v>9432</v>
      </c>
      <c r="I87" s="10"/>
      <c r="J87" s="11">
        <f t="shared" si="191"/>
        <v>9</v>
      </c>
      <c r="K87" s="12">
        <f t="shared" si="192"/>
        <v>9432</v>
      </c>
    </row>
    <row r="88" spans="1:11" s="13" customFormat="1" ht="18" customHeight="1">
      <c r="A88" s="5">
        <v>43354</v>
      </c>
      <c r="B88" s="14" t="s">
        <v>107</v>
      </c>
      <c r="C88" s="7">
        <v>2884</v>
      </c>
      <c r="D88" s="14" t="s">
        <v>14</v>
      </c>
      <c r="E88" s="8">
        <v>346.7</v>
      </c>
      <c r="F88" s="8">
        <v>343.15</v>
      </c>
      <c r="G88" s="8"/>
      <c r="H88" s="9">
        <f t="shared" si="186"/>
        <v>-10238.200000000033</v>
      </c>
      <c r="I88" s="10"/>
      <c r="J88" s="11">
        <f t="shared" si="188"/>
        <v>-3.5500000000000118</v>
      </c>
      <c r="K88" s="12">
        <f t="shared" si="189"/>
        <v>-10238.200000000033</v>
      </c>
    </row>
    <row r="89" spans="1:11" s="13" customFormat="1" ht="18" customHeight="1">
      <c r="A89" s="5">
        <v>43353</v>
      </c>
      <c r="B89" s="6" t="s">
        <v>121</v>
      </c>
      <c r="C89" s="7">
        <v>2175</v>
      </c>
      <c r="D89" s="6" t="s">
        <v>12</v>
      </c>
      <c r="E89" s="8">
        <v>459.6</v>
      </c>
      <c r="F89" s="8">
        <v>452.7</v>
      </c>
      <c r="G89" s="8"/>
      <c r="H89" s="9">
        <f t="shared" si="186"/>
        <v>15007.500000000075</v>
      </c>
      <c r="I89" s="10"/>
      <c r="J89" s="11">
        <f t="shared" si="188"/>
        <v>6.9000000000000341</v>
      </c>
      <c r="K89" s="12">
        <f t="shared" si="189"/>
        <v>15007.500000000075</v>
      </c>
    </row>
    <row r="90" spans="1:11" s="13" customFormat="1" ht="18" customHeight="1">
      <c r="A90" s="5">
        <v>43350</v>
      </c>
      <c r="B90" s="6" t="s">
        <v>52</v>
      </c>
      <c r="C90" s="7">
        <v>1653</v>
      </c>
      <c r="D90" s="6" t="s">
        <v>14</v>
      </c>
      <c r="E90" s="8">
        <v>604.75</v>
      </c>
      <c r="F90" s="8">
        <v>613.79999999999995</v>
      </c>
      <c r="G90" s="8"/>
      <c r="H90" s="9">
        <f t="shared" ref="H90" si="193">(IF(D90="SHORT",E90-F90,IF(D90="LONG",F90-E90)))*C90</f>
        <v>14959.649999999925</v>
      </c>
      <c r="I90" s="10"/>
      <c r="J90" s="11">
        <f t="shared" ref="J90" si="194">(H90+I90)/C90</f>
        <v>9.0499999999999545</v>
      </c>
      <c r="K90" s="12">
        <f t="shared" ref="K90" si="195">SUM(H90:I90)</f>
        <v>14959.649999999925</v>
      </c>
    </row>
    <row r="91" spans="1:11" s="22" customFormat="1" ht="18" customHeight="1">
      <c r="A91" s="16">
        <v>43349</v>
      </c>
      <c r="B91" s="17" t="s">
        <v>15</v>
      </c>
      <c r="C91" s="18">
        <v>6060</v>
      </c>
      <c r="D91" s="17" t="s">
        <v>14</v>
      </c>
      <c r="E91" s="19">
        <v>165</v>
      </c>
      <c r="F91" s="19">
        <v>167.5</v>
      </c>
      <c r="G91" s="19">
        <v>170.4</v>
      </c>
      <c r="H91" s="20">
        <f t="shared" ref="H91" si="196">(IF(D91="SHORT",E91-F91,IF(D91="LONG",F91-E91)))*C91</f>
        <v>15150</v>
      </c>
      <c r="I91" s="21">
        <f>(IF(D91="SHORT",IF(H91="",0,F91-G91),IF(H91="",0,G91-F91)))*C91</f>
        <v>17574.000000000033</v>
      </c>
      <c r="J91" s="31">
        <f t="shared" ref="J91" si="197">(H91+I91)/C91</f>
        <v>5.4000000000000057</v>
      </c>
      <c r="K91" s="32">
        <f t="shared" ref="K91" si="198">SUM(H91:I91)</f>
        <v>32724.000000000033</v>
      </c>
    </row>
    <row r="92" spans="1:11" s="13" customFormat="1" ht="18" customHeight="1">
      <c r="A92" s="5">
        <v>43348</v>
      </c>
      <c r="B92" s="6" t="s">
        <v>51</v>
      </c>
      <c r="C92" s="7">
        <v>367</v>
      </c>
      <c r="D92" s="6" t="s">
        <v>12</v>
      </c>
      <c r="E92" s="8">
        <v>2724.4</v>
      </c>
      <c r="F92" s="8">
        <v>2683.55</v>
      </c>
      <c r="G92" s="8"/>
      <c r="H92" s="9">
        <f t="shared" ref="H92" si="199">(IF(D92="SHORT",E92-F92,IF(D92="LONG",F92-E92)))*C92</f>
        <v>14991.949999999966</v>
      </c>
      <c r="I92" s="10"/>
      <c r="J92" s="11">
        <f t="shared" ref="J92" si="200">(H92+I92)/C92</f>
        <v>40.849999999999909</v>
      </c>
      <c r="K92" s="12">
        <f t="shared" ref="K92" si="201">SUM(H92:I92)</f>
        <v>14991.949999999966</v>
      </c>
    </row>
    <row r="93" spans="1:11" s="13" customFormat="1" ht="18" customHeight="1">
      <c r="A93" s="5">
        <v>43347</v>
      </c>
      <c r="B93" s="6" t="s">
        <v>114</v>
      </c>
      <c r="C93" s="7">
        <v>4355</v>
      </c>
      <c r="D93" s="6" t="s">
        <v>12</v>
      </c>
      <c r="E93" s="8">
        <v>230.55</v>
      </c>
      <c r="F93" s="8">
        <v>227.15</v>
      </c>
      <c r="G93" s="8"/>
      <c r="H93" s="9">
        <f t="shared" ref="H93" si="202">(IF(D93="SHORT",E93-F93,IF(D93="LONG",F93-E93)))*C93</f>
        <v>14807.000000000025</v>
      </c>
      <c r="I93" s="10"/>
      <c r="J93" s="11">
        <f t="shared" ref="J93" si="203">(H93+I93)/C93</f>
        <v>3.4000000000000057</v>
      </c>
      <c r="K93" s="12">
        <f t="shared" ref="K93" si="204">SUM(H93:I93)</f>
        <v>14807.000000000025</v>
      </c>
    </row>
    <row r="94" spans="1:11" s="13" customFormat="1" ht="18" customHeight="1">
      <c r="A94" s="5">
        <v>43346</v>
      </c>
      <c r="B94" s="6" t="s">
        <v>33</v>
      </c>
      <c r="C94" s="7">
        <v>786</v>
      </c>
      <c r="D94" s="6" t="s">
        <v>14</v>
      </c>
      <c r="E94" s="8">
        <v>1271.25</v>
      </c>
      <c r="F94" s="8">
        <v>1258.25</v>
      </c>
      <c r="G94" s="8"/>
      <c r="H94" s="9">
        <f t="shared" ref="H94:H95" si="205">(IF(D94="SHORT",E94-F94,IF(D94="LONG",F94-E94)))*C94</f>
        <v>-10218</v>
      </c>
      <c r="I94" s="10"/>
      <c r="J94" s="11">
        <f t="shared" ref="J94:J95" si="206">(H94+I94)/C94</f>
        <v>-13</v>
      </c>
      <c r="K94" s="12">
        <f t="shared" ref="K94:K95" si="207">SUM(H94:I94)</f>
        <v>-10218</v>
      </c>
    </row>
    <row r="95" spans="1:11" s="13" customFormat="1" ht="18" customHeight="1">
      <c r="A95" s="5">
        <v>43346</v>
      </c>
      <c r="B95" s="6" t="s">
        <v>52</v>
      </c>
      <c r="C95" s="7">
        <v>1534</v>
      </c>
      <c r="D95" s="6" t="s">
        <v>14</v>
      </c>
      <c r="E95" s="8">
        <v>651.79999999999995</v>
      </c>
      <c r="F95" s="8">
        <v>645.15</v>
      </c>
      <c r="G95" s="8"/>
      <c r="H95" s="9">
        <f t="shared" si="205"/>
        <v>-10201.099999999966</v>
      </c>
      <c r="I95" s="10"/>
      <c r="J95" s="11">
        <f t="shared" si="206"/>
        <v>-6.6499999999999782</v>
      </c>
      <c r="K95" s="12">
        <f t="shared" si="207"/>
        <v>-10201.099999999966</v>
      </c>
    </row>
    <row r="96" spans="1:11" ht="21">
      <c r="A96" s="24"/>
      <c r="B96" s="25"/>
      <c r="C96" s="25"/>
      <c r="D96" s="25"/>
      <c r="E96" s="25"/>
      <c r="F96" s="41" t="s">
        <v>93</v>
      </c>
      <c r="G96" s="42"/>
      <c r="H96" s="42"/>
      <c r="I96" s="43"/>
      <c r="J96" s="44">
        <f>SUM(K79:K95)</f>
        <v>191545.39999999997</v>
      </c>
      <c r="K96" s="45"/>
    </row>
    <row r="97" spans="1:11" s="13" customFormat="1" ht="18" customHeight="1">
      <c r="A97" s="5">
        <v>43343</v>
      </c>
      <c r="B97" s="6" t="s">
        <v>65</v>
      </c>
      <c r="C97" s="7">
        <v>2601</v>
      </c>
      <c r="D97" s="6" t="s">
        <v>12</v>
      </c>
      <c r="E97" s="8">
        <v>384</v>
      </c>
      <c r="F97" s="8">
        <v>382.6</v>
      </c>
      <c r="G97" s="8"/>
      <c r="H97" s="9">
        <f t="shared" ref="H97:H98" si="208">(IF(D97="SHORT",E97-F97,IF(D97="LONG",F97-E97)))*C97</f>
        <v>3641.399999999941</v>
      </c>
      <c r="I97" s="10"/>
      <c r="J97" s="11">
        <f t="shared" ref="J97:J98" si="209">(H97+I97)/C97</f>
        <v>1.3999999999999773</v>
      </c>
      <c r="K97" s="12">
        <f t="shared" ref="K97:K98" si="210">SUM(H97:I97)</f>
        <v>3641.399999999941</v>
      </c>
    </row>
    <row r="98" spans="1:11" s="13" customFormat="1" ht="18" customHeight="1">
      <c r="A98" s="5">
        <v>43343</v>
      </c>
      <c r="B98" s="6" t="s">
        <v>113</v>
      </c>
      <c r="C98" s="7">
        <v>626</v>
      </c>
      <c r="D98" s="6" t="s">
        <v>14</v>
      </c>
      <c r="E98" s="8">
        <v>1596.5</v>
      </c>
      <c r="F98" s="8">
        <v>1618.85</v>
      </c>
      <c r="G98" s="8"/>
      <c r="H98" s="9">
        <f t="shared" si="208"/>
        <v>13991.099999999944</v>
      </c>
      <c r="I98" s="10"/>
      <c r="J98" s="11">
        <f t="shared" si="209"/>
        <v>22.349999999999909</v>
      </c>
      <c r="K98" s="12">
        <f t="shared" si="210"/>
        <v>13991.099999999944</v>
      </c>
    </row>
    <row r="99" spans="1:11" s="13" customFormat="1" ht="18" customHeight="1">
      <c r="A99" s="5">
        <v>43342</v>
      </c>
      <c r="B99" s="6" t="s">
        <v>13</v>
      </c>
      <c r="C99" s="7">
        <v>489</v>
      </c>
      <c r="D99" s="6" t="s">
        <v>14</v>
      </c>
      <c r="E99" s="8">
        <v>2044.15</v>
      </c>
      <c r="F99" s="8">
        <v>2023.25</v>
      </c>
      <c r="G99" s="8"/>
      <c r="H99" s="9">
        <f t="shared" ref="H99" si="211">(IF(D99="SHORT",E99-F99,IF(D99="LONG",F99-E99)))*C99</f>
        <v>-10220.100000000044</v>
      </c>
      <c r="I99" s="10"/>
      <c r="J99" s="11">
        <f t="shared" ref="J99" si="212">(H99+I99)/C99</f>
        <v>-20.900000000000091</v>
      </c>
      <c r="K99" s="12">
        <f t="shared" ref="K99" si="213">SUM(H99:I99)</f>
        <v>-10220.100000000044</v>
      </c>
    </row>
    <row r="100" spans="1:11" s="13" customFormat="1" ht="18" customHeight="1">
      <c r="A100" s="5">
        <v>43341</v>
      </c>
      <c r="B100" s="6" t="s">
        <v>112</v>
      </c>
      <c r="C100" s="7">
        <v>485</v>
      </c>
      <c r="D100" s="6" t="s">
        <v>14</v>
      </c>
      <c r="E100" s="8">
        <v>2061.85</v>
      </c>
      <c r="F100" s="8">
        <v>2070.1999999999998</v>
      </c>
      <c r="G100" s="8"/>
      <c r="H100" s="9">
        <f t="shared" ref="H100" si="214">(IF(D100="SHORT",E100-F100,IF(D100="LONG",F100-E100)))*C100</f>
        <v>4049.7499999999559</v>
      </c>
      <c r="I100" s="10"/>
      <c r="J100" s="11">
        <f t="shared" ref="J100" si="215">(H100+I100)/C100</f>
        <v>8.3499999999999091</v>
      </c>
      <c r="K100" s="12">
        <f t="shared" ref="K100" si="216">SUM(H100:I100)</f>
        <v>4049.7499999999559</v>
      </c>
    </row>
    <row r="101" spans="1:11" s="13" customFormat="1" ht="18" customHeight="1">
      <c r="A101" s="5">
        <v>43340</v>
      </c>
      <c r="B101" s="6" t="s">
        <v>111</v>
      </c>
      <c r="C101" s="7">
        <v>8061</v>
      </c>
      <c r="D101" s="6" t="s">
        <v>14</v>
      </c>
      <c r="E101" s="8">
        <v>124.05</v>
      </c>
      <c r="F101" s="8">
        <v>125.85</v>
      </c>
      <c r="G101" s="8"/>
      <c r="H101" s="9">
        <f t="shared" ref="H101" si="217">(IF(D101="SHORT",E101-F101,IF(D101="LONG",F101-E101)))*C101</f>
        <v>14509.799999999977</v>
      </c>
      <c r="I101" s="10"/>
      <c r="J101" s="11">
        <f t="shared" ref="J101" si="218">(H101+I101)/C101</f>
        <v>1.7999999999999972</v>
      </c>
      <c r="K101" s="12">
        <f t="shared" ref="K101" si="219">SUM(H101:I101)</f>
        <v>14509.799999999977</v>
      </c>
    </row>
    <row r="102" spans="1:11" s="13" customFormat="1" ht="18" customHeight="1">
      <c r="A102" s="5">
        <v>43339</v>
      </c>
      <c r="B102" s="6" t="s">
        <v>36</v>
      </c>
      <c r="C102" s="7">
        <v>11527</v>
      </c>
      <c r="D102" s="6" t="s">
        <v>14</v>
      </c>
      <c r="E102" s="8">
        <v>86.75</v>
      </c>
      <c r="F102" s="8">
        <v>85.85</v>
      </c>
      <c r="G102" s="8"/>
      <c r="H102" s="9">
        <f t="shared" ref="H102" si="220">(IF(D102="SHORT",E102-F102,IF(D102="LONG",F102-E102)))*C102</f>
        <v>-10374.300000000065</v>
      </c>
      <c r="I102" s="10"/>
      <c r="J102" s="11">
        <f t="shared" ref="J102" si="221">(H102+I102)/C102</f>
        <v>-0.90000000000000557</v>
      </c>
      <c r="K102" s="12">
        <f t="shared" ref="K102" si="222">SUM(H102:I102)</f>
        <v>-10374.300000000065</v>
      </c>
    </row>
    <row r="103" spans="1:11" s="13" customFormat="1" ht="18" customHeight="1">
      <c r="A103" s="5">
        <v>43336</v>
      </c>
      <c r="B103" s="6" t="s">
        <v>110</v>
      </c>
      <c r="C103" s="7">
        <v>526</v>
      </c>
      <c r="D103" s="6" t="s">
        <v>14</v>
      </c>
      <c r="E103" s="8">
        <v>1901</v>
      </c>
      <c r="F103" s="8">
        <v>1911</v>
      </c>
      <c r="G103" s="8"/>
      <c r="H103" s="9">
        <f t="shared" ref="H103" si="223">(IF(D103="SHORT",E103-F103,IF(D103="LONG",F103-E103)))*C103</f>
        <v>5260</v>
      </c>
      <c r="I103" s="10"/>
      <c r="J103" s="11">
        <f t="shared" ref="J103" si="224">(H103+I103)/C103</f>
        <v>10</v>
      </c>
      <c r="K103" s="12">
        <f t="shared" ref="K103" si="225">SUM(H103:I103)</f>
        <v>5260</v>
      </c>
    </row>
    <row r="104" spans="1:11" s="13" customFormat="1" ht="18" customHeight="1">
      <c r="A104" s="5">
        <v>43335</v>
      </c>
      <c r="B104" s="6" t="s">
        <v>109</v>
      </c>
      <c r="C104" s="7">
        <v>872</v>
      </c>
      <c r="D104" s="6" t="s">
        <v>14</v>
      </c>
      <c r="E104" s="8">
        <v>1146.3</v>
      </c>
      <c r="F104" s="8">
        <v>1163.45</v>
      </c>
      <c r="G104" s="8"/>
      <c r="H104" s="9">
        <f t="shared" ref="H104" si="226">(IF(D104="SHORT",E104-F104,IF(D104="LONG",F104-E104)))*C104</f>
        <v>14954.800000000079</v>
      </c>
      <c r="I104" s="10"/>
      <c r="J104" s="11">
        <f t="shared" ref="J104:J109" si="227">(H104+I104)/C104</f>
        <v>17.150000000000091</v>
      </c>
      <c r="K104" s="12">
        <f t="shared" ref="K104:K109" si="228">SUM(H104:I104)</f>
        <v>14954.800000000079</v>
      </c>
    </row>
    <row r="105" spans="1:11" s="13" customFormat="1" ht="18" customHeight="1">
      <c r="A105" s="5">
        <v>43333</v>
      </c>
      <c r="B105" s="6" t="s">
        <v>68</v>
      </c>
      <c r="C105" s="7">
        <v>3439</v>
      </c>
      <c r="D105" s="6" t="s">
        <v>14</v>
      </c>
      <c r="E105" s="8">
        <v>290.7</v>
      </c>
      <c r="F105" s="8">
        <v>291.89999999999998</v>
      </c>
      <c r="G105" s="8"/>
      <c r="H105" s="9">
        <f t="shared" ref="H105:H110" si="229">(IF(D105="SHORT",E105-F105,IF(D105="LONG",F105-E105)))*C105</f>
        <v>4126.7999999999611</v>
      </c>
      <c r="I105" s="10"/>
      <c r="J105" s="11">
        <f t="shared" si="227"/>
        <v>1.1999999999999886</v>
      </c>
      <c r="K105" s="12">
        <f t="shared" si="228"/>
        <v>4126.7999999999611</v>
      </c>
    </row>
    <row r="106" spans="1:11" s="13" customFormat="1" ht="18" customHeight="1">
      <c r="A106" s="5">
        <v>43332</v>
      </c>
      <c r="B106" s="6" t="s">
        <v>108</v>
      </c>
      <c r="C106" s="7">
        <v>9828</v>
      </c>
      <c r="D106" s="6" t="s">
        <v>14</v>
      </c>
      <c r="E106" s="8">
        <v>101.75</v>
      </c>
      <c r="F106" s="8">
        <v>100.65</v>
      </c>
      <c r="G106" s="8"/>
      <c r="H106" s="9">
        <f t="shared" si="229"/>
        <v>-10810.799999999945</v>
      </c>
      <c r="I106" s="10"/>
      <c r="J106" s="11">
        <f t="shared" si="227"/>
        <v>-1.0999999999999943</v>
      </c>
      <c r="K106" s="12">
        <f t="shared" si="228"/>
        <v>-10810.799999999945</v>
      </c>
    </row>
    <row r="107" spans="1:11" s="13" customFormat="1" ht="18" customHeight="1">
      <c r="A107" s="5">
        <v>43329</v>
      </c>
      <c r="B107" s="6" t="s">
        <v>107</v>
      </c>
      <c r="C107" s="7">
        <v>2639</v>
      </c>
      <c r="D107" s="6" t="s">
        <v>14</v>
      </c>
      <c r="E107" s="8">
        <v>378.8</v>
      </c>
      <c r="F107" s="8">
        <v>382</v>
      </c>
      <c r="G107" s="8"/>
      <c r="H107" s="9">
        <f t="shared" si="229"/>
        <v>8444.7999999999702</v>
      </c>
      <c r="I107" s="10"/>
      <c r="J107" s="11">
        <f t="shared" si="227"/>
        <v>3.1999999999999886</v>
      </c>
      <c r="K107" s="12">
        <f t="shared" si="228"/>
        <v>8444.7999999999702</v>
      </c>
    </row>
    <row r="108" spans="1:11" s="13" customFormat="1" ht="18" customHeight="1">
      <c r="A108" s="5">
        <v>43328</v>
      </c>
      <c r="B108" s="6" t="s">
        <v>106</v>
      </c>
      <c r="C108" s="7">
        <v>1524</v>
      </c>
      <c r="D108" s="6" t="s">
        <v>12</v>
      </c>
      <c r="E108" s="8">
        <v>656</v>
      </c>
      <c r="F108" s="8">
        <v>646.20000000000005</v>
      </c>
      <c r="G108" s="8"/>
      <c r="H108" s="9">
        <f t="shared" si="229"/>
        <v>14935.199999999932</v>
      </c>
      <c r="I108" s="10"/>
      <c r="J108" s="11">
        <f t="shared" si="227"/>
        <v>9.7999999999999545</v>
      </c>
      <c r="K108" s="12">
        <f t="shared" si="228"/>
        <v>14935.199999999932</v>
      </c>
    </row>
    <row r="109" spans="1:11" s="13" customFormat="1" ht="18" customHeight="1">
      <c r="A109" s="5">
        <v>43326</v>
      </c>
      <c r="B109" s="6" t="s">
        <v>22</v>
      </c>
      <c r="C109" s="7">
        <v>826</v>
      </c>
      <c r="D109" s="6" t="s">
        <v>14</v>
      </c>
      <c r="E109" s="8">
        <v>1210.5</v>
      </c>
      <c r="F109" s="8">
        <v>1219.55</v>
      </c>
      <c r="G109" s="8"/>
      <c r="H109" s="9">
        <f t="shared" si="229"/>
        <v>7475.2999999999629</v>
      </c>
      <c r="I109" s="10"/>
      <c r="J109" s="11">
        <f t="shared" si="227"/>
        <v>9.0499999999999545</v>
      </c>
      <c r="K109" s="12">
        <f t="shared" si="228"/>
        <v>7475.2999999999629</v>
      </c>
    </row>
    <row r="110" spans="1:11" s="13" customFormat="1" ht="18" customHeight="1">
      <c r="A110" s="5">
        <v>43325</v>
      </c>
      <c r="B110" s="6" t="s">
        <v>105</v>
      </c>
      <c r="C110" s="7">
        <v>4426</v>
      </c>
      <c r="D110" s="6" t="s">
        <v>14</v>
      </c>
      <c r="E110" s="8">
        <v>225.9</v>
      </c>
      <c r="F110" s="8">
        <v>228.5</v>
      </c>
      <c r="G110" s="8"/>
      <c r="H110" s="9">
        <f t="shared" si="229"/>
        <v>11507.599999999975</v>
      </c>
      <c r="I110" s="10"/>
      <c r="J110" s="30">
        <f t="shared" ref="J110:J175" si="230">(H110+I110)/C110</f>
        <v>2.5999999999999943</v>
      </c>
      <c r="K110" s="12">
        <f t="shared" ref="K110:K117" si="231">SUM(H110:I110)</f>
        <v>11507.599999999975</v>
      </c>
    </row>
    <row r="111" spans="1:11" s="13" customFormat="1" ht="18" customHeight="1">
      <c r="A111" s="5">
        <v>43322</v>
      </c>
      <c r="B111" s="6" t="s">
        <v>11</v>
      </c>
      <c r="C111" s="7">
        <v>3406</v>
      </c>
      <c r="D111" s="6" t="s">
        <v>12</v>
      </c>
      <c r="E111" s="8">
        <v>293.55</v>
      </c>
      <c r="F111" s="8">
        <v>289.14999999999998</v>
      </c>
      <c r="G111" s="8"/>
      <c r="H111" s="9">
        <f t="shared" ref="H111:H117" si="232">(IF(D111="SHORT",E111-F111,IF(D111="LONG",F111-E111)))*C111</f>
        <v>14986.400000000116</v>
      </c>
      <c r="I111" s="10"/>
      <c r="J111" s="11">
        <f t="shared" si="230"/>
        <v>4.4000000000000341</v>
      </c>
      <c r="K111" s="12">
        <f t="shared" si="231"/>
        <v>14986.400000000116</v>
      </c>
    </row>
    <row r="112" spans="1:11" s="13" customFormat="1" ht="18" customHeight="1">
      <c r="A112" s="5">
        <v>43320</v>
      </c>
      <c r="B112" s="6" t="s">
        <v>13</v>
      </c>
      <c r="C112" s="7">
        <v>541</v>
      </c>
      <c r="D112" s="6" t="s">
        <v>14</v>
      </c>
      <c r="E112" s="8">
        <v>1847.5</v>
      </c>
      <c r="F112" s="8">
        <v>1875.2</v>
      </c>
      <c r="G112" s="8"/>
      <c r="H112" s="9">
        <f t="shared" si="232"/>
        <v>14985.700000000024</v>
      </c>
      <c r="I112" s="10"/>
      <c r="J112" s="11">
        <f t="shared" si="230"/>
        <v>27.700000000000045</v>
      </c>
      <c r="K112" s="12">
        <f t="shared" si="231"/>
        <v>14985.700000000024</v>
      </c>
    </row>
    <row r="113" spans="1:11" s="13" customFormat="1" ht="18" customHeight="1">
      <c r="A113" s="5">
        <v>43320</v>
      </c>
      <c r="B113" s="6" t="s">
        <v>15</v>
      </c>
      <c r="C113" s="7">
        <v>5268</v>
      </c>
      <c r="D113" s="6" t="s">
        <v>14</v>
      </c>
      <c r="E113" s="8">
        <v>189.6</v>
      </c>
      <c r="F113" s="8">
        <v>187.85</v>
      </c>
      <c r="G113" s="8"/>
      <c r="H113" s="9">
        <f t="shared" si="232"/>
        <v>-9219</v>
      </c>
      <c r="I113" s="10"/>
      <c r="J113" s="11">
        <f t="shared" si="230"/>
        <v>-1.75</v>
      </c>
      <c r="K113" s="12">
        <f t="shared" si="231"/>
        <v>-9219</v>
      </c>
    </row>
    <row r="114" spans="1:11" s="13" customFormat="1" ht="18" customHeight="1">
      <c r="A114" s="5">
        <v>43319</v>
      </c>
      <c r="B114" s="6" t="s">
        <v>16</v>
      </c>
      <c r="C114" s="7">
        <v>8791</v>
      </c>
      <c r="D114" s="6" t="s">
        <v>12</v>
      </c>
      <c r="E114" s="8">
        <v>91</v>
      </c>
      <c r="F114" s="8">
        <v>89.65</v>
      </c>
      <c r="G114" s="8"/>
      <c r="H114" s="9">
        <f t="shared" si="232"/>
        <v>11867.849999999949</v>
      </c>
      <c r="I114" s="10"/>
      <c r="J114" s="11">
        <f t="shared" si="230"/>
        <v>1.3499999999999943</v>
      </c>
      <c r="K114" s="12">
        <f t="shared" si="231"/>
        <v>11867.849999999949</v>
      </c>
    </row>
    <row r="115" spans="1:11" s="13" customFormat="1" ht="18" customHeight="1">
      <c r="A115" s="5">
        <v>43318</v>
      </c>
      <c r="B115" s="6" t="s">
        <v>17</v>
      </c>
      <c r="C115" s="7">
        <v>1204</v>
      </c>
      <c r="D115" s="6" t="s">
        <v>14</v>
      </c>
      <c r="E115" s="8">
        <v>830.3</v>
      </c>
      <c r="F115" s="8">
        <v>835</v>
      </c>
      <c r="G115" s="8"/>
      <c r="H115" s="9">
        <f t="shared" si="232"/>
        <v>5658.8000000000548</v>
      </c>
      <c r="I115" s="10"/>
      <c r="J115" s="11">
        <f t="shared" si="230"/>
        <v>4.7000000000000455</v>
      </c>
      <c r="K115" s="12">
        <f t="shared" si="231"/>
        <v>5658.8000000000548</v>
      </c>
    </row>
    <row r="116" spans="1:11" s="13" customFormat="1" ht="18" customHeight="1">
      <c r="A116" s="5">
        <v>43314</v>
      </c>
      <c r="B116" s="6" t="s">
        <v>18</v>
      </c>
      <c r="C116" s="7">
        <v>12254</v>
      </c>
      <c r="D116" s="6" t="s">
        <v>14</v>
      </c>
      <c r="E116" s="8">
        <v>81.599999999999994</v>
      </c>
      <c r="F116" s="8">
        <v>82.8</v>
      </c>
      <c r="G116" s="8"/>
      <c r="H116" s="9">
        <f t="shared" si="232"/>
        <v>14704.800000000036</v>
      </c>
      <c r="I116" s="10"/>
      <c r="J116" s="11">
        <f t="shared" si="230"/>
        <v>1.2000000000000028</v>
      </c>
      <c r="K116" s="12">
        <f t="shared" si="231"/>
        <v>14704.800000000036</v>
      </c>
    </row>
    <row r="117" spans="1:11" s="13" customFormat="1" ht="18" customHeight="1">
      <c r="A117" s="5">
        <v>43313</v>
      </c>
      <c r="B117" s="6" t="s">
        <v>19</v>
      </c>
      <c r="C117" s="7">
        <v>1886</v>
      </c>
      <c r="D117" s="6" t="s">
        <v>12</v>
      </c>
      <c r="E117" s="8">
        <v>530</v>
      </c>
      <c r="F117" s="8">
        <v>525.4</v>
      </c>
      <c r="G117" s="8"/>
      <c r="H117" s="9">
        <f t="shared" si="232"/>
        <v>8675.6000000000422</v>
      </c>
      <c r="I117" s="10"/>
      <c r="J117" s="11">
        <f t="shared" si="230"/>
        <v>4.6000000000000227</v>
      </c>
      <c r="K117" s="12">
        <f t="shared" si="231"/>
        <v>8675.6000000000422</v>
      </c>
    </row>
    <row r="118" spans="1:11" ht="21">
      <c r="A118" s="24"/>
      <c r="B118" s="25"/>
      <c r="C118" s="25"/>
      <c r="D118" s="25"/>
      <c r="E118" s="25"/>
      <c r="F118" s="41" t="s">
        <v>93</v>
      </c>
      <c r="G118" s="42"/>
      <c r="H118" s="42"/>
      <c r="I118" s="43"/>
      <c r="J118" s="44">
        <f>SUM(K97:K117)</f>
        <v>133151.49999999985</v>
      </c>
      <c r="K118" s="45"/>
    </row>
    <row r="119" spans="1:11" s="13" customFormat="1" ht="18" customHeight="1">
      <c r="A119" s="5">
        <v>43312</v>
      </c>
      <c r="B119" s="6" t="s">
        <v>20</v>
      </c>
      <c r="C119" s="7">
        <v>3106</v>
      </c>
      <c r="D119" s="6" t="s">
        <v>14</v>
      </c>
      <c r="E119" s="8">
        <v>321.89999999999998</v>
      </c>
      <c r="F119" s="8">
        <v>326.7</v>
      </c>
      <c r="G119" s="8"/>
      <c r="H119" s="9">
        <f>(IF(D119="SHORT",E119-F119,IF(D119="LONG",F119-E119)))*C119</f>
        <v>14908.800000000036</v>
      </c>
      <c r="I119" s="10"/>
      <c r="J119" s="11">
        <f t="shared" si="230"/>
        <v>4.8000000000000114</v>
      </c>
      <c r="K119" s="12">
        <f t="shared" ref="K119:K135" si="233">SUM(H119:I119)</f>
        <v>14908.800000000036</v>
      </c>
    </row>
    <row r="120" spans="1:11" s="13" customFormat="1" ht="18" customHeight="1">
      <c r="A120" s="5">
        <v>43311</v>
      </c>
      <c r="B120" s="6" t="s">
        <v>21</v>
      </c>
      <c r="C120" s="7">
        <v>746</v>
      </c>
      <c r="D120" s="6" t="s">
        <v>14</v>
      </c>
      <c r="E120" s="8">
        <v>1340</v>
      </c>
      <c r="F120" s="8">
        <v>1342</v>
      </c>
      <c r="G120" s="8"/>
      <c r="H120" s="9">
        <f t="shared" ref="H120:H183" si="234">(IF(D120="SHORT",E120-F120,IF(D120="LONG",F120-E120)))*C120</f>
        <v>1492</v>
      </c>
      <c r="I120" s="10"/>
      <c r="J120" s="11">
        <f t="shared" si="230"/>
        <v>2</v>
      </c>
      <c r="K120" s="12">
        <f t="shared" si="233"/>
        <v>1492</v>
      </c>
    </row>
    <row r="121" spans="1:11" s="13" customFormat="1" ht="18" customHeight="1">
      <c r="A121" s="5">
        <v>43308</v>
      </c>
      <c r="B121" s="6" t="s">
        <v>22</v>
      </c>
      <c r="C121" s="7">
        <v>836</v>
      </c>
      <c r="D121" s="6" t="s">
        <v>14</v>
      </c>
      <c r="E121" s="8">
        <v>1195.25</v>
      </c>
      <c r="F121" s="8">
        <v>1211.3499999999999</v>
      </c>
      <c r="G121" s="8"/>
      <c r="H121" s="9">
        <f t="shared" si="234"/>
        <v>13459.599999999924</v>
      </c>
      <c r="I121" s="10"/>
      <c r="J121" s="11">
        <f t="shared" si="230"/>
        <v>16.099999999999909</v>
      </c>
      <c r="K121" s="12">
        <f t="shared" si="233"/>
        <v>13459.599999999924</v>
      </c>
    </row>
    <row r="122" spans="1:11" s="13" customFormat="1" ht="18" customHeight="1">
      <c r="A122" s="5">
        <v>43305</v>
      </c>
      <c r="B122" s="6" t="s">
        <v>23</v>
      </c>
      <c r="C122" s="7">
        <v>506</v>
      </c>
      <c r="D122" s="6" t="s">
        <v>14</v>
      </c>
      <c r="E122" s="8">
        <v>1975</v>
      </c>
      <c r="F122" s="8">
        <v>2004.6</v>
      </c>
      <c r="G122" s="8"/>
      <c r="H122" s="9">
        <f t="shared" si="234"/>
        <v>14977.599999999955</v>
      </c>
      <c r="I122" s="10"/>
      <c r="J122" s="11">
        <f t="shared" si="230"/>
        <v>29.599999999999913</v>
      </c>
      <c r="K122" s="12">
        <f t="shared" si="233"/>
        <v>14977.599999999955</v>
      </c>
    </row>
    <row r="123" spans="1:11" s="13" customFormat="1" ht="18" customHeight="1">
      <c r="A123" s="5">
        <v>43304</v>
      </c>
      <c r="B123" s="6" t="s">
        <v>24</v>
      </c>
      <c r="C123" s="7">
        <v>5725</v>
      </c>
      <c r="D123" s="6" t="s">
        <v>14</v>
      </c>
      <c r="E123" s="8">
        <v>174.65</v>
      </c>
      <c r="F123" s="8">
        <v>177.25</v>
      </c>
      <c r="G123" s="8"/>
      <c r="H123" s="9">
        <f t="shared" si="234"/>
        <v>14884.999999999967</v>
      </c>
      <c r="I123" s="10"/>
      <c r="J123" s="11">
        <f t="shared" si="230"/>
        <v>2.5999999999999943</v>
      </c>
      <c r="K123" s="12">
        <f t="shared" si="233"/>
        <v>14884.999999999967</v>
      </c>
    </row>
    <row r="124" spans="1:11" s="13" customFormat="1" ht="18" customHeight="1">
      <c r="A124" s="5">
        <v>43301</v>
      </c>
      <c r="B124" s="6" t="s">
        <v>25</v>
      </c>
      <c r="C124" s="7">
        <v>1067</v>
      </c>
      <c r="D124" s="6" t="s">
        <v>14</v>
      </c>
      <c r="E124" s="8">
        <v>936</v>
      </c>
      <c r="F124" s="8">
        <v>944.5</v>
      </c>
      <c r="G124" s="8"/>
      <c r="H124" s="9">
        <f t="shared" si="234"/>
        <v>9069.5</v>
      </c>
      <c r="I124" s="10"/>
      <c r="J124" s="11">
        <f t="shared" si="230"/>
        <v>8.5</v>
      </c>
      <c r="K124" s="12">
        <f t="shared" si="233"/>
        <v>9069.5</v>
      </c>
    </row>
    <row r="125" spans="1:11" s="13" customFormat="1" ht="18" customHeight="1">
      <c r="A125" s="5">
        <v>43301</v>
      </c>
      <c r="B125" s="6" t="s">
        <v>26</v>
      </c>
      <c r="C125" s="7">
        <v>1005</v>
      </c>
      <c r="D125" s="6" t="s">
        <v>14</v>
      </c>
      <c r="E125" s="8">
        <v>994.5</v>
      </c>
      <c r="F125" s="8">
        <v>984.35</v>
      </c>
      <c r="G125" s="8"/>
      <c r="H125" s="9">
        <f t="shared" si="234"/>
        <v>-10200.749999999976</v>
      </c>
      <c r="I125" s="10"/>
      <c r="J125" s="11">
        <f t="shared" si="230"/>
        <v>-10.149999999999977</v>
      </c>
      <c r="K125" s="12">
        <f t="shared" si="233"/>
        <v>-10200.749999999976</v>
      </c>
    </row>
    <row r="126" spans="1:11" s="13" customFormat="1" ht="18" customHeight="1">
      <c r="A126" s="5">
        <v>43300</v>
      </c>
      <c r="B126" s="6" t="s">
        <v>27</v>
      </c>
      <c r="C126" s="7">
        <v>1047</v>
      </c>
      <c r="D126" s="6" t="s">
        <v>14</v>
      </c>
      <c r="E126" s="8">
        <v>955</v>
      </c>
      <c r="F126" s="8">
        <v>945.25</v>
      </c>
      <c r="G126" s="8"/>
      <c r="H126" s="9">
        <f t="shared" si="234"/>
        <v>-10208.25</v>
      </c>
      <c r="I126" s="10"/>
      <c r="J126" s="11">
        <f t="shared" si="230"/>
        <v>-9.75</v>
      </c>
      <c r="K126" s="12">
        <f t="shared" si="233"/>
        <v>-10208.25</v>
      </c>
    </row>
    <row r="127" spans="1:11" s="13" customFormat="1" ht="18" customHeight="1">
      <c r="A127" s="5">
        <v>43299</v>
      </c>
      <c r="B127" s="14" t="s">
        <v>28</v>
      </c>
      <c r="C127" s="7">
        <v>1822</v>
      </c>
      <c r="D127" s="14" t="s">
        <v>12</v>
      </c>
      <c r="E127" s="8">
        <v>548.75</v>
      </c>
      <c r="F127" s="8">
        <v>544.5</v>
      </c>
      <c r="G127" s="8"/>
      <c r="H127" s="9">
        <f t="shared" si="234"/>
        <v>7743.5</v>
      </c>
      <c r="I127" s="10"/>
      <c r="J127" s="11">
        <f t="shared" si="230"/>
        <v>4.25</v>
      </c>
      <c r="K127" s="12">
        <f t="shared" si="233"/>
        <v>7743.5</v>
      </c>
    </row>
    <row r="128" spans="1:11" s="13" customFormat="1" ht="18" customHeight="1">
      <c r="A128" s="5">
        <v>43298</v>
      </c>
      <c r="B128" s="6" t="s">
        <v>29</v>
      </c>
      <c r="C128" s="7">
        <v>1727</v>
      </c>
      <c r="D128" s="6" t="s">
        <v>14</v>
      </c>
      <c r="E128" s="15">
        <v>578.75</v>
      </c>
      <c r="F128" s="8">
        <v>587.4</v>
      </c>
      <c r="G128" s="8"/>
      <c r="H128" s="9">
        <f t="shared" si="234"/>
        <v>14938.549999999961</v>
      </c>
      <c r="I128" s="10"/>
      <c r="J128" s="11">
        <f t="shared" si="230"/>
        <v>8.6499999999999773</v>
      </c>
      <c r="K128" s="12">
        <f t="shared" si="233"/>
        <v>14938.549999999961</v>
      </c>
    </row>
    <row r="129" spans="1:11" s="13" customFormat="1" ht="18" customHeight="1">
      <c r="A129" s="5">
        <v>43297</v>
      </c>
      <c r="B129" s="6" t="s">
        <v>30</v>
      </c>
      <c r="C129" s="7">
        <v>922</v>
      </c>
      <c r="D129" s="6" t="s">
        <v>12</v>
      </c>
      <c r="E129" s="15">
        <v>1084</v>
      </c>
      <c r="F129" s="8">
        <v>1067.75</v>
      </c>
      <c r="G129" s="8"/>
      <c r="H129" s="9">
        <f t="shared" si="234"/>
        <v>14982.5</v>
      </c>
      <c r="I129" s="10"/>
      <c r="J129" s="11">
        <f t="shared" si="230"/>
        <v>16.25</v>
      </c>
      <c r="K129" s="12">
        <f t="shared" si="233"/>
        <v>14982.5</v>
      </c>
    </row>
    <row r="130" spans="1:11" s="13" customFormat="1" ht="18" customHeight="1">
      <c r="A130" s="5">
        <v>43292</v>
      </c>
      <c r="B130" s="6" t="s">
        <v>31</v>
      </c>
      <c r="C130" s="7">
        <v>2016</v>
      </c>
      <c r="D130" s="6" t="s">
        <v>14</v>
      </c>
      <c r="E130" s="15">
        <v>496</v>
      </c>
      <c r="F130" s="8">
        <v>490.75</v>
      </c>
      <c r="G130" s="8"/>
      <c r="H130" s="9">
        <f t="shared" si="234"/>
        <v>-10584</v>
      </c>
      <c r="I130" s="10"/>
      <c r="J130" s="11">
        <f t="shared" si="230"/>
        <v>-5.25</v>
      </c>
      <c r="K130" s="12">
        <f t="shared" si="233"/>
        <v>-10584</v>
      </c>
    </row>
    <row r="131" spans="1:11" s="13" customFormat="1" ht="18" customHeight="1">
      <c r="A131" s="5">
        <v>43292</v>
      </c>
      <c r="B131" s="6" t="s">
        <v>32</v>
      </c>
      <c r="C131" s="7">
        <v>987</v>
      </c>
      <c r="D131" s="6" t="s">
        <v>12</v>
      </c>
      <c r="E131" s="15">
        <v>1012.5</v>
      </c>
      <c r="F131" s="8">
        <v>997.35</v>
      </c>
      <c r="G131" s="8"/>
      <c r="H131" s="9">
        <f t="shared" si="234"/>
        <v>14953.049999999977</v>
      </c>
      <c r="I131" s="10"/>
      <c r="J131" s="11">
        <f t="shared" si="230"/>
        <v>15.149999999999977</v>
      </c>
      <c r="K131" s="12">
        <f t="shared" si="233"/>
        <v>14953.049999999977</v>
      </c>
    </row>
    <row r="132" spans="1:11" s="13" customFormat="1" ht="18" customHeight="1">
      <c r="A132" s="5">
        <v>43291</v>
      </c>
      <c r="B132" s="6" t="s">
        <v>33</v>
      </c>
      <c r="C132" s="7">
        <v>814</v>
      </c>
      <c r="D132" s="14" t="s">
        <v>14</v>
      </c>
      <c r="E132" s="8">
        <v>1227</v>
      </c>
      <c r="F132" s="8">
        <v>1245.25</v>
      </c>
      <c r="G132" s="8"/>
      <c r="H132" s="9">
        <f t="shared" si="234"/>
        <v>14855.5</v>
      </c>
      <c r="I132" s="10"/>
      <c r="J132" s="11">
        <f t="shared" si="230"/>
        <v>18.25</v>
      </c>
      <c r="K132" s="12">
        <f t="shared" si="233"/>
        <v>14855.5</v>
      </c>
    </row>
    <row r="133" spans="1:11" s="13" customFormat="1" ht="18" customHeight="1">
      <c r="A133" s="5">
        <v>43290</v>
      </c>
      <c r="B133" s="6" t="s">
        <v>34</v>
      </c>
      <c r="C133" s="7">
        <v>3429</v>
      </c>
      <c r="D133" s="14" t="s">
        <v>14</v>
      </c>
      <c r="E133" s="8">
        <v>291.60000000000002</v>
      </c>
      <c r="F133" s="8">
        <v>292.5</v>
      </c>
      <c r="G133" s="8"/>
      <c r="H133" s="9">
        <f t="shared" si="234"/>
        <v>3086.0999999999221</v>
      </c>
      <c r="I133" s="10"/>
      <c r="J133" s="11">
        <f t="shared" si="230"/>
        <v>0.89999999999997726</v>
      </c>
      <c r="K133" s="12">
        <f t="shared" si="233"/>
        <v>3086.0999999999221</v>
      </c>
    </row>
    <row r="134" spans="1:11" s="13" customFormat="1" ht="18" customHeight="1">
      <c r="A134" s="5">
        <v>43287</v>
      </c>
      <c r="B134" s="6" t="s">
        <v>35</v>
      </c>
      <c r="C134" s="7">
        <v>2535</v>
      </c>
      <c r="D134" s="14" t="s">
        <v>14</v>
      </c>
      <c r="E134" s="8">
        <v>394.35</v>
      </c>
      <c r="F134" s="8">
        <v>400.25</v>
      </c>
      <c r="G134" s="8"/>
      <c r="H134" s="9">
        <f t="shared" si="234"/>
        <v>14956.499999999942</v>
      </c>
      <c r="I134" s="10"/>
      <c r="J134" s="11">
        <f t="shared" si="230"/>
        <v>5.8999999999999773</v>
      </c>
      <c r="K134" s="12">
        <f t="shared" si="233"/>
        <v>14956.499999999942</v>
      </c>
    </row>
    <row r="135" spans="1:11" s="13" customFormat="1" ht="18.75" customHeight="1">
      <c r="A135" s="5">
        <v>43286</v>
      </c>
      <c r="B135" s="6" t="s">
        <v>33</v>
      </c>
      <c r="C135" s="7">
        <v>872</v>
      </c>
      <c r="D135" s="14" t="s">
        <v>14</v>
      </c>
      <c r="E135" s="8">
        <v>1145.75</v>
      </c>
      <c r="F135" s="8">
        <v>1159.4000000000001</v>
      </c>
      <c r="G135" s="8"/>
      <c r="H135" s="9">
        <f t="shared" si="234"/>
        <v>11902.800000000079</v>
      </c>
      <c r="I135" s="10"/>
      <c r="J135" s="11">
        <f t="shared" si="230"/>
        <v>13.650000000000091</v>
      </c>
      <c r="K135" s="12">
        <f t="shared" si="233"/>
        <v>11902.800000000079</v>
      </c>
    </row>
    <row r="136" spans="1:11" ht="21">
      <c r="A136" s="24"/>
      <c r="B136" s="25"/>
      <c r="C136" s="25"/>
      <c r="D136" s="25"/>
      <c r="E136" s="25"/>
      <c r="F136" s="41" t="s">
        <v>93</v>
      </c>
      <c r="G136" s="42"/>
      <c r="H136" s="42"/>
      <c r="I136" s="43"/>
      <c r="J136" s="44">
        <f>SUM(K119:K135)</f>
        <v>135217.9999999998</v>
      </c>
      <c r="K136" s="45"/>
    </row>
    <row r="137" spans="1:11" s="13" customFormat="1" ht="18" customHeight="1">
      <c r="A137" s="5">
        <v>43280</v>
      </c>
      <c r="B137" s="6" t="s">
        <v>36</v>
      </c>
      <c r="C137" s="7">
        <v>13236</v>
      </c>
      <c r="D137" s="6" t="s">
        <v>14</v>
      </c>
      <c r="E137" s="8">
        <v>75.5</v>
      </c>
      <c r="F137" s="8">
        <v>76.7</v>
      </c>
      <c r="G137" s="8"/>
      <c r="H137" s="9">
        <f t="shared" si="234"/>
        <v>15883.200000000037</v>
      </c>
      <c r="I137" s="10"/>
      <c r="J137" s="11">
        <f t="shared" si="230"/>
        <v>1.2000000000000028</v>
      </c>
      <c r="K137" s="12">
        <f>SUM(H137:I137)</f>
        <v>15883.200000000037</v>
      </c>
    </row>
    <row r="138" spans="1:11" s="13" customFormat="1" ht="18" customHeight="1">
      <c r="A138" s="5">
        <v>43279</v>
      </c>
      <c r="B138" s="6" t="s">
        <v>37</v>
      </c>
      <c r="C138" s="7">
        <v>7437</v>
      </c>
      <c r="D138" s="6" t="s">
        <v>14</v>
      </c>
      <c r="E138" s="8">
        <v>134.44999999999999</v>
      </c>
      <c r="F138" s="8">
        <v>132.4</v>
      </c>
      <c r="G138" s="8"/>
      <c r="H138" s="9">
        <f t="shared" si="234"/>
        <v>-15245.849999999873</v>
      </c>
      <c r="I138" s="10"/>
      <c r="J138" s="11">
        <f t="shared" si="230"/>
        <v>-2.0499999999999829</v>
      </c>
      <c r="K138" s="12">
        <f t="shared" ref="K138:K201" si="235">SUM(H138:I138)</f>
        <v>-15245.849999999873</v>
      </c>
    </row>
    <row r="139" spans="1:11" s="13" customFormat="1" ht="18" customHeight="1">
      <c r="A139" s="5">
        <v>43277</v>
      </c>
      <c r="B139" s="6" t="s">
        <v>38</v>
      </c>
      <c r="C139" s="7">
        <v>1227</v>
      </c>
      <c r="D139" s="6" t="s">
        <v>14</v>
      </c>
      <c r="E139" s="8">
        <v>814.5</v>
      </c>
      <c r="F139" s="8">
        <v>821</v>
      </c>
      <c r="G139" s="8"/>
      <c r="H139" s="9">
        <f t="shared" si="234"/>
        <v>7975.5</v>
      </c>
      <c r="I139" s="10"/>
      <c r="J139" s="11">
        <f t="shared" si="230"/>
        <v>6.5</v>
      </c>
      <c r="K139" s="12">
        <f t="shared" si="235"/>
        <v>7975.5</v>
      </c>
    </row>
    <row r="140" spans="1:11" s="13" customFormat="1" ht="18" customHeight="1">
      <c r="A140" s="5">
        <v>43277</v>
      </c>
      <c r="B140" s="6" t="s">
        <v>39</v>
      </c>
      <c r="C140" s="7">
        <v>3947</v>
      </c>
      <c r="D140" s="6" t="s">
        <v>14</v>
      </c>
      <c r="E140" s="8">
        <v>253.25</v>
      </c>
      <c r="F140" s="8">
        <v>250.8</v>
      </c>
      <c r="G140" s="8"/>
      <c r="H140" s="9">
        <f t="shared" si="234"/>
        <v>-9670.149999999956</v>
      </c>
      <c r="I140" s="10"/>
      <c r="J140" s="11">
        <f t="shared" si="230"/>
        <v>-2.4499999999999886</v>
      </c>
      <c r="K140" s="12">
        <f t="shared" si="235"/>
        <v>-9670.149999999956</v>
      </c>
    </row>
    <row r="141" spans="1:11" s="13" customFormat="1" ht="18" customHeight="1">
      <c r="A141" s="5">
        <v>43274</v>
      </c>
      <c r="B141" s="6" t="s">
        <v>30</v>
      </c>
      <c r="C141" s="7">
        <v>957</v>
      </c>
      <c r="D141" s="6" t="s">
        <v>12</v>
      </c>
      <c r="E141" s="8">
        <v>1044.1500000000001</v>
      </c>
      <c r="F141" s="8">
        <v>1030</v>
      </c>
      <c r="G141" s="8"/>
      <c r="H141" s="9">
        <f t="shared" si="234"/>
        <v>13541.550000000087</v>
      </c>
      <c r="I141" s="10"/>
      <c r="J141" s="11">
        <f t="shared" si="230"/>
        <v>14.150000000000091</v>
      </c>
      <c r="K141" s="12">
        <f t="shared" si="235"/>
        <v>13541.550000000087</v>
      </c>
    </row>
    <row r="142" spans="1:11" s="13" customFormat="1" ht="18" customHeight="1">
      <c r="A142" s="5">
        <v>43274</v>
      </c>
      <c r="B142" s="6" t="s">
        <v>40</v>
      </c>
      <c r="C142" s="7">
        <v>1952</v>
      </c>
      <c r="D142" s="6" t="s">
        <v>12</v>
      </c>
      <c r="E142" s="8">
        <v>512.25</v>
      </c>
      <c r="F142" s="8">
        <v>509.9</v>
      </c>
      <c r="G142" s="8"/>
      <c r="H142" s="9">
        <f t="shared" si="234"/>
        <v>4587.2000000000444</v>
      </c>
      <c r="I142" s="10"/>
      <c r="J142" s="11">
        <f t="shared" si="230"/>
        <v>2.3500000000000227</v>
      </c>
      <c r="K142" s="12">
        <f t="shared" si="235"/>
        <v>4587.2000000000444</v>
      </c>
    </row>
    <row r="143" spans="1:11" s="13" customFormat="1" ht="18" customHeight="1">
      <c r="A143" s="5">
        <v>43273</v>
      </c>
      <c r="B143" s="6" t="s">
        <v>41</v>
      </c>
      <c r="C143" s="7">
        <v>1101</v>
      </c>
      <c r="D143" s="6" t="s">
        <v>14</v>
      </c>
      <c r="E143" s="8">
        <v>908</v>
      </c>
      <c r="F143" s="8">
        <v>916.9</v>
      </c>
      <c r="G143" s="8"/>
      <c r="H143" s="9">
        <f t="shared" si="234"/>
        <v>9798.8999999999742</v>
      </c>
      <c r="I143" s="10"/>
      <c r="J143" s="11">
        <f t="shared" si="230"/>
        <v>8.8999999999999773</v>
      </c>
      <c r="K143" s="12">
        <f t="shared" si="235"/>
        <v>9798.8999999999742</v>
      </c>
    </row>
    <row r="144" spans="1:11" s="13" customFormat="1" ht="18" customHeight="1">
      <c r="A144" s="5">
        <v>43272</v>
      </c>
      <c r="B144" s="6" t="s">
        <v>33</v>
      </c>
      <c r="C144" s="7">
        <v>894</v>
      </c>
      <c r="D144" s="6" t="s">
        <v>12</v>
      </c>
      <c r="E144" s="8">
        <v>1118.55</v>
      </c>
      <c r="F144" s="8">
        <v>1101.8</v>
      </c>
      <c r="G144" s="8"/>
      <c r="H144" s="9">
        <f t="shared" si="234"/>
        <v>14974.5</v>
      </c>
      <c r="I144" s="10"/>
      <c r="J144" s="11">
        <f t="shared" si="230"/>
        <v>16.75</v>
      </c>
      <c r="K144" s="12">
        <f t="shared" si="235"/>
        <v>14974.5</v>
      </c>
    </row>
    <row r="145" spans="1:11" s="13" customFormat="1" ht="18" customHeight="1">
      <c r="A145" s="5">
        <v>43270</v>
      </c>
      <c r="B145" s="6" t="s">
        <v>42</v>
      </c>
      <c r="C145" s="7">
        <v>1766</v>
      </c>
      <c r="D145" s="6" t="s">
        <v>12</v>
      </c>
      <c r="E145" s="8">
        <v>566</v>
      </c>
      <c r="F145" s="8">
        <v>568</v>
      </c>
      <c r="G145" s="8"/>
      <c r="H145" s="9">
        <f t="shared" si="234"/>
        <v>-3532</v>
      </c>
      <c r="I145" s="10"/>
      <c r="J145" s="11">
        <f t="shared" si="230"/>
        <v>-2</v>
      </c>
      <c r="K145" s="12">
        <f t="shared" si="235"/>
        <v>-3532</v>
      </c>
    </row>
    <row r="146" spans="1:11" s="13" customFormat="1" ht="18" customHeight="1">
      <c r="A146" s="5">
        <v>43269</v>
      </c>
      <c r="B146" s="6" t="s">
        <v>43</v>
      </c>
      <c r="C146" s="7">
        <v>8714</v>
      </c>
      <c r="D146" s="6" t="s">
        <v>14</v>
      </c>
      <c r="E146" s="8">
        <v>114.75</v>
      </c>
      <c r="F146" s="8">
        <v>115</v>
      </c>
      <c r="G146" s="8"/>
      <c r="H146" s="9">
        <f t="shared" si="234"/>
        <v>2178.5</v>
      </c>
      <c r="I146" s="10"/>
      <c r="J146" s="11">
        <f t="shared" si="230"/>
        <v>0.25</v>
      </c>
      <c r="K146" s="12">
        <f t="shared" si="235"/>
        <v>2178.5</v>
      </c>
    </row>
    <row r="147" spans="1:11" s="13" customFormat="1" ht="18" customHeight="1">
      <c r="A147" s="5">
        <v>43266</v>
      </c>
      <c r="B147" s="6" t="s">
        <v>44</v>
      </c>
      <c r="C147" s="7">
        <v>8823</v>
      </c>
      <c r="D147" s="6" t="s">
        <v>12</v>
      </c>
      <c r="E147" s="8">
        <v>85</v>
      </c>
      <c r="F147" s="8">
        <v>84.7</v>
      </c>
      <c r="G147" s="8"/>
      <c r="H147" s="9">
        <f t="shared" si="234"/>
        <v>2646.8999999999751</v>
      </c>
      <c r="I147" s="10"/>
      <c r="J147" s="11">
        <f t="shared" si="230"/>
        <v>0.29999999999999716</v>
      </c>
      <c r="K147" s="12">
        <f t="shared" si="235"/>
        <v>2646.8999999999751</v>
      </c>
    </row>
    <row r="148" spans="1:11" s="13" customFormat="1" ht="18" customHeight="1">
      <c r="A148" s="5">
        <v>43266</v>
      </c>
      <c r="B148" s="6" t="s">
        <v>21</v>
      </c>
      <c r="C148" s="7">
        <v>833</v>
      </c>
      <c r="D148" s="6" t="s">
        <v>14</v>
      </c>
      <c r="E148" s="8">
        <v>1199.8</v>
      </c>
      <c r="F148" s="8">
        <v>1187.2</v>
      </c>
      <c r="G148" s="8"/>
      <c r="H148" s="9">
        <f t="shared" si="234"/>
        <v>-10495.799999999925</v>
      </c>
      <c r="I148" s="10"/>
      <c r="J148" s="11">
        <f t="shared" si="230"/>
        <v>-12.599999999999909</v>
      </c>
      <c r="K148" s="12">
        <f t="shared" si="235"/>
        <v>-10495.799999999925</v>
      </c>
    </row>
    <row r="149" spans="1:11" s="13" customFormat="1" ht="18" customHeight="1">
      <c r="A149" s="5">
        <v>43263</v>
      </c>
      <c r="B149" s="6" t="s">
        <v>45</v>
      </c>
      <c r="C149" s="7">
        <v>1008</v>
      </c>
      <c r="D149" s="14" t="s">
        <v>14</v>
      </c>
      <c r="E149" s="8">
        <v>992</v>
      </c>
      <c r="F149" s="8">
        <v>1006.8</v>
      </c>
      <c r="G149" s="8"/>
      <c r="H149" s="9">
        <f t="shared" si="234"/>
        <v>14918.399999999954</v>
      </c>
      <c r="I149" s="10"/>
      <c r="J149" s="11">
        <f t="shared" si="230"/>
        <v>14.799999999999955</v>
      </c>
      <c r="K149" s="12">
        <f t="shared" si="235"/>
        <v>14918.399999999954</v>
      </c>
    </row>
    <row r="150" spans="1:11" s="13" customFormat="1" ht="18" customHeight="1">
      <c r="A150" s="5">
        <v>43262</v>
      </c>
      <c r="B150" s="14" t="s">
        <v>46</v>
      </c>
      <c r="C150" s="7">
        <v>5319</v>
      </c>
      <c r="D150" s="14" t="s">
        <v>14</v>
      </c>
      <c r="E150" s="8">
        <v>188</v>
      </c>
      <c r="F150" s="8">
        <v>190.8</v>
      </c>
      <c r="G150" s="8"/>
      <c r="H150" s="9">
        <f t="shared" si="234"/>
        <v>14893.200000000061</v>
      </c>
      <c r="I150" s="10"/>
      <c r="J150" s="11">
        <f t="shared" si="230"/>
        <v>2.8000000000000114</v>
      </c>
      <c r="K150" s="12">
        <f t="shared" si="235"/>
        <v>14893.200000000061</v>
      </c>
    </row>
    <row r="151" spans="1:11" s="22" customFormat="1" ht="18" customHeight="1">
      <c r="A151" s="16">
        <v>43262</v>
      </c>
      <c r="B151" s="17" t="s">
        <v>47</v>
      </c>
      <c r="C151" s="18">
        <v>682</v>
      </c>
      <c r="D151" s="17" t="s">
        <v>14</v>
      </c>
      <c r="E151" s="19">
        <v>1466.15</v>
      </c>
      <c r="F151" s="19">
        <v>1488.25</v>
      </c>
      <c r="G151" s="19">
        <v>1514.5</v>
      </c>
      <c r="H151" s="20">
        <f t="shared" si="234"/>
        <v>15072.199999999939</v>
      </c>
      <c r="I151" s="21">
        <f>(IF(D151="SHORT",IF(H151="",0,F151-G151),IF(H151="",0,G151-F151)))*C151</f>
        <v>17902.5</v>
      </c>
      <c r="J151" s="11">
        <f t="shared" si="230"/>
        <v>48.349999999999909</v>
      </c>
      <c r="K151" s="12">
        <f t="shared" si="235"/>
        <v>32974.699999999939</v>
      </c>
    </row>
    <row r="152" spans="1:11" s="13" customFormat="1" ht="18" customHeight="1">
      <c r="A152" s="5">
        <v>43257</v>
      </c>
      <c r="B152" s="14" t="s">
        <v>22</v>
      </c>
      <c r="C152" s="7">
        <v>860</v>
      </c>
      <c r="D152" s="14" t="s">
        <v>14</v>
      </c>
      <c r="E152" s="8">
        <v>1161.7</v>
      </c>
      <c r="F152" s="8">
        <v>1170</v>
      </c>
      <c r="G152" s="8"/>
      <c r="H152" s="9">
        <f t="shared" si="234"/>
        <v>7137.9999999999609</v>
      </c>
      <c r="I152" s="10"/>
      <c r="J152" s="11">
        <f t="shared" si="230"/>
        <v>8.2999999999999545</v>
      </c>
      <c r="K152" s="12">
        <f t="shared" si="235"/>
        <v>7137.9999999999609</v>
      </c>
    </row>
    <row r="153" spans="1:11" s="13" customFormat="1" ht="18" customHeight="1">
      <c r="A153" s="5">
        <v>43256</v>
      </c>
      <c r="B153" s="6" t="s">
        <v>48</v>
      </c>
      <c r="C153" s="7">
        <v>490</v>
      </c>
      <c r="D153" s="6" t="s">
        <v>12</v>
      </c>
      <c r="E153" s="8">
        <v>2037</v>
      </c>
      <c r="F153" s="8">
        <v>2050.8000000000002</v>
      </c>
      <c r="G153" s="8"/>
      <c r="H153" s="9">
        <f t="shared" si="234"/>
        <v>-6762.0000000000891</v>
      </c>
      <c r="I153" s="10"/>
      <c r="J153" s="11">
        <f t="shared" si="230"/>
        <v>-13.800000000000182</v>
      </c>
      <c r="K153" s="12">
        <f t="shared" si="235"/>
        <v>-6762.0000000000891</v>
      </c>
    </row>
    <row r="154" spans="1:11" s="13" customFormat="1" ht="18" customHeight="1">
      <c r="A154" s="5">
        <v>43255</v>
      </c>
      <c r="B154" s="14" t="s">
        <v>49</v>
      </c>
      <c r="C154" s="7">
        <v>300</v>
      </c>
      <c r="D154" s="6" t="s">
        <v>14</v>
      </c>
      <c r="E154" s="8">
        <v>3323</v>
      </c>
      <c r="F154" s="8">
        <v>3288</v>
      </c>
      <c r="G154" s="8"/>
      <c r="H154" s="9">
        <f t="shared" si="234"/>
        <v>-10500</v>
      </c>
      <c r="I154" s="10"/>
      <c r="J154" s="11">
        <f t="shared" si="230"/>
        <v>-35</v>
      </c>
      <c r="K154" s="12">
        <f t="shared" si="235"/>
        <v>-10500</v>
      </c>
    </row>
    <row r="155" spans="1:11" s="13" customFormat="1" ht="18" customHeight="1">
      <c r="A155" s="23">
        <v>43252</v>
      </c>
      <c r="B155" s="6" t="s">
        <v>50</v>
      </c>
      <c r="C155" s="7">
        <v>852</v>
      </c>
      <c r="D155" s="6" t="s">
        <v>12</v>
      </c>
      <c r="E155" s="8">
        <v>1172.45</v>
      </c>
      <c r="F155" s="8">
        <v>1166</v>
      </c>
      <c r="G155" s="8"/>
      <c r="H155" s="9">
        <f t="shared" si="234"/>
        <v>5495.4000000000387</v>
      </c>
      <c r="I155" s="10"/>
      <c r="J155" s="11">
        <f t="shared" si="230"/>
        <v>6.4500000000000455</v>
      </c>
      <c r="K155" s="12">
        <f t="shared" si="235"/>
        <v>5495.4000000000387</v>
      </c>
    </row>
    <row r="156" spans="1:11" ht="21">
      <c r="A156" s="24"/>
      <c r="B156" s="25"/>
      <c r="C156" s="25"/>
      <c r="D156" s="25"/>
      <c r="E156" s="25"/>
      <c r="F156" s="41" t="s">
        <v>93</v>
      </c>
      <c r="G156" s="42"/>
      <c r="H156" s="42"/>
      <c r="I156" s="43"/>
      <c r="J156" s="44">
        <f>SUM(K137:L155)</f>
        <v>90800.150000000227</v>
      </c>
      <c r="K156" s="45"/>
    </row>
    <row r="157" spans="1:11" s="13" customFormat="1" ht="18" customHeight="1">
      <c r="A157" s="23">
        <v>43248</v>
      </c>
      <c r="B157" s="6" t="s">
        <v>51</v>
      </c>
      <c r="C157" s="7">
        <v>472</v>
      </c>
      <c r="D157" s="14" t="s">
        <v>14</v>
      </c>
      <c r="E157" s="8">
        <v>2115</v>
      </c>
      <c r="F157" s="8">
        <v>2093.4</v>
      </c>
      <c r="G157" s="8"/>
      <c r="H157" s="9">
        <f t="shared" si="234"/>
        <v>-10195.199999999957</v>
      </c>
      <c r="I157" s="10"/>
      <c r="J157" s="11">
        <f t="shared" si="230"/>
        <v>-21.599999999999909</v>
      </c>
      <c r="K157" s="12">
        <f t="shared" si="235"/>
        <v>-10195.199999999957</v>
      </c>
    </row>
    <row r="158" spans="1:11" s="13" customFormat="1" ht="18" customHeight="1">
      <c r="A158" s="5">
        <v>43245</v>
      </c>
      <c r="B158" s="14" t="s">
        <v>52</v>
      </c>
      <c r="C158" s="7">
        <v>1823</v>
      </c>
      <c r="D158" s="14" t="s">
        <v>14</v>
      </c>
      <c r="E158" s="8">
        <v>548.5</v>
      </c>
      <c r="F158" s="8">
        <v>556.70000000000005</v>
      </c>
      <c r="G158" s="8"/>
      <c r="H158" s="9">
        <f t="shared" si="234"/>
        <v>14948.600000000082</v>
      </c>
      <c r="I158" s="10"/>
      <c r="J158" s="11">
        <f t="shared" si="230"/>
        <v>8.2000000000000455</v>
      </c>
      <c r="K158" s="12">
        <f t="shared" si="235"/>
        <v>14948.600000000082</v>
      </c>
    </row>
    <row r="159" spans="1:11" s="13" customFormat="1" ht="18" customHeight="1">
      <c r="A159" s="5">
        <v>43244</v>
      </c>
      <c r="B159" s="6" t="s">
        <v>53</v>
      </c>
      <c r="C159" s="7">
        <v>4012</v>
      </c>
      <c r="D159" s="14" t="s">
        <v>14</v>
      </c>
      <c r="E159" s="8">
        <v>249.25</v>
      </c>
      <c r="F159" s="8">
        <v>252.95</v>
      </c>
      <c r="G159" s="8"/>
      <c r="H159" s="9">
        <f t="shared" si="234"/>
        <v>14844.399999999954</v>
      </c>
      <c r="I159" s="10"/>
      <c r="J159" s="11">
        <f t="shared" si="230"/>
        <v>3.6999999999999886</v>
      </c>
      <c r="K159" s="12">
        <f t="shared" si="235"/>
        <v>14844.399999999954</v>
      </c>
    </row>
    <row r="160" spans="1:11" s="13" customFormat="1" ht="18" customHeight="1">
      <c r="A160" s="5">
        <v>43242</v>
      </c>
      <c r="B160" s="14" t="s">
        <v>25</v>
      </c>
      <c r="C160" s="7">
        <v>965</v>
      </c>
      <c r="D160" s="14" t="s">
        <v>14</v>
      </c>
      <c r="E160" s="8">
        <v>1036.25</v>
      </c>
      <c r="F160" s="8">
        <v>1040.5</v>
      </c>
      <c r="G160" s="8"/>
      <c r="H160" s="9">
        <f t="shared" si="234"/>
        <v>4101.25</v>
      </c>
      <c r="I160" s="10"/>
      <c r="J160" s="11">
        <f t="shared" si="230"/>
        <v>4.25</v>
      </c>
      <c r="K160" s="12">
        <f t="shared" si="235"/>
        <v>4101.25</v>
      </c>
    </row>
    <row r="161" spans="1:11" s="13" customFormat="1" ht="18" customHeight="1">
      <c r="A161" s="5">
        <v>43241</v>
      </c>
      <c r="B161" s="6" t="s">
        <v>54</v>
      </c>
      <c r="C161" s="7">
        <v>750</v>
      </c>
      <c r="D161" s="6" t="s">
        <v>12</v>
      </c>
      <c r="E161" s="8">
        <v>1332</v>
      </c>
      <c r="F161" s="8">
        <v>1312</v>
      </c>
      <c r="G161" s="8"/>
      <c r="H161" s="9">
        <f t="shared" si="234"/>
        <v>15000</v>
      </c>
      <c r="I161" s="10"/>
      <c r="J161" s="11">
        <f t="shared" si="230"/>
        <v>20</v>
      </c>
      <c r="K161" s="12">
        <f t="shared" si="235"/>
        <v>15000</v>
      </c>
    </row>
    <row r="162" spans="1:11" s="13" customFormat="1" ht="18" customHeight="1">
      <c r="A162" s="5">
        <v>43238</v>
      </c>
      <c r="B162" s="6" t="s">
        <v>55</v>
      </c>
      <c r="C162" s="7">
        <v>8760</v>
      </c>
      <c r="D162" s="6" t="s">
        <v>12</v>
      </c>
      <c r="E162" s="8">
        <v>114.15</v>
      </c>
      <c r="F162" s="8">
        <v>112.5</v>
      </c>
      <c r="G162" s="8"/>
      <c r="H162" s="9">
        <f t="shared" si="234"/>
        <v>14454.000000000049</v>
      </c>
      <c r="I162" s="10"/>
      <c r="J162" s="11">
        <f t="shared" si="230"/>
        <v>1.6500000000000057</v>
      </c>
      <c r="K162" s="12">
        <f t="shared" si="235"/>
        <v>14454.000000000049</v>
      </c>
    </row>
    <row r="163" spans="1:11" s="13" customFormat="1" ht="18" customHeight="1">
      <c r="A163" s="5">
        <v>43235</v>
      </c>
      <c r="B163" s="6" t="s">
        <v>37</v>
      </c>
      <c r="C163" s="7">
        <v>5991</v>
      </c>
      <c r="D163" s="6" t="s">
        <v>12</v>
      </c>
      <c r="E163" s="8">
        <v>166.9</v>
      </c>
      <c r="F163" s="8">
        <v>165.75</v>
      </c>
      <c r="G163" s="8"/>
      <c r="H163" s="9">
        <f t="shared" si="234"/>
        <v>6889.6500000000342</v>
      </c>
      <c r="I163" s="10"/>
      <c r="J163" s="11">
        <f t="shared" si="230"/>
        <v>1.1500000000000057</v>
      </c>
      <c r="K163" s="12">
        <f t="shared" si="235"/>
        <v>6889.6500000000342</v>
      </c>
    </row>
    <row r="164" spans="1:11" s="13" customFormat="1" ht="18" customHeight="1">
      <c r="A164" s="5">
        <v>43235</v>
      </c>
      <c r="B164" s="6" t="s">
        <v>56</v>
      </c>
      <c r="C164" s="7">
        <v>2672</v>
      </c>
      <c r="D164" s="6" t="s">
        <v>14</v>
      </c>
      <c r="E164" s="8">
        <v>374.25</v>
      </c>
      <c r="F164" s="8">
        <v>370.3</v>
      </c>
      <c r="G164" s="8"/>
      <c r="H164" s="9">
        <f t="shared" si="234"/>
        <v>-10554.399999999969</v>
      </c>
      <c r="I164" s="10"/>
      <c r="J164" s="11">
        <f t="shared" si="230"/>
        <v>-3.9499999999999882</v>
      </c>
      <c r="K164" s="12">
        <f t="shared" si="235"/>
        <v>-10554.399999999969</v>
      </c>
    </row>
    <row r="165" spans="1:11" s="13" customFormat="1" ht="18" customHeight="1">
      <c r="A165" s="5">
        <v>43234</v>
      </c>
      <c r="B165" s="6" t="s">
        <v>57</v>
      </c>
      <c r="C165" s="7">
        <v>1855</v>
      </c>
      <c r="D165" s="6" t="s">
        <v>14</v>
      </c>
      <c r="E165" s="8">
        <v>539</v>
      </c>
      <c r="F165" s="8">
        <v>547</v>
      </c>
      <c r="G165" s="8"/>
      <c r="H165" s="9">
        <f t="shared" si="234"/>
        <v>14840</v>
      </c>
      <c r="I165" s="10"/>
      <c r="J165" s="11">
        <f t="shared" si="230"/>
        <v>8</v>
      </c>
      <c r="K165" s="12">
        <f t="shared" si="235"/>
        <v>14840</v>
      </c>
    </row>
    <row r="166" spans="1:11" s="13" customFormat="1" ht="18" customHeight="1">
      <c r="A166" s="5">
        <v>43231</v>
      </c>
      <c r="B166" s="6" t="s">
        <v>22</v>
      </c>
      <c r="C166" s="7">
        <v>869</v>
      </c>
      <c r="D166" s="6" t="s">
        <v>14</v>
      </c>
      <c r="E166" s="8">
        <v>1150.5</v>
      </c>
      <c r="F166" s="8">
        <v>1167.75</v>
      </c>
      <c r="G166" s="8"/>
      <c r="H166" s="9">
        <f t="shared" si="234"/>
        <v>14990.25</v>
      </c>
      <c r="I166" s="10"/>
      <c r="J166" s="11">
        <f t="shared" si="230"/>
        <v>17.25</v>
      </c>
      <c r="K166" s="12">
        <f t="shared" si="235"/>
        <v>14990.25</v>
      </c>
    </row>
    <row r="167" spans="1:11" s="13" customFormat="1" ht="18" customHeight="1">
      <c r="A167" s="5">
        <v>43230</v>
      </c>
      <c r="B167" s="6" t="s">
        <v>58</v>
      </c>
      <c r="C167" s="7">
        <v>1078</v>
      </c>
      <c r="D167" s="6" t="s">
        <v>12</v>
      </c>
      <c r="E167" s="8">
        <v>927.45</v>
      </c>
      <c r="F167" s="8">
        <v>930.2</v>
      </c>
      <c r="G167" s="8"/>
      <c r="H167" s="9">
        <f t="shared" si="234"/>
        <v>-2964.5</v>
      </c>
      <c r="I167" s="10"/>
      <c r="J167" s="11">
        <f t="shared" si="230"/>
        <v>-2.75</v>
      </c>
      <c r="K167" s="12">
        <f t="shared" si="235"/>
        <v>-2964.5</v>
      </c>
    </row>
    <row r="168" spans="1:11" s="13" customFormat="1" ht="18" customHeight="1">
      <c r="A168" s="5">
        <v>43229</v>
      </c>
      <c r="B168" s="6" t="s">
        <v>59</v>
      </c>
      <c r="C168" s="7">
        <v>3465</v>
      </c>
      <c r="D168" s="6" t="s">
        <v>14</v>
      </c>
      <c r="E168" s="8">
        <v>288.60000000000002</v>
      </c>
      <c r="F168" s="8">
        <v>290.2</v>
      </c>
      <c r="G168" s="8"/>
      <c r="H168" s="9">
        <f t="shared" si="234"/>
        <v>5543.9999999998818</v>
      </c>
      <c r="I168" s="10"/>
      <c r="J168" s="11">
        <f t="shared" si="230"/>
        <v>1.5999999999999659</v>
      </c>
      <c r="K168" s="12">
        <f t="shared" si="235"/>
        <v>5543.9999999998818</v>
      </c>
    </row>
    <row r="169" spans="1:11" s="13" customFormat="1" ht="18" customHeight="1">
      <c r="A169" s="5">
        <v>43229</v>
      </c>
      <c r="B169" s="6" t="s">
        <v>60</v>
      </c>
      <c r="C169" s="7">
        <v>1635</v>
      </c>
      <c r="D169" s="6" t="s">
        <v>14</v>
      </c>
      <c r="E169" s="8">
        <v>611.4</v>
      </c>
      <c r="F169" s="8">
        <v>613</v>
      </c>
      <c r="G169" s="8"/>
      <c r="H169" s="9">
        <f t="shared" si="234"/>
        <v>2616.0000000000373</v>
      </c>
      <c r="I169" s="10"/>
      <c r="J169" s="11">
        <f t="shared" si="230"/>
        <v>1.6000000000000227</v>
      </c>
      <c r="K169" s="12">
        <f t="shared" si="235"/>
        <v>2616.0000000000373</v>
      </c>
    </row>
    <row r="170" spans="1:11" s="13" customFormat="1" ht="18" customHeight="1">
      <c r="A170" s="5">
        <v>43228</v>
      </c>
      <c r="B170" s="6" t="s">
        <v>61</v>
      </c>
      <c r="C170" s="7">
        <v>5950</v>
      </c>
      <c r="D170" s="6" t="s">
        <v>14</v>
      </c>
      <c r="E170" s="8">
        <v>168.05</v>
      </c>
      <c r="F170" s="8">
        <v>170</v>
      </c>
      <c r="G170" s="8"/>
      <c r="H170" s="9">
        <f t="shared" si="234"/>
        <v>11602.499999999933</v>
      </c>
      <c r="I170" s="10"/>
      <c r="J170" s="11">
        <f t="shared" si="230"/>
        <v>1.9499999999999886</v>
      </c>
      <c r="K170" s="12">
        <f t="shared" si="235"/>
        <v>11602.499999999933</v>
      </c>
    </row>
    <row r="171" spans="1:11" s="13" customFormat="1" ht="18" customHeight="1">
      <c r="A171" s="5">
        <v>43227</v>
      </c>
      <c r="B171" s="6" t="s">
        <v>38</v>
      </c>
      <c r="C171" s="7">
        <v>1149</v>
      </c>
      <c r="D171" s="6" t="s">
        <v>14</v>
      </c>
      <c r="E171" s="8">
        <v>870</v>
      </c>
      <c r="F171" s="8">
        <v>883.05</v>
      </c>
      <c r="G171" s="8"/>
      <c r="H171" s="9">
        <f t="shared" si="234"/>
        <v>14994.449999999948</v>
      </c>
      <c r="I171" s="10"/>
      <c r="J171" s="11">
        <f t="shared" si="230"/>
        <v>13.049999999999955</v>
      </c>
      <c r="K171" s="12">
        <f t="shared" si="235"/>
        <v>14994.449999999948</v>
      </c>
    </row>
    <row r="172" spans="1:11" s="13" customFormat="1" ht="18" customHeight="1">
      <c r="A172" s="5">
        <v>43223</v>
      </c>
      <c r="B172" s="6" t="s">
        <v>16</v>
      </c>
      <c r="C172" s="7">
        <v>10178</v>
      </c>
      <c r="D172" s="6" t="s">
        <v>12</v>
      </c>
      <c r="E172" s="8">
        <v>98.25</v>
      </c>
      <c r="F172" s="8">
        <v>96.75</v>
      </c>
      <c r="G172" s="8"/>
      <c r="H172" s="9">
        <f t="shared" si="234"/>
        <v>15267</v>
      </c>
      <c r="I172" s="10"/>
      <c r="J172" s="11">
        <f t="shared" si="230"/>
        <v>1.5</v>
      </c>
      <c r="K172" s="12">
        <f t="shared" si="235"/>
        <v>15267</v>
      </c>
    </row>
    <row r="173" spans="1:11" s="13" customFormat="1" ht="18" customHeight="1">
      <c r="A173" s="5">
        <v>43222</v>
      </c>
      <c r="B173" s="6" t="s">
        <v>17</v>
      </c>
      <c r="C173" s="7">
        <v>1117</v>
      </c>
      <c r="D173" s="6" t="s">
        <v>14</v>
      </c>
      <c r="E173" s="8">
        <v>895</v>
      </c>
      <c r="F173" s="8">
        <v>885.6</v>
      </c>
      <c r="G173" s="8"/>
      <c r="H173" s="9">
        <f t="shared" si="234"/>
        <v>-10499.799999999974</v>
      </c>
      <c r="I173" s="10"/>
      <c r="J173" s="11">
        <f t="shared" si="230"/>
        <v>-9.3999999999999773</v>
      </c>
      <c r="K173" s="12">
        <f t="shared" si="235"/>
        <v>-10499.799999999974</v>
      </c>
    </row>
    <row r="174" spans="1:11" ht="21">
      <c r="A174" s="24"/>
      <c r="B174" s="25"/>
      <c r="C174" s="25"/>
      <c r="D174" s="25"/>
      <c r="E174" s="25"/>
      <c r="F174" s="41" t="s">
        <v>93</v>
      </c>
      <c r="G174" s="42"/>
      <c r="H174" s="42"/>
      <c r="I174" s="43"/>
      <c r="J174" s="44">
        <f>SUM(K157:K173)</f>
        <v>115878.20000000003</v>
      </c>
      <c r="K174" s="45"/>
    </row>
    <row r="175" spans="1:11" s="13" customFormat="1" ht="18" customHeight="1">
      <c r="A175" s="5">
        <v>43220</v>
      </c>
      <c r="B175" s="6" t="s">
        <v>17</v>
      </c>
      <c r="C175" s="7">
        <v>1162</v>
      </c>
      <c r="D175" s="6" t="s">
        <v>14</v>
      </c>
      <c r="E175" s="8">
        <v>860.5</v>
      </c>
      <c r="F175" s="8">
        <v>864.35</v>
      </c>
      <c r="G175" s="8"/>
      <c r="H175" s="9">
        <f t="shared" si="234"/>
        <v>4473.7000000000262</v>
      </c>
      <c r="I175" s="10"/>
      <c r="J175" s="11">
        <f t="shared" si="230"/>
        <v>3.8500000000000227</v>
      </c>
      <c r="K175" s="12">
        <f t="shared" si="235"/>
        <v>4473.7000000000262</v>
      </c>
    </row>
    <row r="176" spans="1:11" s="22" customFormat="1" ht="18" customHeight="1">
      <c r="A176" s="16">
        <v>43217</v>
      </c>
      <c r="B176" s="17" t="s">
        <v>11</v>
      </c>
      <c r="C176" s="18">
        <v>4049</v>
      </c>
      <c r="D176" s="17" t="s">
        <v>14</v>
      </c>
      <c r="E176" s="19">
        <v>246.95</v>
      </c>
      <c r="F176" s="19">
        <v>250.65</v>
      </c>
      <c r="G176" s="19">
        <v>255.05</v>
      </c>
      <c r="H176" s="20">
        <f t="shared" si="234"/>
        <v>14981.300000000068</v>
      </c>
      <c r="I176" s="21">
        <f>(IF(D176="SHORT",IF(H176="",0,F176-G176),IF(H176="",0,G176-F176)))*C176</f>
        <v>17815.600000000024</v>
      </c>
      <c r="J176" s="11">
        <f t="shared" ref="J176:J218" si="236">(H176+I176)/C176</f>
        <v>8.1000000000000245</v>
      </c>
      <c r="K176" s="12">
        <f t="shared" si="235"/>
        <v>32796.900000000096</v>
      </c>
    </row>
    <row r="177" spans="1:11" s="22" customFormat="1" ht="18" customHeight="1">
      <c r="A177" s="16">
        <v>43216</v>
      </c>
      <c r="B177" s="17" t="s">
        <v>62</v>
      </c>
      <c r="C177" s="18">
        <v>3063</v>
      </c>
      <c r="D177" s="17" t="s">
        <v>14</v>
      </c>
      <c r="E177" s="19">
        <v>326.39999999999998</v>
      </c>
      <c r="F177" s="19">
        <v>331</v>
      </c>
      <c r="G177" s="19">
        <v>336.75</v>
      </c>
      <c r="H177" s="20">
        <f t="shared" si="234"/>
        <v>14089.80000000007</v>
      </c>
      <c r="I177" s="21">
        <f>(IF(D177="SHORT",IF(H177="",0,F177-G177),IF(H177="",0,G177-F177)))*C177</f>
        <v>17612.25</v>
      </c>
      <c r="J177" s="11">
        <f t="shared" si="236"/>
        <v>10.350000000000023</v>
      </c>
      <c r="K177" s="12">
        <f t="shared" si="235"/>
        <v>31702.050000000068</v>
      </c>
    </row>
    <row r="178" spans="1:11" s="13" customFormat="1" ht="18" customHeight="1">
      <c r="A178" s="5">
        <v>43215</v>
      </c>
      <c r="B178" s="6" t="s">
        <v>63</v>
      </c>
      <c r="C178" s="7">
        <v>2274</v>
      </c>
      <c r="D178" s="6" t="s">
        <v>14</v>
      </c>
      <c r="E178" s="8">
        <v>439.7</v>
      </c>
      <c r="F178" s="8">
        <v>445.6</v>
      </c>
      <c r="G178" s="8"/>
      <c r="H178" s="9">
        <f t="shared" si="234"/>
        <v>13416.600000000077</v>
      </c>
      <c r="I178" s="10"/>
      <c r="J178" s="11">
        <f t="shared" si="236"/>
        <v>5.9000000000000341</v>
      </c>
      <c r="K178" s="12">
        <f t="shared" si="235"/>
        <v>13416.600000000077</v>
      </c>
    </row>
    <row r="179" spans="1:11" s="13" customFormat="1" ht="18" customHeight="1">
      <c r="A179" s="5">
        <v>43214</v>
      </c>
      <c r="B179" s="6" t="s">
        <v>64</v>
      </c>
      <c r="C179" s="7">
        <v>3442</v>
      </c>
      <c r="D179" s="6" t="s">
        <v>14</v>
      </c>
      <c r="E179" s="8">
        <v>290.5</v>
      </c>
      <c r="F179" s="8">
        <v>287.39999999999998</v>
      </c>
      <c r="G179" s="8"/>
      <c r="H179" s="9">
        <f t="shared" si="234"/>
        <v>-10670.200000000079</v>
      </c>
      <c r="I179" s="10"/>
      <c r="J179" s="11">
        <f t="shared" si="236"/>
        <v>-3.1000000000000227</v>
      </c>
      <c r="K179" s="12">
        <f t="shared" si="235"/>
        <v>-10670.200000000079</v>
      </c>
    </row>
    <row r="180" spans="1:11" s="13" customFormat="1" ht="18" customHeight="1">
      <c r="A180" s="5">
        <v>43213</v>
      </c>
      <c r="B180" s="6" t="s">
        <v>26</v>
      </c>
      <c r="C180" s="7">
        <v>986</v>
      </c>
      <c r="D180" s="6" t="s">
        <v>14</v>
      </c>
      <c r="E180" s="8">
        <v>1013.5</v>
      </c>
      <c r="F180" s="8">
        <v>1022.5</v>
      </c>
      <c r="G180" s="8"/>
      <c r="H180" s="9">
        <f t="shared" si="234"/>
        <v>8874</v>
      </c>
      <c r="I180" s="10"/>
      <c r="J180" s="11">
        <f t="shared" si="236"/>
        <v>9</v>
      </c>
      <c r="K180" s="12">
        <f t="shared" si="235"/>
        <v>8874</v>
      </c>
    </row>
    <row r="181" spans="1:11" s="13" customFormat="1" ht="18" customHeight="1">
      <c r="A181" s="5">
        <v>43210</v>
      </c>
      <c r="B181" s="6" t="s">
        <v>65</v>
      </c>
      <c r="C181" s="7">
        <v>2610</v>
      </c>
      <c r="D181" s="6" t="s">
        <v>12</v>
      </c>
      <c r="E181" s="8">
        <v>383</v>
      </c>
      <c r="F181" s="8">
        <v>381.5</v>
      </c>
      <c r="G181" s="8"/>
      <c r="H181" s="9">
        <f t="shared" si="234"/>
        <v>3915</v>
      </c>
      <c r="I181" s="10"/>
      <c r="J181" s="11">
        <f t="shared" si="236"/>
        <v>1.5</v>
      </c>
      <c r="K181" s="12">
        <f t="shared" si="235"/>
        <v>3915</v>
      </c>
    </row>
    <row r="182" spans="1:11" s="22" customFormat="1" ht="18" customHeight="1">
      <c r="A182" s="16">
        <v>43210</v>
      </c>
      <c r="B182" s="17" t="s">
        <v>66</v>
      </c>
      <c r="C182" s="18">
        <v>13422</v>
      </c>
      <c r="D182" s="17" t="s">
        <v>14</v>
      </c>
      <c r="E182" s="19">
        <v>74.5</v>
      </c>
      <c r="F182" s="19">
        <v>75.599999999999994</v>
      </c>
      <c r="G182" s="19">
        <v>76.95</v>
      </c>
      <c r="H182" s="20">
        <f t="shared" si="234"/>
        <v>14764.199999999924</v>
      </c>
      <c r="I182" s="21">
        <f>(IF(D182="SHORT",IF(H182="",0,F182-G182),IF(H182="",0,G182-F182)))*C182</f>
        <v>18119.700000000114</v>
      </c>
      <c r="J182" s="11">
        <f t="shared" si="236"/>
        <v>2.4500000000000028</v>
      </c>
      <c r="K182" s="12">
        <f t="shared" si="235"/>
        <v>32883.900000000038</v>
      </c>
    </row>
    <row r="183" spans="1:11" s="13" customFormat="1" ht="18" customHeight="1">
      <c r="A183" s="5">
        <v>43209</v>
      </c>
      <c r="B183" s="6" t="s">
        <v>67</v>
      </c>
      <c r="C183" s="7">
        <v>3809</v>
      </c>
      <c r="D183" s="6" t="s">
        <v>14</v>
      </c>
      <c r="E183" s="8">
        <v>262.5</v>
      </c>
      <c r="F183" s="8">
        <v>264</v>
      </c>
      <c r="G183" s="8"/>
      <c r="H183" s="9">
        <f t="shared" si="234"/>
        <v>5713.5</v>
      </c>
      <c r="I183" s="10"/>
      <c r="J183" s="11">
        <f t="shared" si="236"/>
        <v>1.5</v>
      </c>
      <c r="K183" s="12">
        <f t="shared" si="235"/>
        <v>5713.5</v>
      </c>
    </row>
    <row r="184" spans="1:11" s="13" customFormat="1" ht="18" customHeight="1">
      <c r="A184" s="5">
        <v>43209</v>
      </c>
      <c r="B184" s="6" t="s">
        <v>68</v>
      </c>
      <c r="C184" s="7">
        <v>3496</v>
      </c>
      <c r="D184" s="6" t="s">
        <v>14</v>
      </c>
      <c r="E184" s="8">
        <v>286</v>
      </c>
      <c r="F184" s="8">
        <v>282.95</v>
      </c>
      <c r="G184" s="8"/>
      <c r="H184" s="9">
        <f t="shared" ref="H184:H218" si="237">(IF(D184="SHORT",E184-F184,IF(D184="LONG",F184-E184)))*C184</f>
        <v>-10662.800000000039</v>
      </c>
      <c r="I184" s="10"/>
      <c r="J184" s="11">
        <f t="shared" si="236"/>
        <v>-3.0500000000000114</v>
      </c>
      <c r="K184" s="12">
        <f t="shared" si="235"/>
        <v>-10662.800000000039</v>
      </c>
    </row>
    <row r="185" spans="1:11" s="13" customFormat="1" ht="18" customHeight="1">
      <c r="A185" s="5">
        <v>43206</v>
      </c>
      <c r="B185" s="6" t="s">
        <v>69</v>
      </c>
      <c r="C185" s="7">
        <v>6693</v>
      </c>
      <c r="D185" s="6" t="s">
        <v>14</v>
      </c>
      <c r="E185" s="8">
        <v>149.4</v>
      </c>
      <c r="F185" s="8">
        <v>150.75</v>
      </c>
      <c r="G185" s="8"/>
      <c r="H185" s="9">
        <f t="shared" si="237"/>
        <v>9035.5499999999611</v>
      </c>
      <c r="I185" s="10"/>
      <c r="J185" s="11">
        <f t="shared" si="236"/>
        <v>1.3499999999999941</v>
      </c>
      <c r="K185" s="12">
        <f t="shared" si="235"/>
        <v>9035.5499999999611</v>
      </c>
    </row>
    <row r="186" spans="1:11" s="13" customFormat="1" ht="18" customHeight="1">
      <c r="A186" s="5">
        <v>43202</v>
      </c>
      <c r="B186" s="6" t="s">
        <v>70</v>
      </c>
      <c r="C186" s="7">
        <v>800</v>
      </c>
      <c r="D186" s="6" t="s">
        <v>14</v>
      </c>
      <c r="E186" s="8">
        <v>1250</v>
      </c>
      <c r="F186" s="8">
        <v>1236.8499999999999</v>
      </c>
      <c r="G186" s="8"/>
      <c r="H186" s="9">
        <f t="shared" si="237"/>
        <v>-10520.000000000073</v>
      </c>
      <c r="I186" s="10"/>
      <c r="J186" s="11">
        <f t="shared" si="236"/>
        <v>-13.150000000000091</v>
      </c>
      <c r="K186" s="12">
        <f t="shared" si="235"/>
        <v>-10520.000000000073</v>
      </c>
    </row>
    <row r="187" spans="1:11" s="13" customFormat="1" ht="18" customHeight="1">
      <c r="A187" s="5">
        <v>43201</v>
      </c>
      <c r="B187" s="6" t="s">
        <v>22</v>
      </c>
      <c r="C187" s="7">
        <v>877</v>
      </c>
      <c r="D187" s="6" t="s">
        <v>14</v>
      </c>
      <c r="E187" s="8">
        <v>1139.5</v>
      </c>
      <c r="F187" s="8">
        <v>1147.3499999999999</v>
      </c>
      <c r="G187" s="8"/>
      <c r="H187" s="9">
        <f t="shared" si="237"/>
        <v>6884.4499999999207</v>
      </c>
      <c r="I187" s="10"/>
      <c r="J187" s="11">
        <f t="shared" si="236"/>
        <v>7.8499999999999099</v>
      </c>
      <c r="K187" s="12">
        <f t="shared" si="235"/>
        <v>6884.4499999999207</v>
      </c>
    </row>
    <row r="188" spans="1:11" s="13" customFormat="1" ht="18" customHeight="1">
      <c r="A188" s="5">
        <v>43200</v>
      </c>
      <c r="B188" s="6" t="s">
        <v>71</v>
      </c>
      <c r="C188" s="7">
        <v>13717</v>
      </c>
      <c r="D188" s="6" t="s">
        <v>12</v>
      </c>
      <c r="E188" s="8">
        <v>72.900000000000006</v>
      </c>
      <c r="F188" s="8">
        <v>71.849999999999994</v>
      </c>
      <c r="G188" s="8"/>
      <c r="H188" s="9">
        <f t="shared" si="237"/>
        <v>14402.850000000157</v>
      </c>
      <c r="I188" s="10"/>
      <c r="J188" s="11">
        <f t="shared" si="236"/>
        <v>1.0500000000000114</v>
      </c>
      <c r="K188" s="12">
        <f t="shared" si="235"/>
        <v>14402.850000000157</v>
      </c>
    </row>
    <row r="189" spans="1:11" s="13" customFormat="1" ht="18" customHeight="1">
      <c r="A189" s="5">
        <v>43194</v>
      </c>
      <c r="B189" s="6" t="s">
        <v>72</v>
      </c>
      <c r="C189" s="7">
        <v>5770</v>
      </c>
      <c r="D189" s="6" t="s">
        <v>12</v>
      </c>
      <c r="E189" s="8">
        <v>173.3</v>
      </c>
      <c r="F189" s="8">
        <v>172</v>
      </c>
      <c r="G189" s="8"/>
      <c r="H189" s="9">
        <f t="shared" si="237"/>
        <v>7501.0000000000655</v>
      </c>
      <c r="I189" s="10"/>
      <c r="J189" s="11">
        <f t="shared" si="236"/>
        <v>1.3000000000000114</v>
      </c>
      <c r="K189" s="12">
        <f t="shared" si="235"/>
        <v>7501.0000000000655</v>
      </c>
    </row>
    <row r="190" spans="1:11" ht="21">
      <c r="A190" s="24"/>
      <c r="B190" s="25"/>
      <c r="C190" s="25"/>
      <c r="D190" s="25"/>
      <c r="E190" s="25"/>
      <c r="F190" s="41" t="s">
        <v>93</v>
      </c>
      <c r="G190" s="42"/>
      <c r="H190" s="42"/>
      <c r="I190" s="43"/>
      <c r="J190" s="44">
        <f>SUM(K175:K189)</f>
        <v>139746.50000000023</v>
      </c>
      <c r="K190" s="45"/>
    </row>
    <row r="191" spans="1:11" s="13" customFormat="1" ht="18" customHeight="1">
      <c r="A191" s="5">
        <v>43187</v>
      </c>
      <c r="B191" s="6" t="s">
        <v>73</v>
      </c>
      <c r="C191" s="7">
        <v>6997</v>
      </c>
      <c r="D191" s="6" t="s">
        <v>14</v>
      </c>
      <c r="E191" s="8">
        <v>142.9</v>
      </c>
      <c r="F191" s="8">
        <v>144.94999999999999</v>
      </c>
      <c r="G191" s="8"/>
      <c r="H191" s="9">
        <f t="shared" si="237"/>
        <v>14343.84999999988</v>
      </c>
      <c r="I191" s="10"/>
      <c r="J191" s="11">
        <f t="shared" si="236"/>
        <v>2.0499999999999829</v>
      </c>
      <c r="K191" s="12">
        <f t="shared" si="235"/>
        <v>14343.84999999988</v>
      </c>
    </row>
    <row r="192" spans="1:11" s="13" customFormat="1" ht="18" customHeight="1">
      <c r="A192" s="5">
        <v>43185</v>
      </c>
      <c r="B192" s="6" t="s">
        <v>74</v>
      </c>
      <c r="C192" s="7">
        <v>9461</v>
      </c>
      <c r="D192" s="6" t="s">
        <v>12</v>
      </c>
      <c r="E192" s="8">
        <v>84.55</v>
      </c>
      <c r="F192" s="8">
        <v>83.45</v>
      </c>
      <c r="G192" s="8"/>
      <c r="H192" s="9">
        <f t="shared" si="237"/>
        <v>10407.099999999946</v>
      </c>
      <c r="I192" s="10"/>
      <c r="J192" s="11">
        <f t="shared" si="236"/>
        <v>1.0999999999999943</v>
      </c>
      <c r="K192" s="12">
        <f t="shared" si="235"/>
        <v>10407.099999999946</v>
      </c>
    </row>
    <row r="193" spans="1:11" s="13" customFormat="1" ht="18" customHeight="1">
      <c r="A193" s="5">
        <v>43181</v>
      </c>
      <c r="B193" s="6" t="s">
        <v>75</v>
      </c>
      <c r="C193" s="7">
        <v>8796</v>
      </c>
      <c r="D193" s="6" t="s">
        <v>12</v>
      </c>
      <c r="E193" s="8">
        <v>90.95</v>
      </c>
      <c r="F193" s="8">
        <v>90.7</v>
      </c>
      <c r="G193" s="8"/>
      <c r="H193" s="9">
        <f t="shared" si="237"/>
        <v>2199</v>
      </c>
      <c r="I193" s="10"/>
      <c r="J193" s="11">
        <f t="shared" si="236"/>
        <v>0.25</v>
      </c>
      <c r="K193" s="12">
        <f t="shared" si="235"/>
        <v>2199</v>
      </c>
    </row>
    <row r="194" spans="1:11" s="13" customFormat="1" ht="18" customHeight="1">
      <c r="A194" s="23">
        <v>43178</v>
      </c>
      <c r="B194" s="6" t="s">
        <v>76</v>
      </c>
      <c r="C194" s="7">
        <v>249</v>
      </c>
      <c r="D194" s="6" t="s">
        <v>12</v>
      </c>
      <c r="E194" s="8">
        <v>4001</v>
      </c>
      <c r="F194" s="8">
        <v>3976</v>
      </c>
      <c r="G194" s="8"/>
      <c r="H194" s="9">
        <f t="shared" si="237"/>
        <v>6225</v>
      </c>
      <c r="I194" s="10"/>
      <c r="J194" s="11">
        <f t="shared" si="236"/>
        <v>25</v>
      </c>
      <c r="K194" s="12">
        <f t="shared" si="235"/>
        <v>6225</v>
      </c>
    </row>
    <row r="195" spans="1:11" s="13" customFormat="1" ht="18" customHeight="1">
      <c r="A195" s="5">
        <v>43173</v>
      </c>
      <c r="B195" s="6" t="s">
        <v>77</v>
      </c>
      <c r="C195" s="7">
        <v>1427</v>
      </c>
      <c r="D195" s="6" t="s">
        <v>12</v>
      </c>
      <c r="E195" s="8">
        <v>700.4</v>
      </c>
      <c r="F195" s="8">
        <v>707.75</v>
      </c>
      <c r="G195" s="8"/>
      <c r="H195" s="9">
        <f t="shared" si="237"/>
        <v>-10488.450000000032</v>
      </c>
      <c r="I195" s="10"/>
      <c r="J195" s="11">
        <f t="shared" si="236"/>
        <v>-7.3500000000000218</v>
      </c>
      <c r="K195" s="12">
        <f t="shared" si="235"/>
        <v>-10488.450000000032</v>
      </c>
    </row>
    <row r="196" spans="1:11" s="13" customFormat="1" ht="18" customHeight="1">
      <c r="A196" s="5">
        <v>43172</v>
      </c>
      <c r="B196" s="6" t="s">
        <v>78</v>
      </c>
      <c r="C196" s="7">
        <v>17391</v>
      </c>
      <c r="D196" s="6" t="s">
        <v>14</v>
      </c>
      <c r="E196" s="8">
        <v>57.5</v>
      </c>
      <c r="F196" s="8">
        <v>58.35</v>
      </c>
      <c r="G196" s="8"/>
      <c r="H196" s="9">
        <f t="shared" si="237"/>
        <v>14782.350000000024</v>
      </c>
      <c r="I196" s="10"/>
      <c r="J196" s="11">
        <f t="shared" si="236"/>
        <v>0.85000000000000142</v>
      </c>
      <c r="K196" s="12">
        <f t="shared" si="235"/>
        <v>14782.350000000024</v>
      </c>
    </row>
    <row r="197" spans="1:11" s="13" customFormat="1" ht="18" customHeight="1">
      <c r="A197" s="5">
        <v>43167</v>
      </c>
      <c r="B197" s="6" t="s">
        <v>79</v>
      </c>
      <c r="C197" s="7">
        <v>999</v>
      </c>
      <c r="D197" s="6" t="s">
        <v>12</v>
      </c>
      <c r="E197" s="8">
        <v>1000.5</v>
      </c>
      <c r="F197" s="8">
        <v>1002.45</v>
      </c>
      <c r="G197" s="8"/>
      <c r="H197" s="9">
        <f t="shared" si="237"/>
        <v>-1948.0500000000454</v>
      </c>
      <c r="I197" s="10"/>
      <c r="J197" s="11">
        <f t="shared" si="236"/>
        <v>-1.9500000000000455</v>
      </c>
      <c r="K197" s="12">
        <f t="shared" si="235"/>
        <v>-1948.0500000000454</v>
      </c>
    </row>
    <row r="198" spans="1:11" s="13" customFormat="1" ht="18" customHeight="1">
      <c r="A198" s="5">
        <v>43166</v>
      </c>
      <c r="B198" s="6" t="s">
        <v>47</v>
      </c>
      <c r="C198" s="7">
        <v>749</v>
      </c>
      <c r="D198" s="6" t="s">
        <v>12</v>
      </c>
      <c r="E198" s="8">
        <v>1334.15</v>
      </c>
      <c r="F198" s="8">
        <v>1314.15</v>
      </c>
      <c r="G198" s="8"/>
      <c r="H198" s="9">
        <f t="shared" si="237"/>
        <v>14980</v>
      </c>
      <c r="I198" s="10"/>
      <c r="J198" s="11">
        <f t="shared" si="236"/>
        <v>20</v>
      </c>
      <c r="K198" s="12">
        <f t="shared" si="235"/>
        <v>14980</v>
      </c>
    </row>
    <row r="199" spans="1:11" s="22" customFormat="1" ht="18" customHeight="1">
      <c r="A199" s="16">
        <v>43166</v>
      </c>
      <c r="B199" s="17" t="s">
        <v>80</v>
      </c>
      <c r="C199" s="18">
        <v>2105</v>
      </c>
      <c r="D199" s="17" t="s">
        <v>12</v>
      </c>
      <c r="E199" s="19">
        <v>475</v>
      </c>
      <c r="F199" s="19">
        <v>467.9</v>
      </c>
      <c r="G199" s="19">
        <v>459.9</v>
      </c>
      <c r="H199" s="20">
        <f t="shared" si="237"/>
        <v>14945.500000000047</v>
      </c>
      <c r="I199" s="21">
        <f>(IF(D199="SHORT",IF(H199="",0,F199-G199),IF(H199="",0,G199-F199)))*C199</f>
        <v>16840</v>
      </c>
      <c r="J199" s="11">
        <f t="shared" si="236"/>
        <v>15.100000000000023</v>
      </c>
      <c r="K199" s="12">
        <f t="shared" si="235"/>
        <v>31785.500000000047</v>
      </c>
    </row>
    <row r="200" spans="1:11" s="13" customFormat="1" ht="18" customHeight="1">
      <c r="A200" s="5">
        <v>43165</v>
      </c>
      <c r="B200" s="6" t="s">
        <v>81</v>
      </c>
      <c r="C200" s="7">
        <v>2829</v>
      </c>
      <c r="D200" s="6" t="s">
        <v>12</v>
      </c>
      <c r="E200" s="8">
        <v>353.45</v>
      </c>
      <c r="F200" s="8">
        <v>348.15</v>
      </c>
      <c r="G200" s="8"/>
      <c r="H200" s="9">
        <f t="shared" si="237"/>
        <v>14993.700000000032</v>
      </c>
      <c r="I200" s="10"/>
      <c r="J200" s="11">
        <f t="shared" si="236"/>
        <v>5.3000000000000114</v>
      </c>
      <c r="K200" s="12">
        <f t="shared" si="235"/>
        <v>14993.700000000032</v>
      </c>
    </row>
    <row r="201" spans="1:11" s="13" customFormat="1" ht="18" customHeight="1">
      <c r="A201" s="5">
        <v>43164</v>
      </c>
      <c r="B201" s="6" t="s">
        <v>82</v>
      </c>
      <c r="C201" s="7">
        <v>1746</v>
      </c>
      <c r="D201" s="6" t="s">
        <v>12</v>
      </c>
      <c r="E201" s="8">
        <v>572.45000000000005</v>
      </c>
      <c r="F201" s="8">
        <v>563.9</v>
      </c>
      <c r="G201" s="8"/>
      <c r="H201" s="9">
        <f t="shared" si="237"/>
        <v>14928.300000000119</v>
      </c>
      <c r="I201" s="10"/>
      <c r="J201" s="11">
        <f t="shared" si="236"/>
        <v>8.5500000000000682</v>
      </c>
      <c r="K201" s="12">
        <f t="shared" si="235"/>
        <v>14928.300000000119</v>
      </c>
    </row>
    <row r="202" spans="1:11" s="13" customFormat="1" ht="18" customHeight="1">
      <c r="A202" s="5">
        <v>43160</v>
      </c>
      <c r="B202" s="6" t="s">
        <v>83</v>
      </c>
      <c r="C202" s="7">
        <v>840</v>
      </c>
      <c r="D202" s="6" t="s">
        <v>14</v>
      </c>
      <c r="E202" s="8">
        <v>1190</v>
      </c>
      <c r="F202" s="8">
        <v>1207.8499999999999</v>
      </c>
      <c r="G202" s="8"/>
      <c r="H202" s="9">
        <f t="shared" si="237"/>
        <v>14993.999999999924</v>
      </c>
      <c r="I202" s="10"/>
      <c r="J202" s="11">
        <f t="shared" si="236"/>
        <v>17.849999999999909</v>
      </c>
      <c r="K202" s="12">
        <f t="shared" ref="K202:K218" si="238">SUM(H202:I202)</f>
        <v>14993.999999999924</v>
      </c>
    </row>
    <row r="203" spans="1:11" ht="21">
      <c r="A203" s="24"/>
      <c r="B203" s="25"/>
      <c r="C203" s="25"/>
      <c r="D203" s="25"/>
      <c r="E203" s="25"/>
      <c r="F203" s="41" t="s">
        <v>93</v>
      </c>
      <c r="G203" s="42"/>
      <c r="H203" s="42"/>
      <c r="I203" s="43"/>
      <c r="J203" s="44">
        <f>SUM(K191:K202)</f>
        <v>127202.29999999989</v>
      </c>
      <c r="K203" s="45"/>
    </row>
    <row r="204" spans="1:11" s="13" customFormat="1" ht="18" customHeight="1">
      <c r="A204" s="5">
        <v>43159</v>
      </c>
      <c r="B204" s="6" t="s">
        <v>84</v>
      </c>
      <c r="C204" s="7">
        <v>1792</v>
      </c>
      <c r="D204" s="6" t="s">
        <v>14</v>
      </c>
      <c r="E204" s="8">
        <v>558</v>
      </c>
      <c r="F204" s="8">
        <v>552.1</v>
      </c>
      <c r="G204" s="8"/>
      <c r="H204" s="9">
        <f t="shared" si="237"/>
        <v>-10572.799999999959</v>
      </c>
      <c r="I204" s="10"/>
      <c r="J204" s="11">
        <f t="shared" si="236"/>
        <v>-5.8999999999999773</v>
      </c>
      <c r="K204" s="12">
        <f t="shared" si="238"/>
        <v>-10572.799999999959</v>
      </c>
    </row>
    <row r="205" spans="1:11" s="13" customFormat="1" ht="18" customHeight="1">
      <c r="A205" s="5">
        <v>43159</v>
      </c>
      <c r="B205" s="6" t="s">
        <v>85</v>
      </c>
      <c r="C205" s="7">
        <v>350</v>
      </c>
      <c r="D205" s="6" t="s">
        <v>14</v>
      </c>
      <c r="E205" s="8">
        <v>2854</v>
      </c>
      <c r="F205" s="8">
        <v>2822.6</v>
      </c>
      <c r="G205" s="8"/>
      <c r="H205" s="9">
        <f t="shared" si="237"/>
        <v>-10990.000000000033</v>
      </c>
      <c r="I205" s="10"/>
      <c r="J205" s="11">
        <f t="shared" si="236"/>
        <v>-31.400000000000095</v>
      </c>
      <c r="K205" s="12">
        <f t="shared" si="238"/>
        <v>-10990.000000000033</v>
      </c>
    </row>
    <row r="206" spans="1:11" s="13" customFormat="1" ht="18" customHeight="1">
      <c r="A206" s="5">
        <v>43158</v>
      </c>
      <c r="B206" s="6" t="s">
        <v>55</v>
      </c>
      <c r="C206" s="7">
        <v>6818</v>
      </c>
      <c r="D206" s="6" t="s">
        <v>12</v>
      </c>
      <c r="E206" s="8">
        <v>146.65</v>
      </c>
      <c r="F206" s="8">
        <v>145</v>
      </c>
      <c r="G206" s="8"/>
      <c r="H206" s="9">
        <f t="shared" si="237"/>
        <v>11249.700000000039</v>
      </c>
      <c r="I206" s="10"/>
      <c r="J206" s="11">
        <f t="shared" si="236"/>
        <v>1.6500000000000057</v>
      </c>
      <c r="K206" s="12">
        <f t="shared" si="238"/>
        <v>11249.700000000039</v>
      </c>
    </row>
    <row r="207" spans="1:11" s="13" customFormat="1" ht="18" customHeight="1">
      <c r="A207" s="5">
        <v>43158</v>
      </c>
      <c r="B207" s="6" t="s">
        <v>73</v>
      </c>
      <c r="C207" s="7">
        <v>7112</v>
      </c>
      <c r="D207" s="6" t="s">
        <v>12</v>
      </c>
      <c r="E207" s="8">
        <v>140.6</v>
      </c>
      <c r="F207" s="8">
        <v>141.1</v>
      </c>
      <c r="G207" s="8"/>
      <c r="H207" s="9">
        <f t="shared" si="237"/>
        <v>-3556</v>
      </c>
      <c r="I207" s="10"/>
      <c r="J207" s="11">
        <f t="shared" si="236"/>
        <v>-0.5</v>
      </c>
      <c r="K207" s="12">
        <f t="shared" si="238"/>
        <v>-3556</v>
      </c>
    </row>
    <row r="208" spans="1:11" s="13" customFormat="1" ht="18" customHeight="1">
      <c r="A208" s="5">
        <v>43157</v>
      </c>
      <c r="B208" s="6" t="s">
        <v>86</v>
      </c>
      <c r="C208" s="7">
        <v>1390</v>
      </c>
      <c r="D208" s="14" t="s">
        <v>14</v>
      </c>
      <c r="E208" s="8">
        <v>719</v>
      </c>
      <c r="F208" s="8">
        <v>725.5</v>
      </c>
      <c r="G208" s="8"/>
      <c r="H208" s="9">
        <f t="shared" si="237"/>
        <v>9035</v>
      </c>
      <c r="I208" s="10"/>
      <c r="J208" s="11">
        <f t="shared" si="236"/>
        <v>6.5</v>
      </c>
      <c r="K208" s="12">
        <f t="shared" si="238"/>
        <v>9035</v>
      </c>
    </row>
    <row r="209" spans="1:11" s="13" customFormat="1" ht="18" customHeight="1">
      <c r="A209" s="5">
        <v>43154</v>
      </c>
      <c r="B209" s="14" t="s">
        <v>87</v>
      </c>
      <c r="C209" s="7">
        <v>5216</v>
      </c>
      <c r="D209" s="14" t="s">
        <v>14</v>
      </c>
      <c r="E209" s="8">
        <v>191.7</v>
      </c>
      <c r="F209" s="8">
        <v>194.6</v>
      </c>
      <c r="G209" s="8"/>
      <c r="H209" s="9">
        <f t="shared" si="237"/>
        <v>15126.400000000031</v>
      </c>
      <c r="I209" s="10"/>
      <c r="J209" s="11">
        <f t="shared" si="236"/>
        <v>2.9000000000000057</v>
      </c>
      <c r="K209" s="12">
        <f t="shared" si="238"/>
        <v>15126.400000000031</v>
      </c>
    </row>
    <row r="210" spans="1:11" s="13" customFormat="1" ht="18" customHeight="1">
      <c r="A210" s="5">
        <v>43153</v>
      </c>
      <c r="B210" s="14" t="s">
        <v>40</v>
      </c>
      <c r="C210" s="7">
        <v>1700</v>
      </c>
      <c r="D210" s="14" t="s">
        <v>14</v>
      </c>
      <c r="E210" s="8">
        <v>585.79999999999995</v>
      </c>
      <c r="F210" s="8">
        <v>579.79999999999995</v>
      </c>
      <c r="G210" s="8"/>
      <c r="H210" s="9">
        <f t="shared" si="237"/>
        <v>-10200</v>
      </c>
      <c r="I210" s="10"/>
      <c r="J210" s="11">
        <f t="shared" si="236"/>
        <v>-6</v>
      </c>
      <c r="K210" s="12">
        <f t="shared" si="238"/>
        <v>-10200</v>
      </c>
    </row>
    <row r="211" spans="1:11" s="13" customFormat="1" ht="18" customHeight="1">
      <c r="A211" s="5">
        <v>43153</v>
      </c>
      <c r="B211" s="14" t="s">
        <v>88</v>
      </c>
      <c r="C211" s="7">
        <v>15384</v>
      </c>
      <c r="D211" s="14" t="s">
        <v>14</v>
      </c>
      <c r="E211" s="8">
        <v>52</v>
      </c>
      <c r="F211" s="8">
        <v>52.25</v>
      </c>
      <c r="G211" s="8"/>
      <c r="H211" s="9">
        <f t="shared" si="237"/>
        <v>3846</v>
      </c>
      <c r="I211" s="10"/>
      <c r="J211" s="11">
        <f t="shared" si="236"/>
        <v>0.25</v>
      </c>
      <c r="K211" s="12">
        <f t="shared" si="238"/>
        <v>3846</v>
      </c>
    </row>
    <row r="212" spans="1:11" s="13" customFormat="1" ht="18" customHeight="1">
      <c r="A212" s="5">
        <v>43152</v>
      </c>
      <c r="B212" s="14" t="s">
        <v>89</v>
      </c>
      <c r="C212" s="7">
        <v>327</v>
      </c>
      <c r="D212" s="14" t="s">
        <v>12</v>
      </c>
      <c r="E212" s="8">
        <v>3049.8</v>
      </c>
      <c r="F212" s="8">
        <v>3004.05</v>
      </c>
      <c r="G212" s="8"/>
      <c r="H212" s="9">
        <f t="shared" si="237"/>
        <v>14960.25</v>
      </c>
      <c r="I212" s="10"/>
      <c r="J212" s="11">
        <f t="shared" si="236"/>
        <v>45.75</v>
      </c>
      <c r="K212" s="12">
        <f t="shared" si="238"/>
        <v>14960.25</v>
      </c>
    </row>
    <row r="213" spans="1:11" s="13" customFormat="1" ht="18" customHeight="1">
      <c r="A213" s="5">
        <v>43151</v>
      </c>
      <c r="B213" s="14" t="s">
        <v>73</v>
      </c>
      <c r="C213" s="7">
        <v>6790</v>
      </c>
      <c r="D213" s="14" t="s">
        <v>14</v>
      </c>
      <c r="E213" s="8">
        <v>147.25</v>
      </c>
      <c r="F213" s="8">
        <v>145.69999999999999</v>
      </c>
      <c r="G213" s="8"/>
      <c r="H213" s="9">
        <f t="shared" si="237"/>
        <v>-10524.500000000076</v>
      </c>
      <c r="I213" s="10"/>
      <c r="J213" s="11">
        <f t="shared" si="236"/>
        <v>-1.5500000000000111</v>
      </c>
      <c r="K213" s="12">
        <f t="shared" si="238"/>
        <v>-10524.500000000076</v>
      </c>
    </row>
    <row r="214" spans="1:11" s="22" customFormat="1" ht="18" customHeight="1">
      <c r="A214" s="16">
        <v>43150</v>
      </c>
      <c r="B214" s="17" t="s">
        <v>73</v>
      </c>
      <c r="C214" s="18">
        <v>6779</v>
      </c>
      <c r="D214" s="17" t="s">
        <v>12</v>
      </c>
      <c r="E214" s="19">
        <v>147.5</v>
      </c>
      <c r="F214" s="19">
        <v>145.30000000000001</v>
      </c>
      <c r="G214" s="19">
        <v>143.1</v>
      </c>
      <c r="H214" s="20">
        <f t="shared" si="237"/>
        <v>14913.799999999923</v>
      </c>
      <c r="I214" s="21">
        <f>(IF(D214="SHORT",IF(H214="",0,F214-G214),IF(H214="",0,G214-F214)))*C214</f>
        <v>14913.800000000116</v>
      </c>
      <c r="J214" s="11">
        <f t="shared" si="236"/>
        <v>4.4000000000000057</v>
      </c>
      <c r="K214" s="12">
        <f t="shared" si="238"/>
        <v>29827.600000000039</v>
      </c>
    </row>
    <row r="215" spans="1:11" s="13" customFormat="1" ht="18" customHeight="1">
      <c r="A215" s="5">
        <v>43147</v>
      </c>
      <c r="B215" s="14" t="s">
        <v>61</v>
      </c>
      <c r="C215" s="7">
        <v>6896</v>
      </c>
      <c r="D215" s="14" t="s">
        <v>12</v>
      </c>
      <c r="E215" s="8">
        <v>145</v>
      </c>
      <c r="F215" s="8">
        <v>145.4</v>
      </c>
      <c r="G215" s="8"/>
      <c r="H215" s="9">
        <f t="shared" si="237"/>
        <v>-2758.4000000000392</v>
      </c>
      <c r="I215" s="10"/>
      <c r="J215" s="11">
        <f t="shared" si="236"/>
        <v>-0.40000000000000568</v>
      </c>
      <c r="K215" s="12">
        <f t="shared" si="238"/>
        <v>-2758.4000000000392</v>
      </c>
    </row>
    <row r="216" spans="1:11" s="13" customFormat="1" ht="18" customHeight="1">
      <c r="A216" s="5">
        <v>43143</v>
      </c>
      <c r="B216" s="14" t="s">
        <v>90</v>
      </c>
      <c r="C216" s="7">
        <v>167</v>
      </c>
      <c r="D216" s="14" t="s">
        <v>14</v>
      </c>
      <c r="E216" s="8">
        <v>4775</v>
      </c>
      <c r="F216" s="8">
        <v>4846</v>
      </c>
      <c r="G216" s="8">
        <v>353.6</v>
      </c>
      <c r="H216" s="9">
        <f t="shared" si="237"/>
        <v>11857</v>
      </c>
      <c r="I216" s="10"/>
      <c r="J216" s="11">
        <f t="shared" si="236"/>
        <v>71</v>
      </c>
      <c r="K216" s="12">
        <f t="shared" si="238"/>
        <v>11857</v>
      </c>
    </row>
    <row r="217" spans="1:11" s="22" customFormat="1" ht="18" customHeight="1">
      <c r="A217" s="16">
        <v>43140</v>
      </c>
      <c r="B217" s="17" t="s">
        <v>91</v>
      </c>
      <c r="C217" s="18">
        <v>13500</v>
      </c>
      <c r="D217" s="17" t="s">
        <v>14</v>
      </c>
      <c r="E217" s="19">
        <v>59</v>
      </c>
      <c r="F217" s="19">
        <v>60.05</v>
      </c>
      <c r="G217" s="19">
        <v>61.4</v>
      </c>
      <c r="H217" s="20">
        <f t="shared" si="237"/>
        <v>14174.999999999962</v>
      </c>
      <c r="I217" s="21">
        <f>(IF(D217="SHORT",IF(H217="",0,F217-G217),IF(H217="",0,G217-F217)))*C217</f>
        <v>18225.000000000018</v>
      </c>
      <c r="J217" s="11">
        <f t="shared" si="236"/>
        <v>2.3999999999999986</v>
      </c>
      <c r="K217" s="12">
        <f t="shared" si="238"/>
        <v>32399.999999999978</v>
      </c>
    </row>
    <row r="218" spans="1:11" s="13" customFormat="1" ht="18" customHeight="1">
      <c r="A218" s="5">
        <v>43139</v>
      </c>
      <c r="B218" s="14" t="s">
        <v>92</v>
      </c>
      <c r="C218" s="7">
        <v>1955</v>
      </c>
      <c r="D218" s="14" t="s">
        <v>14</v>
      </c>
      <c r="E218" s="8">
        <v>409.05</v>
      </c>
      <c r="F218" s="8">
        <v>415.15</v>
      </c>
      <c r="G218" s="8"/>
      <c r="H218" s="9">
        <f t="shared" si="237"/>
        <v>11925.499999999933</v>
      </c>
      <c r="I218" s="10"/>
      <c r="J218" s="11">
        <f t="shared" si="236"/>
        <v>6.0999999999999659</v>
      </c>
      <c r="K218" s="12">
        <f t="shared" si="238"/>
        <v>11925.499999999933</v>
      </c>
    </row>
    <row r="219" spans="1:11" ht="21">
      <c r="A219" s="24"/>
      <c r="B219" s="25"/>
      <c r="C219" s="25"/>
      <c r="D219" s="25"/>
      <c r="E219" s="25"/>
      <c r="F219" s="41" t="s">
        <v>93</v>
      </c>
      <c r="G219" s="42"/>
      <c r="H219" s="42"/>
      <c r="I219" s="43"/>
      <c r="J219" s="44">
        <f>SUM(K204:K218)</f>
        <v>91625.749999999898</v>
      </c>
      <c r="K219" s="45"/>
    </row>
  </sheetData>
  <mergeCells count="29">
    <mergeCell ref="H5:I5"/>
    <mergeCell ref="F96:I96"/>
    <mergeCell ref="F78:I78"/>
    <mergeCell ref="J78:K78"/>
    <mergeCell ref="F56:I56"/>
    <mergeCell ref="J56:K56"/>
    <mergeCell ref="F32:I32"/>
    <mergeCell ref="J32:K32"/>
    <mergeCell ref="J96:K96"/>
    <mergeCell ref="A1:K2"/>
    <mergeCell ref="A3:K3"/>
    <mergeCell ref="A4:B4"/>
    <mergeCell ref="C4:D4"/>
    <mergeCell ref="E4:G4"/>
    <mergeCell ref="H4:I4"/>
    <mergeCell ref="F219:I219"/>
    <mergeCell ref="J219:K219"/>
    <mergeCell ref="F203:I203"/>
    <mergeCell ref="J203:K203"/>
    <mergeCell ref="F174:I174"/>
    <mergeCell ref="J174:K174"/>
    <mergeCell ref="F190:I190"/>
    <mergeCell ref="J190:K190"/>
    <mergeCell ref="F156:I156"/>
    <mergeCell ref="J156:K156"/>
    <mergeCell ref="F136:I136"/>
    <mergeCell ref="J136:K136"/>
    <mergeCell ref="F118:I118"/>
    <mergeCell ref="J118:K11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10" sqref="D10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6" t="s">
        <v>96</v>
      </c>
      <c r="B1" s="47"/>
      <c r="C1" s="47"/>
      <c r="D1" s="47"/>
    </row>
    <row r="2" spans="1:4" ht="15.75">
      <c r="A2" s="26" t="s">
        <v>97</v>
      </c>
      <c r="B2" s="26" t="s">
        <v>98</v>
      </c>
      <c r="C2" s="26" t="s">
        <v>99</v>
      </c>
      <c r="D2" s="26" t="s">
        <v>100</v>
      </c>
    </row>
    <row r="3" spans="1:4" ht="15.75">
      <c r="A3" s="27" t="s">
        <v>101</v>
      </c>
      <c r="B3" s="28">
        <v>200000</v>
      </c>
      <c r="C3" s="27">
        <v>115878</v>
      </c>
      <c r="D3" s="29">
        <f t="shared" ref="D3:D6" si="0">C3/B3</f>
        <v>0.57938999999999996</v>
      </c>
    </row>
    <row r="4" spans="1:4" ht="15.75">
      <c r="A4" s="27" t="s">
        <v>102</v>
      </c>
      <c r="B4" s="28">
        <v>200000</v>
      </c>
      <c r="C4" s="27">
        <v>90800</v>
      </c>
      <c r="D4" s="29">
        <f t="shared" si="0"/>
        <v>0.45400000000000001</v>
      </c>
    </row>
    <row r="5" spans="1:4" ht="15.75">
      <c r="A5" s="27" t="s">
        <v>103</v>
      </c>
      <c r="B5" s="28">
        <v>200000</v>
      </c>
      <c r="C5" s="27">
        <v>135218</v>
      </c>
      <c r="D5" s="29">
        <f t="shared" si="0"/>
        <v>0.67608999999999997</v>
      </c>
    </row>
    <row r="6" spans="1:4" ht="15.75">
      <c r="A6" s="27" t="s">
        <v>104</v>
      </c>
      <c r="B6" s="28">
        <v>200000</v>
      </c>
      <c r="C6" s="27">
        <v>133151</v>
      </c>
      <c r="D6" s="29">
        <f t="shared" si="0"/>
        <v>0.66575499999999999</v>
      </c>
    </row>
    <row r="7" spans="1:4" ht="15.75">
      <c r="A7" s="27" t="s">
        <v>115</v>
      </c>
      <c r="B7" s="28">
        <v>200000</v>
      </c>
      <c r="C7" s="27">
        <v>191545</v>
      </c>
      <c r="D7" s="29">
        <f>C7/B7</f>
        <v>0.95772500000000005</v>
      </c>
    </row>
    <row r="8" spans="1:4" ht="15.75">
      <c r="A8" s="27" t="s">
        <v>122</v>
      </c>
      <c r="B8" s="28">
        <v>200000</v>
      </c>
      <c r="C8" s="27">
        <v>276993</v>
      </c>
      <c r="D8" s="29">
        <f>C8/B8</f>
        <v>1.384965</v>
      </c>
    </row>
    <row r="9" spans="1:4" ht="15.75">
      <c r="A9" s="27" t="s">
        <v>137</v>
      </c>
      <c r="B9" s="28">
        <v>200000</v>
      </c>
      <c r="C9" s="27">
        <v>132667</v>
      </c>
      <c r="D9" s="29">
        <f>C9/B9</f>
        <v>0.66333500000000001</v>
      </c>
    </row>
    <row r="10" spans="1:4" ht="15.75">
      <c r="A10" s="27" t="s">
        <v>159</v>
      </c>
      <c r="B10" s="28">
        <v>200000</v>
      </c>
      <c r="C10" s="27">
        <v>221931</v>
      </c>
      <c r="D10" s="29">
        <f>C10/B10</f>
        <v>1.1096550000000001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CALLS</vt:lpstr>
      <vt:lpstr>2018 CALLS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2019-01-24T10:57:37Z</dcterms:modified>
</cp:coreProperties>
</file>