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tock Future" sheetId="3" r:id="rId1"/>
    <sheet name="Till Feb-18" sheetId="1" r:id="rId2"/>
    <sheet name="ROI Statement" sheetId="2" r:id="rId3"/>
  </sheets>
  <definedNames>
    <definedName name="_xlnm._FilterDatabase" localSheetId="1" hidden="1">'Till Feb-18'!$A$5:$M$4264</definedName>
  </definedNames>
  <calcPr calcId="124519"/>
</workbook>
</file>

<file path=xl/calcChain.xml><?xml version="1.0" encoding="utf-8"?>
<calcChain xmlns="http://schemas.openxmlformats.org/spreadsheetml/2006/main">
  <c r="D8" i="2"/>
  <c r="I7" i="3"/>
  <c r="K6"/>
  <c r="J6"/>
  <c r="I6"/>
  <c r="J5"/>
  <c r="I5"/>
  <c r="I11"/>
  <c r="K10"/>
  <c r="L10" s="1"/>
  <c r="M10" s="1"/>
  <c r="J10"/>
  <c r="I10"/>
  <c r="K9"/>
  <c r="J9"/>
  <c r="I9"/>
  <c r="J8"/>
  <c r="I8"/>
  <c r="I14"/>
  <c r="K13"/>
  <c r="J13"/>
  <c r="I13"/>
  <c r="K12"/>
  <c r="J12"/>
  <c r="I12"/>
  <c r="I15"/>
  <c r="L15" s="1"/>
  <c r="M15" s="1"/>
  <c r="I18"/>
  <c r="L18" s="1"/>
  <c r="M18" s="1"/>
  <c r="L17"/>
  <c r="M17" s="1"/>
  <c r="I17"/>
  <c r="I16"/>
  <c r="L16" s="1"/>
  <c r="M16" s="1"/>
  <c r="I24"/>
  <c r="L24" s="1"/>
  <c r="M24" s="1"/>
  <c r="I23"/>
  <c r="L23" s="1"/>
  <c r="M23" s="1"/>
  <c r="J23"/>
  <c r="I22"/>
  <c r="L22" s="1"/>
  <c r="M22" s="1"/>
  <c r="I21"/>
  <c r="L21" s="1"/>
  <c r="M21" s="1"/>
  <c r="I20"/>
  <c r="L20" s="1"/>
  <c r="M20" s="1"/>
  <c r="I27"/>
  <c r="L27" s="1"/>
  <c r="M27" s="1"/>
  <c r="I26"/>
  <c r="L26" s="1"/>
  <c r="M26" s="1"/>
  <c r="I25"/>
  <c r="L25" s="1"/>
  <c r="M25" s="1"/>
  <c r="K30"/>
  <c r="J30"/>
  <c r="I30"/>
  <c r="I29"/>
  <c r="I28"/>
  <c r="I34"/>
  <c r="L34" s="1"/>
  <c r="M34" s="1"/>
  <c r="K33"/>
  <c r="J33"/>
  <c r="I33"/>
  <c r="I32"/>
  <c r="I31"/>
  <c r="I37"/>
  <c r="L37" s="1"/>
  <c r="M37" s="1"/>
  <c r="I36"/>
  <c r="L36" s="1"/>
  <c r="M36" s="1"/>
  <c r="I35"/>
  <c r="L35" s="1"/>
  <c r="M35" s="1"/>
  <c r="I40"/>
  <c r="L40" s="1"/>
  <c r="M40" s="1"/>
  <c r="I39"/>
  <c r="L39" s="1"/>
  <c r="M39" s="1"/>
  <c r="I38"/>
  <c r="L38" s="1"/>
  <c r="M38" s="1"/>
  <c r="I44"/>
  <c r="L44" s="1"/>
  <c r="J43"/>
  <c r="I43"/>
  <c r="I42"/>
  <c r="K41"/>
  <c r="J41"/>
  <c r="I41"/>
  <c r="I48"/>
  <c r="J47"/>
  <c r="I47"/>
  <c r="J46"/>
  <c r="I46"/>
  <c r="I45"/>
  <c r="K49"/>
  <c r="J49"/>
  <c r="I49"/>
  <c r="I52"/>
  <c r="J51"/>
  <c r="I51"/>
  <c r="I50"/>
  <c r="I60"/>
  <c r="L60" s="1"/>
  <c r="M60" s="1"/>
  <c r="I59"/>
  <c r="L59" s="1"/>
  <c r="M59" s="1"/>
  <c r="I54"/>
  <c r="L54" s="1"/>
  <c r="M54" s="1"/>
  <c r="I58"/>
  <c r="I57"/>
  <c r="L57" s="1"/>
  <c r="M57" s="1"/>
  <c r="I56"/>
  <c r="L56" s="1"/>
  <c r="M56" s="1"/>
  <c r="I55"/>
  <c r="J53"/>
  <c r="I53"/>
  <c r="K63"/>
  <c r="J63"/>
  <c r="I63"/>
  <c r="J62"/>
  <c r="I62"/>
  <c r="K61"/>
  <c r="J61"/>
  <c r="I61"/>
  <c r="D3" i="2"/>
  <c r="D4"/>
  <c r="D5"/>
  <c r="D6"/>
  <c r="D7"/>
  <c r="I66" i="3"/>
  <c r="J65"/>
  <c r="I65"/>
  <c r="I64"/>
  <c r="I69"/>
  <c r="L69" s="1"/>
  <c r="M69" s="1"/>
  <c r="I68"/>
  <c r="L68" s="1"/>
  <c r="M68" s="1"/>
  <c r="I67"/>
  <c r="L67" s="1"/>
  <c r="M67" s="1"/>
  <c r="I73"/>
  <c r="I72"/>
  <c r="I71"/>
  <c r="J70"/>
  <c r="I70"/>
  <c r="I74"/>
  <c r="L74" s="1"/>
  <c r="M74" s="1"/>
  <c r="I77"/>
  <c r="I76"/>
  <c r="K75"/>
  <c r="J75"/>
  <c r="I75"/>
  <c r="I80"/>
  <c r="J81"/>
  <c r="I81"/>
  <c r="I79"/>
  <c r="L79" s="1"/>
  <c r="M79" s="1"/>
  <c r="I78"/>
  <c r="L78" s="1"/>
  <c r="M78" s="1"/>
  <c r="I82"/>
  <c r="L82" s="1"/>
  <c r="M82" s="1"/>
  <c r="K84"/>
  <c r="J84"/>
  <c r="I84"/>
  <c r="I83"/>
  <c r="I88"/>
  <c r="I87"/>
  <c r="L87" s="1"/>
  <c r="M87" s="1"/>
  <c r="I86"/>
  <c r="J93"/>
  <c r="I93"/>
  <c r="I92"/>
  <c r="I91"/>
  <c r="I90"/>
  <c r="J89"/>
  <c r="I89"/>
  <c r="I96"/>
  <c r="I95"/>
  <c r="L95" s="1"/>
  <c r="M95" s="1"/>
  <c r="I94"/>
  <c r="L94" s="1"/>
  <c r="M94" s="1"/>
  <c r="I99"/>
  <c r="I100"/>
  <c r="L100" s="1"/>
  <c r="M100" s="1"/>
  <c r="I98"/>
  <c r="J97"/>
  <c r="I97"/>
  <c r="I101"/>
  <c r="L101" s="1"/>
  <c r="M101" s="1"/>
  <c r="I104"/>
  <c r="K103"/>
  <c r="J103"/>
  <c r="I103"/>
  <c r="K102"/>
  <c r="J102"/>
  <c r="I102"/>
  <c r="I109"/>
  <c r="I108"/>
  <c r="L108" s="1"/>
  <c r="K107"/>
  <c r="J107"/>
  <c r="I107"/>
  <c r="I106"/>
  <c r="I105"/>
  <c r="I112"/>
  <c r="K111"/>
  <c r="J111"/>
  <c r="I111"/>
  <c r="I110"/>
  <c r="L110" s="1"/>
  <c r="M110" s="1"/>
  <c r="I114"/>
  <c r="I115"/>
  <c r="L115" s="1"/>
  <c r="M115" s="1"/>
  <c r="I113"/>
  <c r="L113" s="1"/>
  <c r="M113" s="1"/>
  <c r="I118"/>
  <c r="J117"/>
  <c r="I117"/>
  <c r="K116"/>
  <c r="J116"/>
  <c r="I116"/>
  <c r="I121"/>
  <c r="K120"/>
  <c r="J120"/>
  <c r="I120"/>
  <c r="J119"/>
  <c r="I119"/>
  <c r="K122"/>
  <c r="J122"/>
  <c r="I122"/>
  <c r="I127"/>
  <c r="L127" s="1"/>
  <c r="M127" s="1"/>
  <c r="I126"/>
  <c r="L126" s="1"/>
  <c r="M126" s="1"/>
  <c r="I125"/>
  <c r="L125" s="1"/>
  <c r="M125" s="1"/>
  <c r="I124"/>
  <c r="L124" s="1"/>
  <c r="M124" s="1"/>
  <c r="I123"/>
  <c r="L123" s="1"/>
  <c r="M123" s="1"/>
  <c r="I131"/>
  <c r="L131" s="1"/>
  <c r="M131" s="1"/>
  <c r="I130"/>
  <c r="L130" s="1"/>
  <c r="M130" s="1"/>
  <c r="I129"/>
  <c r="L129" s="1"/>
  <c r="M129" s="1"/>
  <c r="I128"/>
  <c r="L128" s="1"/>
  <c r="M128" s="1"/>
  <c r="I135"/>
  <c r="L135" s="1"/>
  <c r="M135" s="1"/>
  <c r="I134"/>
  <c r="L134" s="1"/>
  <c r="M134" s="1"/>
  <c r="I133"/>
  <c r="L133" s="1"/>
  <c r="M133" s="1"/>
  <c r="I132"/>
  <c r="L132" s="1"/>
  <c r="M132" s="1"/>
  <c r="I136"/>
  <c r="L136" s="1"/>
  <c r="M136" s="1"/>
  <c r="I137"/>
  <c r="J138"/>
  <c r="I138"/>
  <c r="I139"/>
  <c r="I142"/>
  <c r="K141"/>
  <c r="J141"/>
  <c r="I141"/>
  <c r="I140"/>
  <c r="I143"/>
  <c r="L143" s="1"/>
  <c r="M143" s="1"/>
  <c r="I147"/>
  <c r="L147" s="1"/>
  <c r="M147" s="1"/>
  <c r="I146"/>
  <c r="L146" s="1"/>
  <c r="M146" s="1"/>
  <c r="I145"/>
  <c r="L145" s="1"/>
  <c r="M145" s="1"/>
  <c r="I144"/>
  <c r="L144" s="1"/>
  <c r="M144" s="1"/>
  <c r="I150"/>
  <c r="K149"/>
  <c r="J149"/>
  <c r="I149"/>
  <c r="I148"/>
  <c r="K154"/>
  <c r="J154"/>
  <c r="I154"/>
  <c r="K153"/>
  <c r="J153"/>
  <c r="I153"/>
  <c r="K152"/>
  <c r="J152"/>
  <c r="I152"/>
  <c r="K151"/>
  <c r="J151"/>
  <c r="I151"/>
  <c r="I159"/>
  <c r="I158"/>
  <c r="L158" s="1"/>
  <c r="M158" s="1"/>
  <c r="I157"/>
  <c r="J156"/>
  <c r="I156"/>
  <c r="I160"/>
  <c r="K162"/>
  <c r="J162"/>
  <c r="I162"/>
  <c r="I161"/>
  <c r="K166"/>
  <c r="J166"/>
  <c r="I166"/>
  <c r="I165"/>
  <c r="I164"/>
  <c r="K163"/>
  <c r="J163"/>
  <c r="I163"/>
  <c r="I168"/>
  <c r="J167"/>
  <c r="I167"/>
  <c r="I172"/>
  <c r="J171"/>
  <c r="I171"/>
  <c r="I170"/>
  <c r="I169"/>
  <c r="L169" s="1"/>
  <c r="M169" s="1"/>
  <c r="I176"/>
  <c r="L176" s="1"/>
  <c r="M176" s="1"/>
  <c r="I174"/>
  <c r="J173"/>
  <c r="I173"/>
  <c r="I175"/>
  <c r="I177"/>
  <c r="I182"/>
  <c r="I181"/>
  <c r="J180"/>
  <c r="I180"/>
  <c r="J179"/>
  <c r="I179"/>
  <c r="I178"/>
  <c r="I183"/>
  <c r="I186"/>
  <c r="L186" s="1"/>
  <c r="M186" s="1"/>
  <c r="K185"/>
  <c r="J185"/>
  <c r="I185"/>
  <c r="J184"/>
  <c r="I184"/>
  <c r="K189"/>
  <c r="J189"/>
  <c r="I189"/>
  <c r="I188"/>
  <c r="I187"/>
  <c r="K192"/>
  <c r="J192"/>
  <c r="I192"/>
  <c r="I191"/>
  <c r="I190"/>
  <c r="I193"/>
  <c r="L193" s="1"/>
  <c r="M193" s="1"/>
  <c r="I194"/>
  <c r="L194" s="1"/>
  <c r="M194" s="1"/>
  <c r="I197"/>
  <c r="J196"/>
  <c r="I196"/>
  <c r="I195"/>
  <c r="I199"/>
  <c r="L199" s="1"/>
  <c r="M199" s="1"/>
  <c r="I198"/>
  <c r="L198" s="1"/>
  <c r="M198" s="1"/>
  <c r="K200"/>
  <c r="J200"/>
  <c r="I200"/>
  <c r="I203"/>
  <c r="L203" s="1"/>
  <c r="M203" s="1"/>
  <c r="I202"/>
  <c r="L202" s="1"/>
  <c r="M202" s="1"/>
  <c r="I201"/>
  <c r="L201" s="1"/>
  <c r="M201" s="1"/>
  <c r="L5" l="1"/>
  <c r="M5" s="1"/>
  <c r="L6"/>
  <c r="M6" s="1"/>
  <c r="L7"/>
  <c r="M7" s="1"/>
  <c r="L8"/>
  <c r="M8" s="1"/>
  <c r="L9"/>
  <c r="M9" s="1"/>
  <c r="L11"/>
  <c r="M11" s="1"/>
  <c r="L12"/>
  <c r="M12" s="1"/>
  <c r="L13"/>
  <c r="M13" s="1"/>
  <c r="L14"/>
  <c r="M14" s="1"/>
  <c r="L28"/>
  <c r="M28" s="1"/>
  <c r="L29"/>
  <c r="M29" s="1"/>
  <c r="L30"/>
  <c r="M30" s="1"/>
  <c r="L31"/>
  <c r="M31" s="1"/>
  <c r="L32"/>
  <c r="M32" s="1"/>
  <c r="L33"/>
  <c r="M33" s="1"/>
  <c r="L41"/>
  <c r="M41" s="1"/>
  <c r="L42"/>
  <c r="M42" s="1"/>
  <c r="L43"/>
  <c r="M43" s="1"/>
  <c r="M44"/>
  <c r="L48"/>
  <c r="M48" s="1"/>
  <c r="L97"/>
  <c r="M97" s="1"/>
  <c r="L49"/>
  <c r="M49" s="1"/>
  <c r="L45"/>
  <c r="M45" s="1"/>
  <c r="L46"/>
  <c r="M46" s="1"/>
  <c r="L47"/>
  <c r="M47" s="1"/>
  <c r="L50"/>
  <c r="M50" s="1"/>
  <c r="L51"/>
  <c r="M51" s="1"/>
  <c r="L52"/>
  <c r="M52" s="1"/>
  <c r="L55"/>
  <c r="M55" s="1"/>
  <c r="L58"/>
  <c r="M58" s="1"/>
  <c r="L53"/>
  <c r="M53" s="1"/>
  <c r="L93"/>
  <c r="M93" s="1"/>
  <c r="L167"/>
  <c r="M167" s="1"/>
  <c r="L61"/>
  <c r="M61" s="1"/>
  <c r="L62"/>
  <c r="M62" s="1"/>
  <c r="L63"/>
  <c r="M63" s="1"/>
  <c r="L122"/>
  <c r="M122" s="1"/>
  <c r="L89"/>
  <c r="M89" s="1"/>
  <c r="L84"/>
  <c r="M84" s="1"/>
  <c r="L65"/>
  <c r="M65" s="1"/>
  <c r="L64"/>
  <c r="M64" s="1"/>
  <c r="L66"/>
  <c r="M66" s="1"/>
  <c r="L70"/>
  <c r="M70" s="1"/>
  <c r="L71"/>
  <c r="M71" s="1"/>
  <c r="L72"/>
  <c r="M72" s="1"/>
  <c r="L73"/>
  <c r="M73" s="1"/>
  <c r="L75"/>
  <c r="M75" s="1"/>
  <c r="L76"/>
  <c r="M76" s="1"/>
  <c r="L77"/>
  <c r="M77" s="1"/>
  <c r="L80"/>
  <c r="M80" s="1"/>
  <c r="L81"/>
  <c r="M81" s="1"/>
  <c r="L83"/>
  <c r="M83" s="1"/>
  <c r="L86"/>
  <c r="M86" s="1"/>
  <c r="L88"/>
  <c r="M88" s="1"/>
  <c r="L90"/>
  <c r="M90" s="1"/>
  <c r="L91"/>
  <c r="M91" s="1"/>
  <c r="L92"/>
  <c r="M92" s="1"/>
  <c r="L96"/>
  <c r="M96" s="1"/>
  <c r="L98"/>
  <c r="M98" s="1"/>
  <c r="L99"/>
  <c r="M99" s="1"/>
  <c r="L102"/>
  <c r="M102" s="1"/>
  <c r="L103"/>
  <c r="M103" s="1"/>
  <c r="L104"/>
  <c r="M104" s="1"/>
  <c r="L105"/>
  <c r="M105" s="1"/>
  <c r="L106"/>
  <c r="M106" s="1"/>
  <c r="L107"/>
  <c r="M107" s="1"/>
  <c r="M108"/>
  <c r="L109"/>
  <c r="M109" s="1"/>
  <c r="L111"/>
  <c r="M111" s="1"/>
  <c r="L112"/>
  <c r="M112" s="1"/>
  <c r="L114"/>
  <c r="M114" s="1"/>
  <c r="L116"/>
  <c r="M116" s="1"/>
  <c r="L117"/>
  <c r="M117" s="1"/>
  <c r="L118"/>
  <c r="M118" s="1"/>
  <c r="L119"/>
  <c r="M119" s="1"/>
  <c r="L120"/>
  <c r="M120" s="1"/>
  <c r="L121"/>
  <c r="M121" s="1"/>
  <c r="L137"/>
  <c r="M137" s="1"/>
  <c r="L138"/>
  <c r="M138" s="1"/>
  <c r="L139"/>
  <c r="M139" s="1"/>
  <c r="L140"/>
  <c r="M140" s="1"/>
  <c r="L141"/>
  <c r="M141" s="1"/>
  <c r="L142"/>
  <c r="M142" s="1"/>
  <c r="L150"/>
  <c r="M150" s="1"/>
  <c r="L149"/>
  <c r="M149" s="1"/>
  <c r="L148"/>
  <c r="M148" s="1"/>
  <c r="L151"/>
  <c r="M151" s="1"/>
  <c r="L152"/>
  <c r="M152" s="1"/>
  <c r="L153"/>
  <c r="M153" s="1"/>
  <c r="L154"/>
  <c r="M154" s="1"/>
  <c r="L156"/>
  <c r="M156" s="1"/>
  <c r="L157"/>
  <c r="M157" s="1"/>
  <c r="L159"/>
  <c r="M159" s="1"/>
  <c r="L160"/>
  <c r="M160" s="1"/>
  <c r="L161"/>
  <c r="M161" s="1"/>
  <c r="L162"/>
  <c r="M162" s="1"/>
  <c r="L163"/>
  <c r="M163" s="1"/>
  <c r="L164"/>
  <c r="M164" s="1"/>
  <c r="L165"/>
  <c r="M165" s="1"/>
  <c r="L166"/>
  <c r="M166" s="1"/>
  <c r="L168"/>
  <c r="M168" s="1"/>
  <c r="L189"/>
  <c r="M189" s="1"/>
  <c r="L170"/>
  <c r="M170" s="1"/>
  <c r="L171"/>
  <c r="M171" s="1"/>
  <c r="L172"/>
  <c r="M172" s="1"/>
  <c r="L173"/>
  <c r="M173" s="1"/>
  <c r="L174"/>
  <c r="M174" s="1"/>
  <c r="L175"/>
  <c r="M175" s="1"/>
  <c r="L177"/>
  <c r="M177" s="1"/>
  <c r="L178"/>
  <c r="M178" s="1"/>
  <c r="L179"/>
  <c r="M179" s="1"/>
  <c r="L180"/>
  <c r="M180" s="1"/>
  <c r="L181"/>
  <c r="M181" s="1"/>
  <c r="L182"/>
  <c r="M182" s="1"/>
  <c r="L183"/>
  <c r="M183" s="1"/>
  <c r="L184"/>
  <c r="M184" s="1"/>
  <c r="L185"/>
  <c r="M185" s="1"/>
  <c r="L187"/>
  <c r="M187" s="1"/>
  <c r="L188"/>
  <c r="M188" s="1"/>
  <c r="L190"/>
  <c r="M190" s="1"/>
  <c r="L191"/>
  <c r="M191" s="1"/>
  <c r="L192"/>
  <c r="M192" s="1"/>
  <c r="L195"/>
  <c r="M195" s="1"/>
  <c r="L196"/>
  <c r="M196" s="1"/>
  <c r="L197"/>
  <c r="M197" s="1"/>
  <c r="L200"/>
  <c r="M200" s="1"/>
  <c r="I206"/>
  <c r="L206" s="1"/>
  <c r="M206" s="1"/>
  <c r="I205"/>
  <c r="L205" s="1"/>
  <c r="M205" s="1"/>
  <c r="I204"/>
  <c r="L204" s="1"/>
  <c r="M204" s="1"/>
  <c r="J208"/>
  <c r="I208"/>
  <c r="I207"/>
  <c r="J211"/>
  <c r="I211"/>
  <c r="J210"/>
  <c r="I210"/>
  <c r="J209"/>
  <c r="I209"/>
  <c r="K214"/>
  <c r="J214"/>
  <c r="I214"/>
  <c r="I213"/>
  <c r="L213" s="1"/>
  <c r="I212"/>
  <c r="I217"/>
  <c r="I216"/>
  <c r="L216" s="1"/>
  <c r="M216" s="1"/>
  <c r="I215"/>
  <c r="J219"/>
  <c r="I219"/>
  <c r="I220"/>
  <c r="L220" s="1"/>
  <c r="M220" s="1"/>
  <c r="I221"/>
  <c r="L221" s="1"/>
  <c r="M221" s="1"/>
  <c r="I222"/>
  <c r="L222" s="1"/>
  <c r="M222" s="1"/>
  <c r="I224"/>
  <c r="L224" s="1"/>
  <c r="M224" s="1"/>
  <c r="I223"/>
  <c r="L223" s="1"/>
  <c r="M223" s="1"/>
  <c r="K228"/>
  <c r="J228"/>
  <c r="I228"/>
  <c r="I227"/>
  <c r="I226"/>
  <c r="I225"/>
  <c r="J231"/>
  <c r="I231"/>
  <c r="K230"/>
  <c r="J230"/>
  <c r="I230"/>
  <c r="K229"/>
  <c r="J229"/>
  <c r="I229"/>
  <c r="I234"/>
  <c r="K237"/>
  <c r="J237"/>
  <c r="I237"/>
  <c r="I236"/>
  <c r="I235"/>
  <c r="J233"/>
  <c r="I233"/>
  <c r="I232"/>
  <c r="J241"/>
  <c r="I241"/>
  <c r="I240"/>
  <c r="I239"/>
  <c r="I238"/>
  <c r="I243"/>
  <c r="L243" s="1"/>
  <c r="M243" s="1"/>
  <c r="I242"/>
  <c r="L242" s="1"/>
  <c r="M242" s="1"/>
  <c r="I244"/>
  <c r="I246"/>
  <c r="I245"/>
  <c r="K244"/>
  <c r="J244"/>
  <c r="I250"/>
  <c r="L250" s="1"/>
  <c r="M250" s="1"/>
  <c r="I249"/>
  <c r="L249" s="1"/>
  <c r="M249" s="1"/>
  <c r="I248"/>
  <c r="L248" s="1"/>
  <c r="M248" s="1"/>
  <c r="I247"/>
  <c r="L247" s="1"/>
  <c r="M247" s="1"/>
  <c r="L209" l="1"/>
  <c r="M209" s="1"/>
  <c r="L219"/>
  <c r="M219" s="1"/>
  <c r="L207"/>
  <c r="M207" s="1"/>
  <c r="L208"/>
  <c r="M208" s="1"/>
  <c r="L210"/>
  <c r="M210" s="1"/>
  <c r="L211"/>
  <c r="M211" s="1"/>
  <c r="L212"/>
  <c r="M212" s="1"/>
  <c r="M213"/>
  <c r="L214"/>
  <c r="M214" s="1"/>
  <c r="L215"/>
  <c r="M215" s="1"/>
  <c r="L217"/>
  <c r="M217" s="1"/>
  <c r="L225"/>
  <c r="M225" s="1"/>
  <c r="L226"/>
  <c r="M226" s="1"/>
  <c r="L227"/>
  <c r="M227" s="1"/>
  <c r="L228"/>
  <c r="M228" s="1"/>
  <c r="L229"/>
  <c r="M229" s="1"/>
  <c r="L230"/>
  <c r="M230" s="1"/>
  <c r="L231"/>
  <c r="M231" s="1"/>
  <c r="L237"/>
  <c r="M237" s="1"/>
  <c r="L232"/>
  <c r="M232" s="1"/>
  <c r="L233"/>
  <c r="M233" s="1"/>
  <c r="L234"/>
  <c r="M234" s="1"/>
  <c r="L235"/>
  <c r="M235" s="1"/>
  <c r="L236"/>
  <c r="M236" s="1"/>
  <c r="L238"/>
  <c r="M238" s="1"/>
  <c r="L239"/>
  <c r="M239" s="1"/>
  <c r="L240"/>
  <c r="M240" s="1"/>
  <c r="L241"/>
  <c r="M241" s="1"/>
  <c r="L244"/>
  <c r="M244" s="1"/>
  <c r="L245"/>
  <c r="M245" s="1"/>
  <c r="L246"/>
  <c r="M246" s="1"/>
  <c r="I252"/>
  <c r="K253"/>
  <c r="J253"/>
  <c r="I253"/>
  <c r="I251"/>
  <c r="I256"/>
  <c r="I255"/>
  <c r="K254"/>
  <c r="J254"/>
  <c r="I254"/>
  <c r="I259"/>
  <c r="L259" s="1"/>
  <c r="M259" s="1"/>
  <c r="I258"/>
  <c r="L258" s="1"/>
  <c r="M258" s="1"/>
  <c r="I257"/>
  <c r="L257" s="1"/>
  <c r="M257" s="1"/>
  <c r="I260"/>
  <c r="L260" s="1"/>
  <c r="M260" s="1"/>
  <c r="I263"/>
  <c r="L263" s="1"/>
  <c r="M263" s="1"/>
  <c r="I262"/>
  <c r="L262" s="1"/>
  <c r="M262" s="1"/>
  <c r="I261"/>
  <c r="L261" s="1"/>
  <c r="M261" s="1"/>
  <c r="I266"/>
  <c r="L266" s="1"/>
  <c r="M266" s="1"/>
  <c r="J265"/>
  <c r="I265"/>
  <c r="I264"/>
  <c r="L264" s="1"/>
  <c r="M264" s="1"/>
  <c r="K269"/>
  <c r="J269"/>
  <c r="I269"/>
  <c r="K268"/>
  <c r="J268"/>
  <c r="I268"/>
  <c r="I267"/>
  <c r="I271"/>
  <c r="J270"/>
  <c r="I270"/>
  <c r="K274"/>
  <c r="J274"/>
  <c r="I274"/>
  <c r="I273"/>
  <c r="J272"/>
  <c r="I272"/>
  <c r="K278"/>
  <c r="J278"/>
  <c r="I278"/>
  <c r="I277"/>
  <c r="I276"/>
  <c r="K275"/>
  <c r="J275"/>
  <c r="I275"/>
  <c r="I280"/>
  <c r="J279"/>
  <c r="I279"/>
  <c r="I283"/>
  <c r="I282"/>
  <c r="J281"/>
  <c r="I281"/>
  <c r="K285"/>
  <c r="J285"/>
  <c r="I285"/>
  <c r="K284"/>
  <c r="J284"/>
  <c r="I284"/>
  <c r="K289"/>
  <c r="J289"/>
  <c r="I289"/>
  <c r="I288"/>
  <c r="I287"/>
  <c r="I290"/>
  <c r="L290" s="1"/>
  <c r="M290" s="1"/>
  <c r="K291"/>
  <c r="J291"/>
  <c r="I291"/>
  <c r="K294"/>
  <c r="J294"/>
  <c r="I294"/>
  <c r="I293"/>
  <c r="L293" s="1"/>
  <c r="M293" s="1"/>
  <c r="I292"/>
  <c r="L292" s="1"/>
  <c r="M292" s="1"/>
  <c r="I295"/>
  <c r="I298"/>
  <c r="I297"/>
  <c r="L297" s="1"/>
  <c r="M297" s="1"/>
  <c r="I296"/>
  <c r="J299"/>
  <c r="I299"/>
  <c r="I301"/>
  <c r="K303"/>
  <c r="J303"/>
  <c r="I303"/>
  <c r="J302"/>
  <c r="I302"/>
  <c r="I300"/>
  <c r="K304"/>
  <c r="J304"/>
  <c r="I304"/>
  <c r="I305"/>
  <c r="L305" s="1"/>
  <c r="M305" s="1"/>
  <c r="I308"/>
  <c r="L308" s="1"/>
  <c r="M308" s="1"/>
  <c r="I307"/>
  <c r="L307" s="1"/>
  <c r="M307" s="1"/>
  <c r="I306"/>
  <c r="L306" s="1"/>
  <c r="M306" s="1"/>
  <c r="I312"/>
  <c r="L312" s="1"/>
  <c r="M312" s="1"/>
  <c r="I311"/>
  <c r="L311" s="1"/>
  <c r="M311" s="1"/>
  <c r="I309"/>
  <c r="L309" s="1"/>
  <c r="M309" s="1"/>
  <c r="K310"/>
  <c r="J310"/>
  <c r="I310"/>
  <c r="J313"/>
  <c r="I313"/>
  <c r="I315"/>
  <c r="L315" s="1"/>
  <c r="M315" s="1"/>
  <c r="I314"/>
  <c r="L314" s="1"/>
  <c r="M314" s="1"/>
  <c r="I319"/>
  <c r="L319" s="1"/>
  <c r="M319" s="1"/>
  <c r="I317"/>
  <c r="L317" s="1"/>
  <c r="M317" s="1"/>
  <c r="I316"/>
  <c r="L316" s="1"/>
  <c r="M316" s="1"/>
  <c r="K318"/>
  <c r="J318"/>
  <c r="I318"/>
  <c r="I322"/>
  <c r="L322" s="1"/>
  <c r="M322" s="1"/>
  <c r="I321"/>
  <c r="L321" s="1"/>
  <c r="M321" s="1"/>
  <c r="I320"/>
  <c r="L320" s="1"/>
  <c r="M320" s="1"/>
  <c r="I325"/>
  <c r="J324"/>
  <c r="I324"/>
  <c r="I323"/>
  <c r="L323" s="1"/>
  <c r="M323" s="1"/>
  <c r="J328"/>
  <c r="I328"/>
  <c r="J327"/>
  <c r="I327"/>
  <c r="I326"/>
  <c r="J333"/>
  <c r="I333"/>
  <c r="I330"/>
  <c r="L330" s="1"/>
  <c r="M330" s="1"/>
  <c r="I329"/>
  <c r="L329" s="1"/>
  <c r="M329" s="1"/>
  <c r="I334"/>
  <c r="L334" s="1"/>
  <c r="M334" s="1"/>
  <c r="I332"/>
  <c r="L332" s="1"/>
  <c r="M332" s="1"/>
  <c r="I331"/>
  <c r="J335"/>
  <c r="I335"/>
  <c r="K336"/>
  <c r="J336"/>
  <c r="I336"/>
  <c r="I337"/>
  <c r="L337" s="1"/>
  <c r="M337" s="1"/>
  <c r="K338"/>
  <c r="J338"/>
  <c r="I338"/>
  <c r="K339"/>
  <c r="J339"/>
  <c r="I339"/>
  <c r="J340"/>
  <c r="I340"/>
  <c r="K341"/>
  <c r="J341"/>
  <c r="I341"/>
  <c r="I345"/>
  <c r="L345" s="1"/>
  <c r="M345" s="1"/>
  <c r="I344"/>
  <c r="L344" s="1"/>
  <c r="M344" s="1"/>
  <c r="K343"/>
  <c r="J343"/>
  <c r="I343"/>
  <c r="I350"/>
  <c r="L350" s="1"/>
  <c r="M350" s="1"/>
  <c r="I348"/>
  <c r="L348" s="1"/>
  <c r="M348" s="1"/>
  <c r="I347"/>
  <c r="L347" s="1"/>
  <c r="M347" s="1"/>
  <c r="I346"/>
  <c r="L346" s="1"/>
  <c r="M346" s="1"/>
  <c r="I349"/>
  <c r="L349" s="1"/>
  <c r="M349" s="1"/>
  <c r="K351"/>
  <c r="J351"/>
  <c r="I351"/>
  <c r="I357"/>
  <c r="L357" s="1"/>
  <c r="M357" s="1"/>
  <c r="J356"/>
  <c r="I356"/>
  <c r="I358"/>
  <c r="J359"/>
  <c r="I359"/>
  <c r="J360"/>
  <c r="I360"/>
  <c r="I361"/>
  <c r="L361" s="1"/>
  <c r="M361" s="1"/>
  <c r="I362"/>
  <c r="L362" s="1"/>
  <c r="M362" s="1"/>
  <c r="K363"/>
  <c r="J363"/>
  <c r="I363"/>
  <c r="I364"/>
  <c r="L364" s="1"/>
  <c r="M364" s="1"/>
  <c r="I352"/>
  <c r="L352" s="1"/>
  <c r="M352" s="1"/>
  <c r="K353"/>
  <c r="J353"/>
  <c r="I353"/>
  <c r="K354"/>
  <c r="J354"/>
  <c r="I354"/>
  <c r="I355"/>
  <c r="L355" s="1"/>
  <c r="M355" s="1"/>
  <c r="I367"/>
  <c r="L367" s="1"/>
  <c r="M367" s="1"/>
  <c r="I366"/>
  <c r="L366" s="1"/>
  <c r="M366" s="1"/>
  <c r="I365"/>
  <c r="L365" s="1"/>
  <c r="M365" s="1"/>
  <c r="I370"/>
  <c r="L370" s="1"/>
  <c r="M370" s="1"/>
  <c r="I369"/>
  <c r="L369" s="1"/>
  <c r="M369" s="1"/>
  <c r="I368"/>
  <c r="L368" s="1"/>
  <c r="M368" s="1"/>
  <c r="K371"/>
  <c r="J371"/>
  <c r="I371"/>
  <c r="K372"/>
  <c r="J372"/>
  <c r="I372"/>
  <c r="L278" l="1"/>
  <c r="M278" s="1"/>
  <c r="L270"/>
  <c r="M270" s="1"/>
  <c r="L251"/>
  <c r="M251" s="1"/>
  <c r="L252"/>
  <c r="M252" s="1"/>
  <c r="L253"/>
  <c r="M253" s="1"/>
  <c r="L265"/>
  <c r="M265" s="1"/>
  <c r="L254"/>
  <c r="M254" s="1"/>
  <c r="L255"/>
  <c r="M255" s="1"/>
  <c r="L256"/>
  <c r="M256" s="1"/>
  <c r="L267"/>
  <c r="M267" s="1"/>
  <c r="L268"/>
  <c r="M268" s="1"/>
  <c r="L269"/>
  <c r="M269" s="1"/>
  <c r="L271"/>
  <c r="M271" s="1"/>
  <c r="L272"/>
  <c r="M272" s="1"/>
  <c r="L273"/>
  <c r="M273" s="1"/>
  <c r="L274"/>
  <c r="M274" s="1"/>
  <c r="L275"/>
  <c r="M275" s="1"/>
  <c r="L276"/>
  <c r="M276" s="1"/>
  <c r="L277"/>
  <c r="M277" s="1"/>
  <c r="L279"/>
  <c r="M279" s="1"/>
  <c r="L280"/>
  <c r="M280" s="1"/>
  <c r="L281"/>
  <c r="M281" s="1"/>
  <c r="L282"/>
  <c r="M282" s="1"/>
  <c r="L283"/>
  <c r="M283" s="1"/>
  <c r="L284"/>
  <c r="M284" s="1"/>
  <c r="L285"/>
  <c r="M285" s="1"/>
  <c r="L287"/>
  <c r="M287" s="1"/>
  <c r="L288"/>
  <c r="M288" s="1"/>
  <c r="L289"/>
  <c r="M289" s="1"/>
  <c r="L291"/>
  <c r="M291" s="1"/>
  <c r="L303"/>
  <c r="M303" s="1"/>
  <c r="L294"/>
  <c r="M294" s="1"/>
  <c r="L295"/>
  <c r="M295" s="1"/>
  <c r="L296"/>
  <c r="M296" s="1"/>
  <c r="L298"/>
  <c r="M298" s="1"/>
  <c r="L299"/>
  <c r="M299" s="1"/>
  <c r="L300"/>
  <c r="M300" s="1"/>
  <c r="L301"/>
  <c r="M301" s="1"/>
  <c r="L302"/>
  <c r="M302" s="1"/>
  <c r="L304"/>
  <c r="M304" s="1"/>
  <c r="L310"/>
  <c r="M310" s="1"/>
  <c r="L313"/>
  <c r="M313" s="1"/>
  <c r="L333"/>
  <c r="M333" s="1"/>
  <c r="L318"/>
  <c r="M318" s="1"/>
  <c r="L335"/>
  <c r="M335" s="1"/>
  <c r="L327"/>
  <c r="M327" s="1"/>
  <c r="L324"/>
  <c r="M324" s="1"/>
  <c r="L325"/>
  <c r="M325" s="1"/>
  <c r="L328"/>
  <c r="M328" s="1"/>
  <c r="L326"/>
  <c r="M326" s="1"/>
  <c r="L331"/>
  <c r="M331" s="1"/>
  <c r="L336"/>
  <c r="M336" s="1"/>
  <c r="L338"/>
  <c r="M338" s="1"/>
  <c r="L339"/>
  <c r="M339" s="1"/>
  <c r="L340"/>
  <c r="M340" s="1"/>
  <c r="L341"/>
  <c r="M341" s="1"/>
  <c r="L343"/>
  <c r="M343" s="1"/>
  <c r="L351"/>
  <c r="M351" s="1"/>
  <c r="L372"/>
  <c r="M372" s="1"/>
  <c r="L356"/>
  <c r="M356" s="1"/>
  <c r="L358"/>
  <c r="M358" s="1"/>
  <c r="L359"/>
  <c r="M359" s="1"/>
  <c r="L360"/>
  <c r="M360" s="1"/>
  <c r="L363"/>
  <c r="M363" s="1"/>
  <c r="L353"/>
  <c r="M353" s="1"/>
  <c r="L354"/>
  <c r="M354" s="1"/>
  <c r="L371"/>
  <c r="M371" s="1"/>
  <c r="I374"/>
  <c r="L374" s="1"/>
  <c r="M374" s="1"/>
  <c r="J373"/>
  <c r="I373"/>
  <c r="I376"/>
  <c r="L376" s="1"/>
  <c r="M376" s="1"/>
  <c r="I375"/>
  <c r="L375" s="1"/>
  <c r="M375" s="1"/>
  <c r="I378"/>
  <c r="I377"/>
  <c r="L377" s="1"/>
  <c r="M377" s="1"/>
  <c r="L373" l="1"/>
  <c r="M373" s="1"/>
  <c r="J378"/>
  <c r="L378" l="1"/>
  <c r="M378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sharedStrings.xml><?xml version="1.0" encoding="utf-8"?>
<sst xmlns="http://schemas.openxmlformats.org/spreadsheetml/2006/main" count="2770" uniqueCount="500">
  <si>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</si>
  <si>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</si>
  <si>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</si>
  <si>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</si>
  <si>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</si>
  <si>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</si>
  <si>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</si>
  <si>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</si>
  <si>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</si>
  <si>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</si>
  <si>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</si>
  <si>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</si>
  <si>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</si>
  <si>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</si>
  <si>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</si>
  <si>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</si>
  <si>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</si>
  <si>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</si>
  <si>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</si>
  <si>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</si>
  <si>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</si>
  <si>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</si>
  <si>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</si>
  <si>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</si>
  <si>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</si>
  <si>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</si>
  <si>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</si>
  <si>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</si>
  <si>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</si>
  <si>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</si>
  <si>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</si>
  <si>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</si>
  <si>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</si>
  <si>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</si>
  <si>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</si>
  <si>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</si>
  <si>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</si>
  <si>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</si>
  <si>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</si>
  <si>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</si>
  <si>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</si>
  <si>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</si>
  <si>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</si>
  <si>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</si>
  <si>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</si>
  <si>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</si>
  <si>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</si>
  <si>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</si>
  <si>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</si>
  <si>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</si>
  <si>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</si>
  <si>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</si>
  <si>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</si>
  <si>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</si>
  <si>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</si>
  <si>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</si>
  <si>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</si>
  <si>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</si>
  <si>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</si>
  <si>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</si>
  <si>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</si>
  <si>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</si>
  <si>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</si>
  <si>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</si>
  <si>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</si>
  <si>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</si>
  <si>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</si>
  <si>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</si>
  <si>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</si>
  <si>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</si>
  <si>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</si>
  <si>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</si>
  <si>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</si>
  <si>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</si>
  <si>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</si>
  <si>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</si>
  <si>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</si>
  <si>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</si>
  <si>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</si>
  <si>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</si>
  <si>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</si>
  <si>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</si>
  <si>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</si>
  <si>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</si>
  <si>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</si>
  <si>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</si>
  <si>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</si>
  <si>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</si>
  <si>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</si>
  <si>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</si>
  <si>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</si>
  <si>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</si>
  <si>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</si>
  <si>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</si>
  <si>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</si>
  <si>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</si>
  <si>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</si>
  <si>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</si>
  <si>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</si>
  <si>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</si>
  <si>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</si>
  <si>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</si>
  <si>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</si>
  <si>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</si>
  <si>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</si>
  <si>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</si>
  <si>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</si>
  <si>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</si>
  <si>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</si>
  <si>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</si>
  <si>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</si>
  <si>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</si>
  <si>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</si>
  <si>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</si>
  <si>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</si>
  <si>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</si>
  <si>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</si>
  <si>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</si>
  <si>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</si>
  <si>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</si>
  <si>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</si>
  <si>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</si>
  <si>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</si>
  <si>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</si>
  <si>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</si>
  <si>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</si>
  <si>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</si>
  <si>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</si>
  <si>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</si>
  <si>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</si>
  <si>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</si>
  <si>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</si>
  <si>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</si>
  <si>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</si>
  <si>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</si>
  <si>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</si>
  <si>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</si>
  <si>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</si>
  <si>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</si>
  <si>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</si>
  <si>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</si>
  <si>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</si>
  <si>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</si>
  <si>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</si>
  <si>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</si>
  <si>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</si>
  <si>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</si>
  <si>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</si>
  <si>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</si>
  <si>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</si>
  <si>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</si>
  <si>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</si>
  <si>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</si>
  <si>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</si>
  <si>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</si>
  <si>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</si>
  <si>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</si>
  <si>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</si>
  <si>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</si>
  <si>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</si>
  <si>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</si>
  <si>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</si>
  <si>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</si>
  <si>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</si>
  <si>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</si>
  <si>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</si>
  <si>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</si>
  <si>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</si>
  <si>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</si>
  <si>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</si>
  <si>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</si>
  <si>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</si>
  <si>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</si>
  <si>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</si>
  <si>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</si>
  <si>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</si>
  <si>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</si>
  <si>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</si>
  <si>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</si>
  <si>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</si>
  <si>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</si>
  <si>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</si>
  <si>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</si>
  <si>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</si>
  <si>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</si>
  <si>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</si>
  <si>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</si>
  <si>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</si>
  <si>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</si>
  <si>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</si>
  <si>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</si>
  <si>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</si>
  <si>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</si>
  <si>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</si>
  <si>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</si>
  <si>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</si>
  <si>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</si>
  <si>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</si>
  <si>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</si>
  <si>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</si>
  <si>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</si>
  <si>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</si>
  <si>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</si>
  <si>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</si>
  <si>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</si>
  <si>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</si>
  <si>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</si>
  <si>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</si>
  <si>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</si>
  <si>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</si>
  <si>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</si>
  <si>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</si>
  <si>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</si>
  <si>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</si>
  <si>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</si>
  <si>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</si>
  <si>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</si>
  <si>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</si>
  <si>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</si>
  <si>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</si>
  <si>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</si>
  <si>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</si>
  <si>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</si>
  <si>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</si>
  <si>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</si>
  <si>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</si>
  <si>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</si>
  <si>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</si>
  <si>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</si>
  <si>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</si>
  <si>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</si>
  <si>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</si>
  <si>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</si>
  <si>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</si>
  <si>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</si>
  <si>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</si>
  <si>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</si>
  <si>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</si>
  <si>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</si>
  <si>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</si>
  <si>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</si>
  <si>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</si>
  <si>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</si>
  <si>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</si>
  <si>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</si>
  <si>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</si>
  <si>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</si>
  <si>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</si>
  <si>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</si>
  <si>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</si>
  <si>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</si>
  <si>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</si>
  <si>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</si>
  <si>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</si>
  <si>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</si>
  <si>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</si>
  <si>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</si>
  <si>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</si>
  <si>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</si>
  <si>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</si>
  <si>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</si>
  <si>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</si>
  <si>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</si>
  <si>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</si>
  <si>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</si>
  <si>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</si>
  <si>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</si>
  <si>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</si>
  <si>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</si>
  <si>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</si>
  <si>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</si>
  <si>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</si>
  <si>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</si>
  <si>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</si>
  <si>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</si>
  <si>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</si>
  <si>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</si>
  <si>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</si>
  <si>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</si>
  <si>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</si>
  <si>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</si>
  <si>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</si>
  <si>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</si>
  <si>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</si>
  <si>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</si>
  <si>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</si>
  <si>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</si>
  <si>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</si>
  <si>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</si>
  <si>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</si>
  <si>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</si>
  <si>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</si>
  <si>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</si>
  <si>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</si>
  <si>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</si>
  <si>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</si>
  <si>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</si>
  <si>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</si>
  <si>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</si>
  <si>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</si>
  <si>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</si>
  <si>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</si>
  <si>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</si>
  <si>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</si>
  <si>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</si>
  <si>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</si>
  <si>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</si>
  <si>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</si>
  <si>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</si>
  <si>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</si>
  <si>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</si>
  <si>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</si>
  <si>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</si>
  <si>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</si>
  <si>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</si>
  <si>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</si>
  <si>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</si>
  <si>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</si>
  <si>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</si>
  <si>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</si>
  <si>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</si>
  <si>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</si>
  <si>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</si>
  <si>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</si>
  <si>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</si>
  <si>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</si>
  <si>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</si>
  <si>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</si>
  <si>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</si>
  <si>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</si>
  <si>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</si>
  <si>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</si>
  <si>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</si>
  <si>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</si>
  <si>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</si>
  <si>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</si>
  <si>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</si>
  <si>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</si>
  <si>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</si>
  <si>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</si>
  <si>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</si>
  <si>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</si>
  <si>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</si>
  <si>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</si>
  <si>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</si>
  <si>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</si>
  <si>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</si>
  <si>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</si>
  <si>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</si>
  <si>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</si>
  <si>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</si>
  <si>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</si>
  <si>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</si>
  <si>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</si>
  <si>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</si>
  <si>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</si>
  <si>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</si>
  <si>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</si>
  <si>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</si>
  <si>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</si>
  <si>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</si>
  <si>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</si>
  <si>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</si>
  <si>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</si>
  <si>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</si>
  <si>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</si>
  <si>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</si>
  <si>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</si>
  <si>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</si>
  <si>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</si>
  <si>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</si>
  <si>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</si>
  <si>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</si>
  <si>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</si>
  <si>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</si>
  <si>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</si>
  <si>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</si>
  <si>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</si>
  <si>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</si>
  <si>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</si>
  <si>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</si>
  <si>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</si>
  <si>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</si>
  <si>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</si>
  <si>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</si>
  <si>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</si>
  <si>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</si>
  <si>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</si>
  <si>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</si>
  <si>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</si>
  <si>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</si>
  <si>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</si>
  <si>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</si>
  <si>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</si>
  <si>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</si>
  <si>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</si>
  <si>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</si>
  <si>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</si>
  <si>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</si>
  <si>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</si>
  <si>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</si>
  <si>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</si>
  <si>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</si>
  <si>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</si>
  <si>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</si>
  <si>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</si>
  <si>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</si>
  <si>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</si>
  <si>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</si>
  <si>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</si>
  <si>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</si>
  <si>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</si>
  <si>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</si>
  <si>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</si>
  <si>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</si>
  <si>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</si>
  <si>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</si>
  <si>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</si>
  <si>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</si>
  <si>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</si>
  <si>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</si>
  <si>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</si>
  <si>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</si>
  <si>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</si>
  <si>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</si>
  <si>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</si>
  <si>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</si>
  <si>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</si>
  <si>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</si>
  <si>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</si>
  <si>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</si>
  <si>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</si>
  <si>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</si>
  <si>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</si>
  <si>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</si>
  <si>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</si>
  <si>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</si>
  <si>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</si>
  <si>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</si>
  <si>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</si>
  <si>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</si>
  <si>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</si>
  <si>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</si>
  <si>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</si>
  <si>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</si>
  <si>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</si>
  <si>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</si>
  <si>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</si>
  <si>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</si>
  <si>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</si>
  <si>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</si>
  <si>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</si>
  <si>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</si>
  <si>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</si>
  <si>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</si>
  <si>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</si>
  <si>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</si>
  <si>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</si>
  <si>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</si>
  <si>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</si>
  <si>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</si>
  <si>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</si>
  <si>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</si>
  <si>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</si>
  <si>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</si>
  <si>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</si>
  <si>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</si>
  <si>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</si>
  <si>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</si>
  <si>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</si>
  <si>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</si>
  <si>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</si>
  <si>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</si>
  <si>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</si>
  <si>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</si>
  <si>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</si>
  <si>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</si>
  <si>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</si>
  <si>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April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</si>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</sst>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27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</cellXfs>
  <cellStyles count="3">
    <cellStyle name="Excel Built-in Normal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54970472440945"/>
          <c:y val="0.22351957001390763"/>
          <c:w val="0.66613188976377957"/>
          <c:h val="0.51278225679957334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228942</c:v>
                </c:pt>
                <c:pt idx="1">
                  <c:v>341995</c:v>
                </c:pt>
                <c:pt idx="2">
                  <c:v>328918</c:v>
                </c:pt>
                <c:pt idx="3">
                  <c:v>288028</c:v>
                </c:pt>
                <c:pt idx="4">
                  <c:v>303853</c:v>
                </c:pt>
                <c:pt idx="5">
                  <c:v>127617</c:v>
                </c:pt>
              </c:numCache>
            </c:numRef>
          </c:val>
        </c:ser>
        <c:axId val="83458304"/>
        <c:axId val="83821312"/>
      </c:barChart>
      <c:catAx>
        <c:axId val="83458304"/>
        <c:scaling>
          <c:orientation val="minMax"/>
        </c:scaling>
        <c:axPos val="b"/>
        <c:majorTickMark val="none"/>
        <c:tickLblPos val="nextTo"/>
        <c:crossAx val="83821312"/>
        <c:crosses val="autoZero"/>
        <c:auto val="1"/>
        <c:lblAlgn val="ctr"/>
        <c:lblOffset val="100"/>
      </c:catAx>
      <c:valAx>
        <c:axId val="8382131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834583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title>
      <c:layout/>
    </c:title>
    <c:plotArea>
      <c:layout>
        <c:manualLayout>
          <c:layoutTarget val="inner"/>
          <c:xMode val="edge"/>
          <c:yMode val="edge"/>
          <c:x val="3.4801516606249271E-2"/>
          <c:y val="0.23814975599532948"/>
          <c:w val="0.95214791466640725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0684E-2"/>
                </c:manualLayout>
              </c:layout>
              <c:showVal val="1"/>
            </c:dLbl>
            <c:dLbl>
              <c:idx val="2"/>
              <c:layout>
                <c:manualLayout>
                  <c:x val="-5.2202274909373902E-2"/>
                  <c:y val="-0.12167300380228137"/>
                </c:manualLayout>
              </c:layout>
              <c:showVal val="1"/>
            </c:dLbl>
            <c:dLbl>
              <c:idx val="3"/>
              <c:layout>
                <c:manualLayout>
                  <c:x val="-2.6101137454686871E-2"/>
                  <c:y val="-9.1254752851710974E-2"/>
                </c:manualLayout>
              </c:layout>
              <c:showVal val="1"/>
            </c:dLbl>
            <c:dLbl>
              <c:idx val="4"/>
              <c:layout>
                <c:manualLayout>
                  <c:x val="-2.3926042666796373E-2"/>
                  <c:y val="-7.6045627376425853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April</c:v>
                </c:pt>
                <c:pt idx="1">
                  <c:v>May</c:v>
                </c:pt>
                <c:pt idx="2">
                  <c:v>June</c:v>
                </c:pt>
                <c:pt idx="3">
                  <c:v>July</c:v>
                </c:pt>
                <c:pt idx="4">
                  <c:v>August</c:v>
                </c:pt>
                <c:pt idx="5">
                  <c:v>September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2.2894199999999998</c:v>
                </c:pt>
                <c:pt idx="1">
                  <c:v>3.41995</c:v>
                </c:pt>
                <c:pt idx="2">
                  <c:v>3.28918</c:v>
                </c:pt>
                <c:pt idx="3">
                  <c:v>2.88028</c:v>
                </c:pt>
                <c:pt idx="4">
                  <c:v>3.0385300000000002</c:v>
                </c:pt>
                <c:pt idx="5">
                  <c:v>1.27617</c:v>
                </c:pt>
              </c:numCache>
            </c:numRef>
          </c:val>
        </c:ser>
        <c:dLbls>
          <c:showVal val="1"/>
        </c:dLbls>
        <c:marker val="1"/>
        <c:axId val="85507072"/>
        <c:axId val="85545728"/>
      </c:lineChart>
      <c:catAx>
        <c:axId val="85507072"/>
        <c:scaling>
          <c:orientation val="minMax"/>
        </c:scaling>
        <c:axPos val="b"/>
        <c:majorTickMark val="none"/>
        <c:tickLblPos val="nextTo"/>
        <c:crossAx val="85545728"/>
        <c:crosses val="autoZero"/>
        <c:auto val="1"/>
        <c:lblAlgn val="ctr"/>
        <c:lblOffset val="100"/>
      </c:catAx>
      <c:valAx>
        <c:axId val="8554572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85507072"/>
        <c:crosses val="autoZero"/>
        <c:crossBetween val="between"/>
      </c:valAx>
    </c:plotArea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209551</xdr:colOff>
      <xdr:row>10</xdr:row>
      <xdr:rowOff>0</xdr:rowOff>
    </xdr:from>
    <xdr:to>
      <xdr:col>6</xdr:col>
      <xdr:colOff>276226</xdr:colOff>
      <xdr:row>22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447674</xdr:colOff>
      <xdr:row>9</xdr:row>
      <xdr:rowOff>38099</xdr:rowOff>
    </xdr:from>
    <xdr:to>
      <xdr:col>16</xdr:col>
      <xdr:colOff>66675</xdr:colOff>
      <xdr:row>22</xdr:row>
      <xdr:rowOff>66674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8"/>
  <sheetViews>
    <sheetView tabSelected="1" workbookViewId="0">
      <selection activeCell="C3" sqref="C3:D3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96" t="s">
        <v>344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1">
      <c r="A2" s="97" t="s">
        <v>455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5.75">
      <c r="A3" s="99" t="s">
        <v>336</v>
      </c>
      <c r="B3" s="100"/>
      <c r="C3" s="101" t="s">
        <v>483</v>
      </c>
      <c r="D3" s="102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93" t="s">
        <v>341</v>
      </c>
      <c r="J4" s="94"/>
      <c r="K4" s="95"/>
      <c r="L4" s="56" t="s">
        <v>342</v>
      </c>
      <c r="M4" s="55" t="s">
        <v>343</v>
      </c>
    </row>
    <row r="5" spans="1:13" s="63" customFormat="1">
      <c r="A5" s="57">
        <v>43349</v>
      </c>
      <c r="B5" s="58" t="s">
        <v>353</v>
      </c>
      <c r="C5" s="59">
        <v>750</v>
      </c>
      <c r="D5" s="58" t="s">
        <v>14</v>
      </c>
      <c r="E5" s="58">
        <v>872.9</v>
      </c>
      <c r="F5" s="58">
        <v>879.4</v>
      </c>
      <c r="G5" s="73">
        <v>887.4</v>
      </c>
      <c r="H5" s="73"/>
      <c r="I5" s="60">
        <f t="shared" ref="I5:I7" si="0">(IF(D5="SHORT",E5-F5,IF(D5="LONG",F5-E5)))*C5</f>
        <v>4875</v>
      </c>
      <c r="J5" s="61">
        <f t="shared" ref="J5:J7" si="1">(IF(D5="SHORT",IF(G5="",0,F5-G5),IF(D5="LONG",IF(G5="",0,G5-F5))))*C5</f>
        <v>6000</v>
      </c>
      <c r="K5" s="61"/>
      <c r="L5" s="61">
        <f t="shared" ref="L5:L7" si="2">(J5+I5+K5)/C5</f>
        <v>14.5</v>
      </c>
      <c r="M5" s="62">
        <f t="shared" ref="M5:M7" si="3">L5*C5</f>
        <v>10875</v>
      </c>
    </row>
    <row r="6" spans="1:13" s="32" customFormat="1">
      <c r="A6" s="70">
        <v>43349</v>
      </c>
      <c r="B6" s="71" t="s">
        <v>347</v>
      </c>
      <c r="C6" s="72">
        <v>4000</v>
      </c>
      <c r="D6" s="71" t="s">
        <v>14</v>
      </c>
      <c r="E6" s="71">
        <v>154</v>
      </c>
      <c r="F6" s="71">
        <v>155.15</v>
      </c>
      <c r="G6" s="66">
        <v>156.55000000000001</v>
      </c>
      <c r="H6" s="66">
        <v>158</v>
      </c>
      <c r="I6" s="68">
        <f t="shared" si="0"/>
        <v>4600.0000000000227</v>
      </c>
      <c r="J6" s="67">
        <f t="shared" si="1"/>
        <v>5600.0000000000227</v>
      </c>
      <c r="K6" s="67">
        <f t="shared" ref="K5:K7" si="4">(IF(D6="SHORT",IF(H6="",0,G6-H6),IF(D6="LONG",IF(H6="",0,(H6-G6)))))*C6</f>
        <v>5799.9999999999545</v>
      </c>
      <c r="L6" s="67">
        <f t="shared" si="2"/>
        <v>4</v>
      </c>
      <c r="M6" s="69">
        <f t="shared" si="3"/>
        <v>16000</v>
      </c>
    </row>
    <row r="7" spans="1:13" s="63" customFormat="1">
      <c r="A7" s="57">
        <v>43349</v>
      </c>
      <c r="B7" s="58" t="s">
        <v>489</v>
      </c>
      <c r="C7" s="59">
        <v>500</v>
      </c>
      <c r="D7" s="58" t="s">
        <v>14</v>
      </c>
      <c r="E7" s="58">
        <v>1940.2</v>
      </c>
      <c r="F7" s="58">
        <v>1954.75</v>
      </c>
      <c r="G7" s="73"/>
      <c r="H7" s="73"/>
      <c r="I7" s="60">
        <f t="shared" si="0"/>
        <v>7274.9999999999773</v>
      </c>
      <c r="J7" s="61"/>
      <c r="K7" s="61"/>
      <c r="L7" s="61">
        <f t="shared" si="2"/>
        <v>14.549999999999955</v>
      </c>
      <c r="M7" s="62">
        <f t="shared" si="3"/>
        <v>7274.9999999999773</v>
      </c>
    </row>
    <row r="8" spans="1:13" s="63" customFormat="1">
      <c r="A8" s="57">
        <v>43348</v>
      </c>
      <c r="B8" s="58" t="s">
        <v>440</v>
      </c>
      <c r="C8" s="59">
        <v>500</v>
      </c>
      <c r="D8" s="58" t="s">
        <v>15</v>
      </c>
      <c r="E8" s="58">
        <v>2742.95</v>
      </c>
      <c r="F8" s="58">
        <v>2722.4</v>
      </c>
      <c r="G8" s="73">
        <v>2697.9</v>
      </c>
      <c r="H8" s="73"/>
      <c r="I8" s="60">
        <f t="shared" ref="I8:I11" si="5">(IF(D8="SHORT",E8-F8,IF(D8="LONG",F8-E8)))*C8</f>
        <v>10274.999999999864</v>
      </c>
      <c r="J8" s="61">
        <f t="shared" ref="J8:J10" si="6">(IF(D8="SHORT",IF(G8="",0,F8-G8),IF(D8="LONG",IF(G8="",0,G8-F8))))*C8</f>
        <v>12250</v>
      </c>
      <c r="K8" s="61"/>
      <c r="L8" s="61">
        <f t="shared" ref="L8:L11" si="7">(J8+I8+K8)/C8</f>
        <v>45.04999999999972</v>
      </c>
      <c r="M8" s="62">
        <f t="shared" ref="M8:M11" si="8">L8*C8</f>
        <v>22524.999999999862</v>
      </c>
    </row>
    <row r="9" spans="1:13" s="32" customFormat="1">
      <c r="A9" s="70">
        <v>43348</v>
      </c>
      <c r="B9" s="71" t="s">
        <v>133</v>
      </c>
      <c r="C9" s="72">
        <v>7000</v>
      </c>
      <c r="D9" s="71" t="s">
        <v>15</v>
      </c>
      <c r="E9" s="71">
        <v>49.8</v>
      </c>
      <c r="F9" s="71">
        <v>49.4</v>
      </c>
      <c r="G9" s="66">
        <v>48.95</v>
      </c>
      <c r="H9" s="66">
        <v>48.5</v>
      </c>
      <c r="I9" s="68">
        <f t="shared" si="5"/>
        <v>2799.99999999999</v>
      </c>
      <c r="J9" s="67">
        <f t="shared" si="6"/>
        <v>3149.99999999997</v>
      </c>
      <c r="K9" s="67">
        <f t="shared" ref="K9:K10" si="9">(IF(D9="SHORT",IF(H9="",0,G9-H9),IF(D9="LONG",IF(H9="",0,(H9-G9)))))*C9</f>
        <v>3150.00000000002</v>
      </c>
      <c r="L9" s="67">
        <f t="shared" si="7"/>
        <v>1.2999999999999972</v>
      </c>
      <c r="M9" s="69">
        <f t="shared" si="8"/>
        <v>9099.99999999998</v>
      </c>
    </row>
    <row r="10" spans="1:13" s="32" customFormat="1">
      <c r="A10" s="70">
        <v>43348</v>
      </c>
      <c r="B10" s="71" t="s">
        <v>20</v>
      </c>
      <c r="C10" s="72">
        <v>1000</v>
      </c>
      <c r="D10" s="71" t="s">
        <v>15</v>
      </c>
      <c r="E10" s="71">
        <v>591.5</v>
      </c>
      <c r="F10" s="71">
        <v>587.1</v>
      </c>
      <c r="G10" s="66">
        <v>581.75</v>
      </c>
      <c r="H10" s="66">
        <v>576.5</v>
      </c>
      <c r="I10" s="68">
        <f t="shared" si="5"/>
        <v>4399.9999999999773</v>
      </c>
      <c r="J10" s="67">
        <f t="shared" si="6"/>
        <v>5350.0000000000227</v>
      </c>
      <c r="K10" s="67">
        <f t="shared" si="9"/>
        <v>5250</v>
      </c>
      <c r="L10" s="67">
        <f t="shared" si="7"/>
        <v>15</v>
      </c>
      <c r="M10" s="69">
        <f t="shared" si="8"/>
        <v>15000</v>
      </c>
    </row>
    <row r="11" spans="1:13" s="63" customFormat="1">
      <c r="A11" s="57">
        <v>43348</v>
      </c>
      <c r="B11" s="58" t="s">
        <v>360</v>
      </c>
      <c r="C11" s="59">
        <v>1200</v>
      </c>
      <c r="D11" s="58" t="s">
        <v>15</v>
      </c>
      <c r="E11" s="58">
        <v>764.65</v>
      </c>
      <c r="F11" s="58">
        <v>771.55</v>
      </c>
      <c r="G11" s="73"/>
      <c r="H11" s="73"/>
      <c r="I11" s="60">
        <f t="shared" si="5"/>
        <v>-8279.9999999999727</v>
      </c>
      <c r="J11" s="61"/>
      <c r="K11" s="61"/>
      <c r="L11" s="61">
        <f t="shared" si="7"/>
        <v>-6.8999999999999773</v>
      </c>
      <c r="M11" s="62">
        <f t="shared" si="8"/>
        <v>-8279.9999999999727</v>
      </c>
    </row>
    <row r="12" spans="1:13" s="32" customFormat="1">
      <c r="A12" s="70">
        <v>43347</v>
      </c>
      <c r="B12" s="71" t="s">
        <v>412</v>
      </c>
      <c r="C12" s="72">
        <v>550</v>
      </c>
      <c r="D12" s="71" t="s">
        <v>15</v>
      </c>
      <c r="E12" s="71">
        <v>1024.5999999999999</v>
      </c>
      <c r="F12" s="71">
        <v>1016.95</v>
      </c>
      <c r="G12" s="66">
        <v>1007.75</v>
      </c>
      <c r="H12" s="66">
        <v>998.65</v>
      </c>
      <c r="I12" s="68">
        <f t="shared" ref="I12:I14" si="10">(IF(D12="SHORT",E12-F12,IF(D12="LONG",F12-E12)))*C12</f>
        <v>4207.4999999999254</v>
      </c>
      <c r="J12" s="67">
        <f t="shared" ref="J12:J13" si="11">(IF(D12="SHORT",IF(G12="",0,F12-G12),IF(D12="LONG",IF(G12="",0,G12-F12))))*C12</f>
        <v>5060.0000000000255</v>
      </c>
      <c r="K12" s="67">
        <f t="shared" ref="K12:K13" si="12">(IF(D12="SHORT",IF(H12="",0,G12-H12),IF(D12="LONG",IF(H12="",0,(H12-G12)))))*C12</f>
        <v>5005.0000000000127</v>
      </c>
      <c r="L12" s="67">
        <f t="shared" ref="L12:L14" si="13">(J12+I12+K12)/C12</f>
        <v>25.949999999999935</v>
      </c>
      <c r="M12" s="69">
        <f t="shared" ref="M12:M14" si="14">L12*C12</f>
        <v>14272.499999999964</v>
      </c>
    </row>
    <row r="13" spans="1:13" s="32" customFormat="1">
      <c r="A13" s="70">
        <v>43347</v>
      </c>
      <c r="B13" s="71" t="s">
        <v>147</v>
      </c>
      <c r="C13" s="72">
        <v>8000</v>
      </c>
      <c r="D13" s="71" t="s">
        <v>15</v>
      </c>
      <c r="E13" s="71">
        <v>103.6</v>
      </c>
      <c r="F13" s="71">
        <v>102.8</v>
      </c>
      <c r="G13" s="66">
        <v>101.85</v>
      </c>
      <c r="H13" s="66">
        <v>100.95</v>
      </c>
      <c r="I13" s="68">
        <f t="shared" si="10"/>
        <v>6399.9999999999773</v>
      </c>
      <c r="J13" s="67">
        <f t="shared" si="11"/>
        <v>7600.0000000000227</v>
      </c>
      <c r="K13" s="67">
        <f t="shared" si="12"/>
        <v>7199.9999999999318</v>
      </c>
      <c r="L13" s="67">
        <f t="shared" si="13"/>
        <v>2.6499999999999915</v>
      </c>
      <c r="M13" s="69">
        <f t="shared" si="14"/>
        <v>21199.999999999931</v>
      </c>
    </row>
    <row r="14" spans="1:13" s="63" customFormat="1">
      <c r="A14" s="57">
        <v>43347</v>
      </c>
      <c r="B14" s="58" t="s">
        <v>334</v>
      </c>
      <c r="C14" s="59">
        <v>1200</v>
      </c>
      <c r="D14" s="58" t="s">
        <v>15</v>
      </c>
      <c r="E14" s="58">
        <v>447.45</v>
      </c>
      <c r="F14" s="58">
        <v>444.1</v>
      </c>
      <c r="G14" s="73"/>
      <c r="H14" s="73"/>
      <c r="I14" s="60">
        <f t="shared" si="10"/>
        <v>4019.9999999999591</v>
      </c>
      <c r="J14" s="61"/>
      <c r="K14" s="61"/>
      <c r="L14" s="61">
        <f t="shared" si="13"/>
        <v>3.3499999999999659</v>
      </c>
      <c r="M14" s="62">
        <f t="shared" si="14"/>
        <v>4019.9999999999591</v>
      </c>
    </row>
    <row r="15" spans="1:13" s="63" customFormat="1">
      <c r="A15" s="57">
        <v>43346</v>
      </c>
      <c r="B15" s="58" t="s">
        <v>498</v>
      </c>
      <c r="C15" s="59">
        <v>1100</v>
      </c>
      <c r="D15" s="58" t="s">
        <v>14</v>
      </c>
      <c r="E15" s="58">
        <v>527.1</v>
      </c>
      <c r="F15" s="58">
        <v>527.45000000000005</v>
      </c>
      <c r="G15" s="73"/>
      <c r="H15" s="73"/>
      <c r="I15" s="60">
        <f t="shared" ref="I15" si="15">(IF(D15="SHORT",E15-F15,IF(D15="LONG",F15-E15)))*C15</f>
        <v>385.00000000002501</v>
      </c>
      <c r="J15" s="61"/>
      <c r="K15" s="61"/>
      <c r="L15" s="61">
        <f t="shared" ref="L15" si="16">(J15+I15+K15)/C15</f>
        <v>0.35000000000002274</v>
      </c>
      <c r="M15" s="62">
        <f t="shared" ref="M15" si="17">L15*C15</f>
        <v>385.00000000002501</v>
      </c>
    </row>
    <row r="16" spans="1:13" s="63" customFormat="1">
      <c r="A16" s="57">
        <v>43346</v>
      </c>
      <c r="B16" s="58" t="s">
        <v>388</v>
      </c>
      <c r="C16" s="59">
        <v>3000</v>
      </c>
      <c r="D16" s="58" t="s">
        <v>15</v>
      </c>
      <c r="E16" s="58">
        <v>253.95</v>
      </c>
      <c r="F16" s="58">
        <v>252</v>
      </c>
      <c r="G16" s="73"/>
      <c r="H16" s="73"/>
      <c r="I16" s="60">
        <f t="shared" ref="I16:I18" si="18">(IF(D16="SHORT",E16-F16,IF(D16="LONG",F16-E16)))*C16</f>
        <v>5849.9999999999654</v>
      </c>
      <c r="J16" s="61"/>
      <c r="K16" s="61"/>
      <c r="L16" s="61">
        <f t="shared" ref="L16:L18" si="19">(J16+I16+K16)/C16</f>
        <v>1.9499999999999884</v>
      </c>
      <c r="M16" s="62">
        <f t="shared" ref="M16:M18" si="20">L16*C16</f>
        <v>5849.9999999999654</v>
      </c>
    </row>
    <row r="17" spans="1:13" s="63" customFormat="1">
      <c r="A17" s="57">
        <v>43346</v>
      </c>
      <c r="B17" s="58" t="s">
        <v>470</v>
      </c>
      <c r="C17" s="59">
        <v>1061</v>
      </c>
      <c r="D17" s="58" t="s">
        <v>14</v>
      </c>
      <c r="E17" s="58">
        <v>605.9</v>
      </c>
      <c r="F17" s="58">
        <v>610.4</v>
      </c>
      <c r="G17" s="73"/>
      <c r="H17" s="73"/>
      <c r="I17" s="60">
        <f t="shared" si="18"/>
        <v>4774.5</v>
      </c>
      <c r="J17" s="61"/>
      <c r="K17" s="61"/>
      <c r="L17" s="61">
        <f t="shared" si="19"/>
        <v>4.5</v>
      </c>
      <c r="M17" s="62">
        <f t="shared" si="20"/>
        <v>4774.5</v>
      </c>
    </row>
    <row r="18" spans="1:13" s="63" customFormat="1">
      <c r="A18" s="57">
        <v>43346</v>
      </c>
      <c r="B18" s="58" t="s">
        <v>406</v>
      </c>
      <c r="C18" s="59">
        <v>700</v>
      </c>
      <c r="D18" s="58" t="s">
        <v>14</v>
      </c>
      <c r="E18" s="58">
        <v>882.6</v>
      </c>
      <c r="F18" s="58">
        <v>889.2</v>
      </c>
      <c r="G18" s="73"/>
      <c r="H18" s="73"/>
      <c r="I18" s="60">
        <f t="shared" si="18"/>
        <v>4620.0000000000164</v>
      </c>
      <c r="J18" s="61"/>
      <c r="K18" s="61"/>
      <c r="L18" s="61">
        <f t="shared" si="19"/>
        <v>6.6000000000000236</v>
      </c>
      <c r="M18" s="62">
        <f t="shared" si="20"/>
        <v>4620.0000000000164</v>
      </c>
    </row>
    <row r="19" spans="1:13" ht="15" customHeight="1">
      <c r="A19" s="83"/>
      <c r="B19" s="84"/>
      <c r="C19" s="84"/>
      <c r="D19" s="84"/>
      <c r="E19" s="84"/>
      <c r="F19" s="84"/>
      <c r="G19" s="84"/>
      <c r="H19" s="84"/>
      <c r="I19" s="85"/>
      <c r="J19" s="86"/>
      <c r="K19" s="87"/>
      <c r="L19" s="88"/>
      <c r="M19" s="84"/>
    </row>
    <row r="20" spans="1:13" s="63" customFormat="1">
      <c r="A20" s="57">
        <v>43343</v>
      </c>
      <c r="B20" s="58" t="s">
        <v>448</v>
      </c>
      <c r="C20" s="59">
        <v>6000</v>
      </c>
      <c r="D20" s="58" t="s">
        <v>15</v>
      </c>
      <c r="E20" s="58">
        <v>117.5</v>
      </c>
      <c r="F20" s="58">
        <v>118.55</v>
      </c>
      <c r="G20" s="73"/>
      <c r="H20" s="73"/>
      <c r="I20" s="60">
        <f t="shared" ref="I20:I24" si="21">(IF(D20="SHORT",E20-F20,IF(D20="LONG",F20-E20)))*C20</f>
        <v>-6299.9999999999827</v>
      </c>
      <c r="J20" s="61"/>
      <c r="K20" s="61"/>
      <c r="L20" s="61">
        <f t="shared" ref="L20:L24" si="22">(J20+I20+K20)/C20</f>
        <v>-1.0499999999999972</v>
      </c>
      <c r="M20" s="62">
        <f t="shared" ref="M20:M24" si="23">L20*C20</f>
        <v>-6299.9999999999827</v>
      </c>
    </row>
    <row r="21" spans="1:13" s="63" customFormat="1">
      <c r="A21" s="57">
        <v>43343</v>
      </c>
      <c r="B21" s="58" t="s">
        <v>496</v>
      </c>
      <c r="C21" s="59">
        <v>3500</v>
      </c>
      <c r="D21" s="58" t="s">
        <v>15</v>
      </c>
      <c r="E21" s="58">
        <v>124.65</v>
      </c>
      <c r="F21" s="58">
        <v>123.7</v>
      </c>
      <c r="G21" s="73"/>
      <c r="H21" s="73"/>
      <c r="I21" s="60">
        <f t="shared" si="21"/>
        <v>3325.00000000001</v>
      </c>
      <c r="J21" s="61"/>
      <c r="K21" s="61"/>
      <c r="L21" s="61">
        <f t="shared" si="22"/>
        <v>0.95000000000000284</v>
      </c>
      <c r="M21" s="62">
        <f t="shared" si="23"/>
        <v>3325.00000000001</v>
      </c>
    </row>
    <row r="22" spans="1:13" s="63" customFormat="1">
      <c r="A22" s="57">
        <v>43343</v>
      </c>
      <c r="B22" s="58" t="s">
        <v>366</v>
      </c>
      <c r="C22" s="59">
        <v>500</v>
      </c>
      <c r="D22" s="58" t="s">
        <v>15</v>
      </c>
      <c r="E22" s="58">
        <v>1279.3</v>
      </c>
      <c r="F22" s="58">
        <v>1269.7</v>
      </c>
      <c r="G22" s="73"/>
      <c r="H22" s="73"/>
      <c r="I22" s="60">
        <f t="shared" si="21"/>
        <v>4799.9999999999545</v>
      </c>
      <c r="J22" s="61"/>
      <c r="K22" s="61"/>
      <c r="L22" s="61">
        <f t="shared" si="22"/>
        <v>9.5999999999999091</v>
      </c>
      <c r="M22" s="62">
        <f t="shared" si="23"/>
        <v>4799.9999999999545</v>
      </c>
    </row>
    <row r="23" spans="1:13" s="63" customFormat="1">
      <c r="A23" s="57">
        <v>43343</v>
      </c>
      <c r="B23" s="58" t="s">
        <v>364</v>
      </c>
      <c r="C23" s="59">
        <v>700</v>
      </c>
      <c r="D23" s="58" t="s">
        <v>15</v>
      </c>
      <c r="E23" s="58">
        <v>1418.3</v>
      </c>
      <c r="F23" s="58">
        <v>1407.7</v>
      </c>
      <c r="G23" s="73">
        <v>1394.95</v>
      </c>
      <c r="H23" s="73"/>
      <c r="I23" s="60">
        <f t="shared" si="21"/>
        <v>7419.9999999999363</v>
      </c>
      <c r="J23" s="61">
        <f t="shared" ref="J23" si="24">(IF(D23="SHORT",IF(G23="",0,F23-G23),IF(D23="LONG",IF(G23="",0,G23-F23))))*C23</f>
        <v>8925</v>
      </c>
      <c r="K23" s="61"/>
      <c r="L23" s="61">
        <f t="shared" si="22"/>
        <v>23.349999999999909</v>
      </c>
      <c r="M23" s="62">
        <f t="shared" si="23"/>
        <v>16344.999999999936</v>
      </c>
    </row>
    <row r="24" spans="1:13" s="63" customFormat="1">
      <c r="A24" s="57">
        <v>43342</v>
      </c>
      <c r="B24" s="58" t="s">
        <v>497</v>
      </c>
      <c r="C24" s="59">
        <v>1500</v>
      </c>
      <c r="D24" s="58" t="s">
        <v>14</v>
      </c>
      <c r="E24" s="58">
        <v>411.5</v>
      </c>
      <c r="F24" s="58">
        <v>414.55</v>
      </c>
      <c r="G24" s="73"/>
      <c r="H24" s="73"/>
      <c r="I24" s="60">
        <f t="shared" si="21"/>
        <v>4575.0000000000173</v>
      </c>
      <c r="J24" s="61"/>
      <c r="K24" s="61"/>
      <c r="L24" s="61">
        <f t="shared" si="22"/>
        <v>3.0500000000000114</v>
      </c>
      <c r="M24" s="62">
        <f t="shared" si="23"/>
        <v>4575.0000000000173</v>
      </c>
    </row>
    <row r="25" spans="1:13" s="63" customFormat="1">
      <c r="A25" s="57">
        <v>43342</v>
      </c>
      <c r="B25" s="58" t="s">
        <v>352</v>
      </c>
      <c r="C25" s="59">
        <v>800</v>
      </c>
      <c r="D25" s="58" t="s">
        <v>14</v>
      </c>
      <c r="E25" s="58">
        <v>552.4</v>
      </c>
      <c r="F25" s="58">
        <v>556.5</v>
      </c>
      <c r="G25" s="73"/>
      <c r="H25" s="73"/>
      <c r="I25" s="60">
        <f t="shared" ref="I25:I27" si="25">(IF(D25="SHORT",E25-F25,IF(D25="LONG",F25-E25)))*C25</f>
        <v>3280.0000000000182</v>
      </c>
      <c r="J25" s="61"/>
      <c r="K25" s="61"/>
      <c r="L25" s="61">
        <f t="shared" ref="L25:L27" si="26">(J25+I25+K25)/C25</f>
        <v>4.1000000000000227</v>
      </c>
      <c r="M25" s="62">
        <f t="shared" ref="M25:M27" si="27">L25*C25</f>
        <v>3280.0000000000182</v>
      </c>
    </row>
    <row r="26" spans="1:13" s="63" customFormat="1">
      <c r="A26" s="57">
        <v>43342</v>
      </c>
      <c r="B26" s="58" t="s">
        <v>470</v>
      </c>
      <c r="C26" s="59">
        <v>1061</v>
      </c>
      <c r="D26" s="58" t="s">
        <v>14</v>
      </c>
      <c r="E26" s="58">
        <v>600.79999999999995</v>
      </c>
      <c r="F26" s="58">
        <v>605.29999999999995</v>
      </c>
      <c r="G26" s="73"/>
      <c r="H26" s="73"/>
      <c r="I26" s="60">
        <f t="shared" si="25"/>
        <v>4774.5</v>
      </c>
      <c r="J26" s="61"/>
      <c r="K26" s="61"/>
      <c r="L26" s="61">
        <f t="shared" si="26"/>
        <v>4.5</v>
      </c>
      <c r="M26" s="62">
        <f t="shared" si="27"/>
        <v>4774.5</v>
      </c>
    </row>
    <row r="27" spans="1:13" s="63" customFormat="1">
      <c r="A27" s="57">
        <v>43342</v>
      </c>
      <c r="B27" s="58" t="s">
        <v>166</v>
      </c>
      <c r="C27" s="59">
        <v>1000</v>
      </c>
      <c r="D27" s="58" t="s">
        <v>14</v>
      </c>
      <c r="E27" s="58">
        <v>773.5</v>
      </c>
      <c r="F27" s="58">
        <v>766.5</v>
      </c>
      <c r="G27" s="73"/>
      <c r="H27" s="73"/>
      <c r="I27" s="60">
        <f t="shared" si="25"/>
        <v>-7000</v>
      </c>
      <c r="J27" s="61"/>
      <c r="K27" s="61"/>
      <c r="L27" s="61">
        <f t="shared" si="26"/>
        <v>-7</v>
      </c>
      <c r="M27" s="62">
        <f t="shared" si="27"/>
        <v>-7000</v>
      </c>
    </row>
    <row r="28" spans="1:13" s="63" customFormat="1">
      <c r="A28" s="57">
        <v>43341</v>
      </c>
      <c r="B28" s="58" t="s">
        <v>467</v>
      </c>
      <c r="C28" s="59">
        <v>4500</v>
      </c>
      <c r="D28" s="58" t="s">
        <v>14</v>
      </c>
      <c r="E28" s="58">
        <v>293.55</v>
      </c>
      <c r="F28" s="58">
        <v>295.75</v>
      </c>
      <c r="G28" s="73"/>
      <c r="H28" s="73"/>
      <c r="I28" s="60">
        <f t="shared" ref="I28:I30" si="28">(IF(D28="SHORT",E28-F28,IF(D28="LONG",F28-E28)))*C28</f>
        <v>9899.9999999999491</v>
      </c>
      <c r="J28" s="61"/>
      <c r="K28" s="61"/>
      <c r="L28" s="61">
        <f t="shared" ref="L28:L30" si="29">(J28+I28+K28)/C28</f>
        <v>2.1999999999999886</v>
      </c>
      <c r="M28" s="62">
        <f t="shared" ref="M28:M30" si="30">L28*C28</f>
        <v>9899.9999999999491</v>
      </c>
    </row>
    <row r="29" spans="1:13" s="63" customFormat="1">
      <c r="A29" s="57">
        <v>43341</v>
      </c>
      <c r="B29" s="58" t="s">
        <v>495</v>
      </c>
      <c r="C29" s="59">
        <v>3000</v>
      </c>
      <c r="D29" s="58" t="s">
        <v>14</v>
      </c>
      <c r="E29" s="58">
        <v>234.3</v>
      </c>
      <c r="F29" s="58">
        <v>232.15</v>
      </c>
      <c r="G29" s="73"/>
      <c r="H29" s="73"/>
      <c r="I29" s="60">
        <f t="shared" si="28"/>
        <v>-6450.0000000000173</v>
      </c>
      <c r="J29" s="61"/>
      <c r="K29" s="61"/>
      <c r="L29" s="61">
        <f t="shared" si="29"/>
        <v>-2.1500000000000057</v>
      </c>
      <c r="M29" s="62">
        <f t="shared" si="30"/>
        <v>-6450.0000000000173</v>
      </c>
    </row>
    <row r="30" spans="1:13" s="32" customFormat="1">
      <c r="A30" s="70">
        <v>43341</v>
      </c>
      <c r="B30" s="71" t="s">
        <v>358</v>
      </c>
      <c r="C30" s="72">
        <v>1500</v>
      </c>
      <c r="D30" s="71" t="s">
        <v>14</v>
      </c>
      <c r="E30" s="71">
        <v>436.9</v>
      </c>
      <c r="F30" s="71">
        <v>440.15</v>
      </c>
      <c r="G30" s="66">
        <v>444.15</v>
      </c>
      <c r="H30" s="66">
        <v>448.15</v>
      </c>
      <c r="I30" s="68">
        <f t="shared" si="28"/>
        <v>4875</v>
      </c>
      <c r="J30" s="67">
        <f t="shared" ref="J30" si="31">(IF(D30="SHORT",IF(G30="",0,F30-G30),IF(D30="LONG",IF(G30="",0,G30-F30))))*C30</f>
        <v>6000</v>
      </c>
      <c r="K30" s="67">
        <f t="shared" ref="K30" si="32">(IF(D30="SHORT",IF(H30="",0,G30-H30),IF(D30="LONG",IF(H30="",0,(H30-G30)))))*C30</f>
        <v>6000</v>
      </c>
      <c r="L30" s="67">
        <f t="shared" si="29"/>
        <v>11.25</v>
      </c>
      <c r="M30" s="69">
        <f t="shared" si="30"/>
        <v>16875</v>
      </c>
    </row>
    <row r="31" spans="1:13" s="63" customFormat="1">
      <c r="A31" s="57">
        <v>43340</v>
      </c>
      <c r="B31" s="58" t="s">
        <v>376</v>
      </c>
      <c r="C31" s="59">
        <v>3500</v>
      </c>
      <c r="D31" s="58" t="s">
        <v>14</v>
      </c>
      <c r="E31" s="58">
        <v>124.7</v>
      </c>
      <c r="F31" s="58">
        <v>125.65</v>
      </c>
      <c r="G31" s="73"/>
      <c r="H31" s="73"/>
      <c r="I31" s="60">
        <f t="shared" ref="I31:I34" si="33">(IF(D31="SHORT",E31-F31,IF(D31="LONG",F31-E31)))*C31</f>
        <v>3325.00000000001</v>
      </c>
      <c r="J31" s="61"/>
      <c r="K31" s="61"/>
      <c r="L31" s="61">
        <f t="shared" ref="L31:L34" si="34">(J31+I31+K31)/C31</f>
        <v>0.95000000000000284</v>
      </c>
      <c r="M31" s="62">
        <f t="shared" ref="M31:M34" si="35">L31*C31</f>
        <v>3325.00000000001</v>
      </c>
    </row>
    <row r="32" spans="1:13" s="63" customFormat="1">
      <c r="A32" s="57">
        <v>43340</v>
      </c>
      <c r="B32" s="58" t="s">
        <v>414</v>
      </c>
      <c r="C32" s="59">
        <v>1800</v>
      </c>
      <c r="D32" s="58" t="s">
        <v>14</v>
      </c>
      <c r="E32" s="58">
        <v>364.3</v>
      </c>
      <c r="F32" s="58">
        <v>361</v>
      </c>
      <c r="G32" s="73"/>
      <c r="H32" s="73"/>
      <c r="I32" s="60">
        <f t="shared" si="33"/>
        <v>-5940.00000000002</v>
      </c>
      <c r="J32" s="61"/>
      <c r="K32" s="61"/>
      <c r="L32" s="61">
        <f t="shared" si="34"/>
        <v>-3.3000000000000109</v>
      </c>
      <c r="M32" s="62">
        <f t="shared" si="35"/>
        <v>-5940.00000000002</v>
      </c>
    </row>
    <row r="33" spans="1:13" s="32" customFormat="1">
      <c r="A33" s="70">
        <v>43340</v>
      </c>
      <c r="B33" s="71" t="s">
        <v>404</v>
      </c>
      <c r="C33" s="72">
        <v>4000</v>
      </c>
      <c r="D33" s="71" t="s">
        <v>14</v>
      </c>
      <c r="E33" s="71">
        <v>147.35</v>
      </c>
      <c r="F33" s="71">
        <v>148.44999999999999</v>
      </c>
      <c r="G33" s="66">
        <v>149.80000000000001</v>
      </c>
      <c r="H33" s="66">
        <v>151.15</v>
      </c>
      <c r="I33" s="68">
        <f t="shared" si="33"/>
        <v>4399.9999999999773</v>
      </c>
      <c r="J33" s="67">
        <f t="shared" ref="J33" si="36">(IF(D33="SHORT",IF(G33="",0,F33-G33),IF(D33="LONG",IF(G33="",0,G33-F33))))*C33</f>
        <v>5400.0000000000909</v>
      </c>
      <c r="K33" s="67">
        <f t="shared" ref="K33" si="37">(IF(D33="SHORT",IF(H33="",0,G33-H33),IF(D33="LONG",IF(H33="",0,(H33-G33)))))*C33</f>
        <v>5399.9999999999773</v>
      </c>
      <c r="L33" s="67">
        <f t="shared" si="34"/>
        <v>3.8000000000000118</v>
      </c>
      <c r="M33" s="69">
        <f t="shared" si="35"/>
        <v>15200.000000000047</v>
      </c>
    </row>
    <row r="34" spans="1:13" s="63" customFormat="1">
      <c r="A34" s="57">
        <v>43339</v>
      </c>
      <c r="B34" s="58" t="s">
        <v>362</v>
      </c>
      <c r="C34" s="59">
        <v>900</v>
      </c>
      <c r="D34" s="58" t="s">
        <v>14</v>
      </c>
      <c r="E34" s="58">
        <v>608.29999999999995</v>
      </c>
      <c r="F34" s="58">
        <v>612.85</v>
      </c>
      <c r="G34" s="73"/>
      <c r="H34" s="73"/>
      <c r="I34" s="60">
        <f t="shared" si="33"/>
        <v>4095.0000000000614</v>
      </c>
      <c r="J34" s="61"/>
      <c r="K34" s="61"/>
      <c r="L34" s="61">
        <f t="shared" si="34"/>
        <v>4.5500000000000682</v>
      </c>
      <c r="M34" s="62">
        <f t="shared" si="35"/>
        <v>4095.0000000000614</v>
      </c>
    </row>
    <row r="35" spans="1:13" s="63" customFormat="1">
      <c r="A35" s="57">
        <v>43339</v>
      </c>
      <c r="B35" s="58" t="s">
        <v>438</v>
      </c>
      <c r="C35" s="59">
        <v>1500</v>
      </c>
      <c r="D35" s="58" t="s">
        <v>14</v>
      </c>
      <c r="E35" s="58">
        <v>308.35000000000002</v>
      </c>
      <c r="F35" s="58">
        <v>310.64999999999998</v>
      </c>
      <c r="G35" s="73"/>
      <c r="H35" s="73"/>
      <c r="I35" s="60">
        <f t="shared" ref="I35:I37" si="38">(IF(D35="SHORT",E35-F35,IF(D35="LONG",F35-E35)))*C35</f>
        <v>3449.9999999999318</v>
      </c>
      <c r="J35" s="61"/>
      <c r="K35" s="61"/>
      <c r="L35" s="61">
        <f t="shared" ref="L35:L37" si="39">(J35+I35+K35)/C35</f>
        <v>2.2999999999999545</v>
      </c>
      <c r="M35" s="62">
        <f t="shared" ref="M35:M37" si="40">L35*C35</f>
        <v>3449.9999999999318</v>
      </c>
    </row>
    <row r="36" spans="1:13" s="63" customFormat="1">
      <c r="A36" s="57">
        <v>43339</v>
      </c>
      <c r="B36" s="58" t="s">
        <v>34</v>
      </c>
      <c r="C36" s="59">
        <v>1200</v>
      </c>
      <c r="D36" s="58" t="s">
        <v>14</v>
      </c>
      <c r="E36" s="58">
        <v>658.45</v>
      </c>
      <c r="F36" s="58">
        <v>663.35</v>
      </c>
      <c r="G36" s="73"/>
      <c r="H36" s="73"/>
      <c r="I36" s="60">
        <f t="shared" si="38"/>
        <v>5879.9999999999727</v>
      </c>
      <c r="J36" s="61"/>
      <c r="K36" s="61"/>
      <c r="L36" s="61">
        <f t="shared" si="39"/>
        <v>4.8999999999999773</v>
      </c>
      <c r="M36" s="62">
        <f t="shared" si="40"/>
        <v>5879.9999999999727</v>
      </c>
    </row>
    <row r="37" spans="1:13" s="63" customFormat="1">
      <c r="A37" s="57">
        <v>43339</v>
      </c>
      <c r="B37" s="58" t="s">
        <v>279</v>
      </c>
      <c r="C37" s="59">
        <v>2500</v>
      </c>
      <c r="D37" s="58" t="s">
        <v>14</v>
      </c>
      <c r="E37" s="58">
        <v>379.15</v>
      </c>
      <c r="F37" s="58">
        <v>381.95</v>
      </c>
      <c r="G37" s="73"/>
      <c r="H37" s="73"/>
      <c r="I37" s="60">
        <f t="shared" si="38"/>
        <v>7000.0000000000282</v>
      </c>
      <c r="J37" s="61"/>
      <c r="K37" s="61"/>
      <c r="L37" s="61">
        <f t="shared" si="39"/>
        <v>2.8000000000000114</v>
      </c>
      <c r="M37" s="62">
        <f t="shared" si="40"/>
        <v>7000.0000000000282</v>
      </c>
    </row>
    <row r="38" spans="1:13" s="63" customFormat="1">
      <c r="A38" s="57">
        <v>43336</v>
      </c>
      <c r="B38" s="58" t="s">
        <v>430</v>
      </c>
      <c r="C38" s="59">
        <v>2250</v>
      </c>
      <c r="D38" s="58" t="s">
        <v>14</v>
      </c>
      <c r="E38" s="58">
        <v>236.15</v>
      </c>
      <c r="F38" s="58">
        <v>234</v>
      </c>
      <c r="G38" s="73"/>
      <c r="H38" s="73"/>
      <c r="I38" s="60">
        <f t="shared" ref="I38:I40" si="41">(IF(D38="SHORT",E38-F38,IF(D38="LONG",F38-E38)))*C38</f>
        <v>-4837.5000000000127</v>
      </c>
      <c r="J38" s="61"/>
      <c r="K38" s="61"/>
      <c r="L38" s="61">
        <f t="shared" ref="L38:L40" si="42">(J38+I38+K38)/C38</f>
        <v>-2.1500000000000057</v>
      </c>
      <c r="M38" s="62">
        <f t="shared" ref="M38:M40" si="43">L38*C38</f>
        <v>-4837.5000000000127</v>
      </c>
    </row>
    <row r="39" spans="1:13" s="63" customFormat="1">
      <c r="A39" s="57">
        <v>43336</v>
      </c>
      <c r="B39" s="58" t="s">
        <v>494</v>
      </c>
      <c r="C39" s="59">
        <v>800</v>
      </c>
      <c r="D39" s="58" t="s">
        <v>15</v>
      </c>
      <c r="E39" s="58">
        <v>812.45</v>
      </c>
      <c r="F39" s="58">
        <v>806.35</v>
      </c>
      <c r="G39" s="73"/>
      <c r="H39" s="73"/>
      <c r="I39" s="60">
        <f t="shared" si="41"/>
        <v>4880.0000000000182</v>
      </c>
      <c r="J39" s="61"/>
      <c r="K39" s="61"/>
      <c r="L39" s="61">
        <f t="shared" si="42"/>
        <v>6.1000000000000227</v>
      </c>
      <c r="M39" s="62">
        <f t="shared" si="43"/>
        <v>4880.0000000000182</v>
      </c>
    </row>
    <row r="40" spans="1:13" s="63" customFormat="1">
      <c r="A40" s="57">
        <v>43336</v>
      </c>
      <c r="B40" s="58" t="s">
        <v>466</v>
      </c>
      <c r="C40" s="59">
        <v>2250</v>
      </c>
      <c r="D40" s="58" t="s">
        <v>14</v>
      </c>
      <c r="E40" s="58">
        <v>201.7</v>
      </c>
      <c r="F40" s="58">
        <v>203.2</v>
      </c>
      <c r="G40" s="73"/>
      <c r="H40" s="73"/>
      <c r="I40" s="60">
        <f t="shared" si="41"/>
        <v>3375</v>
      </c>
      <c r="J40" s="61"/>
      <c r="K40" s="61"/>
      <c r="L40" s="61">
        <f t="shared" si="42"/>
        <v>1.5</v>
      </c>
      <c r="M40" s="62">
        <f t="shared" si="43"/>
        <v>3375</v>
      </c>
    </row>
    <row r="41" spans="1:13" s="32" customFormat="1">
      <c r="A41" s="70">
        <v>43335</v>
      </c>
      <c r="B41" s="71" t="s">
        <v>386</v>
      </c>
      <c r="C41" s="72">
        <v>6000</v>
      </c>
      <c r="D41" s="71" t="s">
        <v>14</v>
      </c>
      <c r="E41" s="71">
        <v>88</v>
      </c>
      <c r="F41" s="71">
        <v>88.65</v>
      </c>
      <c r="G41" s="66">
        <v>89.45</v>
      </c>
      <c r="H41" s="66">
        <v>90.3</v>
      </c>
      <c r="I41" s="68">
        <f t="shared" ref="I41:I44" si="44">(IF(D41="SHORT",E41-F41,IF(D41="LONG",F41-E41)))*C41</f>
        <v>3900.0000000000341</v>
      </c>
      <c r="J41" s="67">
        <f t="shared" ref="J41:J43" si="45">(IF(D41="SHORT",IF(G41="",0,F41-G41),IF(D41="LONG",IF(G41="",0,G41-F41))))*C41</f>
        <v>4799.9999999999827</v>
      </c>
      <c r="K41" s="67">
        <f t="shared" ref="K41" si="46">(IF(D41="SHORT",IF(H41="",0,G41-H41),IF(D41="LONG",IF(H41="",0,(H41-G41)))))*C41</f>
        <v>5099.9999999999654</v>
      </c>
      <c r="L41" s="67">
        <f t="shared" ref="L41:L44" si="47">(J41+I41+K41)/C41</f>
        <v>2.2999999999999972</v>
      </c>
      <c r="M41" s="69">
        <f t="shared" ref="M41:M44" si="48">L41*C41</f>
        <v>13799.999999999984</v>
      </c>
    </row>
    <row r="42" spans="1:13" s="63" customFormat="1">
      <c r="A42" s="57">
        <v>43335</v>
      </c>
      <c r="B42" s="58" t="s">
        <v>493</v>
      </c>
      <c r="C42" s="59">
        <v>9000</v>
      </c>
      <c r="D42" s="58" t="s">
        <v>15</v>
      </c>
      <c r="E42" s="58">
        <v>72</v>
      </c>
      <c r="F42" s="58">
        <v>71.55</v>
      </c>
      <c r="G42" s="73"/>
      <c r="H42" s="73"/>
      <c r="I42" s="60">
        <f t="shared" si="44"/>
        <v>4050.0000000000255</v>
      </c>
      <c r="J42" s="61"/>
      <c r="K42" s="61"/>
      <c r="L42" s="61">
        <f t="shared" si="47"/>
        <v>0.45000000000000284</v>
      </c>
      <c r="M42" s="62">
        <f t="shared" si="48"/>
        <v>4050.0000000000255</v>
      </c>
    </row>
    <row r="43" spans="1:13" s="63" customFormat="1">
      <c r="A43" s="57">
        <v>43335</v>
      </c>
      <c r="B43" s="58" t="s">
        <v>492</v>
      </c>
      <c r="C43" s="59">
        <v>800</v>
      </c>
      <c r="D43" s="58" t="s">
        <v>14</v>
      </c>
      <c r="E43" s="58">
        <v>678.35</v>
      </c>
      <c r="F43" s="58">
        <v>683.4</v>
      </c>
      <c r="G43" s="73">
        <v>689.6</v>
      </c>
      <c r="H43" s="73"/>
      <c r="I43" s="60">
        <f t="shared" si="44"/>
        <v>4039.9999999999636</v>
      </c>
      <c r="J43" s="61">
        <f t="shared" si="45"/>
        <v>4960.0000000000364</v>
      </c>
      <c r="K43" s="61"/>
      <c r="L43" s="61">
        <f t="shared" si="47"/>
        <v>11.25</v>
      </c>
      <c r="M43" s="62">
        <f t="shared" si="48"/>
        <v>9000</v>
      </c>
    </row>
    <row r="44" spans="1:13" s="63" customFormat="1">
      <c r="A44" s="57">
        <v>43335</v>
      </c>
      <c r="B44" s="58" t="s">
        <v>491</v>
      </c>
      <c r="C44" s="59">
        <v>302</v>
      </c>
      <c r="D44" s="58" t="s">
        <v>15</v>
      </c>
      <c r="E44" s="58">
        <v>2836.15</v>
      </c>
      <c r="F44" s="58">
        <v>2814.9</v>
      </c>
      <c r="G44" s="73"/>
      <c r="H44" s="73"/>
      <c r="I44" s="60">
        <f t="shared" si="44"/>
        <v>6417.5</v>
      </c>
      <c r="J44" s="61"/>
      <c r="K44" s="61"/>
      <c r="L44" s="61">
        <f t="shared" si="47"/>
        <v>21.25</v>
      </c>
      <c r="M44" s="62">
        <f t="shared" si="48"/>
        <v>6417.5</v>
      </c>
    </row>
    <row r="45" spans="1:13" s="63" customFormat="1">
      <c r="A45" s="57">
        <v>43333</v>
      </c>
      <c r="B45" s="58" t="s">
        <v>353</v>
      </c>
      <c r="C45" s="59">
        <v>750</v>
      </c>
      <c r="D45" s="58" t="s">
        <v>14</v>
      </c>
      <c r="E45" s="58">
        <v>913.5</v>
      </c>
      <c r="F45" s="58">
        <v>917.45</v>
      </c>
      <c r="G45" s="73"/>
      <c r="H45" s="73"/>
      <c r="I45" s="60">
        <f t="shared" ref="I45:I47" si="49">(IF(D45="SHORT",E45-F45,IF(D45="LONG",F45-E45)))*C45</f>
        <v>2962.5000000000341</v>
      </c>
      <c r="J45" s="61"/>
      <c r="K45" s="61"/>
      <c r="L45" s="61">
        <f t="shared" ref="L45:L47" si="50">(J45+I45+K45)/C45</f>
        <v>3.9500000000000455</v>
      </c>
      <c r="M45" s="62">
        <f t="shared" ref="M45:M47" si="51">L45*C45</f>
        <v>2962.5000000000341</v>
      </c>
    </row>
    <row r="46" spans="1:13" s="63" customFormat="1">
      <c r="A46" s="57">
        <v>43333</v>
      </c>
      <c r="B46" s="58" t="s">
        <v>490</v>
      </c>
      <c r="C46" s="59">
        <v>700</v>
      </c>
      <c r="D46" s="58" t="s">
        <v>14</v>
      </c>
      <c r="E46" s="58">
        <v>874.4</v>
      </c>
      <c r="F46" s="58">
        <v>880.95</v>
      </c>
      <c r="G46" s="73">
        <v>888.9</v>
      </c>
      <c r="H46" s="73"/>
      <c r="I46" s="60">
        <f t="shared" si="49"/>
        <v>4585.0000000000473</v>
      </c>
      <c r="J46" s="61">
        <f t="shared" ref="J46:J47" si="52">(IF(D46="SHORT",IF(G46="",0,F46-G46),IF(D46="LONG",IF(G46="",0,G46-F46))))*C46</f>
        <v>5564.9999999999527</v>
      </c>
      <c r="K46" s="61"/>
      <c r="L46" s="61">
        <f t="shared" si="50"/>
        <v>14.5</v>
      </c>
      <c r="M46" s="62">
        <f t="shared" si="51"/>
        <v>10150</v>
      </c>
    </row>
    <row r="47" spans="1:13" s="63" customFormat="1">
      <c r="A47" s="57">
        <v>43333</v>
      </c>
      <c r="B47" s="58" t="s">
        <v>392</v>
      </c>
      <c r="C47" s="59">
        <v>2500</v>
      </c>
      <c r="D47" s="58" t="s">
        <v>15</v>
      </c>
      <c r="E47" s="58">
        <v>193.95</v>
      </c>
      <c r="F47" s="58">
        <v>192.5</v>
      </c>
      <c r="G47" s="73">
        <v>190.75</v>
      </c>
      <c r="H47" s="73"/>
      <c r="I47" s="60">
        <f t="shared" si="49"/>
        <v>3624.9999999999718</v>
      </c>
      <c r="J47" s="61">
        <f t="shared" si="52"/>
        <v>4375</v>
      </c>
      <c r="K47" s="61"/>
      <c r="L47" s="61">
        <f t="shared" si="50"/>
        <v>3.1999999999999886</v>
      </c>
      <c r="M47" s="62">
        <f t="shared" si="51"/>
        <v>7999.9999999999718</v>
      </c>
    </row>
    <row r="48" spans="1:13" s="63" customFormat="1">
      <c r="A48" s="57">
        <v>43332</v>
      </c>
      <c r="B48" s="58" t="s">
        <v>420</v>
      </c>
      <c r="C48" s="59">
        <v>2400</v>
      </c>
      <c r="D48" s="58" t="s">
        <v>14</v>
      </c>
      <c r="E48" s="58">
        <v>314</v>
      </c>
      <c r="F48" s="58">
        <v>316.35000000000002</v>
      </c>
      <c r="G48" s="73"/>
      <c r="H48" s="73"/>
      <c r="I48" s="60">
        <f t="shared" ref="I48" si="53">(IF(D48="SHORT",E48-F48,IF(D48="LONG",F48-E48)))*C48</f>
        <v>5640.0000000000546</v>
      </c>
      <c r="J48" s="61"/>
      <c r="K48" s="61"/>
      <c r="L48" s="61">
        <f t="shared" ref="L48" si="54">(J48+I48+K48)/C48</f>
        <v>2.3500000000000227</v>
      </c>
      <c r="M48" s="62">
        <f t="shared" ref="M48" si="55">L48*C48</f>
        <v>5640.0000000000546</v>
      </c>
    </row>
    <row r="49" spans="1:13" s="32" customFormat="1">
      <c r="A49" s="70">
        <v>43332</v>
      </c>
      <c r="B49" s="71" t="s">
        <v>466</v>
      </c>
      <c r="C49" s="72">
        <v>2250</v>
      </c>
      <c r="D49" s="71" t="s">
        <v>14</v>
      </c>
      <c r="E49" s="71">
        <v>200.1</v>
      </c>
      <c r="F49" s="71">
        <v>201.6</v>
      </c>
      <c r="G49" s="66">
        <v>203.45</v>
      </c>
      <c r="H49" s="66">
        <v>205.25</v>
      </c>
      <c r="I49" s="68">
        <f t="shared" ref="I49" si="56">(IF(D49="SHORT",E49-F49,IF(D49="LONG",F49-E49)))*C49</f>
        <v>3375</v>
      </c>
      <c r="J49" s="67">
        <f t="shared" ref="J49" si="57">(IF(D49="SHORT",IF(G49="",0,F49-G49),IF(D49="LONG",IF(G49="",0,G49-F49))))*C49</f>
        <v>4162.4999999999873</v>
      </c>
      <c r="K49" s="67">
        <f t="shared" ref="K49" si="58">(IF(D49="SHORT",IF(H49="",0,G49-H49),IF(D49="LONG",IF(H49="",0,(H49-G49)))))*C49</f>
        <v>4050.0000000000255</v>
      </c>
      <c r="L49" s="67">
        <f t="shared" ref="L49" si="59">(J49+I49+K49)/C49</f>
        <v>5.1500000000000057</v>
      </c>
      <c r="M49" s="69">
        <f t="shared" ref="M49" si="60">L49*C49</f>
        <v>11587.500000000013</v>
      </c>
    </row>
    <row r="50" spans="1:13" s="63" customFormat="1">
      <c r="A50" s="57">
        <v>43332</v>
      </c>
      <c r="B50" s="58" t="s">
        <v>447</v>
      </c>
      <c r="C50" s="59">
        <v>1200</v>
      </c>
      <c r="D50" s="58" t="s">
        <v>14</v>
      </c>
      <c r="E50" s="58">
        <v>396.2</v>
      </c>
      <c r="F50" s="58">
        <v>392.6</v>
      </c>
      <c r="G50" s="73"/>
      <c r="H50" s="73"/>
      <c r="I50" s="60">
        <f t="shared" ref="I50:I52" si="61">(IF(D50="SHORT",E50-F50,IF(D50="LONG",F50-E50)))*C50</f>
        <v>-4319.9999999999591</v>
      </c>
      <c r="J50" s="61"/>
      <c r="K50" s="61"/>
      <c r="L50" s="61">
        <f t="shared" ref="L50:L52" si="62">(J50+I50+K50)/C50</f>
        <v>-3.5999999999999659</v>
      </c>
      <c r="M50" s="62">
        <f t="shared" ref="M50:M52" si="63">L50*C50</f>
        <v>-4319.9999999999591</v>
      </c>
    </row>
    <row r="51" spans="1:13" s="63" customFormat="1">
      <c r="A51" s="57">
        <v>43332</v>
      </c>
      <c r="B51" s="58" t="s">
        <v>362</v>
      </c>
      <c r="C51" s="59">
        <v>900</v>
      </c>
      <c r="D51" s="58" t="s">
        <v>14</v>
      </c>
      <c r="E51" s="58">
        <v>599.04999999999995</v>
      </c>
      <c r="F51" s="58">
        <v>603.5</v>
      </c>
      <c r="G51" s="73">
        <v>609</v>
      </c>
      <c r="H51" s="73"/>
      <c r="I51" s="60">
        <f t="shared" si="61"/>
        <v>4005.0000000000409</v>
      </c>
      <c r="J51" s="61">
        <f t="shared" ref="J51" si="64">(IF(D51="SHORT",IF(G51="",0,F51-G51),IF(D51="LONG",IF(G51="",0,G51-F51))))*C51</f>
        <v>4950</v>
      </c>
      <c r="K51" s="61"/>
      <c r="L51" s="61">
        <f t="shared" si="62"/>
        <v>9.9500000000000437</v>
      </c>
      <c r="M51" s="62">
        <f t="shared" si="63"/>
        <v>8955.00000000004</v>
      </c>
    </row>
    <row r="52" spans="1:13" s="63" customFormat="1">
      <c r="A52" s="57">
        <v>43329</v>
      </c>
      <c r="B52" s="58" t="s">
        <v>489</v>
      </c>
      <c r="C52" s="59">
        <v>500</v>
      </c>
      <c r="D52" s="58" t="s">
        <v>14</v>
      </c>
      <c r="E52" s="58">
        <v>1906</v>
      </c>
      <c r="F52" s="58">
        <v>1920.65</v>
      </c>
      <c r="G52" s="73"/>
      <c r="H52" s="73"/>
      <c r="I52" s="60">
        <f t="shared" si="61"/>
        <v>7325.0000000000455</v>
      </c>
      <c r="J52" s="61"/>
      <c r="K52" s="61"/>
      <c r="L52" s="61">
        <f t="shared" si="62"/>
        <v>14.650000000000091</v>
      </c>
      <c r="M52" s="62">
        <f t="shared" si="63"/>
        <v>7325.0000000000455</v>
      </c>
    </row>
    <row r="53" spans="1:13" s="63" customFormat="1">
      <c r="A53" s="57">
        <v>43329</v>
      </c>
      <c r="B53" s="58" t="s">
        <v>423</v>
      </c>
      <c r="C53" s="59">
        <v>2600</v>
      </c>
      <c r="D53" s="58" t="s">
        <v>14</v>
      </c>
      <c r="E53" s="58">
        <v>366</v>
      </c>
      <c r="F53" s="58">
        <v>368.7</v>
      </c>
      <c r="G53" s="73">
        <v>372.1</v>
      </c>
      <c r="H53" s="73"/>
      <c r="I53" s="60">
        <f t="shared" ref="I53:I54" si="65">(IF(D53="SHORT",E53-F53,IF(D53="LONG",F53-E53)))*C53</f>
        <v>7019.9999999999709</v>
      </c>
      <c r="J53" s="61">
        <f t="shared" ref="J53" si="66">(IF(D53="SHORT",IF(G53="",0,F53-G53),IF(D53="LONG",IF(G53="",0,G53-F53))))*C53</f>
        <v>8840.0000000000891</v>
      </c>
      <c r="K53" s="61"/>
      <c r="L53" s="61">
        <f t="shared" ref="L53:L54" si="67">(J53+I53+K53)/C53</f>
        <v>6.1000000000000227</v>
      </c>
      <c r="M53" s="62">
        <f t="shared" ref="M53:M54" si="68">L53*C53</f>
        <v>15860.000000000058</v>
      </c>
    </row>
    <row r="54" spans="1:13" s="63" customFormat="1">
      <c r="A54" s="57">
        <v>43328</v>
      </c>
      <c r="B54" s="58" t="s">
        <v>487</v>
      </c>
      <c r="C54" s="59">
        <v>1600</v>
      </c>
      <c r="D54" s="58" t="s">
        <v>15</v>
      </c>
      <c r="E54" s="58">
        <v>302.64999999999998</v>
      </c>
      <c r="F54" s="58">
        <v>305.39999999999998</v>
      </c>
      <c r="G54" s="73"/>
      <c r="H54" s="73"/>
      <c r="I54" s="60">
        <f t="shared" si="65"/>
        <v>-4400</v>
      </c>
      <c r="J54" s="61"/>
      <c r="K54" s="61"/>
      <c r="L54" s="61">
        <f t="shared" si="67"/>
        <v>-2.75</v>
      </c>
      <c r="M54" s="62">
        <f t="shared" si="68"/>
        <v>-4400</v>
      </c>
    </row>
    <row r="55" spans="1:13" s="63" customFormat="1">
      <c r="A55" s="57">
        <v>43328</v>
      </c>
      <c r="B55" s="58" t="s">
        <v>387</v>
      </c>
      <c r="C55" s="59">
        <v>1000</v>
      </c>
      <c r="D55" s="58" t="s">
        <v>15</v>
      </c>
      <c r="E55" s="58">
        <v>520.70000000000005</v>
      </c>
      <c r="F55" s="58">
        <v>516.75</v>
      </c>
      <c r="G55" s="73"/>
      <c r="H55" s="73"/>
      <c r="I55" s="60">
        <f t="shared" ref="I55:I58" si="69">(IF(D55="SHORT",E55-F55,IF(D55="LONG",F55-E55)))*C55</f>
        <v>3950.0000000000455</v>
      </c>
      <c r="J55" s="61"/>
      <c r="K55" s="61"/>
      <c r="L55" s="61">
        <f t="shared" ref="L55:L58" si="70">(J55+I55+K55)/C55</f>
        <v>3.9500000000000455</v>
      </c>
      <c r="M55" s="62">
        <f t="shared" ref="M55:M58" si="71">L55*C55</f>
        <v>3950.0000000000455</v>
      </c>
    </row>
    <row r="56" spans="1:13" s="63" customFormat="1">
      <c r="A56" s="57">
        <v>43328</v>
      </c>
      <c r="B56" s="58" t="s">
        <v>423</v>
      </c>
      <c r="C56" s="59">
        <v>2600</v>
      </c>
      <c r="D56" s="58" t="s">
        <v>14</v>
      </c>
      <c r="E56" s="58">
        <v>366.85</v>
      </c>
      <c r="F56" s="58">
        <v>364.6</v>
      </c>
      <c r="G56" s="73"/>
      <c r="H56" s="73"/>
      <c r="I56" s="60">
        <f t="shared" si="69"/>
        <v>-5850</v>
      </c>
      <c r="J56" s="61"/>
      <c r="K56" s="61"/>
      <c r="L56" s="61">
        <f t="shared" si="70"/>
        <v>-2.25</v>
      </c>
      <c r="M56" s="62">
        <f t="shared" si="71"/>
        <v>-5850</v>
      </c>
    </row>
    <row r="57" spans="1:13" s="63" customFormat="1">
      <c r="A57" s="57">
        <v>43328</v>
      </c>
      <c r="B57" s="58" t="s">
        <v>486</v>
      </c>
      <c r="C57" s="59">
        <v>4000</v>
      </c>
      <c r="D57" s="58" t="s">
        <v>14</v>
      </c>
      <c r="E57" s="58">
        <v>198.75</v>
      </c>
      <c r="F57" s="58">
        <v>196.95</v>
      </c>
      <c r="G57" s="73"/>
      <c r="H57" s="73"/>
      <c r="I57" s="60">
        <f t="shared" si="69"/>
        <v>-7200.0000000000455</v>
      </c>
      <c r="J57" s="61"/>
      <c r="K57" s="61"/>
      <c r="L57" s="61">
        <f t="shared" si="70"/>
        <v>-1.8000000000000114</v>
      </c>
      <c r="M57" s="62">
        <f t="shared" si="71"/>
        <v>-7200.0000000000455</v>
      </c>
    </row>
    <row r="58" spans="1:13" s="63" customFormat="1">
      <c r="A58" s="57">
        <v>43328</v>
      </c>
      <c r="B58" s="58" t="s">
        <v>374</v>
      </c>
      <c r="C58" s="59">
        <v>2000</v>
      </c>
      <c r="D58" s="58" t="s">
        <v>14</v>
      </c>
      <c r="E58" s="58">
        <v>273.05</v>
      </c>
      <c r="F58" s="58">
        <v>275.10000000000002</v>
      </c>
      <c r="G58" s="73"/>
      <c r="H58" s="73"/>
      <c r="I58" s="60">
        <f t="shared" si="69"/>
        <v>4100.0000000000227</v>
      </c>
      <c r="J58" s="61"/>
      <c r="K58" s="61"/>
      <c r="L58" s="61">
        <f t="shared" si="70"/>
        <v>2.0500000000000114</v>
      </c>
      <c r="M58" s="62">
        <f t="shared" si="71"/>
        <v>4100.0000000000227</v>
      </c>
    </row>
    <row r="59" spans="1:13" s="63" customFormat="1">
      <c r="A59" s="57">
        <v>43326</v>
      </c>
      <c r="B59" s="58" t="s">
        <v>410</v>
      </c>
      <c r="C59" s="59">
        <v>2800</v>
      </c>
      <c r="D59" s="58" t="s">
        <v>14</v>
      </c>
      <c r="E59" s="58">
        <v>136.69999999999999</v>
      </c>
      <c r="F59" s="58">
        <v>137.30000000000001</v>
      </c>
      <c r="G59" s="73"/>
      <c r="H59" s="73"/>
      <c r="I59" s="60">
        <f t="shared" ref="I59:I60" si="72">(IF(D59="SHORT",E59-F59,IF(D59="LONG",F59-E59)))*C59</f>
        <v>1680.0000000000637</v>
      </c>
      <c r="J59" s="61"/>
      <c r="K59" s="61"/>
      <c r="L59" s="61">
        <f t="shared" ref="L59:L60" si="73">(J59+I59+K59)/C59</f>
        <v>0.60000000000002274</v>
      </c>
      <c r="M59" s="62">
        <f t="shared" ref="M59:M60" si="74">L59*C59</f>
        <v>1680.0000000000637</v>
      </c>
    </row>
    <row r="60" spans="1:13" s="63" customFormat="1">
      <c r="A60" s="57">
        <v>43326</v>
      </c>
      <c r="B60" s="58" t="s">
        <v>488</v>
      </c>
      <c r="C60" s="59">
        <v>3500</v>
      </c>
      <c r="D60" s="58" t="s">
        <v>14</v>
      </c>
      <c r="E60" s="58">
        <v>222.5</v>
      </c>
      <c r="F60" s="58">
        <v>223.95</v>
      </c>
      <c r="G60" s="73"/>
      <c r="H60" s="73"/>
      <c r="I60" s="60">
        <f t="shared" si="72"/>
        <v>5074.99999999996</v>
      </c>
      <c r="J60" s="61"/>
      <c r="K60" s="61"/>
      <c r="L60" s="61">
        <f t="shared" si="73"/>
        <v>1.4499999999999886</v>
      </c>
      <c r="M60" s="62">
        <f t="shared" si="74"/>
        <v>5074.99999999996</v>
      </c>
    </row>
    <row r="61" spans="1:13" s="32" customFormat="1">
      <c r="A61" s="70">
        <v>43322</v>
      </c>
      <c r="B61" s="71" t="s">
        <v>96</v>
      </c>
      <c r="C61" s="72">
        <v>2500</v>
      </c>
      <c r="D61" s="71" t="s">
        <v>15</v>
      </c>
      <c r="E61" s="71">
        <v>199</v>
      </c>
      <c r="F61" s="71">
        <v>197.7</v>
      </c>
      <c r="G61" s="66">
        <v>196.15</v>
      </c>
      <c r="H61" s="66">
        <v>194.55</v>
      </c>
      <c r="I61" s="68">
        <f t="shared" ref="I61:I63" si="75">(IF(D61="SHORT",E61-F61,IF(D61="LONG",F61-E61)))*C61</f>
        <v>3250.0000000000282</v>
      </c>
      <c r="J61" s="67">
        <f t="shared" ref="J61:J63" si="76">(IF(D61="SHORT",IF(G61="",0,F61-G61),IF(D61="LONG",IF(G61="",0,G61-F61))))*C61</f>
        <v>3874.9999999999573</v>
      </c>
      <c r="K61" s="67">
        <f t="shared" ref="K61:K63" si="77">(IF(D61="SHORT",IF(H61="",0,G61-H61),IF(D61="LONG",IF(H61="",0,(H61-G61)))))*C61</f>
        <v>3999.9999999999859</v>
      </c>
      <c r="L61" s="67">
        <f t="shared" ref="L61:L63" si="78">(J61+I61+K61)/C61</f>
        <v>4.4499999999999886</v>
      </c>
      <c r="M61" s="69">
        <f t="shared" ref="M61:M63" si="79">L61*C61</f>
        <v>11124.999999999971</v>
      </c>
    </row>
    <row r="62" spans="1:13" s="63" customFormat="1">
      <c r="A62" s="57">
        <v>43322</v>
      </c>
      <c r="B62" s="58" t="s">
        <v>468</v>
      </c>
      <c r="C62" s="59">
        <v>400</v>
      </c>
      <c r="D62" s="58" t="s">
        <v>15</v>
      </c>
      <c r="E62" s="58">
        <v>1568.65</v>
      </c>
      <c r="F62" s="58">
        <v>1558.45</v>
      </c>
      <c r="G62" s="73">
        <v>1545.95</v>
      </c>
      <c r="H62" s="73"/>
      <c r="I62" s="60">
        <f t="shared" si="75"/>
        <v>4080.0000000000182</v>
      </c>
      <c r="J62" s="61">
        <f t="shared" si="76"/>
        <v>5000</v>
      </c>
      <c r="K62" s="61"/>
      <c r="L62" s="61">
        <f t="shared" si="78"/>
        <v>22.700000000000045</v>
      </c>
      <c r="M62" s="62">
        <f t="shared" si="79"/>
        <v>9080.0000000000182</v>
      </c>
    </row>
    <row r="63" spans="1:13" s="32" customFormat="1">
      <c r="A63" s="70">
        <v>43322</v>
      </c>
      <c r="B63" s="71" t="s">
        <v>485</v>
      </c>
      <c r="C63" s="72">
        <v>6000</v>
      </c>
      <c r="D63" s="71" t="s">
        <v>15</v>
      </c>
      <c r="E63" s="71">
        <v>97</v>
      </c>
      <c r="F63" s="71">
        <v>96.35</v>
      </c>
      <c r="G63" s="66">
        <v>95.5</v>
      </c>
      <c r="H63" s="66">
        <v>94.65</v>
      </c>
      <c r="I63" s="68">
        <f t="shared" si="75"/>
        <v>3900.0000000000341</v>
      </c>
      <c r="J63" s="67">
        <f t="shared" si="76"/>
        <v>5099.9999999999654</v>
      </c>
      <c r="K63" s="67">
        <f t="shared" si="77"/>
        <v>5099.9999999999654</v>
      </c>
      <c r="L63" s="67">
        <f t="shared" si="78"/>
        <v>2.3499999999999943</v>
      </c>
      <c r="M63" s="69">
        <f t="shared" si="79"/>
        <v>14099.999999999965</v>
      </c>
    </row>
    <row r="64" spans="1:13" s="63" customFormat="1">
      <c r="A64" s="57">
        <v>43321</v>
      </c>
      <c r="B64" s="58" t="s">
        <v>315</v>
      </c>
      <c r="C64" s="59">
        <v>3200</v>
      </c>
      <c r="D64" s="58" t="s">
        <v>14</v>
      </c>
      <c r="E64" s="58">
        <v>283.60000000000002</v>
      </c>
      <c r="F64" s="58">
        <v>285.39999999999998</v>
      </c>
      <c r="G64" s="73"/>
      <c r="H64" s="73"/>
      <c r="I64" s="60">
        <f t="shared" ref="I64:I66" si="80">(IF(D64="SHORT",E64-F64,IF(D64="LONG",F64-E64)))*C64</f>
        <v>5759.9999999998545</v>
      </c>
      <c r="J64" s="61"/>
      <c r="K64" s="61"/>
      <c r="L64" s="61">
        <f t="shared" ref="L64:L66" si="81">(J64+I64+K64)/C64</f>
        <v>1.7999999999999545</v>
      </c>
      <c r="M64" s="62">
        <f t="shared" ref="M64:M66" si="82">L64*C64</f>
        <v>5759.9999999998545</v>
      </c>
    </row>
    <row r="65" spans="1:13" s="63" customFormat="1">
      <c r="A65" s="57">
        <v>43321</v>
      </c>
      <c r="B65" s="58" t="s">
        <v>465</v>
      </c>
      <c r="C65" s="59">
        <v>4000</v>
      </c>
      <c r="D65" s="58" t="s">
        <v>14</v>
      </c>
      <c r="E65" s="58">
        <v>154.75</v>
      </c>
      <c r="F65" s="58">
        <v>155.75</v>
      </c>
      <c r="G65" s="73">
        <v>157</v>
      </c>
      <c r="H65" s="73"/>
      <c r="I65" s="60">
        <f t="shared" si="80"/>
        <v>4000</v>
      </c>
      <c r="J65" s="61">
        <f t="shared" ref="J65" si="83">(IF(D65="SHORT",IF(G65="",0,F65-G65),IF(D65="LONG",IF(G65="",0,G65-F65))))*C65</f>
        <v>5000</v>
      </c>
      <c r="K65" s="61"/>
      <c r="L65" s="61">
        <f t="shared" si="81"/>
        <v>2.25</v>
      </c>
      <c r="M65" s="62">
        <f t="shared" si="82"/>
        <v>9000</v>
      </c>
    </row>
    <row r="66" spans="1:13" s="63" customFormat="1">
      <c r="A66" s="57">
        <v>43321</v>
      </c>
      <c r="B66" s="58" t="s">
        <v>439</v>
      </c>
      <c r="C66" s="59">
        <v>1000</v>
      </c>
      <c r="D66" s="58" t="s">
        <v>14</v>
      </c>
      <c r="E66" s="58">
        <v>933.15</v>
      </c>
      <c r="F66" s="58">
        <v>939.2</v>
      </c>
      <c r="G66" s="73"/>
      <c r="H66" s="73"/>
      <c r="I66" s="60">
        <f t="shared" si="80"/>
        <v>6050.0000000000682</v>
      </c>
      <c r="J66" s="61"/>
      <c r="K66" s="61"/>
      <c r="L66" s="61">
        <f t="shared" si="81"/>
        <v>6.0500000000000682</v>
      </c>
      <c r="M66" s="62">
        <f t="shared" si="82"/>
        <v>6050.0000000000682</v>
      </c>
    </row>
    <row r="67" spans="1:13" s="63" customFormat="1">
      <c r="A67" s="57">
        <v>43320</v>
      </c>
      <c r="B67" s="58" t="s">
        <v>473</v>
      </c>
      <c r="C67" s="59">
        <v>1500</v>
      </c>
      <c r="D67" s="58" t="s">
        <v>14</v>
      </c>
      <c r="E67" s="58">
        <v>630.5</v>
      </c>
      <c r="F67" s="58">
        <v>624.6</v>
      </c>
      <c r="G67" s="73"/>
      <c r="H67" s="73"/>
      <c r="I67" s="60">
        <f t="shared" ref="I67:I69" si="84">(IF(D67="SHORT",E67-F67,IF(D67="LONG",F67-E67)))*C67</f>
        <v>-8849.9999999999654</v>
      </c>
      <c r="J67" s="61"/>
      <c r="K67" s="61"/>
      <c r="L67" s="61">
        <f t="shared" ref="L67:L69" si="85">(J67+I67+K67)/C67</f>
        <v>-5.8999999999999773</v>
      </c>
      <c r="M67" s="62">
        <f t="shared" ref="M67:M69" si="86">L67*C67</f>
        <v>-8849.9999999999654</v>
      </c>
    </row>
    <row r="68" spans="1:13" s="63" customFormat="1">
      <c r="A68" s="57">
        <v>43320</v>
      </c>
      <c r="B68" s="58" t="s">
        <v>472</v>
      </c>
      <c r="C68" s="59">
        <v>600</v>
      </c>
      <c r="D68" s="58" t="s">
        <v>14</v>
      </c>
      <c r="E68" s="58">
        <v>621.9</v>
      </c>
      <c r="F68" s="58">
        <v>625.95000000000005</v>
      </c>
      <c r="G68" s="73"/>
      <c r="H68" s="73"/>
      <c r="I68" s="60">
        <f t="shared" si="84"/>
        <v>2430.0000000000409</v>
      </c>
      <c r="J68" s="61"/>
      <c r="K68" s="61"/>
      <c r="L68" s="61">
        <f t="shared" si="85"/>
        <v>4.0500000000000682</v>
      </c>
      <c r="M68" s="62">
        <f t="shared" si="86"/>
        <v>2430.0000000000409</v>
      </c>
    </row>
    <row r="69" spans="1:13" s="63" customFormat="1">
      <c r="A69" s="57">
        <v>43320</v>
      </c>
      <c r="B69" s="58" t="s">
        <v>421</v>
      </c>
      <c r="C69" s="59">
        <v>1200</v>
      </c>
      <c r="D69" s="58" t="s">
        <v>15</v>
      </c>
      <c r="E69" s="58">
        <v>590</v>
      </c>
      <c r="F69" s="58">
        <v>595.35</v>
      </c>
      <c r="G69" s="73"/>
      <c r="H69" s="73"/>
      <c r="I69" s="60">
        <f t="shared" si="84"/>
        <v>-6420.0000000000273</v>
      </c>
      <c r="J69" s="61"/>
      <c r="K69" s="61"/>
      <c r="L69" s="61">
        <f t="shared" si="85"/>
        <v>-5.3500000000000227</v>
      </c>
      <c r="M69" s="62">
        <f t="shared" si="86"/>
        <v>-6420.0000000000273</v>
      </c>
    </row>
    <row r="70" spans="1:13" s="63" customFormat="1">
      <c r="A70" s="57">
        <v>43319</v>
      </c>
      <c r="B70" s="58" t="s">
        <v>467</v>
      </c>
      <c r="C70" s="59">
        <v>4500</v>
      </c>
      <c r="D70" s="58" t="s">
        <v>14</v>
      </c>
      <c r="E70" s="58">
        <v>300.85000000000002</v>
      </c>
      <c r="F70" s="58">
        <v>302.8</v>
      </c>
      <c r="G70" s="73">
        <v>305.25</v>
      </c>
      <c r="H70" s="73"/>
      <c r="I70" s="60">
        <f t="shared" ref="I70:I73" si="87">(IF(D70="SHORT",E70-F70,IF(D70="LONG",F70-E70)))*C70</f>
        <v>8774.9999999999491</v>
      </c>
      <c r="J70" s="61">
        <f t="shared" ref="J70" si="88">(IF(D70="SHORT",IF(G70="",0,F70-G70),IF(D70="LONG",IF(G70="",0,G70-F70))))*C70</f>
        <v>11024.999999999949</v>
      </c>
      <c r="K70" s="61"/>
      <c r="L70" s="61">
        <f t="shared" ref="L70:L73" si="89">(J70+I70+K70)/C70</f>
        <v>4.3999999999999773</v>
      </c>
      <c r="M70" s="62">
        <f t="shared" ref="M70:M73" si="90">L70*C70</f>
        <v>19799.999999999898</v>
      </c>
    </row>
    <row r="71" spans="1:13" s="63" customFormat="1">
      <c r="A71" s="57">
        <v>43319</v>
      </c>
      <c r="B71" s="58" t="s">
        <v>415</v>
      </c>
      <c r="C71" s="59">
        <v>1750</v>
      </c>
      <c r="D71" s="58" t="s">
        <v>15</v>
      </c>
      <c r="E71" s="58">
        <v>225.2</v>
      </c>
      <c r="F71" s="58">
        <v>227.25</v>
      </c>
      <c r="G71" s="73"/>
      <c r="H71" s="73"/>
      <c r="I71" s="60">
        <f t="shared" si="87"/>
        <v>-3587.50000000002</v>
      </c>
      <c r="J71" s="61"/>
      <c r="K71" s="61"/>
      <c r="L71" s="61">
        <f t="shared" si="89"/>
        <v>-2.0500000000000114</v>
      </c>
      <c r="M71" s="62">
        <f t="shared" si="90"/>
        <v>-3587.50000000002</v>
      </c>
    </row>
    <row r="72" spans="1:13" s="63" customFormat="1">
      <c r="A72" s="57">
        <v>43319</v>
      </c>
      <c r="B72" s="58" t="s">
        <v>399</v>
      </c>
      <c r="C72" s="59">
        <v>1000</v>
      </c>
      <c r="D72" s="58" t="s">
        <v>15</v>
      </c>
      <c r="E72" s="58">
        <v>1192.8</v>
      </c>
      <c r="F72" s="58">
        <v>1185</v>
      </c>
      <c r="G72" s="73"/>
      <c r="H72" s="73"/>
      <c r="I72" s="60">
        <f t="shared" si="87"/>
        <v>7799.9999999999545</v>
      </c>
      <c r="J72" s="61"/>
      <c r="K72" s="61"/>
      <c r="L72" s="61">
        <f t="shared" si="89"/>
        <v>7.7999999999999545</v>
      </c>
      <c r="M72" s="62">
        <f t="shared" si="90"/>
        <v>7799.9999999999545</v>
      </c>
    </row>
    <row r="73" spans="1:13" s="63" customFormat="1">
      <c r="A73" s="57">
        <v>43319</v>
      </c>
      <c r="B73" s="58" t="s">
        <v>362</v>
      </c>
      <c r="C73" s="59">
        <v>900</v>
      </c>
      <c r="D73" s="58" t="s">
        <v>14</v>
      </c>
      <c r="E73" s="58">
        <v>576.45000000000005</v>
      </c>
      <c r="F73" s="58">
        <v>580.15</v>
      </c>
      <c r="G73" s="73"/>
      <c r="H73" s="73"/>
      <c r="I73" s="60">
        <f t="shared" si="87"/>
        <v>3329.9999999999386</v>
      </c>
      <c r="J73" s="61"/>
      <c r="K73" s="61"/>
      <c r="L73" s="61">
        <f t="shared" si="89"/>
        <v>3.6999999999999318</v>
      </c>
      <c r="M73" s="62">
        <f t="shared" si="90"/>
        <v>3329.9999999999386</v>
      </c>
    </row>
    <row r="74" spans="1:13" s="63" customFormat="1">
      <c r="A74" s="57">
        <v>43318</v>
      </c>
      <c r="B74" s="58" t="s">
        <v>463</v>
      </c>
      <c r="C74" s="59">
        <v>6000</v>
      </c>
      <c r="D74" s="58" t="s">
        <v>14</v>
      </c>
      <c r="E74" s="58">
        <v>86.65</v>
      </c>
      <c r="F74" s="58">
        <v>87.2</v>
      </c>
      <c r="G74" s="73"/>
      <c r="H74" s="73"/>
      <c r="I74" s="60">
        <f t="shared" ref="I74" si="91">(IF(D74="SHORT",E74-F74,IF(D74="LONG",F74-E74)))*C74</f>
        <v>3299.9999999999827</v>
      </c>
      <c r="J74" s="61"/>
      <c r="K74" s="61"/>
      <c r="L74" s="61">
        <f t="shared" ref="L74" si="92">(J74+I74+K74)/C74</f>
        <v>0.54999999999999716</v>
      </c>
      <c r="M74" s="62">
        <f t="shared" ref="M74" si="93">L74*C74</f>
        <v>3299.9999999999827</v>
      </c>
    </row>
    <row r="75" spans="1:13" s="32" customFormat="1">
      <c r="A75" s="70">
        <v>43315</v>
      </c>
      <c r="B75" s="71" t="s">
        <v>471</v>
      </c>
      <c r="C75" s="72">
        <v>400</v>
      </c>
      <c r="D75" s="71" t="s">
        <v>14</v>
      </c>
      <c r="E75" s="71">
        <v>1179</v>
      </c>
      <c r="F75" s="71">
        <v>1186.6500000000001</v>
      </c>
      <c r="G75" s="66">
        <v>1196.1500000000001</v>
      </c>
      <c r="H75" s="66">
        <v>1205.75</v>
      </c>
      <c r="I75" s="68">
        <f t="shared" ref="I75:I77" si="94">(IF(D75="SHORT",E75-F75,IF(D75="LONG",F75-E75)))*C75</f>
        <v>3060.0000000000364</v>
      </c>
      <c r="J75" s="67">
        <f t="shared" ref="J75" si="95">(IF(D75="SHORT",IF(G75="",0,F75-G75),IF(D75="LONG",IF(G75="",0,G75-F75))))*C75</f>
        <v>3800</v>
      </c>
      <c r="K75" s="67">
        <f t="shared" ref="K75" si="96">(IF(D75="SHORT",IF(H75="",0,G75-H75),IF(D75="LONG",IF(H75="",0,(H75-G75)))))*C75</f>
        <v>3839.9999999999636</v>
      </c>
      <c r="L75" s="67">
        <f t="shared" ref="L75:L77" si="97">(J75+I75+K75)/C75</f>
        <v>26.75</v>
      </c>
      <c r="M75" s="69">
        <f t="shared" ref="M75:M77" si="98">L75*C75</f>
        <v>10700</v>
      </c>
    </row>
    <row r="76" spans="1:13" s="63" customFormat="1">
      <c r="A76" s="57">
        <v>43315</v>
      </c>
      <c r="B76" s="58" t="s">
        <v>379</v>
      </c>
      <c r="C76" s="59">
        <v>1250</v>
      </c>
      <c r="D76" s="58" t="s">
        <v>14</v>
      </c>
      <c r="E76" s="58">
        <v>516.25</v>
      </c>
      <c r="F76" s="58">
        <v>519.6</v>
      </c>
      <c r="G76" s="73"/>
      <c r="H76" s="73"/>
      <c r="I76" s="60">
        <f t="shared" si="94"/>
        <v>4187.5000000000282</v>
      </c>
      <c r="J76" s="61"/>
      <c r="K76" s="61"/>
      <c r="L76" s="61">
        <f t="shared" si="97"/>
        <v>3.3500000000000227</v>
      </c>
      <c r="M76" s="62">
        <f t="shared" si="98"/>
        <v>4187.5000000000282</v>
      </c>
    </row>
    <row r="77" spans="1:13" s="63" customFormat="1">
      <c r="A77" s="57">
        <v>43315</v>
      </c>
      <c r="B77" s="58" t="s">
        <v>430</v>
      </c>
      <c r="C77" s="59">
        <v>2250</v>
      </c>
      <c r="D77" s="58" t="s">
        <v>14</v>
      </c>
      <c r="E77" s="58">
        <v>238</v>
      </c>
      <c r="F77" s="58">
        <v>239.55</v>
      </c>
      <c r="G77" s="73"/>
      <c r="H77" s="73"/>
      <c r="I77" s="60">
        <f t="shared" si="94"/>
        <v>3487.5000000000255</v>
      </c>
      <c r="J77" s="61"/>
      <c r="K77" s="61"/>
      <c r="L77" s="61">
        <f t="shared" si="97"/>
        <v>1.5500000000000114</v>
      </c>
      <c r="M77" s="62">
        <f t="shared" si="98"/>
        <v>3487.5000000000255</v>
      </c>
    </row>
    <row r="78" spans="1:13" s="63" customFormat="1">
      <c r="A78" s="57">
        <v>43314</v>
      </c>
      <c r="B78" s="58" t="s">
        <v>470</v>
      </c>
      <c r="C78" s="59">
        <v>1061</v>
      </c>
      <c r="D78" s="58" t="s">
        <v>14</v>
      </c>
      <c r="E78" s="58">
        <v>560.20000000000005</v>
      </c>
      <c r="F78" s="58">
        <v>563.75</v>
      </c>
      <c r="G78" s="73"/>
      <c r="H78" s="73"/>
      <c r="I78" s="60">
        <f t="shared" ref="I78:I81" si="99">(IF(D78="SHORT",E78-F78,IF(D78="LONG",F78-E78)))*C78</f>
        <v>3766.549999999952</v>
      </c>
      <c r="J78" s="61"/>
      <c r="K78" s="61"/>
      <c r="L78" s="61">
        <f t="shared" ref="L78:L81" si="100">(J78+I78+K78)/C78</f>
        <v>3.5499999999999545</v>
      </c>
      <c r="M78" s="62">
        <f t="shared" ref="M78:M81" si="101">L78*C78</f>
        <v>3766.549999999952</v>
      </c>
    </row>
    <row r="79" spans="1:13" s="63" customFormat="1">
      <c r="A79" s="57">
        <v>43314</v>
      </c>
      <c r="B79" s="58" t="s">
        <v>469</v>
      </c>
      <c r="C79" s="59">
        <v>4500</v>
      </c>
      <c r="D79" s="58" t="s">
        <v>14</v>
      </c>
      <c r="E79" s="58">
        <v>174.95</v>
      </c>
      <c r="F79" s="58">
        <v>176.05</v>
      </c>
      <c r="G79" s="73"/>
      <c r="H79" s="73"/>
      <c r="I79" s="60">
        <f t="shared" si="99"/>
        <v>4950.0000000001019</v>
      </c>
      <c r="J79" s="61"/>
      <c r="K79" s="61"/>
      <c r="L79" s="61">
        <f t="shared" si="100"/>
        <v>1.1000000000000227</v>
      </c>
      <c r="M79" s="62">
        <f t="shared" si="101"/>
        <v>4950.0000000001019</v>
      </c>
    </row>
    <row r="80" spans="1:13" s="63" customFormat="1">
      <c r="A80" s="57">
        <v>43314</v>
      </c>
      <c r="B80" s="58" t="s">
        <v>468</v>
      </c>
      <c r="C80" s="59">
        <v>400</v>
      </c>
      <c r="D80" s="58" t="s">
        <v>14</v>
      </c>
      <c r="E80" s="58">
        <v>1537</v>
      </c>
      <c r="F80" s="58">
        <v>1546.95</v>
      </c>
      <c r="G80" s="73"/>
      <c r="H80" s="73"/>
      <c r="I80" s="60">
        <f t="shared" si="99"/>
        <v>3980.0000000000182</v>
      </c>
      <c r="J80" s="61"/>
      <c r="K80" s="61"/>
      <c r="L80" s="61">
        <f t="shared" si="100"/>
        <v>9.9500000000000455</v>
      </c>
      <c r="M80" s="62">
        <f t="shared" si="101"/>
        <v>3980.0000000000182</v>
      </c>
    </row>
    <row r="81" spans="1:13" s="63" customFormat="1">
      <c r="A81" s="57">
        <v>43314</v>
      </c>
      <c r="B81" s="58" t="s">
        <v>467</v>
      </c>
      <c r="C81" s="59">
        <v>4500</v>
      </c>
      <c r="D81" s="58" t="s">
        <v>15</v>
      </c>
      <c r="E81" s="58">
        <v>306.55</v>
      </c>
      <c r="F81" s="58">
        <v>304.55</v>
      </c>
      <c r="G81" s="73">
        <v>302.10000000000002</v>
      </c>
      <c r="H81" s="73"/>
      <c r="I81" s="60">
        <f t="shared" si="99"/>
        <v>9000</v>
      </c>
      <c r="J81" s="61">
        <f t="shared" ref="J81" si="102">(IF(D81="SHORT",IF(G81="",0,F81-G81),IF(D81="LONG",IF(G81="",0,G81-F81))))*C81</f>
        <v>11024.999999999949</v>
      </c>
      <c r="K81" s="61"/>
      <c r="L81" s="61">
        <f t="shared" si="100"/>
        <v>4.4499999999999886</v>
      </c>
      <c r="M81" s="62">
        <f t="shared" si="101"/>
        <v>20024.999999999949</v>
      </c>
    </row>
    <row r="82" spans="1:13" s="63" customFormat="1">
      <c r="A82" s="57">
        <v>43313</v>
      </c>
      <c r="B82" s="58" t="s">
        <v>405</v>
      </c>
      <c r="C82" s="59">
        <v>800</v>
      </c>
      <c r="D82" s="58" t="s">
        <v>15</v>
      </c>
      <c r="E82" s="58">
        <v>1321.35</v>
      </c>
      <c r="F82" s="58">
        <v>1333.25</v>
      </c>
      <c r="G82" s="73"/>
      <c r="H82" s="73"/>
      <c r="I82" s="60">
        <f t="shared" ref="I82" si="103">(IF(D82="SHORT",E82-F82,IF(D82="LONG",F82-E82)))*C82</f>
        <v>-9520.0000000000728</v>
      </c>
      <c r="J82" s="61"/>
      <c r="K82" s="61"/>
      <c r="L82" s="61">
        <f t="shared" ref="L82" si="104">(J82+I82+K82)/C82</f>
        <v>-11.900000000000091</v>
      </c>
      <c r="M82" s="62">
        <f t="shared" ref="M82" si="105">L82*C82</f>
        <v>-9520.0000000000728</v>
      </c>
    </row>
    <row r="83" spans="1:13" s="63" customFormat="1">
      <c r="A83" s="57">
        <v>43313</v>
      </c>
      <c r="B83" s="58" t="s">
        <v>372</v>
      </c>
      <c r="C83" s="59">
        <v>300</v>
      </c>
      <c r="D83" s="58" t="s">
        <v>15</v>
      </c>
      <c r="E83" s="58">
        <v>2000</v>
      </c>
      <c r="F83" s="58">
        <v>1987</v>
      </c>
      <c r="G83" s="73"/>
      <c r="H83" s="73"/>
      <c r="I83" s="60">
        <f t="shared" ref="I83:I84" si="106">(IF(D83="SHORT",E83-F83,IF(D83="LONG",F83-E83)))*C83</f>
        <v>3900</v>
      </c>
      <c r="J83" s="61"/>
      <c r="K83" s="61"/>
      <c r="L83" s="61">
        <f t="shared" ref="L83:L84" si="107">(J83+I83+K83)/C83</f>
        <v>13</v>
      </c>
      <c r="M83" s="62">
        <f t="shared" ref="M83:M84" si="108">L83*C83</f>
        <v>3900</v>
      </c>
    </row>
    <row r="84" spans="1:13" s="32" customFormat="1">
      <c r="A84" s="70">
        <v>43313</v>
      </c>
      <c r="B84" s="71" t="s">
        <v>410</v>
      </c>
      <c r="C84" s="72">
        <v>2500</v>
      </c>
      <c r="D84" s="71" t="s">
        <v>14</v>
      </c>
      <c r="E84" s="71">
        <v>141.69999999999999</v>
      </c>
      <c r="F84" s="71">
        <v>142.6</v>
      </c>
      <c r="G84" s="66">
        <v>143.80000000000001</v>
      </c>
      <c r="H84" s="66">
        <v>144.94999999999999</v>
      </c>
      <c r="I84" s="68">
        <f t="shared" si="106"/>
        <v>2250.0000000000141</v>
      </c>
      <c r="J84" s="67">
        <f t="shared" ref="J84" si="109">(IF(D84="SHORT",IF(G84="",0,F84-G84),IF(D84="LONG",IF(G84="",0,G84-F84))))*C84</f>
        <v>3000.0000000000427</v>
      </c>
      <c r="K84" s="67">
        <f t="shared" ref="K84" si="110">(IF(D84="SHORT",IF(H84="",0,G84-H84),IF(D84="LONG",IF(H84="",0,(H84-G84)))))*C84</f>
        <v>2874.9999999999432</v>
      </c>
      <c r="L84" s="67">
        <f t="shared" si="107"/>
        <v>3.25</v>
      </c>
      <c r="M84" s="69">
        <f t="shared" si="108"/>
        <v>8125</v>
      </c>
    </row>
    <row r="85" spans="1:13" ht="15" customHeight="1">
      <c r="A85" s="83"/>
      <c r="B85" s="84"/>
      <c r="C85" s="84"/>
      <c r="D85" s="84"/>
      <c r="E85" s="84"/>
      <c r="F85" s="84"/>
      <c r="G85" s="84"/>
      <c r="H85" s="84"/>
      <c r="I85" s="85"/>
      <c r="J85" s="86"/>
      <c r="K85" s="87"/>
      <c r="L85" s="88"/>
      <c r="M85" s="84"/>
    </row>
    <row r="86" spans="1:13" s="63" customFormat="1">
      <c r="A86" s="57">
        <v>43312</v>
      </c>
      <c r="B86" s="58" t="s">
        <v>381</v>
      </c>
      <c r="C86" s="59">
        <v>4000</v>
      </c>
      <c r="D86" s="58" t="s">
        <v>14</v>
      </c>
      <c r="E86" s="58">
        <v>112.65</v>
      </c>
      <c r="F86" s="58">
        <v>113.4</v>
      </c>
      <c r="G86" s="73"/>
      <c r="H86" s="73"/>
      <c r="I86" s="60">
        <f t="shared" ref="I86:I88" si="111">(IF(D86="SHORT",E86-F86,IF(D86="LONG",F86-E86)))*C86</f>
        <v>3000</v>
      </c>
      <c r="J86" s="61"/>
      <c r="K86" s="61"/>
      <c r="L86" s="61">
        <f t="shared" ref="L86:L88" si="112">(J86+I86+K86)/C86</f>
        <v>0.75</v>
      </c>
      <c r="M86" s="62">
        <f t="shared" ref="M86:M88" si="113">L86*C86</f>
        <v>3000</v>
      </c>
    </row>
    <row r="87" spans="1:13" s="63" customFormat="1">
      <c r="A87" s="57">
        <v>43312</v>
      </c>
      <c r="B87" s="58" t="s">
        <v>357</v>
      </c>
      <c r="C87" s="59">
        <v>800</v>
      </c>
      <c r="D87" s="58" t="s">
        <v>14</v>
      </c>
      <c r="E87" s="58">
        <v>1302</v>
      </c>
      <c r="F87" s="58">
        <v>1310.45</v>
      </c>
      <c r="G87" s="73"/>
      <c r="H87" s="73"/>
      <c r="I87" s="60">
        <f t="shared" si="111"/>
        <v>6760.0000000000364</v>
      </c>
      <c r="J87" s="61"/>
      <c r="K87" s="61"/>
      <c r="L87" s="61">
        <f t="shared" si="112"/>
        <v>8.4500000000000455</v>
      </c>
      <c r="M87" s="62">
        <f t="shared" si="113"/>
        <v>6760.0000000000364</v>
      </c>
    </row>
    <row r="88" spans="1:13" s="63" customFormat="1" ht="15.75" customHeight="1">
      <c r="A88" s="57">
        <v>43312</v>
      </c>
      <c r="B88" s="58" t="s">
        <v>279</v>
      </c>
      <c r="C88" s="59">
        <v>2500</v>
      </c>
      <c r="D88" s="58" t="s">
        <v>15</v>
      </c>
      <c r="E88" s="58">
        <v>390.85</v>
      </c>
      <c r="F88" s="58">
        <v>389.35</v>
      </c>
      <c r="G88" s="73"/>
      <c r="H88" s="73"/>
      <c r="I88" s="60">
        <f t="shared" si="111"/>
        <v>3750</v>
      </c>
      <c r="J88" s="61"/>
      <c r="K88" s="61"/>
      <c r="L88" s="61">
        <f t="shared" si="112"/>
        <v>1.5</v>
      </c>
      <c r="M88" s="62">
        <f t="shared" si="113"/>
        <v>3750</v>
      </c>
    </row>
    <row r="89" spans="1:13" s="63" customFormat="1">
      <c r="A89" s="57">
        <v>43311</v>
      </c>
      <c r="B89" s="58" t="s">
        <v>334</v>
      </c>
      <c r="C89" s="59">
        <v>1200</v>
      </c>
      <c r="D89" s="58" t="s">
        <v>15</v>
      </c>
      <c r="E89" s="58">
        <v>475.5</v>
      </c>
      <c r="F89" s="58">
        <v>472.4</v>
      </c>
      <c r="G89" s="73">
        <v>468.6</v>
      </c>
      <c r="H89" s="73"/>
      <c r="I89" s="60">
        <f t="shared" ref="I89:I93" si="114">(IF(D89="SHORT",E89-F89,IF(D89="LONG",F89-E89)))*C89</f>
        <v>3720.0000000000273</v>
      </c>
      <c r="J89" s="61">
        <f t="shared" ref="J89:J93" si="115">(IF(D89="SHORT",IF(G89="",0,F89-G89),IF(D89="LONG",IF(G89="",0,G89-F89))))*C89</f>
        <v>4559.9999999999454</v>
      </c>
      <c r="K89" s="61"/>
      <c r="L89" s="61">
        <f t="shared" ref="L89:L93" si="116">(J89+I89+K89)/C89</f>
        <v>6.8999999999999773</v>
      </c>
      <c r="M89" s="62">
        <f t="shared" ref="M89:M93" si="117">L89*C89</f>
        <v>8279.9999999999727</v>
      </c>
    </row>
    <row r="90" spans="1:13" s="63" customFormat="1">
      <c r="A90" s="57">
        <v>43311</v>
      </c>
      <c r="B90" s="58" t="s">
        <v>361</v>
      </c>
      <c r="C90" s="59">
        <v>8000</v>
      </c>
      <c r="D90" s="58" t="s">
        <v>14</v>
      </c>
      <c r="E90" s="58">
        <v>61.3</v>
      </c>
      <c r="F90" s="58">
        <v>61.65</v>
      </c>
      <c r="G90" s="73"/>
      <c r="H90" s="73"/>
      <c r="I90" s="60">
        <f t="shared" si="114"/>
        <v>2800.0000000000114</v>
      </c>
      <c r="J90" s="61"/>
      <c r="K90" s="61"/>
      <c r="L90" s="61">
        <f t="shared" si="116"/>
        <v>0.35000000000000142</v>
      </c>
      <c r="M90" s="62">
        <f t="shared" si="117"/>
        <v>2800.0000000000114</v>
      </c>
    </row>
    <row r="91" spans="1:13" s="63" customFormat="1">
      <c r="A91" s="57">
        <v>43311</v>
      </c>
      <c r="B91" s="58" t="s">
        <v>458</v>
      </c>
      <c r="C91" s="59">
        <v>1250</v>
      </c>
      <c r="D91" s="58" t="s">
        <v>14</v>
      </c>
      <c r="E91" s="58">
        <v>602.5</v>
      </c>
      <c r="F91" s="58">
        <v>597.04999999999995</v>
      </c>
      <c r="G91" s="73"/>
      <c r="H91" s="73"/>
      <c r="I91" s="60">
        <f t="shared" si="114"/>
        <v>-6812.5000000000564</v>
      </c>
      <c r="J91" s="61"/>
      <c r="K91" s="61"/>
      <c r="L91" s="61">
        <f t="shared" si="116"/>
        <v>-5.4500000000000455</v>
      </c>
      <c r="M91" s="62">
        <f t="shared" si="117"/>
        <v>-6812.5000000000564</v>
      </c>
    </row>
    <row r="92" spans="1:13" s="63" customFormat="1">
      <c r="A92" s="57">
        <v>43311</v>
      </c>
      <c r="B92" s="58" t="s">
        <v>410</v>
      </c>
      <c r="C92" s="59">
        <v>2800</v>
      </c>
      <c r="D92" s="58" t="s">
        <v>14</v>
      </c>
      <c r="E92" s="58">
        <v>150.80000000000001</v>
      </c>
      <c r="F92" s="58">
        <v>149.4</v>
      </c>
      <c r="G92" s="73"/>
      <c r="H92" s="73"/>
      <c r="I92" s="60">
        <f t="shared" si="114"/>
        <v>-3920.0000000000159</v>
      </c>
      <c r="J92" s="61"/>
      <c r="K92" s="61"/>
      <c r="L92" s="61">
        <f t="shared" si="116"/>
        <v>-1.4000000000000057</v>
      </c>
      <c r="M92" s="62">
        <f t="shared" si="117"/>
        <v>-3920.0000000000159</v>
      </c>
    </row>
    <row r="93" spans="1:13" s="63" customFormat="1">
      <c r="A93" s="57">
        <v>43311</v>
      </c>
      <c r="B93" s="58" t="s">
        <v>442</v>
      </c>
      <c r="C93" s="59">
        <v>2750</v>
      </c>
      <c r="D93" s="58" t="s">
        <v>14</v>
      </c>
      <c r="E93" s="58">
        <v>296.85000000000002</v>
      </c>
      <c r="F93" s="58">
        <v>298.75</v>
      </c>
      <c r="G93" s="73">
        <v>301.2</v>
      </c>
      <c r="H93" s="73"/>
      <c r="I93" s="60">
        <f t="shared" si="114"/>
        <v>5224.9999999999372</v>
      </c>
      <c r="J93" s="61">
        <f t="shared" si="115"/>
        <v>6737.4999999999691</v>
      </c>
      <c r="K93" s="61"/>
      <c r="L93" s="61">
        <f t="shared" si="116"/>
        <v>4.3499999999999659</v>
      </c>
      <c r="M93" s="62">
        <f t="shared" si="117"/>
        <v>11962.499999999905</v>
      </c>
    </row>
    <row r="94" spans="1:13" s="63" customFormat="1">
      <c r="A94" s="57">
        <v>43308</v>
      </c>
      <c r="B94" s="58" t="s">
        <v>318</v>
      </c>
      <c r="C94" s="59">
        <v>4500</v>
      </c>
      <c r="D94" s="58" t="s">
        <v>14</v>
      </c>
      <c r="E94" s="58">
        <v>168</v>
      </c>
      <c r="F94" s="58">
        <v>169.05</v>
      </c>
      <c r="G94" s="73"/>
      <c r="H94" s="73"/>
      <c r="I94" s="60">
        <f t="shared" ref="I94:I96" si="118">(IF(D94="SHORT",E94-F94,IF(D94="LONG",F94-E94)))*C94</f>
        <v>4725.0000000000509</v>
      </c>
      <c r="J94" s="61"/>
      <c r="K94" s="61"/>
      <c r="L94" s="61">
        <f t="shared" ref="L94:L96" si="119">(J94+I94+K94)/C94</f>
        <v>1.0500000000000114</v>
      </c>
      <c r="M94" s="62">
        <f t="shared" ref="M94:M96" si="120">L94*C94</f>
        <v>4725.0000000000509</v>
      </c>
    </row>
    <row r="95" spans="1:13" s="63" customFormat="1">
      <c r="A95" s="57">
        <v>43308</v>
      </c>
      <c r="B95" s="58" t="s">
        <v>466</v>
      </c>
      <c r="C95" s="59">
        <v>2250</v>
      </c>
      <c r="D95" s="58" t="s">
        <v>14</v>
      </c>
      <c r="E95" s="58">
        <v>201.1</v>
      </c>
      <c r="F95" s="58">
        <v>199.25</v>
      </c>
      <c r="G95" s="73"/>
      <c r="H95" s="73"/>
      <c r="I95" s="60">
        <f t="shared" si="118"/>
        <v>-4162.4999999999873</v>
      </c>
      <c r="J95" s="61"/>
      <c r="K95" s="61"/>
      <c r="L95" s="61">
        <f t="shared" si="119"/>
        <v>-1.8499999999999943</v>
      </c>
      <c r="M95" s="62">
        <f t="shared" si="120"/>
        <v>-4162.4999999999873</v>
      </c>
    </row>
    <row r="96" spans="1:13" s="63" customFormat="1">
      <c r="A96" s="57">
        <v>43308</v>
      </c>
      <c r="B96" s="58" t="s">
        <v>315</v>
      </c>
      <c r="C96" s="59">
        <v>3200</v>
      </c>
      <c r="D96" s="58" t="s">
        <v>14</v>
      </c>
      <c r="E96" s="58">
        <v>273.35000000000002</v>
      </c>
      <c r="F96" s="58">
        <v>274.35000000000002</v>
      </c>
      <c r="G96" s="73"/>
      <c r="H96" s="73"/>
      <c r="I96" s="60">
        <f t="shared" si="118"/>
        <v>3200</v>
      </c>
      <c r="J96" s="61"/>
      <c r="K96" s="61"/>
      <c r="L96" s="61">
        <f t="shared" si="119"/>
        <v>1</v>
      </c>
      <c r="M96" s="62">
        <f t="shared" si="120"/>
        <v>3200</v>
      </c>
    </row>
    <row r="97" spans="1:13" s="63" customFormat="1">
      <c r="A97" s="57">
        <v>43307</v>
      </c>
      <c r="B97" s="58" t="s">
        <v>332</v>
      </c>
      <c r="C97" s="59">
        <v>2800</v>
      </c>
      <c r="D97" s="58" t="s">
        <v>14</v>
      </c>
      <c r="E97" s="58">
        <v>163.6</v>
      </c>
      <c r="F97" s="58">
        <v>164.65</v>
      </c>
      <c r="G97" s="73">
        <v>166</v>
      </c>
      <c r="H97" s="73"/>
      <c r="I97" s="60">
        <f t="shared" ref="I97:I100" si="121">(IF(D97="SHORT",E97-F97,IF(D97="LONG",F97-E97)))*C97</f>
        <v>2940.0000000000318</v>
      </c>
      <c r="J97" s="61">
        <f t="shared" ref="J97" si="122">(IF(D97="SHORT",IF(G97="",0,F97-G97),IF(D97="LONG",IF(G97="",0,G97-F97))))*C97</f>
        <v>3779.9999999999841</v>
      </c>
      <c r="K97" s="61"/>
      <c r="L97" s="61">
        <f t="shared" ref="L97:L100" si="123">(J97+I97+K97)/C97</f>
        <v>2.4000000000000057</v>
      </c>
      <c r="M97" s="62">
        <f t="shared" ref="M97:M100" si="124">L97*C97</f>
        <v>6720.0000000000164</v>
      </c>
    </row>
    <row r="98" spans="1:13" s="63" customFormat="1">
      <c r="A98" s="57">
        <v>43307</v>
      </c>
      <c r="B98" s="58" t="s">
        <v>409</v>
      </c>
      <c r="C98" s="59">
        <v>3000</v>
      </c>
      <c r="D98" s="58" t="s">
        <v>14</v>
      </c>
      <c r="E98" s="58">
        <v>86.2</v>
      </c>
      <c r="F98" s="58">
        <v>85.3</v>
      </c>
      <c r="G98" s="73"/>
      <c r="H98" s="73"/>
      <c r="I98" s="60">
        <f t="shared" si="121"/>
        <v>-2700.0000000000173</v>
      </c>
      <c r="J98" s="61"/>
      <c r="K98" s="61"/>
      <c r="L98" s="61">
        <f t="shared" si="123"/>
        <v>-0.9000000000000058</v>
      </c>
      <c r="M98" s="62">
        <f t="shared" si="124"/>
        <v>-2700.0000000000173</v>
      </c>
    </row>
    <row r="99" spans="1:13" s="63" customFormat="1">
      <c r="A99" s="57">
        <v>43307</v>
      </c>
      <c r="B99" s="58" t="s">
        <v>355</v>
      </c>
      <c r="C99" s="59">
        <v>600</v>
      </c>
      <c r="D99" s="58" t="s">
        <v>14</v>
      </c>
      <c r="E99" s="58">
        <v>1655</v>
      </c>
      <c r="F99" s="58">
        <v>1665.75</v>
      </c>
      <c r="G99" s="73"/>
      <c r="H99" s="73"/>
      <c r="I99" s="60">
        <f t="shared" si="121"/>
        <v>6450</v>
      </c>
      <c r="J99" s="61"/>
      <c r="K99" s="61"/>
      <c r="L99" s="61">
        <f t="shared" si="123"/>
        <v>10.75</v>
      </c>
      <c r="M99" s="62">
        <f t="shared" si="124"/>
        <v>6450</v>
      </c>
    </row>
    <row r="100" spans="1:13" s="63" customFormat="1">
      <c r="A100" s="57">
        <v>43307</v>
      </c>
      <c r="B100" s="58" t="s">
        <v>331</v>
      </c>
      <c r="C100" s="59">
        <v>1300</v>
      </c>
      <c r="D100" s="58" t="s">
        <v>14</v>
      </c>
      <c r="E100" s="58">
        <v>400</v>
      </c>
      <c r="F100" s="58">
        <v>402.6</v>
      </c>
      <c r="G100" s="73"/>
      <c r="H100" s="73"/>
      <c r="I100" s="60">
        <f t="shared" si="121"/>
        <v>3380.0000000000296</v>
      </c>
      <c r="J100" s="61"/>
      <c r="K100" s="61"/>
      <c r="L100" s="61">
        <f t="shared" si="123"/>
        <v>2.6000000000000227</v>
      </c>
      <c r="M100" s="62">
        <f t="shared" si="124"/>
        <v>3380.0000000000296</v>
      </c>
    </row>
    <row r="101" spans="1:13" s="63" customFormat="1">
      <c r="A101" s="57">
        <v>43306</v>
      </c>
      <c r="B101" s="58" t="s">
        <v>445</v>
      </c>
      <c r="C101" s="59">
        <v>2400</v>
      </c>
      <c r="D101" s="58" t="s">
        <v>14</v>
      </c>
      <c r="E101" s="58">
        <v>274.3</v>
      </c>
      <c r="F101" s="58">
        <v>276</v>
      </c>
      <c r="G101" s="73"/>
      <c r="H101" s="73"/>
      <c r="I101" s="60">
        <f t="shared" ref="I101" si="125">(IF(D101="SHORT",E101-F101,IF(D101="LONG",F101-E101)))*C101</f>
        <v>4079.9999999999727</v>
      </c>
      <c r="J101" s="61"/>
      <c r="K101" s="61"/>
      <c r="L101" s="61">
        <f t="shared" ref="L101" si="126">(J101+I101+K101)/C101</f>
        <v>1.6999999999999886</v>
      </c>
      <c r="M101" s="62">
        <f t="shared" ref="M101" si="127">L101*C101</f>
        <v>4079.9999999999727</v>
      </c>
    </row>
    <row r="102" spans="1:13" s="32" customFormat="1">
      <c r="A102" s="70">
        <v>43305</v>
      </c>
      <c r="B102" s="71" t="s">
        <v>348</v>
      </c>
      <c r="C102" s="72">
        <v>1200</v>
      </c>
      <c r="D102" s="71" t="s">
        <v>14</v>
      </c>
      <c r="E102" s="71">
        <v>968.45</v>
      </c>
      <c r="F102" s="71">
        <v>974.7</v>
      </c>
      <c r="G102" s="66">
        <v>982.55</v>
      </c>
      <c r="H102" s="66">
        <v>990.4</v>
      </c>
      <c r="I102" s="68">
        <f t="shared" ref="I102:I104" si="128">(IF(D102="SHORT",E102-F102,IF(D102="LONG",F102-E102)))*C102</f>
        <v>7500</v>
      </c>
      <c r="J102" s="67">
        <f t="shared" ref="J102:J103" si="129">(IF(D102="SHORT",IF(G102="",0,F102-G102),IF(D102="LONG",IF(G102="",0,G102-F102))))*C102</f>
        <v>9419.9999999998909</v>
      </c>
      <c r="K102" s="67">
        <f t="shared" ref="K102:K103" si="130">(IF(D102="SHORT",IF(H102="",0,G102-H102),IF(D102="LONG",IF(H102="",0,(H102-G102)))))*C102</f>
        <v>9420.0000000000273</v>
      </c>
      <c r="L102" s="67">
        <f t="shared" ref="L102:L104" si="131">(J102+I102+K102)/C102</f>
        <v>21.949999999999932</v>
      </c>
      <c r="M102" s="69">
        <f t="shared" ref="M102:M104" si="132">L102*C102</f>
        <v>26339.99999999992</v>
      </c>
    </row>
    <row r="103" spans="1:13" s="32" customFormat="1">
      <c r="A103" s="70">
        <v>43305</v>
      </c>
      <c r="B103" s="71" t="s">
        <v>458</v>
      </c>
      <c r="C103" s="72">
        <v>1250</v>
      </c>
      <c r="D103" s="71" t="s">
        <v>14</v>
      </c>
      <c r="E103" s="71">
        <v>574.25</v>
      </c>
      <c r="F103" s="71">
        <v>577.95000000000005</v>
      </c>
      <c r="G103" s="66">
        <v>582.6</v>
      </c>
      <c r="H103" s="66">
        <v>587.29999999999995</v>
      </c>
      <c r="I103" s="68">
        <f t="shared" si="128"/>
        <v>4625.0000000000564</v>
      </c>
      <c r="J103" s="67">
        <f t="shared" si="129"/>
        <v>5812.4999999999718</v>
      </c>
      <c r="K103" s="67">
        <f t="shared" si="130"/>
        <v>5874.9999999999145</v>
      </c>
      <c r="L103" s="67">
        <f t="shared" si="131"/>
        <v>13.049999999999955</v>
      </c>
      <c r="M103" s="69">
        <f t="shared" si="132"/>
        <v>16312.499999999944</v>
      </c>
    </row>
    <row r="104" spans="1:13" s="63" customFormat="1">
      <c r="A104" s="57">
        <v>43305</v>
      </c>
      <c r="B104" s="58" t="s">
        <v>436</v>
      </c>
      <c r="C104" s="59">
        <v>1000</v>
      </c>
      <c r="D104" s="58" t="s">
        <v>14</v>
      </c>
      <c r="E104" s="58">
        <v>568</v>
      </c>
      <c r="F104" s="58">
        <v>562.85</v>
      </c>
      <c r="G104" s="73"/>
      <c r="H104" s="73"/>
      <c r="I104" s="60">
        <f t="shared" si="128"/>
        <v>-5149.9999999999773</v>
      </c>
      <c r="J104" s="61"/>
      <c r="K104" s="61"/>
      <c r="L104" s="61">
        <f t="shared" si="131"/>
        <v>-5.1499999999999773</v>
      </c>
      <c r="M104" s="62">
        <f t="shared" si="132"/>
        <v>-5149.9999999999773</v>
      </c>
    </row>
    <row r="105" spans="1:13" s="63" customFormat="1">
      <c r="A105" s="57">
        <v>43304</v>
      </c>
      <c r="B105" s="58" t="s">
        <v>200</v>
      </c>
      <c r="C105" s="59">
        <v>1500</v>
      </c>
      <c r="D105" s="58" t="s">
        <v>14</v>
      </c>
      <c r="E105" s="58">
        <v>498.5</v>
      </c>
      <c r="F105" s="58">
        <v>501.95</v>
      </c>
      <c r="G105" s="73"/>
      <c r="H105" s="73"/>
      <c r="I105" s="60">
        <f t="shared" ref="I105:I109" si="133">(IF(D105="SHORT",E105-F105,IF(D105="LONG",F105-E105)))*C105</f>
        <v>5174.9999999999827</v>
      </c>
      <c r="J105" s="61"/>
      <c r="K105" s="61"/>
      <c r="L105" s="61">
        <f t="shared" ref="L105:L109" si="134">(J105+I105+K105)/C105</f>
        <v>3.4499999999999886</v>
      </c>
      <c r="M105" s="62">
        <f t="shared" ref="M105:M109" si="135">L105*C105</f>
        <v>5174.9999999999827</v>
      </c>
    </row>
    <row r="106" spans="1:13" s="63" customFormat="1">
      <c r="A106" s="57">
        <v>43304</v>
      </c>
      <c r="B106" s="58" t="s">
        <v>435</v>
      </c>
      <c r="C106" s="59">
        <v>2000</v>
      </c>
      <c r="D106" s="58" t="s">
        <v>15</v>
      </c>
      <c r="E106" s="58">
        <v>398.4</v>
      </c>
      <c r="F106" s="58">
        <v>395.8</v>
      </c>
      <c r="G106" s="73"/>
      <c r="H106" s="73"/>
      <c r="I106" s="60">
        <f t="shared" si="133"/>
        <v>5199.9999999999318</v>
      </c>
      <c r="J106" s="61"/>
      <c r="K106" s="61"/>
      <c r="L106" s="61">
        <f t="shared" si="134"/>
        <v>2.5999999999999659</v>
      </c>
      <c r="M106" s="62">
        <f t="shared" si="135"/>
        <v>5199.9999999999318</v>
      </c>
    </row>
    <row r="107" spans="1:13" s="32" customFormat="1">
      <c r="A107" s="70">
        <v>43304</v>
      </c>
      <c r="B107" s="71" t="s">
        <v>378</v>
      </c>
      <c r="C107" s="72">
        <v>2000</v>
      </c>
      <c r="D107" s="71" t="s">
        <v>14</v>
      </c>
      <c r="E107" s="71">
        <v>310</v>
      </c>
      <c r="F107" s="71">
        <v>312</v>
      </c>
      <c r="G107" s="66">
        <v>314.5</v>
      </c>
      <c r="H107" s="66">
        <v>317.05</v>
      </c>
      <c r="I107" s="68">
        <f t="shared" si="133"/>
        <v>4000</v>
      </c>
      <c r="J107" s="67">
        <f t="shared" ref="J107" si="136">(IF(D107="SHORT",IF(G107="",0,F107-G107),IF(D107="LONG",IF(G107="",0,G107-F107))))*C107</f>
        <v>5000</v>
      </c>
      <c r="K107" s="67">
        <f t="shared" ref="K107" si="137">(IF(D107="SHORT",IF(H107="",0,G107-H107),IF(D107="LONG",IF(H107="",0,(H107-G107)))))*C107</f>
        <v>5100.0000000000227</v>
      </c>
      <c r="L107" s="67">
        <f t="shared" si="134"/>
        <v>7.0500000000000105</v>
      </c>
      <c r="M107" s="69">
        <f t="shared" si="135"/>
        <v>14100.000000000022</v>
      </c>
    </row>
    <row r="108" spans="1:13" s="63" customFormat="1">
      <c r="A108" s="57">
        <v>43304</v>
      </c>
      <c r="B108" s="58" t="s">
        <v>453</v>
      </c>
      <c r="C108" s="59">
        <v>750</v>
      </c>
      <c r="D108" s="58" t="s">
        <v>14</v>
      </c>
      <c r="E108" s="58">
        <v>946.2</v>
      </c>
      <c r="F108" s="58">
        <v>937.65</v>
      </c>
      <c r="G108" s="73"/>
      <c r="H108" s="73"/>
      <c r="I108" s="60">
        <f t="shared" si="133"/>
        <v>-6412.5000000000509</v>
      </c>
      <c r="J108" s="61"/>
      <c r="K108" s="61"/>
      <c r="L108" s="61">
        <f>(J108+I108+K108)/C108</f>
        <v>-8.5500000000000682</v>
      </c>
      <c r="M108" s="62">
        <f t="shared" si="135"/>
        <v>-6412.5000000000509</v>
      </c>
    </row>
    <row r="109" spans="1:13" s="63" customFormat="1">
      <c r="A109" s="57">
        <v>43304</v>
      </c>
      <c r="B109" s="58" t="s">
        <v>465</v>
      </c>
      <c r="C109" s="59">
        <v>4000</v>
      </c>
      <c r="D109" s="58" t="s">
        <v>14</v>
      </c>
      <c r="E109" s="58">
        <v>120.7</v>
      </c>
      <c r="F109" s="58">
        <v>119.6</v>
      </c>
      <c r="G109" s="73"/>
      <c r="H109" s="73"/>
      <c r="I109" s="60">
        <f t="shared" si="133"/>
        <v>-4400.0000000000346</v>
      </c>
      <c r="J109" s="61"/>
      <c r="K109" s="61"/>
      <c r="L109" s="61">
        <f t="shared" si="134"/>
        <v>-1.1000000000000087</v>
      </c>
      <c r="M109" s="62">
        <f t="shared" si="135"/>
        <v>-4400.0000000000346</v>
      </c>
    </row>
    <row r="110" spans="1:13" s="63" customFormat="1">
      <c r="A110" s="57">
        <v>43301</v>
      </c>
      <c r="B110" s="58" t="s">
        <v>332</v>
      </c>
      <c r="C110" s="59">
        <v>2800</v>
      </c>
      <c r="D110" s="58" t="s">
        <v>14</v>
      </c>
      <c r="E110" s="58">
        <v>157.4</v>
      </c>
      <c r="F110" s="58">
        <v>158.4</v>
      </c>
      <c r="G110" s="73"/>
      <c r="H110" s="73"/>
      <c r="I110" s="60">
        <f t="shared" ref="I110:I112" si="138">(IF(D110="SHORT",E110-F110,IF(D110="LONG",F110-E110)))*C110</f>
        <v>2800</v>
      </c>
      <c r="J110" s="61"/>
      <c r="K110" s="61"/>
      <c r="L110" s="61">
        <f t="shared" ref="L110:L112" si="139">(J110+I110+K110)/C110</f>
        <v>1</v>
      </c>
      <c r="M110" s="62">
        <f t="shared" ref="M110:M112" si="140">L110*C110</f>
        <v>2800</v>
      </c>
    </row>
    <row r="111" spans="1:13" s="32" customFormat="1">
      <c r="A111" s="70">
        <v>43301</v>
      </c>
      <c r="B111" s="71" t="s">
        <v>464</v>
      </c>
      <c r="C111" s="72">
        <v>7500</v>
      </c>
      <c r="D111" s="71" t="s">
        <v>14</v>
      </c>
      <c r="E111" s="71">
        <v>66.349999999999994</v>
      </c>
      <c r="F111" s="71">
        <v>66.8</v>
      </c>
      <c r="G111" s="66">
        <v>67.400000000000006</v>
      </c>
      <c r="H111" s="66">
        <v>67.95</v>
      </c>
      <c r="I111" s="68">
        <f t="shared" si="138"/>
        <v>3375.0000000000214</v>
      </c>
      <c r="J111" s="67">
        <f t="shared" ref="J111" si="141">(IF(D111="SHORT",IF(G111="",0,F111-G111),IF(D111="LONG",IF(G111="",0,G111-F111))))*C111</f>
        <v>4500.0000000000637</v>
      </c>
      <c r="K111" s="67">
        <f t="shared" ref="K111" si="142">(IF(D111="SHORT",IF(H111="",0,G111-H111),IF(D111="LONG",IF(H111="",0,(H111-G111)))))*C111</f>
        <v>4124.9999999999791</v>
      </c>
      <c r="L111" s="67">
        <f t="shared" si="139"/>
        <v>1.6000000000000087</v>
      </c>
      <c r="M111" s="69">
        <f t="shared" si="140"/>
        <v>12000.000000000065</v>
      </c>
    </row>
    <row r="112" spans="1:13" s="63" customFormat="1">
      <c r="A112" s="57">
        <v>43301</v>
      </c>
      <c r="B112" s="58" t="s">
        <v>463</v>
      </c>
      <c r="C112" s="59">
        <v>6000</v>
      </c>
      <c r="D112" s="58" t="s">
        <v>14</v>
      </c>
      <c r="E112" s="58">
        <v>71.599999999999994</v>
      </c>
      <c r="F112" s="58">
        <v>70.95</v>
      </c>
      <c r="G112" s="73"/>
      <c r="H112" s="73"/>
      <c r="I112" s="60">
        <f t="shared" si="138"/>
        <v>-3899.9999999999491</v>
      </c>
      <c r="J112" s="61"/>
      <c r="K112" s="61"/>
      <c r="L112" s="61">
        <f t="shared" si="139"/>
        <v>-0.64999999999999147</v>
      </c>
      <c r="M112" s="62">
        <f t="shared" si="140"/>
        <v>-3899.9999999999491</v>
      </c>
    </row>
    <row r="113" spans="1:13" s="63" customFormat="1">
      <c r="A113" s="57">
        <v>43300</v>
      </c>
      <c r="B113" s="58" t="s">
        <v>411</v>
      </c>
      <c r="C113" s="59">
        <v>900</v>
      </c>
      <c r="D113" s="58" t="s">
        <v>14</v>
      </c>
      <c r="E113" s="58">
        <v>574</v>
      </c>
      <c r="F113" s="58">
        <v>568.79999999999995</v>
      </c>
      <c r="G113" s="73"/>
      <c r="H113" s="73"/>
      <c r="I113" s="60">
        <f t="shared" ref="I113:I115" si="143">(IF(D113="SHORT",E113-F113,IF(D113="LONG",F113-E113)))*C113</f>
        <v>-4680.0000000000409</v>
      </c>
      <c r="J113" s="61"/>
      <c r="K113" s="61"/>
      <c r="L113" s="61">
        <f t="shared" ref="L113:L115" si="144">(J113+I113+K113)/C113</f>
        <v>-5.2000000000000455</v>
      </c>
      <c r="M113" s="62">
        <f t="shared" ref="M113:M115" si="145">L113*C113</f>
        <v>-4680.0000000000409</v>
      </c>
    </row>
    <row r="114" spans="1:13" s="63" customFormat="1">
      <c r="A114" s="57">
        <v>43300</v>
      </c>
      <c r="B114" s="58" t="s">
        <v>458</v>
      </c>
      <c r="C114" s="59">
        <v>1250</v>
      </c>
      <c r="D114" s="58" t="s">
        <v>14</v>
      </c>
      <c r="E114" s="58">
        <v>563.79999999999995</v>
      </c>
      <c r="F114" s="58">
        <v>566.75</v>
      </c>
      <c r="G114" s="73"/>
      <c r="H114" s="73"/>
      <c r="I114" s="60">
        <f>(IF(D114="SHORT",E114-F114,IF(D114="LONG",F114-E114)))*C114</f>
        <v>3687.5000000000568</v>
      </c>
      <c r="J114" s="61"/>
      <c r="K114" s="61"/>
      <c r="L114" s="61">
        <f t="shared" si="144"/>
        <v>2.9500000000000455</v>
      </c>
      <c r="M114" s="62">
        <f t="shared" si="145"/>
        <v>3687.5000000000568</v>
      </c>
    </row>
    <row r="115" spans="1:13" s="63" customFormat="1">
      <c r="A115" s="57">
        <v>43300</v>
      </c>
      <c r="B115" s="58" t="s">
        <v>96</v>
      </c>
      <c r="C115" s="59">
        <v>2500</v>
      </c>
      <c r="D115" s="58" t="s">
        <v>14</v>
      </c>
      <c r="E115" s="58">
        <v>173.4</v>
      </c>
      <c r="F115" s="58">
        <v>174.55</v>
      </c>
      <c r="G115" s="73"/>
      <c r="H115" s="73"/>
      <c r="I115" s="60">
        <f t="shared" si="143"/>
        <v>2875.0000000000141</v>
      </c>
      <c r="J115" s="61"/>
      <c r="K115" s="61"/>
      <c r="L115" s="61">
        <f t="shared" si="144"/>
        <v>1.1500000000000057</v>
      </c>
      <c r="M115" s="62">
        <f t="shared" si="145"/>
        <v>2875.0000000000141</v>
      </c>
    </row>
    <row r="116" spans="1:13" s="32" customFormat="1">
      <c r="A116" s="70">
        <v>43299</v>
      </c>
      <c r="B116" s="71" t="s">
        <v>365</v>
      </c>
      <c r="C116" s="72">
        <v>1500</v>
      </c>
      <c r="D116" s="71" t="s">
        <v>15</v>
      </c>
      <c r="E116" s="71">
        <v>254.5</v>
      </c>
      <c r="F116" s="71">
        <v>252.85</v>
      </c>
      <c r="G116" s="66">
        <v>250.8</v>
      </c>
      <c r="H116" s="66">
        <v>248.8</v>
      </c>
      <c r="I116" s="68">
        <f t="shared" ref="I116:I118" si="146">(IF(D116="SHORT",E116-F116,IF(D116="LONG",F116-E116)))*C116</f>
        <v>2475.0000000000086</v>
      </c>
      <c r="J116" s="67">
        <f t="shared" ref="J116:J117" si="147">(IF(D116="SHORT",IF(G116="",0,F116-G116),IF(D116="LONG",IF(G116="",0,G116-F116))))*C116</f>
        <v>3074.9999999999745</v>
      </c>
      <c r="K116" s="67">
        <f t="shared" ref="K116" si="148">(IF(D116="SHORT",IF(H116="",0,G116-H116),IF(D116="LONG",IF(H116="",0,(H116-G116)))))*C116</f>
        <v>3000</v>
      </c>
      <c r="L116" s="67">
        <f t="shared" ref="L116:L118" si="149">(J116+I116+K116)/C116</f>
        <v>5.6999999999999895</v>
      </c>
      <c r="M116" s="69">
        <f t="shared" ref="M116:M118" si="150">L116*C116</f>
        <v>8549.9999999999836</v>
      </c>
    </row>
    <row r="117" spans="1:13" s="63" customFormat="1">
      <c r="A117" s="57">
        <v>43299</v>
      </c>
      <c r="B117" s="58" t="s">
        <v>404</v>
      </c>
      <c r="C117" s="59">
        <v>4000</v>
      </c>
      <c r="D117" s="58" t="s">
        <v>15</v>
      </c>
      <c r="E117" s="58">
        <v>135.1</v>
      </c>
      <c r="F117" s="58">
        <v>134.25</v>
      </c>
      <c r="G117" s="73">
        <v>133.1</v>
      </c>
      <c r="H117" s="73"/>
      <c r="I117" s="60">
        <f t="shared" si="146"/>
        <v>3399.9999999999773</v>
      </c>
      <c r="J117" s="61">
        <f t="shared" si="147"/>
        <v>4600.0000000000227</v>
      </c>
      <c r="K117" s="61"/>
      <c r="L117" s="61">
        <f t="shared" si="149"/>
        <v>2</v>
      </c>
      <c r="M117" s="62">
        <f t="shared" si="150"/>
        <v>8000</v>
      </c>
    </row>
    <row r="118" spans="1:13" s="63" customFormat="1">
      <c r="A118" s="57">
        <v>43299</v>
      </c>
      <c r="B118" s="58" t="s">
        <v>434</v>
      </c>
      <c r="C118" s="59">
        <v>600</v>
      </c>
      <c r="D118" s="58" t="s">
        <v>15</v>
      </c>
      <c r="E118" s="58">
        <v>1334.25</v>
      </c>
      <c r="F118" s="58">
        <v>1325.6</v>
      </c>
      <c r="G118" s="73"/>
      <c r="H118" s="73"/>
      <c r="I118" s="60">
        <f t="shared" si="146"/>
        <v>5190.0000000000546</v>
      </c>
      <c r="J118" s="61"/>
      <c r="K118" s="61"/>
      <c r="L118" s="61">
        <f t="shared" si="149"/>
        <v>8.6500000000000909</v>
      </c>
      <c r="M118" s="62">
        <f t="shared" si="150"/>
        <v>5190.0000000000546</v>
      </c>
    </row>
    <row r="119" spans="1:13" s="63" customFormat="1">
      <c r="A119" s="57">
        <v>43298</v>
      </c>
      <c r="B119" s="58" t="s">
        <v>315</v>
      </c>
      <c r="C119" s="59">
        <v>3200</v>
      </c>
      <c r="D119" s="58" t="s">
        <v>14</v>
      </c>
      <c r="E119" s="58">
        <v>267.14999999999998</v>
      </c>
      <c r="F119" s="58">
        <v>268.85000000000002</v>
      </c>
      <c r="G119" s="73">
        <v>271.05</v>
      </c>
      <c r="H119" s="73"/>
      <c r="I119" s="60">
        <f t="shared" ref="I119:I121" si="151">(IF(D119="SHORT",E119-F119,IF(D119="LONG",F119-E119)))*C119</f>
        <v>5440.0000000001455</v>
      </c>
      <c r="J119" s="61">
        <f t="shared" ref="J119:J120" si="152">(IF(D119="SHORT",IF(G119="",0,F119-G119),IF(D119="LONG",IF(G119="",0,G119-F119))))*C119</f>
        <v>7039.9999999999636</v>
      </c>
      <c r="K119" s="61"/>
      <c r="L119" s="61">
        <f t="shared" ref="L119:L121" si="153">(J119+I119+K119)/C119</f>
        <v>3.9000000000000341</v>
      </c>
      <c r="M119" s="62">
        <f t="shared" ref="M119:M121" si="154">L119*C119</f>
        <v>12480.000000000109</v>
      </c>
    </row>
    <row r="120" spans="1:13" s="32" customFormat="1">
      <c r="A120" s="70">
        <v>43298</v>
      </c>
      <c r="B120" s="71" t="s">
        <v>381</v>
      </c>
      <c r="C120" s="72">
        <v>4000</v>
      </c>
      <c r="D120" s="71" t="s">
        <v>14</v>
      </c>
      <c r="E120" s="71">
        <v>128</v>
      </c>
      <c r="F120" s="71">
        <v>128.85</v>
      </c>
      <c r="G120" s="66">
        <v>129.9</v>
      </c>
      <c r="H120" s="66">
        <v>130.9</v>
      </c>
      <c r="I120" s="68">
        <f t="shared" si="151"/>
        <v>3399.9999999999773</v>
      </c>
      <c r="J120" s="67">
        <f t="shared" si="152"/>
        <v>4200.0000000000455</v>
      </c>
      <c r="K120" s="67">
        <f t="shared" ref="K120" si="155">(IF(D120="SHORT",IF(H120="",0,G120-H120),IF(D120="LONG",IF(H120="",0,(H120-G120)))))*C120</f>
        <v>4000</v>
      </c>
      <c r="L120" s="67">
        <f t="shared" si="153"/>
        <v>2.9000000000000052</v>
      </c>
      <c r="M120" s="69">
        <f t="shared" si="154"/>
        <v>11600.000000000022</v>
      </c>
    </row>
    <row r="121" spans="1:13" s="63" customFormat="1">
      <c r="A121" s="57">
        <v>43298</v>
      </c>
      <c r="B121" s="58" t="s">
        <v>462</v>
      </c>
      <c r="C121" s="59">
        <v>1600</v>
      </c>
      <c r="D121" s="58" t="s">
        <v>14</v>
      </c>
      <c r="E121" s="58">
        <v>285.25</v>
      </c>
      <c r="F121" s="58">
        <v>287</v>
      </c>
      <c r="G121" s="73"/>
      <c r="H121" s="73"/>
      <c r="I121" s="60">
        <f t="shared" si="151"/>
        <v>2800</v>
      </c>
      <c r="J121" s="61"/>
      <c r="K121" s="61"/>
      <c r="L121" s="61">
        <f t="shared" si="153"/>
        <v>1.75</v>
      </c>
      <c r="M121" s="62">
        <f t="shared" si="154"/>
        <v>2800</v>
      </c>
    </row>
    <row r="122" spans="1:13" s="32" customFormat="1">
      <c r="A122" s="70">
        <v>43297</v>
      </c>
      <c r="B122" s="71" t="s">
        <v>334</v>
      </c>
      <c r="C122" s="72">
        <v>1200</v>
      </c>
      <c r="D122" s="71" t="s">
        <v>15</v>
      </c>
      <c r="E122" s="71">
        <v>434.5</v>
      </c>
      <c r="F122" s="71">
        <v>431.65</v>
      </c>
      <c r="G122" s="66">
        <v>428.2</v>
      </c>
      <c r="H122" s="66">
        <v>424.75</v>
      </c>
      <c r="I122" s="68">
        <f t="shared" ref="I122" si="156">(IF(D122="SHORT",E122-F122,IF(D122="LONG",F122-E122)))*C122</f>
        <v>3420.0000000000273</v>
      </c>
      <c r="J122" s="67">
        <f t="shared" ref="J122" si="157">(IF(D122="SHORT",IF(G122="",0,F122-G122),IF(D122="LONG",IF(G122="",0,G122-F122))))*C122</f>
        <v>4139.9999999999864</v>
      </c>
      <c r="K122" s="67">
        <f t="shared" ref="K122" si="158">(IF(D122="SHORT",IF(H122="",0,G122-H122),IF(D122="LONG",IF(H122="",0,(H122-G122)))))*C122</f>
        <v>4139.9999999999864</v>
      </c>
      <c r="L122" s="67">
        <f t="shared" ref="L122" si="159">(J122+I122+K122)/C122</f>
        <v>9.75</v>
      </c>
      <c r="M122" s="69">
        <f t="shared" ref="M122" si="160">L122*C122</f>
        <v>11700</v>
      </c>
    </row>
    <row r="123" spans="1:13" s="63" customFormat="1">
      <c r="A123" s="57">
        <v>43292</v>
      </c>
      <c r="B123" s="58" t="s">
        <v>200</v>
      </c>
      <c r="C123" s="59">
        <v>1500</v>
      </c>
      <c r="D123" s="58" t="s">
        <v>14</v>
      </c>
      <c r="E123" s="58">
        <v>488.9</v>
      </c>
      <c r="F123" s="58">
        <v>492.05</v>
      </c>
      <c r="G123" s="73"/>
      <c r="H123" s="73"/>
      <c r="I123" s="60">
        <f t="shared" ref="I123:I127" si="161">(IF(D123="SHORT",E123-F123,IF(D123="LONG",F123-E123)))*C123</f>
        <v>4725.0000000000509</v>
      </c>
      <c r="J123" s="61"/>
      <c r="K123" s="61"/>
      <c r="L123" s="61">
        <f t="shared" ref="L123:L127" si="162">(J123+I123+K123)/C123</f>
        <v>3.1500000000000341</v>
      </c>
      <c r="M123" s="62">
        <f t="shared" ref="M123:M127" si="163">L123*C123</f>
        <v>4725.0000000000509</v>
      </c>
    </row>
    <row r="124" spans="1:13" s="63" customFormat="1">
      <c r="A124" s="57">
        <v>43292</v>
      </c>
      <c r="B124" s="58" t="s">
        <v>461</v>
      </c>
      <c r="C124" s="59">
        <v>1000</v>
      </c>
      <c r="D124" s="58" t="s">
        <v>15</v>
      </c>
      <c r="E124" s="58">
        <v>587.35</v>
      </c>
      <c r="F124" s="58">
        <v>583.5</v>
      </c>
      <c r="G124" s="73"/>
      <c r="H124" s="73"/>
      <c r="I124" s="60">
        <f t="shared" si="161"/>
        <v>3850.0000000000227</v>
      </c>
      <c r="J124" s="61"/>
      <c r="K124" s="61"/>
      <c r="L124" s="61">
        <f t="shared" si="162"/>
        <v>3.8500000000000227</v>
      </c>
      <c r="M124" s="62">
        <f t="shared" si="163"/>
        <v>3850.0000000000227</v>
      </c>
    </row>
    <row r="125" spans="1:13" s="63" customFormat="1">
      <c r="A125" s="57">
        <v>43292</v>
      </c>
      <c r="B125" s="58" t="s">
        <v>460</v>
      </c>
      <c r="C125" s="59">
        <v>1000</v>
      </c>
      <c r="D125" s="58" t="s">
        <v>14</v>
      </c>
      <c r="E125" s="58">
        <v>475.75</v>
      </c>
      <c r="F125" s="58">
        <v>478.8</v>
      </c>
      <c r="G125" s="73"/>
      <c r="H125" s="73"/>
      <c r="I125" s="60">
        <f t="shared" si="161"/>
        <v>3050.0000000000114</v>
      </c>
      <c r="J125" s="61"/>
      <c r="K125" s="61"/>
      <c r="L125" s="61">
        <f t="shared" si="162"/>
        <v>3.0500000000000114</v>
      </c>
      <c r="M125" s="62">
        <f t="shared" si="163"/>
        <v>3050.0000000000114</v>
      </c>
    </row>
    <row r="126" spans="1:13" s="63" customFormat="1">
      <c r="A126" s="57">
        <v>43292</v>
      </c>
      <c r="B126" s="58" t="s">
        <v>402</v>
      </c>
      <c r="C126" s="59">
        <v>500</v>
      </c>
      <c r="D126" s="58" t="s">
        <v>14</v>
      </c>
      <c r="E126" s="58">
        <v>1017.5</v>
      </c>
      <c r="F126" s="58">
        <v>1014.5</v>
      </c>
      <c r="G126" s="73"/>
      <c r="H126" s="73"/>
      <c r="I126" s="60">
        <f t="shared" si="161"/>
        <v>-1500</v>
      </c>
      <c r="J126" s="61"/>
      <c r="K126" s="61"/>
      <c r="L126" s="61">
        <f t="shared" si="162"/>
        <v>-3</v>
      </c>
      <c r="M126" s="62">
        <f t="shared" si="163"/>
        <v>-1500</v>
      </c>
    </row>
    <row r="127" spans="1:13" s="63" customFormat="1">
      <c r="A127" s="57">
        <v>43292</v>
      </c>
      <c r="B127" s="58" t="s">
        <v>371</v>
      </c>
      <c r="C127" s="59">
        <v>3750</v>
      </c>
      <c r="D127" s="58" t="s">
        <v>15</v>
      </c>
      <c r="E127" s="58">
        <v>158.5</v>
      </c>
      <c r="F127" s="58">
        <v>158.30000000000001</v>
      </c>
      <c r="G127" s="73"/>
      <c r="H127" s="73"/>
      <c r="I127" s="60">
        <f t="shared" si="161"/>
        <v>749.99999999995737</v>
      </c>
      <c r="J127" s="61"/>
      <c r="K127" s="61"/>
      <c r="L127" s="61">
        <f t="shared" si="162"/>
        <v>0.19999999999998863</v>
      </c>
      <c r="M127" s="62">
        <f t="shared" si="163"/>
        <v>749.99999999995737</v>
      </c>
    </row>
    <row r="128" spans="1:13" s="63" customFormat="1">
      <c r="A128" s="57">
        <v>43291</v>
      </c>
      <c r="B128" s="58" t="s">
        <v>334</v>
      </c>
      <c r="C128" s="59">
        <v>1200</v>
      </c>
      <c r="D128" s="58" t="s">
        <v>14</v>
      </c>
      <c r="E128" s="58">
        <v>454.9</v>
      </c>
      <c r="F128" s="58">
        <v>457.85</v>
      </c>
      <c r="G128" s="73"/>
      <c r="H128" s="73"/>
      <c r="I128" s="60">
        <f t="shared" ref="I128:I131" si="164">(IF(D128="SHORT",E128-F128,IF(D128="LONG",F128-E128)))*C128</f>
        <v>3540.0000000000546</v>
      </c>
      <c r="J128" s="61"/>
      <c r="K128" s="61"/>
      <c r="L128" s="61">
        <f t="shared" ref="L128:L131" si="165">(J128+I128+K128)/C128</f>
        <v>2.9500000000000455</v>
      </c>
      <c r="M128" s="62">
        <f t="shared" ref="M128:M131" si="166">L128*C128</f>
        <v>3540.0000000000546</v>
      </c>
    </row>
    <row r="129" spans="1:13" s="63" customFormat="1">
      <c r="A129" s="57">
        <v>43291</v>
      </c>
      <c r="B129" s="58" t="s">
        <v>353</v>
      </c>
      <c r="C129" s="59">
        <v>750</v>
      </c>
      <c r="D129" s="58" t="s">
        <v>14</v>
      </c>
      <c r="E129" s="58">
        <v>826.45</v>
      </c>
      <c r="F129" s="58">
        <v>831.8</v>
      </c>
      <c r="G129" s="73"/>
      <c r="H129" s="73"/>
      <c r="I129" s="60">
        <f t="shared" si="164"/>
        <v>4012.4999999999318</v>
      </c>
      <c r="J129" s="61"/>
      <c r="K129" s="61"/>
      <c r="L129" s="61">
        <f t="shared" si="165"/>
        <v>5.3499999999999091</v>
      </c>
      <c r="M129" s="62">
        <f t="shared" si="166"/>
        <v>4012.4999999999318</v>
      </c>
    </row>
    <row r="130" spans="1:13" s="63" customFormat="1">
      <c r="A130" s="57">
        <v>43291</v>
      </c>
      <c r="B130" s="58" t="s">
        <v>459</v>
      </c>
      <c r="C130" s="59">
        <v>800</v>
      </c>
      <c r="D130" s="58" t="s">
        <v>14</v>
      </c>
      <c r="E130" s="58">
        <v>1237</v>
      </c>
      <c r="F130" s="58">
        <v>1245</v>
      </c>
      <c r="G130" s="73"/>
      <c r="H130" s="73"/>
      <c r="I130" s="60">
        <f t="shared" si="164"/>
        <v>6400</v>
      </c>
      <c r="J130" s="61"/>
      <c r="K130" s="61"/>
      <c r="L130" s="61">
        <f t="shared" si="165"/>
        <v>8</v>
      </c>
      <c r="M130" s="62">
        <f t="shared" si="166"/>
        <v>6400</v>
      </c>
    </row>
    <row r="131" spans="1:13" s="63" customFormat="1">
      <c r="A131" s="57">
        <v>43291</v>
      </c>
      <c r="B131" s="58" t="s">
        <v>407</v>
      </c>
      <c r="C131" s="59">
        <v>1750</v>
      </c>
      <c r="D131" s="58" t="s">
        <v>14</v>
      </c>
      <c r="E131" s="58">
        <v>367.5</v>
      </c>
      <c r="F131" s="58">
        <v>369.85</v>
      </c>
      <c r="G131" s="73"/>
      <c r="H131" s="73"/>
      <c r="I131" s="60">
        <f t="shared" si="164"/>
        <v>4112.50000000004</v>
      </c>
      <c r="J131" s="61"/>
      <c r="K131" s="61"/>
      <c r="L131" s="61">
        <f t="shared" si="165"/>
        <v>2.3500000000000227</v>
      </c>
      <c r="M131" s="62">
        <f t="shared" si="166"/>
        <v>4112.50000000004</v>
      </c>
    </row>
    <row r="132" spans="1:13" s="63" customFormat="1">
      <c r="A132" s="57">
        <v>43290</v>
      </c>
      <c r="B132" s="58" t="s">
        <v>345</v>
      </c>
      <c r="C132" s="59">
        <v>500</v>
      </c>
      <c r="D132" s="58" t="s">
        <v>14</v>
      </c>
      <c r="E132" s="58">
        <v>1498</v>
      </c>
      <c r="F132" s="58">
        <v>1507.7</v>
      </c>
      <c r="G132" s="73"/>
      <c r="H132" s="73"/>
      <c r="I132" s="60">
        <f t="shared" ref="I132:I135" si="167">(IF(D132="SHORT",E132-F132,IF(D132="LONG",F132-E132)))*C132</f>
        <v>4850.0000000000227</v>
      </c>
      <c r="J132" s="61"/>
      <c r="K132" s="61"/>
      <c r="L132" s="61">
        <f t="shared" ref="L132:L135" si="168">(J132+I132+K132)/C132</f>
        <v>9.7000000000000455</v>
      </c>
      <c r="M132" s="62">
        <f t="shared" ref="M132:M135" si="169">L132*C132</f>
        <v>4850.0000000000227</v>
      </c>
    </row>
    <row r="133" spans="1:13" s="63" customFormat="1">
      <c r="A133" s="57">
        <v>43290</v>
      </c>
      <c r="B133" s="58" t="s">
        <v>457</v>
      </c>
      <c r="C133" s="59">
        <v>700</v>
      </c>
      <c r="D133" s="58" t="s">
        <v>14</v>
      </c>
      <c r="E133" s="58">
        <v>1155.6500000000001</v>
      </c>
      <c r="F133" s="58">
        <v>1163.1500000000001</v>
      </c>
      <c r="G133" s="73"/>
      <c r="H133" s="73"/>
      <c r="I133" s="60">
        <f t="shared" si="167"/>
        <v>5250</v>
      </c>
      <c r="J133" s="61"/>
      <c r="K133" s="61"/>
      <c r="L133" s="61">
        <f t="shared" si="168"/>
        <v>7.5</v>
      </c>
      <c r="M133" s="62">
        <f t="shared" si="169"/>
        <v>5250</v>
      </c>
    </row>
    <row r="134" spans="1:13" s="63" customFormat="1">
      <c r="A134" s="57">
        <v>43290</v>
      </c>
      <c r="B134" s="58" t="s">
        <v>424</v>
      </c>
      <c r="C134" s="59">
        <v>500</v>
      </c>
      <c r="D134" s="58" t="s">
        <v>15</v>
      </c>
      <c r="E134" s="58">
        <v>998.35</v>
      </c>
      <c r="F134" s="58">
        <v>995.05</v>
      </c>
      <c r="G134" s="73"/>
      <c r="H134" s="73"/>
      <c r="I134" s="60">
        <f t="shared" si="167"/>
        <v>1650.0000000000341</v>
      </c>
      <c r="J134" s="61"/>
      <c r="K134" s="61"/>
      <c r="L134" s="61">
        <f t="shared" si="168"/>
        <v>3.3000000000000682</v>
      </c>
      <c r="M134" s="62">
        <f t="shared" si="169"/>
        <v>1650.0000000000341</v>
      </c>
    </row>
    <row r="135" spans="1:13" s="63" customFormat="1">
      <c r="A135" s="57">
        <v>43290</v>
      </c>
      <c r="B135" s="58" t="s">
        <v>456</v>
      </c>
      <c r="C135" s="59">
        <v>1250</v>
      </c>
      <c r="D135" s="58" t="s">
        <v>14</v>
      </c>
      <c r="E135" s="58">
        <v>652.1</v>
      </c>
      <c r="F135" s="58">
        <v>646.25</v>
      </c>
      <c r="G135" s="73"/>
      <c r="H135" s="73"/>
      <c r="I135" s="60">
        <f t="shared" si="167"/>
        <v>-7312.5000000000282</v>
      </c>
      <c r="J135" s="61"/>
      <c r="K135" s="61"/>
      <c r="L135" s="61">
        <f t="shared" si="168"/>
        <v>-5.8500000000000227</v>
      </c>
      <c r="M135" s="62">
        <f t="shared" si="169"/>
        <v>-7312.5000000000282</v>
      </c>
    </row>
    <row r="136" spans="1:13" s="63" customFormat="1">
      <c r="A136" s="57">
        <v>43287</v>
      </c>
      <c r="B136" s="58" t="s">
        <v>458</v>
      </c>
      <c r="C136" s="59">
        <v>1250</v>
      </c>
      <c r="D136" s="58" t="s">
        <v>14</v>
      </c>
      <c r="E136" s="58">
        <v>643.29999999999995</v>
      </c>
      <c r="F136" s="58">
        <v>647.45000000000005</v>
      </c>
      <c r="G136" s="73"/>
      <c r="H136" s="73"/>
      <c r="I136" s="60">
        <f>(IF(D136="SHORT",E136-F136,IF(D136="LONG",F136-E136)))*C136</f>
        <v>5187.5000000001137</v>
      </c>
      <c r="J136" s="61"/>
      <c r="K136" s="61"/>
      <c r="L136" s="61">
        <f>(J136+I136+K136)/C136</f>
        <v>4.1500000000000909</v>
      </c>
      <c r="M136" s="62">
        <f>L136*C136</f>
        <v>5187.5000000001137</v>
      </c>
    </row>
    <row r="137" spans="1:13" s="63" customFormat="1">
      <c r="A137" s="57">
        <v>43287</v>
      </c>
      <c r="B137" s="58" t="s">
        <v>384</v>
      </c>
      <c r="C137" s="59">
        <v>500</v>
      </c>
      <c r="D137" s="58" t="s">
        <v>14</v>
      </c>
      <c r="E137" s="58">
        <v>1012.5</v>
      </c>
      <c r="F137" s="58">
        <v>1019.05</v>
      </c>
      <c r="G137" s="73"/>
      <c r="H137" s="73"/>
      <c r="I137" s="60">
        <f>(IF(D137="SHORT",E137-F137,IF(D137="LONG",F137-E137)))*C137</f>
        <v>3274.9999999999773</v>
      </c>
      <c r="J137" s="61"/>
      <c r="K137" s="61"/>
      <c r="L137" s="61">
        <f t="shared" ref="L137:L138" si="170">(J137+I137+K137)/C137</f>
        <v>6.5499999999999545</v>
      </c>
      <c r="M137" s="62">
        <f t="shared" ref="M137:M138" si="171">L137*C137</f>
        <v>3274.9999999999773</v>
      </c>
    </row>
    <row r="138" spans="1:13" s="63" customFormat="1">
      <c r="A138" s="57">
        <v>43287</v>
      </c>
      <c r="B138" s="58" t="s">
        <v>400</v>
      </c>
      <c r="C138" s="59">
        <v>1600</v>
      </c>
      <c r="D138" s="58" t="s">
        <v>14</v>
      </c>
      <c r="E138" s="58">
        <v>376.7</v>
      </c>
      <c r="F138" s="58">
        <v>379.15</v>
      </c>
      <c r="G138" s="73">
        <v>382.2</v>
      </c>
      <c r="H138" s="73"/>
      <c r="I138" s="60">
        <f t="shared" ref="I138" si="172">(IF(D138="SHORT",E138-F138,IF(D138="LONG",F138-E138)))*C138</f>
        <v>3919.9999999999818</v>
      </c>
      <c r="J138" s="61">
        <f t="shared" ref="J138" si="173">(IF(D138="SHORT",IF(G138="",0,F138-G138),IF(D138="LONG",IF(G138="",0,G138-F138))))*C138</f>
        <v>4880.0000000000182</v>
      </c>
      <c r="K138" s="61"/>
      <c r="L138" s="61">
        <f t="shared" si="170"/>
        <v>5.5</v>
      </c>
      <c r="M138" s="62">
        <f t="shared" si="171"/>
        <v>8800</v>
      </c>
    </row>
    <row r="139" spans="1:13" s="63" customFormat="1">
      <c r="A139" s="57">
        <v>43286</v>
      </c>
      <c r="B139" s="58" t="s">
        <v>371</v>
      </c>
      <c r="C139" s="59">
        <v>3750</v>
      </c>
      <c r="D139" s="58" t="s">
        <v>14</v>
      </c>
      <c r="E139" s="58">
        <v>156.30000000000001</v>
      </c>
      <c r="F139" s="58">
        <v>157.30000000000001</v>
      </c>
      <c r="G139" s="73"/>
      <c r="H139" s="73"/>
      <c r="I139" s="60">
        <f>(IF(D139="SHORT",E139-F139,IF(D139="LONG",F139-E139)))*C139</f>
        <v>3750</v>
      </c>
      <c r="J139" s="61"/>
      <c r="K139" s="61"/>
      <c r="L139" s="61">
        <f t="shared" ref="L139:L142" si="174">(J139+I139+K139)/C139</f>
        <v>1</v>
      </c>
      <c r="M139" s="62">
        <f t="shared" ref="M139:M142" si="175">L139*C139</f>
        <v>3750</v>
      </c>
    </row>
    <row r="140" spans="1:13" s="63" customFormat="1">
      <c r="A140" s="57">
        <v>43286</v>
      </c>
      <c r="B140" s="58" t="s">
        <v>346</v>
      </c>
      <c r="C140" s="59">
        <v>750</v>
      </c>
      <c r="D140" s="58" t="s">
        <v>15</v>
      </c>
      <c r="E140" s="58">
        <v>155.75</v>
      </c>
      <c r="F140" s="58">
        <v>155.5</v>
      </c>
      <c r="G140" s="73"/>
      <c r="H140" s="73"/>
      <c r="I140" s="60">
        <f t="shared" ref="I140:I142" si="176">(IF(D140="SHORT",E140-F140,IF(D140="LONG",F140-E140)))*C140</f>
        <v>187.5</v>
      </c>
      <c r="J140" s="61"/>
      <c r="K140" s="61"/>
      <c r="L140" s="61">
        <f t="shared" si="174"/>
        <v>0.25</v>
      </c>
      <c r="M140" s="62">
        <f t="shared" si="175"/>
        <v>187.5</v>
      </c>
    </row>
    <row r="141" spans="1:13" s="32" customFormat="1">
      <c r="A141" s="70">
        <v>43286</v>
      </c>
      <c r="B141" s="71" t="s">
        <v>454</v>
      </c>
      <c r="C141" s="72">
        <v>900</v>
      </c>
      <c r="D141" s="71" t="s">
        <v>15</v>
      </c>
      <c r="E141" s="71">
        <v>575.5</v>
      </c>
      <c r="F141" s="71">
        <v>571.75</v>
      </c>
      <c r="G141" s="66">
        <v>567.15</v>
      </c>
      <c r="H141" s="66">
        <v>562.6</v>
      </c>
      <c r="I141" s="68">
        <f t="shared" si="176"/>
        <v>3375</v>
      </c>
      <c r="J141" s="67">
        <f t="shared" ref="J141" si="177">(IF(D141="SHORT",IF(G141="",0,F141-G141),IF(D141="LONG",IF(G141="",0,G141-F141))))*C141</f>
        <v>4140.00000000002</v>
      </c>
      <c r="K141" s="67">
        <f t="shared" ref="K141" si="178">(IF(D141="SHORT",IF(H141="",0,G141-H141),IF(D141="LONG",IF(H141="",0,(H141-G141)))))*C141</f>
        <v>4094.9999999999591</v>
      </c>
      <c r="L141" s="67">
        <f t="shared" si="174"/>
        <v>12.899999999999975</v>
      </c>
      <c r="M141" s="69">
        <f t="shared" si="175"/>
        <v>11609.999999999978</v>
      </c>
    </row>
    <row r="142" spans="1:13" s="63" customFormat="1">
      <c r="A142" s="57">
        <v>43286</v>
      </c>
      <c r="B142" s="58" t="s">
        <v>453</v>
      </c>
      <c r="C142" s="59">
        <v>750</v>
      </c>
      <c r="D142" s="58" t="s">
        <v>14</v>
      </c>
      <c r="E142" s="58">
        <v>975.75</v>
      </c>
      <c r="F142" s="58">
        <v>966.95</v>
      </c>
      <c r="G142" s="73"/>
      <c r="H142" s="73"/>
      <c r="I142" s="60">
        <f t="shared" si="176"/>
        <v>-6599.9999999999654</v>
      </c>
      <c r="J142" s="61"/>
      <c r="K142" s="61"/>
      <c r="L142" s="61">
        <f t="shared" si="174"/>
        <v>-8.7999999999999545</v>
      </c>
      <c r="M142" s="62">
        <f t="shared" si="175"/>
        <v>-6599.9999999999654</v>
      </c>
    </row>
    <row r="143" spans="1:13" s="63" customFormat="1">
      <c r="A143" s="57">
        <v>43285</v>
      </c>
      <c r="B143" s="58" t="s">
        <v>452</v>
      </c>
      <c r="C143" s="59">
        <v>500</v>
      </c>
      <c r="D143" s="58" t="s">
        <v>14</v>
      </c>
      <c r="E143" s="58">
        <v>1872</v>
      </c>
      <c r="F143" s="58">
        <v>1884.15</v>
      </c>
      <c r="G143" s="73"/>
      <c r="H143" s="73"/>
      <c r="I143" s="60">
        <f t="shared" ref="I143" si="179">(IF(D143="SHORT",E143-F143,IF(D143="LONG",F143-E143)))*C143</f>
        <v>6075.0000000000455</v>
      </c>
      <c r="J143" s="61"/>
      <c r="K143" s="61"/>
      <c r="L143" s="61">
        <f t="shared" ref="L143" si="180">(J143+I143+K143)/C143</f>
        <v>12.150000000000091</v>
      </c>
      <c r="M143" s="62">
        <f t="shared" ref="M143" si="181">L143*C143</f>
        <v>6075.0000000000455</v>
      </c>
    </row>
    <row r="144" spans="1:13" s="63" customFormat="1">
      <c r="A144" s="57">
        <v>43285</v>
      </c>
      <c r="B144" s="58" t="s">
        <v>404</v>
      </c>
      <c r="C144" s="59">
        <v>4000</v>
      </c>
      <c r="D144" s="58" t="s">
        <v>14</v>
      </c>
      <c r="E144" s="58">
        <v>136.85</v>
      </c>
      <c r="F144" s="58">
        <v>135.6</v>
      </c>
      <c r="G144" s="73"/>
      <c r="H144" s="73"/>
      <c r="I144" s="60">
        <f t="shared" ref="I144:I147" si="182">(IF(D144="SHORT",E144-F144,IF(D144="LONG",F144-E144)))*C144</f>
        <v>-5000</v>
      </c>
      <c r="J144" s="61"/>
      <c r="K144" s="61"/>
      <c r="L144" s="61">
        <f t="shared" ref="L144:L147" si="183">(J144+I144+K144)/C144</f>
        <v>-1.25</v>
      </c>
      <c r="M144" s="62">
        <f t="shared" ref="M144:M147" si="184">L144*C144</f>
        <v>-5000</v>
      </c>
    </row>
    <row r="145" spans="1:13" s="63" customFormat="1">
      <c r="A145" s="57">
        <v>43285</v>
      </c>
      <c r="B145" s="58" t="s">
        <v>444</v>
      </c>
      <c r="C145" s="59">
        <v>2667</v>
      </c>
      <c r="D145" s="58" t="s">
        <v>14</v>
      </c>
      <c r="E145" s="58">
        <v>346.35</v>
      </c>
      <c r="F145" s="58">
        <v>348.6</v>
      </c>
      <c r="G145" s="73"/>
      <c r="H145" s="73"/>
      <c r="I145" s="60">
        <f t="shared" si="182"/>
        <v>6000.75</v>
      </c>
      <c r="J145" s="61"/>
      <c r="K145" s="61"/>
      <c r="L145" s="61">
        <f t="shared" si="183"/>
        <v>2.25</v>
      </c>
      <c r="M145" s="62">
        <f t="shared" si="184"/>
        <v>6000.75</v>
      </c>
    </row>
    <row r="146" spans="1:13" s="63" customFormat="1">
      <c r="A146" s="57">
        <v>43285</v>
      </c>
      <c r="B146" s="58" t="s">
        <v>96</v>
      </c>
      <c r="C146" s="59">
        <v>2500</v>
      </c>
      <c r="D146" s="58" t="s">
        <v>14</v>
      </c>
      <c r="E146" s="58">
        <v>185.9</v>
      </c>
      <c r="F146" s="58">
        <v>187.1</v>
      </c>
      <c r="G146" s="73"/>
      <c r="H146" s="73"/>
      <c r="I146" s="60">
        <f t="shared" si="182"/>
        <v>2999.9999999999718</v>
      </c>
      <c r="J146" s="61"/>
      <c r="K146" s="61"/>
      <c r="L146" s="61">
        <f t="shared" si="183"/>
        <v>1.1999999999999886</v>
      </c>
      <c r="M146" s="62">
        <f t="shared" si="184"/>
        <v>2999.9999999999718</v>
      </c>
    </row>
    <row r="147" spans="1:13" s="63" customFormat="1">
      <c r="A147" s="57">
        <v>43285</v>
      </c>
      <c r="B147" s="58" t="s">
        <v>398</v>
      </c>
      <c r="C147" s="59">
        <v>1400</v>
      </c>
      <c r="D147" s="58" t="s">
        <v>15</v>
      </c>
      <c r="E147" s="58">
        <v>560.79999999999995</v>
      </c>
      <c r="F147" s="58">
        <v>565.85</v>
      </c>
      <c r="G147" s="73"/>
      <c r="H147" s="73"/>
      <c r="I147" s="60">
        <f t="shared" si="182"/>
        <v>-7070.0000000000955</v>
      </c>
      <c r="J147" s="61"/>
      <c r="K147" s="61"/>
      <c r="L147" s="61">
        <f t="shared" si="183"/>
        <v>-5.0500000000000682</v>
      </c>
      <c r="M147" s="62">
        <f t="shared" si="184"/>
        <v>-7070.0000000000955</v>
      </c>
    </row>
    <row r="148" spans="1:13" s="63" customFormat="1">
      <c r="A148" s="57">
        <v>43284</v>
      </c>
      <c r="B148" s="58" t="s">
        <v>391</v>
      </c>
      <c r="C148" s="59">
        <v>1700</v>
      </c>
      <c r="D148" s="58" t="s">
        <v>14</v>
      </c>
      <c r="E148" s="58">
        <v>369.35</v>
      </c>
      <c r="F148" s="58">
        <v>371.75</v>
      </c>
      <c r="G148" s="73"/>
      <c r="H148" s="73"/>
      <c r="I148" s="60">
        <f t="shared" ref="I148:I150" si="185">(IF(D148="SHORT",E148-F148,IF(D148="LONG",F148-E148)))*C148</f>
        <v>4079.9999999999613</v>
      </c>
      <c r="J148" s="61"/>
      <c r="K148" s="61"/>
      <c r="L148" s="61">
        <f t="shared" ref="L148:L150" si="186">(J148+I148+K148)/C148</f>
        <v>2.3999999999999773</v>
      </c>
      <c r="M148" s="62">
        <f t="shared" ref="M148:M150" si="187">L148*C148</f>
        <v>4079.9999999999613</v>
      </c>
    </row>
    <row r="149" spans="1:13" s="32" customFormat="1">
      <c r="A149" s="70">
        <v>43284</v>
      </c>
      <c r="B149" s="71" t="s">
        <v>451</v>
      </c>
      <c r="C149" s="72">
        <v>750</v>
      </c>
      <c r="D149" s="71" t="s">
        <v>14</v>
      </c>
      <c r="E149" s="71">
        <v>672.15</v>
      </c>
      <c r="F149" s="71">
        <v>676.5</v>
      </c>
      <c r="G149" s="66">
        <v>682.3</v>
      </c>
      <c r="H149" s="66">
        <v>687.75</v>
      </c>
      <c r="I149" s="68">
        <f t="shared" si="185"/>
        <v>3262.5000000000173</v>
      </c>
      <c r="J149" s="67">
        <f t="shared" ref="J149" si="188">(IF(D149="SHORT",IF(G149="",0,F149-G149),IF(D149="LONG",IF(G149="",0,G149-F149))))*C149</f>
        <v>4349.9999999999654</v>
      </c>
      <c r="K149" s="67">
        <f t="shared" ref="K149" si="189">(IF(D149="SHORT",IF(H149="",0,G149-H149),IF(D149="LONG",IF(H149="",0,(H149-G149)))))*C149</f>
        <v>4087.5000000000341</v>
      </c>
      <c r="L149" s="67">
        <f t="shared" si="186"/>
        <v>15.600000000000021</v>
      </c>
      <c r="M149" s="69">
        <f t="shared" si="187"/>
        <v>11700.000000000016</v>
      </c>
    </row>
    <row r="150" spans="1:13" s="63" customFormat="1">
      <c r="A150" s="57">
        <v>43284</v>
      </c>
      <c r="B150" s="58" t="s">
        <v>450</v>
      </c>
      <c r="C150" s="59">
        <v>1500</v>
      </c>
      <c r="D150" s="58" t="s">
        <v>14</v>
      </c>
      <c r="E150" s="58">
        <v>545.54999999999995</v>
      </c>
      <c r="F150" s="58">
        <v>540.65</v>
      </c>
      <c r="G150" s="73"/>
      <c r="H150" s="73"/>
      <c r="I150" s="60">
        <f t="shared" si="185"/>
        <v>-7349.9999999999654</v>
      </c>
      <c r="J150" s="61"/>
      <c r="K150" s="61"/>
      <c r="L150" s="61">
        <f t="shared" si="186"/>
        <v>-4.8999999999999773</v>
      </c>
      <c r="M150" s="62">
        <f t="shared" si="187"/>
        <v>-7349.9999999999654</v>
      </c>
    </row>
    <row r="151" spans="1:13" s="32" customFormat="1">
      <c r="A151" s="70">
        <v>43283</v>
      </c>
      <c r="B151" s="71" t="s">
        <v>375</v>
      </c>
      <c r="C151" s="72">
        <v>7000</v>
      </c>
      <c r="D151" s="71" t="s">
        <v>15</v>
      </c>
      <c r="E151" s="71">
        <v>59.5</v>
      </c>
      <c r="F151" s="71">
        <v>59.05</v>
      </c>
      <c r="G151" s="66">
        <v>58.5</v>
      </c>
      <c r="H151" s="66">
        <v>58</v>
      </c>
      <c r="I151" s="68">
        <f t="shared" ref="I151:I154" si="190">(IF(D151="SHORT",E151-F151,IF(D151="LONG",F151-E151)))*C151</f>
        <v>3150.00000000002</v>
      </c>
      <c r="J151" s="67">
        <f t="shared" ref="J151:J154" si="191">(IF(D151="SHORT",IF(G151="",0,F151-G151),IF(D151="LONG",IF(G151="",0,G151-F151))))*C151</f>
        <v>3849.99999999998</v>
      </c>
      <c r="K151" s="67">
        <f t="shared" ref="K151:K154" si="192">(IF(D151="SHORT",IF(H151="",0,G151-H151),IF(D151="LONG",IF(H151="",0,(H151-G151)))))*C151</f>
        <v>3500</v>
      </c>
      <c r="L151" s="67">
        <f t="shared" ref="L151:L154" si="193">(J151+I151+K151)/C151</f>
        <v>1.5</v>
      </c>
      <c r="M151" s="69">
        <f t="shared" ref="M151:M154" si="194">L151*C151</f>
        <v>10500</v>
      </c>
    </row>
    <row r="152" spans="1:13" s="32" customFormat="1">
      <c r="A152" s="70">
        <v>43283</v>
      </c>
      <c r="B152" s="71" t="s">
        <v>449</v>
      </c>
      <c r="C152" s="72">
        <v>4500</v>
      </c>
      <c r="D152" s="71" t="s">
        <v>15</v>
      </c>
      <c r="E152" s="71">
        <v>80.45</v>
      </c>
      <c r="F152" s="71">
        <v>79.95</v>
      </c>
      <c r="G152" s="66">
        <v>79.3</v>
      </c>
      <c r="H152" s="66">
        <v>78.650000000000006</v>
      </c>
      <c r="I152" s="68">
        <f t="shared" si="190"/>
        <v>2250</v>
      </c>
      <c r="J152" s="67">
        <f t="shared" si="191"/>
        <v>2925.0000000000255</v>
      </c>
      <c r="K152" s="67">
        <f t="shared" si="192"/>
        <v>2924.9999999999618</v>
      </c>
      <c r="L152" s="67">
        <f t="shared" si="193"/>
        <v>1.7999999999999972</v>
      </c>
      <c r="M152" s="69">
        <f t="shared" si="194"/>
        <v>8099.9999999999873</v>
      </c>
    </row>
    <row r="153" spans="1:13" s="32" customFormat="1">
      <c r="A153" s="70">
        <v>43283</v>
      </c>
      <c r="B153" s="71" t="s">
        <v>448</v>
      </c>
      <c r="C153" s="72">
        <v>6000</v>
      </c>
      <c r="D153" s="71" t="s">
        <v>15</v>
      </c>
      <c r="E153" s="71">
        <v>104</v>
      </c>
      <c r="F153" s="71">
        <v>103.3</v>
      </c>
      <c r="G153" s="66">
        <v>102.5</v>
      </c>
      <c r="H153" s="66">
        <v>101.7</v>
      </c>
      <c r="I153" s="68">
        <f t="shared" si="190"/>
        <v>4200.0000000000173</v>
      </c>
      <c r="J153" s="67">
        <f t="shared" si="191"/>
        <v>4799.9999999999827</v>
      </c>
      <c r="K153" s="67">
        <f t="shared" si="192"/>
        <v>4799.9999999999827</v>
      </c>
      <c r="L153" s="67">
        <f t="shared" si="193"/>
        <v>2.2999999999999972</v>
      </c>
      <c r="M153" s="69">
        <f t="shared" si="194"/>
        <v>13799.999999999984</v>
      </c>
    </row>
    <row r="154" spans="1:13" s="32" customFormat="1">
      <c r="A154" s="70">
        <v>43283</v>
      </c>
      <c r="B154" s="71" t="s">
        <v>358</v>
      </c>
      <c r="C154" s="72">
        <v>1500</v>
      </c>
      <c r="D154" s="71" t="s">
        <v>15</v>
      </c>
      <c r="E154" s="71">
        <v>382.2</v>
      </c>
      <c r="F154" s="71">
        <v>379.7</v>
      </c>
      <c r="G154" s="66">
        <v>376.65</v>
      </c>
      <c r="H154" s="66">
        <v>373.65</v>
      </c>
      <c r="I154" s="68">
        <f t="shared" si="190"/>
        <v>3750</v>
      </c>
      <c r="J154" s="67">
        <f t="shared" si="191"/>
        <v>4575.0000000000173</v>
      </c>
      <c r="K154" s="67">
        <f t="shared" si="192"/>
        <v>4500</v>
      </c>
      <c r="L154" s="67">
        <f t="shared" si="193"/>
        <v>8.5500000000000114</v>
      </c>
      <c r="M154" s="69">
        <f t="shared" si="194"/>
        <v>12825.000000000016</v>
      </c>
    </row>
    <row r="155" spans="1:13" ht="15.75">
      <c r="A155" s="54"/>
      <c r="B155" s="55"/>
      <c r="C155" s="55"/>
      <c r="D155" s="55"/>
      <c r="E155" s="55"/>
      <c r="F155" s="55"/>
      <c r="G155" s="55"/>
      <c r="H155" s="55"/>
      <c r="I155" s="80"/>
      <c r="J155" s="81"/>
      <c r="K155" s="82"/>
      <c r="L155" s="56"/>
      <c r="M155" s="55"/>
    </row>
    <row r="156" spans="1:13" s="63" customFormat="1">
      <c r="A156" s="57">
        <v>43280</v>
      </c>
      <c r="B156" s="58" t="s">
        <v>221</v>
      </c>
      <c r="C156" s="59">
        <v>750</v>
      </c>
      <c r="D156" s="58" t="s">
        <v>14</v>
      </c>
      <c r="E156" s="58">
        <v>1249.8499999999999</v>
      </c>
      <c r="F156" s="58">
        <v>1257.95</v>
      </c>
      <c r="G156" s="73">
        <v>1268</v>
      </c>
      <c r="H156" s="73"/>
      <c r="I156" s="60">
        <f t="shared" ref="I156:I159" si="195">(IF(D156="SHORT",E156-F156,IF(D156="LONG",F156-E156)))*C156</f>
        <v>6075.0000000001019</v>
      </c>
      <c r="J156" s="61">
        <f t="shared" ref="J156" si="196">(IF(D156="SHORT",IF(G156="",0,F156-G156),IF(D156="LONG",IF(G156="",0,G156-F156))))*C156</f>
        <v>7537.4999999999654</v>
      </c>
      <c r="K156" s="61"/>
      <c r="L156" s="61">
        <f t="shared" ref="L156:L159" si="197">(J156+I156+K156)/C156</f>
        <v>18.150000000000091</v>
      </c>
      <c r="M156" s="62">
        <f t="shared" ref="M156:M159" si="198">L156*C156</f>
        <v>13612.500000000069</v>
      </c>
    </row>
    <row r="157" spans="1:13" s="63" customFormat="1">
      <c r="A157" s="57">
        <v>43280</v>
      </c>
      <c r="B157" s="58" t="s">
        <v>351</v>
      </c>
      <c r="C157" s="59">
        <v>600</v>
      </c>
      <c r="D157" s="58" t="s">
        <v>14</v>
      </c>
      <c r="E157" s="58">
        <v>808</v>
      </c>
      <c r="F157" s="58">
        <v>813.25</v>
      </c>
      <c r="G157" s="73"/>
      <c r="H157" s="73"/>
      <c r="I157" s="60">
        <f t="shared" si="195"/>
        <v>3150</v>
      </c>
      <c r="J157" s="61"/>
      <c r="K157" s="61"/>
      <c r="L157" s="61">
        <f t="shared" si="197"/>
        <v>5.25</v>
      </c>
      <c r="M157" s="62">
        <f t="shared" si="198"/>
        <v>3150</v>
      </c>
    </row>
    <row r="158" spans="1:13" s="63" customFormat="1">
      <c r="A158" s="57">
        <v>43280</v>
      </c>
      <c r="B158" s="58" t="s">
        <v>404</v>
      </c>
      <c r="C158" s="59">
        <v>3200</v>
      </c>
      <c r="D158" s="58" t="s">
        <v>14</v>
      </c>
      <c r="E158" s="58">
        <v>136.75</v>
      </c>
      <c r="F158" s="58">
        <v>137.65</v>
      </c>
      <c r="G158" s="73"/>
      <c r="H158" s="73"/>
      <c r="I158" s="60">
        <f t="shared" si="195"/>
        <v>2880.0000000000182</v>
      </c>
      <c r="J158" s="61"/>
      <c r="K158" s="61"/>
      <c r="L158" s="61">
        <f t="shared" si="197"/>
        <v>0.90000000000000568</v>
      </c>
      <c r="M158" s="62">
        <f t="shared" si="198"/>
        <v>2880.0000000000182</v>
      </c>
    </row>
    <row r="159" spans="1:13" s="63" customFormat="1">
      <c r="A159" s="57">
        <v>43280</v>
      </c>
      <c r="B159" s="58" t="s">
        <v>414</v>
      </c>
      <c r="C159" s="59">
        <v>1800</v>
      </c>
      <c r="D159" s="58" t="s">
        <v>14</v>
      </c>
      <c r="E159" s="58">
        <v>371.85</v>
      </c>
      <c r="F159" s="58">
        <v>368.5</v>
      </c>
      <c r="G159" s="73"/>
      <c r="H159" s="73"/>
      <c r="I159" s="60">
        <f t="shared" si="195"/>
        <v>-6030.0000000000409</v>
      </c>
      <c r="J159" s="61"/>
      <c r="K159" s="61"/>
      <c r="L159" s="61">
        <f t="shared" si="197"/>
        <v>-3.3500000000000227</v>
      </c>
      <c r="M159" s="62">
        <f t="shared" si="198"/>
        <v>-6030.0000000000409</v>
      </c>
    </row>
    <row r="160" spans="1:13" s="63" customFormat="1">
      <c r="A160" s="57">
        <v>43279</v>
      </c>
      <c r="B160" s="58" t="s">
        <v>406</v>
      </c>
      <c r="C160" s="59">
        <v>500</v>
      </c>
      <c r="D160" s="58" t="s">
        <v>15</v>
      </c>
      <c r="E160" s="58">
        <v>723.5</v>
      </c>
      <c r="F160" s="58">
        <v>718.8</v>
      </c>
      <c r="G160" s="73"/>
      <c r="H160" s="73"/>
      <c r="I160" s="60">
        <f>(IF(D160="SHORT",E160-F160,IF(D160="LONG",F160-E160)))*C160</f>
        <v>2350.0000000000227</v>
      </c>
      <c r="J160" s="61"/>
      <c r="K160" s="61"/>
      <c r="L160" s="61">
        <f t="shared" ref="L160:L162" si="199">(J160+I160+K160)/C160</f>
        <v>4.7000000000000455</v>
      </c>
      <c r="M160" s="62">
        <f t="shared" ref="M160:M162" si="200">L160*C160</f>
        <v>2350.0000000000227</v>
      </c>
    </row>
    <row r="161" spans="1:13" s="63" customFormat="1">
      <c r="A161" s="57">
        <v>43279</v>
      </c>
      <c r="B161" s="58" t="s">
        <v>374</v>
      </c>
      <c r="C161" s="59">
        <v>1600</v>
      </c>
      <c r="D161" s="58" t="s">
        <v>15</v>
      </c>
      <c r="E161" s="58">
        <v>248.5</v>
      </c>
      <c r="F161" s="58">
        <v>246.85</v>
      </c>
      <c r="G161" s="73"/>
      <c r="H161" s="73"/>
      <c r="I161" s="60">
        <f t="shared" ref="I161:I162" si="201">(IF(D161="SHORT",E161-F161,IF(D161="LONG",F161-E161)))*C161</f>
        <v>2640.0000000000091</v>
      </c>
      <c r="J161" s="61"/>
      <c r="K161" s="61"/>
      <c r="L161" s="61">
        <f t="shared" si="199"/>
        <v>1.6500000000000057</v>
      </c>
      <c r="M161" s="62">
        <f t="shared" si="200"/>
        <v>2640.0000000000091</v>
      </c>
    </row>
    <row r="162" spans="1:13" s="32" customFormat="1">
      <c r="A162" s="70">
        <v>43279</v>
      </c>
      <c r="B162" s="71" t="s">
        <v>354</v>
      </c>
      <c r="C162" s="72">
        <v>1200</v>
      </c>
      <c r="D162" s="71" t="s">
        <v>15</v>
      </c>
      <c r="E162" s="71">
        <v>341.3</v>
      </c>
      <c r="F162" s="71">
        <v>339.05</v>
      </c>
      <c r="G162" s="66">
        <v>336.35</v>
      </c>
      <c r="H162" s="66">
        <v>333.65</v>
      </c>
      <c r="I162" s="68">
        <f t="shared" si="201"/>
        <v>2700</v>
      </c>
      <c r="J162" s="67">
        <f t="shared" ref="J162" si="202">(IF(D162="SHORT",IF(G162="",0,F162-G162),IF(D162="LONG",IF(G162="",0,G162-F162))))*C162</f>
        <v>3239.9999999999864</v>
      </c>
      <c r="K162" s="67">
        <f t="shared" ref="K162" si="203">(IF(D162="SHORT",IF(H162="",0,G162-H162),IF(D162="LONG",IF(H162="",0,(H162-G162)))))*C162</f>
        <v>3240.0000000000546</v>
      </c>
      <c r="L162" s="67">
        <f t="shared" si="199"/>
        <v>7.6500000000000332</v>
      </c>
      <c r="M162" s="69">
        <f t="shared" si="200"/>
        <v>9180.00000000004</v>
      </c>
    </row>
    <row r="163" spans="1:13" s="32" customFormat="1">
      <c r="A163" s="70">
        <v>43278</v>
      </c>
      <c r="B163" s="71" t="s">
        <v>418</v>
      </c>
      <c r="C163" s="72">
        <v>600</v>
      </c>
      <c r="D163" s="71" t="s">
        <v>15</v>
      </c>
      <c r="E163" s="71">
        <v>1396</v>
      </c>
      <c r="F163" s="71">
        <v>1386.9</v>
      </c>
      <c r="G163" s="66">
        <v>1375.8</v>
      </c>
      <c r="H163" s="66">
        <v>1364.8</v>
      </c>
      <c r="I163" s="68">
        <f t="shared" ref="I163:I166" si="204">(IF(D163="SHORT",E163-F163,IF(D163="LONG",F163-E163)))*C163</f>
        <v>5459.9999999999454</v>
      </c>
      <c r="J163" s="67">
        <f t="shared" ref="J163:J166" si="205">(IF(D163="SHORT",IF(G163="",0,F163-G163),IF(D163="LONG",IF(G163="",0,G163-F163))))*C163</f>
        <v>6660.0000000000819</v>
      </c>
      <c r="K163" s="67">
        <f t="shared" ref="K163:K166" si="206">(IF(D163="SHORT",IF(H163="",0,G163-H163),IF(D163="LONG",IF(H163="",0,(H163-G163)))))*C163</f>
        <v>6600</v>
      </c>
      <c r="L163" s="67">
        <f t="shared" ref="L163:L166" si="207">(J163+I163+K163)/C163</f>
        <v>31.200000000000049</v>
      </c>
      <c r="M163" s="69">
        <f t="shared" ref="M163:M166" si="208">L163*C163</f>
        <v>18720.000000000029</v>
      </c>
    </row>
    <row r="164" spans="1:13" s="63" customFormat="1">
      <c r="A164" s="57">
        <v>43278</v>
      </c>
      <c r="B164" s="58" t="s">
        <v>348</v>
      </c>
      <c r="C164" s="59">
        <v>1200</v>
      </c>
      <c r="D164" s="58" t="s">
        <v>15</v>
      </c>
      <c r="E164" s="58">
        <v>964.3</v>
      </c>
      <c r="F164" s="58">
        <v>958</v>
      </c>
      <c r="G164" s="73"/>
      <c r="H164" s="73"/>
      <c r="I164" s="60">
        <f t="shared" si="204"/>
        <v>7559.9999999999454</v>
      </c>
      <c r="J164" s="61"/>
      <c r="K164" s="61"/>
      <c r="L164" s="61">
        <f t="shared" si="207"/>
        <v>6.2999999999999545</v>
      </c>
      <c r="M164" s="62">
        <f t="shared" si="208"/>
        <v>7559.9999999999454</v>
      </c>
    </row>
    <row r="165" spans="1:13" s="63" customFormat="1">
      <c r="A165" s="57">
        <v>43278</v>
      </c>
      <c r="B165" s="58" t="s">
        <v>332</v>
      </c>
      <c r="C165" s="59">
        <v>2800</v>
      </c>
      <c r="D165" s="58" t="s">
        <v>15</v>
      </c>
      <c r="E165" s="58">
        <v>168</v>
      </c>
      <c r="F165" s="58">
        <v>169.55</v>
      </c>
      <c r="G165" s="73"/>
      <c r="H165" s="73"/>
      <c r="I165" s="60">
        <f t="shared" si="204"/>
        <v>-4340.0000000000318</v>
      </c>
      <c r="J165" s="61"/>
      <c r="K165" s="61"/>
      <c r="L165" s="61">
        <f t="shared" si="207"/>
        <v>-1.5500000000000114</v>
      </c>
      <c r="M165" s="62">
        <f t="shared" si="208"/>
        <v>-4340.0000000000318</v>
      </c>
    </row>
    <row r="166" spans="1:13" s="32" customFormat="1">
      <c r="A166" s="70">
        <v>43278</v>
      </c>
      <c r="B166" s="71" t="s">
        <v>438</v>
      </c>
      <c r="C166" s="72">
        <v>1500</v>
      </c>
      <c r="D166" s="71" t="s">
        <v>15</v>
      </c>
      <c r="E166" s="71">
        <v>300.45</v>
      </c>
      <c r="F166" s="71">
        <v>298.5</v>
      </c>
      <c r="G166" s="66">
        <v>296.10000000000002</v>
      </c>
      <c r="H166" s="66">
        <v>293.7</v>
      </c>
      <c r="I166" s="68">
        <f t="shared" si="204"/>
        <v>2924.9999999999827</v>
      </c>
      <c r="J166" s="67">
        <f t="shared" si="205"/>
        <v>3599.9999999999659</v>
      </c>
      <c r="K166" s="67">
        <f t="shared" si="206"/>
        <v>3600.0000000000509</v>
      </c>
      <c r="L166" s="67">
        <f t="shared" si="207"/>
        <v>6.75</v>
      </c>
      <c r="M166" s="69">
        <f t="shared" si="208"/>
        <v>10125</v>
      </c>
    </row>
    <row r="167" spans="1:13" s="63" customFormat="1">
      <c r="A167" s="57">
        <v>43277</v>
      </c>
      <c r="B167" s="58" t="s">
        <v>379</v>
      </c>
      <c r="C167" s="59">
        <v>1250</v>
      </c>
      <c r="D167" s="58" t="s">
        <v>14</v>
      </c>
      <c r="E167" s="58">
        <v>484.2</v>
      </c>
      <c r="F167" s="58">
        <v>487.35</v>
      </c>
      <c r="G167" s="73">
        <v>491.25</v>
      </c>
      <c r="H167" s="73"/>
      <c r="I167" s="60">
        <f t="shared" ref="I167:I168" si="209">(IF(D167="SHORT",E167-F167,IF(D167="LONG",F167-E167)))*C167</f>
        <v>3937.5000000000427</v>
      </c>
      <c r="J167" s="61">
        <f t="shared" ref="J167" si="210">(IF(D167="SHORT",IF(G167="",0,F167-G167),IF(D167="LONG",IF(G167="",0,G167-F167))))*C167</f>
        <v>4874.9999999999718</v>
      </c>
      <c r="K167" s="61"/>
      <c r="L167" s="61">
        <f t="shared" ref="L167:L168" si="211">(J167+I167+K167)/C167</f>
        <v>7.0500000000000114</v>
      </c>
      <c r="M167" s="62">
        <f t="shared" ref="M167:M168" si="212">L167*C167</f>
        <v>8812.5000000000146</v>
      </c>
    </row>
    <row r="168" spans="1:13" s="63" customFormat="1">
      <c r="A168" s="57">
        <v>43277</v>
      </c>
      <c r="B168" s="58" t="s">
        <v>391</v>
      </c>
      <c r="C168" s="59">
        <v>1700</v>
      </c>
      <c r="D168" s="58" t="s">
        <v>14</v>
      </c>
      <c r="E168" s="58">
        <v>379.25</v>
      </c>
      <c r="F168" s="58">
        <v>381.7</v>
      </c>
      <c r="G168" s="73"/>
      <c r="H168" s="73"/>
      <c r="I168" s="60">
        <f t="shared" si="209"/>
        <v>4164.9999999999809</v>
      </c>
      <c r="J168" s="61"/>
      <c r="K168" s="61"/>
      <c r="L168" s="61">
        <f t="shared" si="211"/>
        <v>2.4499999999999886</v>
      </c>
      <c r="M168" s="62">
        <f t="shared" si="212"/>
        <v>4164.9999999999809</v>
      </c>
    </row>
    <row r="169" spans="1:13" s="63" customFormat="1">
      <c r="A169" s="57">
        <v>43276</v>
      </c>
      <c r="B169" s="58" t="s">
        <v>51</v>
      </c>
      <c r="C169" s="59">
        <v>1061</v>
      </c>
      <c r="D169" s="58" t="s">
        <v>15</v>
      </c>
      <c r="E169" s="58">
        <v>561.29999999999995</v>
      </c>
      <c r="F169" s="58">
        <v>557.65</v>
      </c>
      <c r="G169" s="73"/>
      <c r="H169" s="73"/>
      <c r="I169" s="60">
        <f t="shared" ref="I169:I172" si="213">(IF(D169="SHORT",E169-F169,IF(D169="LONG",F169-E169)))*C169</f>
        <v>3872.649999999976</v>
      </c>
      <c r="J169" s="61"/>
      <c r="K169" s="61"/>
      <c r="L169" s="61">
        <f t="shared" ref="L169:L172" si="214">(J169+I169+K169)/C169</f>
        <v>3.6499999999999773</v>
      </c>
      <c r="M169" s="62">
        <f t="shared" ref="M169:M172" si="215">L169*C169</f>
        <v>3872.649999999976</v>
      </c>
    </row>
    <row r="170" spans="1:13" s="63" customFormat="1">
      <c r="A170" s="57">
        <v>43276</v>
      </c>
      <c r="B170" s="58" t="s">
        <v>395</v>
      </c>
      <c r="C170" s="59">
        <v>7000</v>
      </c>
      <c r="D170" s="58" t="s">
        <v>15</v>
      </c>
      <c r="E170" s="58">
        <v>66.25</v>
      </c>
      <c r="F170" s="58">
        <v>65.8</v>
      </c>
      <c r="G170" s="73"/>
      <c r="H170" s="73"/>
      <c r="I170" s="60">
        <f t="shared" si="213"/>
        <v>3150.00000000002</v>
      </c>
      <c r="J170" s="61"/>
      <c r="K170" s="61"/>
      <c r="L170" s="61">
        <f t="shared" si="214"/>
        <v>0.45000000000000284</v>
      </c>
      <c r="M170" s="62">
        <f t="shared" si="215"/>
        <v>3150.00000000002</v>
      </c>
    </row>
    <row r="171" spans="1:13" s="63" customFormat="1">
      <c r="A171" s="57">
        <v>43276</v>
      </c>
      <c r="B171" s="58" t="s">
        <v>447</v>
      </c>
      <c r="C171" s="59">
        <v>1300</v>
      </c>
      <c r="D171" s="58" t="s">
        <v>15</v>
      </c>
      <c r="E171" s="58">
        <v>386.65</v>
      </c>
      <c r="F171" s="58">
        <v>384.15</v>
      </c>
      <c r="G171" s="73">
        <v>380.85</v>
      </c>
      <c r="H171" s="73"/>
      <c r="I171" s="60">
        <f t="shared" si="213"/>
        <v>3250</v>
      </c>
      <c r="J171" s="61">
        <f t="shared" ref="J171" si="216">(IF(D171="SHORT",IF(G171="",0,F171-G171),IF(D171="LONG",IF(G171="",0,G171-F171))))*C171</f>
        <v>4289.9999999999409</v>
      </c>
      <c r="K171" s="61"/>
      <c r="L171" s="61">
        <f t="shared" si="214"/>
        <v>5.7999999999999545</v>
      </c>
      <c r="M171" s="62">
        <f t="shared" si="215"/>
        <v>7539.9999999999409</v>
      </c>
    </row>
    <row r="172" spans="1:13" s="63" customFormat="1">
      <c r="A172" s="57">
        <v>43276</v>
      </c>
      <c r="B172" s="58" t="s">
        <v>446</v>
      </c>
      <c r="C172" s="59">
        <v>700</v>
      </c>
      <c r="D172" s="58" t="s">
        <v>14</v>
      </c>
      <c r="E172" s="58">
        <v>758.5</v>
      </c>
      <c r="F172" s="58">
        <v>751.65</v>
      </c>
      <c r="G172" s="73"/>
      <c r="H172" s="73"/>
      <c r="I172" s="60">
        <f t="shared" si="213"/>
        <v>-4795.0000000000164</v>
      </c>
      <c r="J172" s="61"/>
      <c r="K172" s="61"/>
      <c r="L172" s="61">
        <f t="shared" si="214"/>
        <v>-6.8500000000000236</v>
      </c>
      <c r="M172" s="62">
        <f t="shared" si="215"/>
        <v>-4795.0000000000164</v>
      </c>
    </row>
    <row r="173" spans="1:13" s="63" customFormat="1">
      <c r="A173" s="57">
        <v>43273</v>
      </c>
      <c r="B173" s="58" t="s">
        <v>366</v>
      </c>
      <c r="C173" s="59">
        <v>400</v>
      </c>
      <c r="D173" s="58" t="s">
        <v>14</v>
      </c>
      <c r="E173" s="58">
        <v>1185</v>
      </c>
      <c r="F173" s="58">
        <v>1192.7</v>
      </c>
      <c r="G173" s="73">
        <v>1202.8499999999999</v>
      </c>
      <c r="H173" s="73"/>
      <c r="I173" s="60">
        <f t="shared" ref="I173:I174" si="217">(IF(D173="SHORT",E173-F173,IF(D173="LONG",F173-E173)))*C173</f>
        <v>3080.0000000000182</v>
      </c>
      <c r="J173" s="61">
        <f t="shared" ref="J173" si="218">(IF(D173="SHORT",IF(G173="",0,F173-G173),IF(D173="LONG",IF(G173="",0,G173-F173))))*C173</f>
        <v>4059.9999999999454</v>
      </c>
      <c r="K173" s="61"/>
      <c r="L173" s="61">
        <f t="shared" ref="L173:L174" si="219">(J173+I173+K173)/C173</f>
        <v>17.849999999999909</v>
      </c>
      <c r="M173" s="62">
        <f t="shared" ref="M173:M174" si="220">L173*C173</f>
        <v>7139.9999999999636</v>
      </c>
    </row>
    <row r="174" spans="1:13" s="63" customFormat="1">
      <c r="A174" s="57">
        <v>43273</v>
      </c>
      <c r="B174" s="58" t="s">
        <v>363</v>
      </c>
      <c r="C174" s="59">
        <v>800</v>
      </c>
      <c r="D174" s="58" t="s">
        <v>15</v>
      </c>
      <c r="E174" s="58">
        <v>559.5</v>
      </c>
      <c r="F174" s="58">
        <v>555.9</v>
      </c>
      <c r="G174" s="73"/>
      <c r="H174" s="73"/>
      <c r="I174" s="60">
        <f t="shared" si="217"/>
        <v>2880.0000000000182</v>
      </c>
      <c r="J174" s="61"/>
      <c r="K174" s="61"/>
      <c r="L174" s="61">
        <f t="shared" si="219"/>
        <v>3.6000000000000227</v>
      </c>
      <c r="M174" s="62">
        <f t="shared" si="220"/>
        <v>2880.0000000000182</v>
      </c>
    </row>
    <row r="175" spans="1:13" s="63" customFormat="1">
      <c r="A175" s="57">
        <v>43273</v>
      </c>
      <c r="B175" s="58" t="s">
        <v>372</v>
      </c>
      <c r="C175" s="59">
        <v>300</v>
      </c>
      <c r="D175" s="58" t="s">
        <v>15</v>
      </c>
      <c r="E175" s="58">
        <v>1935.7</v>
      </c>
      <c r="F175" s="58">
        <v>1932</v>
      </c>
      <c r="G175" s="73"/>
      <c r="H175" s="73"/>
      <c r="I175" s="60">
        <f t="shared" ref="I175" si="221">(IF(D175="SHORT",E175-F175,IF(D175="LONG",F175-E175)))*C175</f>
        <v>1110.0000000000136</v>
      </c>
      <c r="J175" s="61"/>
      <c r="K175" s="61"/>
      <c r="L175" s="61">
        <f t="shared" ref="L175:L176" si="222">(J175+I175+K175)/C175</f>
        <v>3.7000000000000455</v>
      </c>
      <c r="M175" s="62">
        <f t="shared" ref="M175:M176" si="223">L175*C175</f>
        <v>1110.0000000000136</v>
      </c>
    </row>
    <row r="176" spans="1:13" s="63" customFormat="1">
      <c r="A176" s="57">
        <v>43272</v>
      </c>
      <c r="B176" s="58" t="s">
        <v>445</v>
      </c>
      <c r="C176" s="59">
        <v>2400</v>
      </c>
      <c r="D176" s="58" t="s">
        <v>15</v>
      </c>
      <c r="E176" s="58">
        <v>258.3</v>
      </c>
      <c r="F176" s="58">
        <v>256.60000000000002</v>
      </c>
      <c r="G176" s="73"/>
      <c r="H176" s="73"/>
      <c r="I176" s="60">
        <f>(IF(D176="SHORT",E176-F176,IF(D176="LONG",F176-E176)))*C176</f>
        <v>4079.9999999999727</v>
      </c>
      <c r="J176" s="61"/>
      <c r="K176" s="61"/>
      <c r="L176" s="61">
        <f t="shared" si="222"/>
        <v>1.6999999999999886</v>
      </c>
      <c r="M176" s="62">
        <f t="shared" si="223"/>
        <v>4079.9999999999727</v>
      </c>
    </row>
    <row r="177" spans="1:13" s="63" customFormat="1">
      <c r="A177" s="57">
        <v>43272</v>
      </c>
      <c r="B177" s="58" t="s">
        <v>444</v>
      </c>
      <c r="C177" s="59">
        <v>2667</v>
      </c>
      <c r="D177" s="58" t="s">
        <v>15</v>
      </c>
      <c r="E177" s="58">
        <v>337.15</v>
      </c>
      <c r="F177" s="58">
        <v>340.2</v>
      </c>
      <c r="G177" s="73"/>
      <c r="H177" s="73"/>
      <c r="I177" s="60">
        <f>(IF(D177="SHORT",E177-F177,IF(D177="LONG",F177-E177)))*C177</f>
        <v>-8134.3500000000304</v>
      </c>
      <c r="J177" s="61"/>
      <c r="K177" s="61"/>
      <c r="L177" s="61">
        <f t="shared" ref="L177:L182" si="224">(J177+I177+K177)/C177</f>
        <v>-3.0500000000000114</v>
      </c>
      <c r="M177" s="62">
        <f t="shared" ref="M177:M182" si="225">L177*C177</f>
        <v>-8134.3500000000304</v>
      </c>
    </row>
    <row r="178" spans="1:13" s="63" customFormat="1">
      <c r="A178" s="57">
        <v>43272</v>
      </c>
      <c r="B178" s="58" t="s">
        <v>360</v>
      </c>
      <c r="C178" s="59">
        <v>1200</v>
      </c>
      <c r="D178" s="58" t="s">
        <v>15</v>
      </c>
      <c r="E178" s="58">
        <v>693.6</v>
      </c>
      <c r="F178" s="58">
        <v>689.1</v>
      </c>
      <c r="G178" s="73"/>
      <c r="H178" s="73"/>
      <c r="I178" s="60">
        <f t="shared" ref="I178:I182" si="226">(IF(D178="SHORT",E178-F178,IF(D178="LONG",F178-E178)))*C178</f>
        <v>5400</v>
      </c>
      <c r="J178" s="61"/>
      <c r="K178" s="61"/>
      <c r="L178" s="61">
        <f t="shared" si="224"/>
        <v>4.5</v>
      </c>
      <c r="M178" s="62">
        <f t="shared" si="225"/>
        <v>5400</v>
      </c>
    </row>
    <row r="179" spans="1:13" s="63" customFormat="1">
      <c r="A179" s="57">
        <v>43272</v>
      </c>
      <c r="B179" s="58" t="s">
        <v>443</v>
      </c>
      <c r="C179" s="59">
        <v>9000</v>
      </c>
      <c r="D179" s="58" t="s">
        <v>15</v>
      </c>
      <c r="E179" s="58">
        <v>95.55</v>
      </c>
      <c r="F179" s="58">
        <v>94.9</v>
      </c>
      <c r="G179" s="73">
        <v>94.15</v>
      </c>
      <c r="H179" s="73"/>
      <c r="I179" s="60">
        <f t="shared" si="226"/>
        <v>5849.9999999999236</v>
      </c>
      <c r="J179" s="61">
        <f t="shared" ref="J179:J180" si="227">(IF(D179="SHORT",IF(G179="",0,F179-G179),IF(D179="LONG",IF(G179="",0,G179-F179))))*C179</f>
        <v>6750</v>
      </c>
      <c r="K179" s="61"/>
      <c r="L179" s="61">
        <f t="shared" si="224"/>
        <v>1.3999999999999915</v>
      </c>
      <c r="M179" s="62">
        <f t="shared" si="225"/>
        <v>12599.999999999924</v>
      </c>
    </row>
    <row r="180" spans="1:13" s="63" customFormat="1">
      <c r="A180" s="57">
        <v>43271</v>
      </c>
      <c r="B180" s="58" t="s">
        <v>279</v>
      </c>
      <c r="C180" s="59">
        <v>2500</v>
      </c>
      <c r="D180" s="58" t="s">
        <v>14</v>
      </c>
      <c r="E180" s="58">
        <v>362.5</v>
      </c>
      <c r="F180" s="58">
        <v>364.85</v>
      </c>
      <c r="G180" s="73">
        <v>367.8</v>
      </c>
      <c r="H180" s="73"/>
      <c r="I180" s="60">
        <f t="shared" si="226"/>
        <v>5875.0000000000564</v>
      </c>
      <c r="J180" s="61">
        <f t="shared" si="227"/>
        <v>7374.9999999999718</v>
      </c>
      <c r="K180" s="61"/>
      <c r="L180" s="61">
        <f t="shared" si="224"/>
        <v>5.3000000000000114</v>
      </c>
      <c r="M180" s="62">
        <f t="shared" si="225"/>
        <v>13250.000000000029</v>
      </c>
    </row>
    <row r="181" spans="1:13" s="63" customFormat="1">
      <c r="A181" s="57">
        <v>43271</v>
      </c>
      <c r="B181" s="58" t="s">
        <v>367</v>
      </c>
      <c r="C181" s="59">
        <v>1100</v>
      </c>
      <c r="D181" s="58" t="s">
        <v>14</v>
      </c>
      <c r="E181" s="58">
        <v>562.65</v>
      </c>
      <c r="F181" s="58">
        <v>566.29999999999995</v>
      </c>
      <c r="G181" s="73"/>
      <c r="H181" s="73"/>
      <c r="I181" s="60">
        <f t="shared" si="226"/>
        <v>4014.999999999975</v>
      </c>
      <c r="J181" s="61"/>
      <c r="K181" s="61"/>
      <c r="L181" s="61">
        <f t="shared" si="224"/>
        <v>3.6499999999999773</v>
      </c>
      <c r="M181" s="62">
        <f t="shared" si="225"/>
        <v>4014.999999999975</v>
      </c>
    </row>
    <row r="182" spans="1:13" s="63" customFormat="1">
      <c r="A182" s="57">
        <v>43271</v>
      </c>
      <c r="B182" s="58" t="s">
        <v>422</v>
      </c>
      <c r="C182" s="59">
        <v>4000</v>
      </c>
      <c r="D182" s="58" t="s">
        <v>14</v>
      </c>
      <c r="E182" s="58">
        <v>198</v>
      </c>
      <c r="F182" s="58">
        <v>198.95</v>
      </c>
      <c r="G182" s="73"/>
      <c r="H182" s="73"/>
      <c r="I182" s="60">
        <f t="shared" si="226"/>
        <v>3799.9999999999545</v>
      </c>
      <c r="J182" s="61"/>
      <c r="K182" s="61"/>
      <c r="L182" s="61">
        <f t="shared" si="224"/>
        <v>0.94999999999998863</v>
      </c>
      <c r="M182" s="62">
        <f t="shared" si="225"/>
        <v>3799.9999999999545</v>
      </c>
    </row>
    <row r="183" spans="1:13" s="63" customFormat="1">
      <c r="A183" s="57">
        <v>43270</v>
      </c>
      <c r="B183" s="58" t="s">
        <v>398</v>
      </c>
      <c r="C183" s="59">
        <v>1400</v>
      </c>
      <c r="D183" s="58" t="s">
        <v>15</v>
      </c>
      <c r="E183" s="58">
        <v>566</v>
      </c>
      <c r="F183" s="58">
        <v>571.1</v>
      </c>
      <c r="G183" s="73"/>
      <c r="H183" s="73"/>
      <c r="I183" s="60">
        <f t="shared" ref="I183:I186" si="228">(IF(D183="SHORT",E183-F183,IF(D183="LONG",F183-E183)))*C183</f>
        <v>-7140.0000000000318</v>
      </c>
      <c r="J183" s="61"/>
      <c r="K183" s="61"/>
      <c r="L183" s="61">
        <f t="shared" ref="L183:L186" si="229">(J183+I183+K183)/C183</f>
        <v>-5.1000000000000227</v>
      </c>
      <c r="M183" s="62">
        <f t="shared" ref="M183:M186" si="230">L183*C183</f>
        <v>-7140.0000000000318</v>
      </c>
    </row>
    <row r="184" spans="1:13" s="63" customFormat="1">
      <c r="A184" s="57">
        <v>43270</v>
      </c>
      <c r="B184" s="58" t="s">
        <v>442</v>
      </c>
      <c r="C184" s="59">
        <v>2750</v>
      </c>
      <c r="D184" s="58" t="s">
        <v>15</v>
      </c>
      <c r="E184" s="58">
        <v>256.5</v>
      </c>
      <c r="F184" s="58">
        <v>254.85</v>
      </c>
      <c r="G184" s="73">
        <v>252.65</v>
      </c>
      <c r="H184" s="73"/>
      <c r="I184" s="60">
        <f t="shared" si="228"/>
        <v>4537.5000000000155</v>
      </c>
      <c r="J184" s="61">
        <f t="shared" ref="J184:J185" si="231">(IF(D184="SHORT",IF(G184="",0,F184-G184),IF(D184="LONG",IF(G184="",0,G184-F184))))*C184</f>
        <v>6049.9999999999691</v>
      </c>
      <c r="K184" s="61"/>
      <c r="L184" s="61">
        <f t="shared" si="229"/>
        <v>3.8499999999999948</v>
      </c>
      <c r="M184" s="62">
        <f t="shared" si="230"/>
        <v>10587.499999999985</v>
      </c>
    </row>
    <row r="185" spans="1:13" s="32" customFormat="1">
      <c r="A185" s="70">
        <v>43270</v>
      </c>
      <c r="B185" s="71" t="s">
        <v>441</v>
      </c>
      <c r="C185" s="72">
        <v>12000</v>
      </c>
      <c r="D185" s="71" t="s">
        <v>15</v>
      </c>
      <c r="E185" s="71">
        <v>86.7</v>
      </c>
      <c r="F185" s="71">
        <v>86.1</v>
      </c>
      <c r="G185" s="66">
        <v>85.4</v>
      </c>
      <c r="H185" s="66">
        <v>84.65</v>
      </c>
      <c r="I185" s="68">
        <f t="shared" si="228"/>
        <v>7200.0000000001019</v>
      </c>
      <c r="J185" s="67">
        <f t="shared" si="231"/>
        <v>8399.9999999998636</v>
      </c>
      <c r="K185" s="67">
        <f t="shared" ref="K185" si="232">(IF(D185="SHORT",IF(H185="",0,G185-H185),IF(D185="LONG",IF(H185="",0,(H185-G185)))))*C185</f>
        <v>9000</v>
      </c>
      <c r="L185" s="67">
        <f t="shared" si="229"/>
        <v>2.0499999999999972</v>
      </c>
      <c r="M185" s="69">
        <f t="shared" si="230"/>
        <v>24599.999999999967</v>
      </c>
    </row>
    <row r="186" spans="1:13" s="63" customFormat="1">
      <c r="A186" s="57">
        <v>43270</v>
      </c>
      <c r="B186" s="58" t="s">
        <v>440</v>
      </c>
      <c r="C186" s="59">
        <v>500</v>
      </c>
      <c r="D186" s="58" t="s">
        <v>14</v>
      </c>
      <c r="E186" s="58">
        <v>2263.75</v>
      </c>
      <c r="F186" s="58">
        <v>2278.4499999999998</v>
      </c>
      <c r="G186" s="73"/>
      <c r="H186" s="73"/>
      <c r="I186" s="60">
        <f t="shared" si="228"/>
        <v>7349.9999999999091</v>
      </c>
      <c r="J186" s="61"/>
      <c r="K186" s="61"/>
      <c r="L186" s="61">
        <f t="shared" si="229"/>
        <v>14.699999999999818</v>
      </c>
      <c r="M186" s="62">
        <f t="shared" si="230"/>
        <v>7349.9999999999091</v>
      </c>
    </row>
    <row r="187" spans="1:13" s="63" customFormat="1">
      <c r="A187" s="57">
        <v>43269</v>
      </c>
      <c r="B187" s="58" t="s">
        <v>418</v>
      </c>
      <c r="C187" s="59">
        <v>600</v>
      </c>
      <c r="D187" s="58" t="s">
        <v>15</v>
      </c>
      <c r="E187" s="58">
        <v>1481.4</v>
      </c>
      <c r="F187" s="58">
        <v>1471.05</v>
      </c>
      <c r="G187" s="73"/>
      <c r="H187" s="73"/>
      <c r="I187" s="60">
        <f t="shared" ref="I187:I189" si="233">(IF(D187="SHORT",E187-F187,IF(D187="LONG",F187-E187)))*C187</f>
        <v>6210.0000000000819</v>
      </c>
      <c r="J187" s="61"/>
      <c r="K187" s="61"/>
      <c r="L187" s="61">
        <f t="shared" ref="L187:L189" si="234">(J187+I187+K187)/C187</f>
        <v>10.350000000000136</v>
      </c>
      <c r="M187" s="62">
        <f t="shared" ref="M187:M189" si="235">L187*C187</f>
        <v>6210.0000000000819</v>
      </c>
    </row>
    <row r="188" spans="1:13" s="63" customFormat="1">
      <c r="A188" s="57">
        <v>43269</v>
      </c>
      <c r="B188" s="58" t="s">
        <v>34</v>
      </c>
      <c r="C188" s="59">
        <v>1200</v>
      </c>
      <c r="D188" s="58" t="s">
        <v>15</v>
      </c>
      <c r="E188" s="58">
        <v>695.75</v>
      </c>
      <c r="F188" s="58">
        <v>691.2</v>
      </c>
      <c r="G188" s="73"/>
      <c r="H188" s="73"/>
      <c r="I188" s="60">
        <f t="shared" si="233"/>
        <v>5459.9999999999454</v>
      </c>
      <c r="J188" s="61"/>
      <c r="K188" s="61"/>
      <c r="L188" s="61">
        <f t="shared" si="234"/>
        <v>4.5499999999999545</v>
      </c>
      <c r="M188" s="62">
        <f t="shared" si="235"/>
        <v>5459.9999999999454</v>
      </c>
    </row>
    <row r="189" spans="1:13" s="32" customFormat="1">
      <c r="A189" s="70">
        <v>43269</v>
      </c>
      <c r="B189" s="71" t="s">
        <v>347</v>
      </c>
      <c r="C189" s="72">
        <v>4000</v>
      </c>
      <c r="D189" s="71" t="s">
        <v>14</v>
      </c>
      <c r="E189" s="71">
        <v>132.6</v>
      </c>
      <c r="F189" s="71">
        <v>133.5</v>
      </c>
      <c r="G189" s="66">
        <v>134.6</v>
      </c>
      <c r="H189" s="66">
        <v>135.75</v>
      </c>
      <c r="I189" s="68">
        <f t="shared" si="233"/>
        <v>3600.0000000000227</v>
      </c>
      <c r="J189" s="67">
        <f t="shared" ref="J189" si="236">(IF(D189="SHORT",IF(G189="",0,F189-G189),IF(D189="LONG",IF(G189="",0,G189-F189))))*C189</f>
        <v>4399.9999999999773</v>
      </c>
      <c r="K189" s="67">
        <f t="shared" ref="K189" si="237">(IF(D189="SHORT",IF(H189="",0,G189-H189),IF(D189="LONG",IF(H189="",0,(H189-G189)))))*C189</f>
        <v>4600.0000000000227</v>
      </c>
      <c r="L189" s="67">
        <f t="shared" si="234"/>
        <v>3.1500000000000052</v>
      </c>
      <c r="M189" s="69">
        <f t="shared" si="235"/>
        <v>12600.000000000022</v>
      </c>
    </row>
    <row r="190" spans="1:13" s="63" customFormat="1">
      <c r="A190" s="57">
        <v>43266</v>
      </c>
      <c r="B190" s="58" t="s">
        <v>424</v>
      </c>
      <c r="C190" s="59">
        <v>500</v>
      </c>
      <c r="D190" s="58" t="s">
        <v>14</v>
      </c>
      <c r="E190" s="58">
        <v>1018</v>
      </c>
      <c r="F190" s="58">
        <v>1024.5999999999999</v>
      </c>
      <c r="G190" s="73"/>
      <c r="H190" s="73"/>
      <c r="I190" s="60">
        <f t="shared" ref="I190:I192" si="238">(IF(D190="SHORT",E190-F190,IF(D190="LONG",F190-E190)))*C190</f>
        <v>3299.9999999999545</v>
      </c>
      <c r="J190" s="61"/>
      <c r="K190" s="61"/>
      <c r="L190" s="61">
        <f t="shared" ref="L190:L192" si="239">(J190+I190+K190)/C190</f>
        <v>6.5999999999999091</v>
      </c>
      <c r="M190" s="62">
        <f t="shared" ref="M190:M192" si="240">L190*C190</f>
        <v>3299.9999999999545</v>
      </c>
    </row>
    <row r="191" spans="1:13" s="63" customFormat="1">
      <c r="A191" s="57">
        <v>43266</v>
      </c>
      <c r="B191" s="58" t="s">
        <v>366</v>
      </c>
      <c r="C191" s="59">
        <v>400</v>
      </c>
      <c r="D191" s="58" t="s">
        <v>14</v>
      </c>
      <c r="E191" s="58">
        <v>1201.3</v>
      </c>
      <c r="F191" s="58">
        <v>1190.45</v>
      </c>
      <c r="G191" s="73"/>
      <c r="H191" s="73"/>
      <c r="I191" s="60">
        <f t="shared" si="238"/>
        <v>-4339.9999999999636</v>
      </c>
      <c r="J191" s="61"/>
      <c r="K191" s="61"/>
      <c r="L191" s="61">
        <f t="shared" si="239"/>
        <v>-10.849999999999909</v>
      </c>
      <c r="M191" s="62">
        <f t="shared" si="240"/>
        <v>-4339.9999999999636</v>
      </c>
    </row>
    <row r="192" spans="1:13" s="32" customFormat="1">
      <c r="A192" s="70">
        <v>43266</v>
      </c>
      <c r="B192" s="71" t="s">
        <v>415</v>
      </c>
      <c r="C192" s="72">
        <v>1750</v>
      </c>
      <c r="D192" s="71" t="s">
        <v>15</v>
      </c>
      <c r="E192" s="71">
        <v>240</v>
      </c>
      <c r="F192" s="71">
        <v>238.3</v>
      </c>
      <c r="G192" s="66">
        <v>236.25</v>
      </c>
      <c r="H192" s="66">
        <v>234.25</v>
      </c>
      <c r="I192" s="68">
        <f t="shared" si="238"/>
        <v>2974.99999999998</v>
      </c>
      <c r="J192" s="67">
        <f t="shared" ref="J192" si="241">(IF(D192="SHORT",IF(G192="",0,F192-G192),IF(D192="LONG",IF(G192="",0,G192-F192))))*C192</f>
        <v>3587.50000000002</v>
      </c>
      <c r="K192" s="67">
        <f t="shared" ref="K192" si="242">(IF(D192="SHORT",IF(H192="",0,G192-H192),IF(D192="LONG",IF(H192="",0,(H192-G192)))))*C192</f>
        <v>3500</v>
      </c>
      <c r="L192" s="67">
        <f t="shared" si="239"/>
        <v>5.75</v>
      </c>
      <c r="M192" s="69">
        <f t="shared" si="240"/>
        <v>10062.5</v>
      </c>
    </row>
    <row r="193" spans="1:13" s="63" customFormat="1">
      <c r="A193" s="57">
        <v>43264</v>
      </c>
      <c r="B193" s="58" t="s">
        <v>372</v>
      </c>
      <c r="C193" s="59">
        <v>300</v>
      </c>
      <c r="D193" s="58" t="s">
        <v>15</v>
      </c>
      <c r="E193" s="58">
        <v>1943</v>
      </c>
      <c r="F193" s="58">
        <v>1930.4</v>
      </c>
      <c r="G193" s="73"/>
      <c r="H193" s="73"/>
      <c r="I193" s="60">
        <f t="shared" ref="I193" si="243">(IF(D193="SHORT",E193-F193,IF(D193="LONG",F193-E193)))*C193</f>
        <v>3779.9999999999727</v>
      </c>
      <c r="J193" s="61"/>
      <c r="K193" s="61"/>
      <c r="L193" s="61">
        <f t="shared" ref="L193" si="244">(J193+I193+K193)/C193</f>
        <v>12.599999999999909</v>
      </c>
      <c r="M193" s="62">
        <f t="shared" ref="M193" si="245">L193*C193</f>
        <v>3779.9999999999727</v>
      </c>
    </row>
    <row r="194" spans="1:13" s="63" customFormat="1">
      <c r="A194" s="57">
        <v>43264</v>
      </c>
      <c r="B194" s="58" t="s">
        <v>354</v>
      </c>
      <c r="C194" s="59">
        <v>1200</v>
      </c>
      <c r="D194" s="58" t="s">
        <v>14</v>
      </c>
      <c r="E194" s="58">
        <v>399.45</v>
      </c>
      <c r="F194" s="58">
        <v>395.85</v>
      </c>
      <c r="G194" s="73"/>
      <c r="H194" s="73"/>
      <c r="I194" s="60">
        <f t="shared" ref="I194" si="246">(IF(D194="SHORT",E194-F194,IF(D194="LONG",F194-E194)))*C194</f>
        <v>-4319.9999999999591</v>
      </c>
      <c r="J194" s="61"/>
      <c r="K194" s="61"/>
      <c r="L194" s="61">
        <f t="shared" ref="L194" si="247">(J194+I194+K194)/C194</f>
        <v>-3.5999999999999659</v>
      </c>
      <c r="M194" s="62">
        <f t="shared" ref="M194" si="248">L194*C194</f>
        <v>-4319.9999999999591</v>
      </c>
    </row>
    <row r="195" spans="1:13" s="63" customFormat="1">
      <c r="A195" s="57">
        <v>43263</v>
      </c>
      <c r="B195" s="58" t="s">
        <v>360</v>
      </c>
      <c r="C195" s="59">
        <v>1200</v>
      </c>
      <c r="D195" s="58" t="s">
        <v>14</v>
      </c>
      <c r="E195" s="58">
        <v>711.7</v>
      </c>
      <c r="F195" s="58">
        <v>714.35</v>
      </c>
      <c r="G195" s="73"/>
      <c r="H195" s="73"/>
      <c r="I195" s="60">
        <f t="shared" ref="I195:I197" si="249">(IF(D195="SHORT",E195-F195,IF(D195="LONG",F195-E195)))*C195</f>
        <v>3179.9999999999727</v>
      </c>
      <c r="J195" s="61"/>
      <c r="K195" s="61"/>
      <c r="L195" s="61">
        <f t="shared" ref="L195:L197" si="250">(J195+I195+K195)/C195</f>
        <v>2.6499999999999773</v>
      </c>
      <c r="M195" s="62">
        <f t="shared" ref="M195:M197" si="251">L195*C195</f>
        <v>3179.9999999999727</v>
      </c>
    </row>
    <row r="196" spans="1:13" s="63" customFormat="1">
      <c r="A196" s="57">
        <v>43263</v>
      </c>
      <c r="B196" s="58" t="s">
        <v>405</v>
      </c>
      <c r="C196" s="59">
        <v>800</v>
      </c>
      <c r="D196" s="58" t="s">
        <v>14</v>
      </c>
      <c r="E196" s="58">
        <v>1165</v>
      </c>
      <c r="F196" s="58">
        <v>1173.1500000000001</v>
      </c>
      <c r="G196" s="73">
        <v>1183.1500000000001</v>
      </c>
      <c r="H196" s="73"/>
      <c r="I196" s="60">
        <f t="shared" si="249"/>
        <v>6520.0000000000728</v>
      </c>
      <c r="J196" s="61">
        <f t="shared" ref="J196" si="252">(IF(D196="SHORT",IF(G196="",0,F196-G196),IF(D196="LONG",IF(G196="",0,G196-F196))))*C196</f>
        <v>8000</v>
      </c>
      <c r="K196" s="61"/>
      <c r="L196" s="61">
        <f t="shared" si="250"/>
        <v>18.150000000000091</v>
      </c>
      <c r="M196" s="62">
        <f t="shared" si="251"/>
        <v>14520.000000000073</v>
      </c>
    </row>
    <row r="197" spans="1:13" s="63" customFormat="1">
      <c r="A197" s="57">
        <v>43263</v>
      </c>
      <c r="B197" s="58" t="s">
        <v>386</v>
      </c>
      <c r="C197" s="59">
        <v>4000</v>
      </c>
      <c r="D197" s="58" t="s">
        <v>14</v>
      </c>
      <c r="E197" s="58">
        <v>94.3</v>
      </c>
      <c r="F197" s="58">
        <v>95</v>
      </c>
      <c r="G197" s="73"/>
      <c r="H197" s="73"/>
      <c r="I197" s="60">
        <f t="shared" si="249"/>
        <v>2800.0000000000114</v>
      </c>
      <c r="J197" s="61"/>
      <c r="K197" s="61"/>
      <c r="L197" s="61">
        <f t="shared" si="250"/>
        <v>0.70000000000000284</v>
      </c>
      <c r="M197" s="62">
        <f t="shared" si="251"/>
        <v>2800.0000000000114</v>
      </c>
    </row>
    <row r="198" spans="1:13" s="63" customFormat="1">
      <c r="A198" s="57">
        <v>43262</v>
      </c>
      <c r="B198" s="58" t="s">
        <v>439</v>
      </c>
      <c r="C198" s="59">
        <v>1000</v>
      </c>
      <c r="D198" s="58" t="s">
        <v>14</v>
      </c>
      <c r="E198" s="58">
        <v>915.65</v>
      </c>
      <c r="F198" s="58">
        <v>918.95</v>
      </c>
      <c r="G198" s="73"/>
      <c r="H198" s="73"/>
      <c r="I198" s="60">
        <f t="shared" ref="I198:I199" si="253">(IF(D198="SHORT",E198-F198,IF(D198="LONG",F198-E198)))*C198</f>
        <v>3300.0000000000682</v>
      </c>
      <c r="J198" s="61"/>
      <c r="K198" s="61"/>
      <c r="L198" s="61">
        <f t="shared" ref="L198:L199" si="254">(J198+I198+K198)/C198</f>
        <v>3.3000000000000682</v>
      </c>
      <c r="M198" s="62">
        <f t="shared" ref="M198:M199" si="255">L198*C198</f>
        <v>3300.0000000000682</v>
      </c>
    </row>
    <row r="199" spans="1:13" s="63" customFormat="1">
      <c r="A199" s="57">
        <v>43262</v>
      </c>
      <c r="B199" s="58" t="s">
        <v>372</v>
      </c>
      <c r="C199" s="59">
        <v>300</v>
      </c>
      <c r="D199" s="58" t="s">
        <v>14</v>
      </c>
      <c r="E199" s="58">
        <v>1907</v>
      </c>
      <c r="F199" s="58">
        <v>1920.35</v>
      </c>
      <c r="G199" s="73"/>
      <c r="H199" s="73"/>
      <c r="I199" s="60">
        <f t="shared" si="253"/>
        <v>4004.9999999999727</v>
      </c>
      <c r="J199" s="61"/>
      <c r="K199" s="61"/>
      <c r="L199" s="61">
        <f t="shared" si="254"/>
        <v>13.349999999999909</v>
      </c>
      <c r="M199" s="62">
        <f t="shared" si="255"/>
        <v>4004.9999999999727</v>
      </c>
    </row>
    <row r="200" spans="1:13" s="32" customFormat="1">
      <c r="A200" s="70">
        <v>43259</v>
      </c>
      <c r="B200" s="71" t="s">
        <v>402</v>
      </c>
      <c r="C200" s="72">
        <v>500</v>
      </c>
      <c r="D200" s="71" t="s">
        <v>14</v>
      </c>
      <c r="E200" s="71">
        <v>1010.8</v>
      </c>
      <c r="F200" s="71">
        <v>1017.85</v>
      </c>
      <c r="G200" s="66">
        <v>1027</v>
      </c>
      <c r="H200" s="66">
        <v>1035.8</v>
      </c>
      <c r="I200" s="68">
        <f t="shared" ref="I200" si="256">(IF(D200="SHORT",E200-F200,IF(D200="LONG",F200-E200)))*C200</f>
        <v>3525.0000000000341</v>
      </c>
      <c r="J200" s="67">
        <f t="shared" ref="J200" si="257">(IF(D200="SHORT",IF(G200="",0,F200-G200),IF(D200="LONG",IF(G200="",0,G200-F200))))*C200</f>
        <v>4574.9999999999891</v>
      </c>
      <c r="K200" s="67">
        <f t="shared" ref="K200" si="258">(IF(D200="SHORT",IF(H200="",0,G200-H200),IF(D200="LONG",IF(H200="",0,(H200-G200)))))*C200</f>
        <v>4399.9999999999773</v>
      </c>
      <c r="L200" s="67">
        <f t="shared" ref="L200" si="259">(J200+I200+K200)/C200</f>
        <v>25</v>
      </c>
      <c r="M200" s="69">
        <f t="shared" ref="M200" si="260">L200*C200</f>
        <v>12500</v>
      </c>
    </row>
    <row r="201" spans="1:13" s="63" customFormat="1">
      <c r="A201" s="57">
        <v>43259</v>
      </c>
      <c r="B201" s="58" t="s">
        <v>402</v>
      </c>
      <c r="C201" s="59">
        <v>500</v>
      </c>
      <c r="D201" s="58" t="s">
        <v>14</v>
      </c>
      <c r="E201" s="58">
        <v>1010.8</v>
      </c>
      <c r="F201" s="58">
        <v>1014.1</v>
      </c>
      <c r="G201" s="73"/>
      <c r="H201" s="73"/>
      <c r="I201" s="60">
        <f t="shared" ref="I201:I203" si="261">(IF(D201="SHORT",E201-F201,IF(D201="LONG",F201-E201)))*C201</f>
        <v>1650.0000000000341</v>
      </c>
      <c r="J201" s="61"/>
      <c r="K201" s="61"/>
      <c r="L201" s="61">
        <f t="shared" ref="L201:L203" si="262">(J201+I201+K201)/C201</f>
        <v>3.3000000000000682</v>
      </c>
      <c r="M201" s="62">
        <f t="shared" ref="M201:M203" si="263">L201*C201</f>
        <v>1650.0000000000341</v>
      </c>
    </row>
    <row r="202" spans="1:13" s="63" customFormat="1">
      <c r="A202" s="57">
        <v>43259</v>
      </c>
      <c r="B202" s="58" t="s">
        <v>435</v>
      </c>
      <c r="C202" s="59">
        <v>2000</v>
      </c>
      <c r="D202" s="58" t="s">
        <v>15</v>
      </c>
      <c r="E202" s="58">
        <v>403.4</v>
      </c>
      <c r="F202" s="58">
        <v>407.05</v>
      </c>
      <c r="G202" s="73"/>
      <c r="H202" s="73"/>
      <c r="I202" s="60">
        <f t="shared" si="261"/>
        <v>-7300.0000000000682</v>
      </c>
      <c r="J202" s="61"/>
      <c r="K202" s="61"/>
      <c r="L202" s="61">
        <f t="shared" si="262"/>
        <v>-3.6500000000000341</v>
      </c>
      <c r="M202" s="62">
        <f t="shared" si="263"/>
        <v>-7300.0000000000682</v>
      </c>
    </row>
    <row r="203" spans="1:13" s="63" customFormat="1">
      <c r="A203" s="57">
        <v>43259</v>
      </c>
      <c r="B203" s="58" t="s">
        <v>381</v>
      </c>
      <c r="C203" s="59">
        <v>7000</v>
      </c>
      <c r="D203" s="58" t="s">
        <v>14</v>
      </c>
      <c r="E203" s="58">
        <v>147</v>
      </c>
      <c r="F203" s="58">
        <v>148</v>
      </c>
      <c r="G203" s="73"/>
      <c r="H203" s="73"/>
      <c r="I203" s="60">
        <f t="shared" si="261"/>
        <v>7000</v>
      </c>
      <c r="J203" s="61"/>
      <c r="K203" s="61"/>
      <c r="L203" s="61">
        <f t="shared" si="262"/>
        <v>1</v>
      </c>
      <c r="M203" s="62">
        <f t="shared" si="263"/>
        <v>7000</v>
      </c>
    </row>
    <row r="204" spans="1:13" s="63" customFormat="1">
      <c r="A204" s="57">
        <v>43258</v>
      </c>
      <c r="B204" s="58" t="s">
        <v>423</v>
      </c>
      <c r="C204" s="59">
        <v>2600</v>
      </c>
      <c r="D204" s="58" t="s">
        <v>14</v>
      </c>
      <c r="E204" s="58">
        <v>335.9</v>
      </c>
      <c r="F204" s="58">
        <v>338.25</v>
      </c>
      <c r="G204" s="73"/>
      <c r="H204" s="73"/>
      <c r="I204" s="60">
        <f t="shared" ref="I204:I206" si="264">(IF(D204="SHORT",E204-F204,IF(D204="LONG",F204-E204)))*C204</f>
        <v>6110.0000000000591</v>
      </c>
      <c r="J204" s="61"/>
      <c r="K204" s="61"/>
      <c r="L204" s="61">
        <f t="shared" ref="L204:L206" si="265">(J204+I204+K204)/C204</f>
        <v>2.3500000000000227</v>
      </c>
      <c r="M204" s="62">
        <f t="shared" ref="M204:M206" si="266">L204*C204</f>
        <v>6110.0000000000591</v>
      </c>
    </row>
    <row r="205" spans="1:13" s="63" customFormat="1">
      <c r="A205" s="57">
        <v>43258</v>
      </c>
      <c r="B205" s="58" t="s">
        <v>377</v>
      </c>
      <c r="C205" s="59">
        <v>4500</v>
      </c>
      <c r="D205" s="58" t="s">
        <v>14</v>
      </c>
      <c r="E205" s="58">
        <v>113</v>
      </c>
      <c r="F205" s="58">
        <v>113.85</v>
      </c>
      <c r="G205" s="73"/>
      <c r="H205" s="73"/>
      <c r="I205" s="60">
        <f t="shared" si="264"/>
        <v>3824.9999999999745</v>
      </c>
      <c r="J205" s="61"/>
      <c r="K205" s="61"/>
      <c r="L205" s="61">
        <f t="shared" si="265"/>
        <v>0.84999999999999432</v>
      </c>
      <c r="M205" s="62">
        <f t="shared" si="266"/>
        <v>3824.9999999999745</v>
      </c>
    </row>
    <row r="206" spans="1:13" s="63" customFormat="1">
      <c r="A206" s="57">
        <v>43258</v>
      </c>
      <c r="B206" s="58" t="s">
        <v>357</v>
      </c>
      <c r="C206" s="59">
        <v>800</v>
      </c>
      <c r="D206" s="58" t="s">
        <v>14</v>
      </c>
      <c r="E206" s="58">
        <v>1328.6</v>
      </c>
      <c r="F206" s="58">
        <v>1337.9</v>
      </c>
      <c r="G206" s="73"/>
      <c r="H206" s="73"/>
      <c r="I206" s="60">
        <f t="shared" si="264"/>
        <v>7440.0000000001455</v>
      </c>
      <c r="J206" s="61"/>
      <c r="K206" s="61"/>
      <c r="L206" s="61">
        <f t="shared" si="265"/>
        <v>9.3000000000001819</v>
      </c>
      <c r="M206" s="62">
        <f t="shared" si="266"/>
        <v>7440.0000000001455</v>
      </c>
    </row>
    <row r="207" spans="1:13" s="63" customFormat="1">
      <c r="A207" s="57">
        <v>43257</v>
      </c>
      <c r="B207" s="58" t="s">
        <v>404</v>
      </c>
      <c r="C207" s="59">
        <v>3200</v>
      </c>
      <c r="D207" s="58" t="s">
        <v>14</v>
      </c>
      <c r="E207" s="58">
        <v>153.69999999999999</v>
      </c>
      <c r="F207" s="58">
        <v>154.69999999999999</v>
      </c>
      <c r="G207" s="73"/>
      <c r="H207" s="73"/>
      <c r="I207" s="60">
        <f t="shared" ref="I207:I208" si="267">(IF(D207="SHORT",E207-F207,IF(D207="LONG",F207-E207)))*C207</f>
        <v>3200</v>
      </c>
      <c r="J207" s="61"/>
      <c r="K207" s="61"/>
      <c r="L207" s="61">
        <f t="shared" ref="L207:L208" si="268">(J207+I207+K207)/C207</f>
        <v>1</v>
      </c>
      <c r="M207" s="62">
        <f t="shared" ref="M207:M208" si="269">L207*C207</f>
        <v>3200</v>
      </c>
    </row>
    <row r="208" spans="1:13" s="63" customFormat="1">
      <c r="A208" s="57">
        <v>43257</v>
      </c>
      <c r="B208" s="58" t="s">
        <v>389</v>
      </c>
      <c r="C208" s="59">
        <v>1300</v>
      </c>
      <c r="D208" s="58" t="s">
        <v>14</v>
      </c>
      <c r="E208" s="58">
        <v>545</v>
      </c>
      <c r="F208" s="58">
        <v>548.79999999999995</v>
      </c>
      <c r="G208" s="73">
        <v>553.45000000000005</v>
      </c>
      <c r="H208" s="73"/>
      <c r="I208" s="60">
        <f t="shared" si="267"/>
        <v>4939.9999999999409</v>
      </c>
      <c r="J208" s="61">
        <f t="shared" ref="J208" si="270">(IF(D208="SHORT",IF(G208="",0,F208-G208),IF(D208="LONG",IF(G208="",0,G208-F208))))*C208</f>
        <v>6045.0000000001182</v>
      </c>
      <c r="K208" s="61"/>
      <c r="L208" s="61">
        <f t="shared" si="268"/>
        <v>8.4500000000000455</v>
      </c>
      <c r="M208" s="62">
        <f t="shared" si="269"/>
        <v>10985.000000000058</v>
      </c>
    </row>
    <row r="209" spans="1:13" s="63" customFormat="1">
      <c r="A209" s="57">
        <v>43256</v>
      </c>
      <c r="B209" s="58" t="s">
        <v>366</v>
      </c>
      <c r="C209" s="59">
        <v>400</v>
      </c>
      <c r="D209" s="58" t="s">
        <v>15</v>
      </c>
      <c r="E209" s="58">
        <v>1146</v>
      </c>
      <c r="F209" s="58">
        <v>1138.55</v>
      </c>
      <c r="G209" s="73">
        <v>1129.4000000000001</v>
      </c>
      <c r="H209" s="73"/>
      <c r="I209" s="60">
        <f t="shared" ref="I209:I211" si="271">(IF(D209="SHORT",E209-F209,IF(D209="LONG",F209-E209)))*C209</f>
        <v>2980.0000000000182</v>
      </c>
      <c r="J209" s="61">
        <f t="shared" ref="J209:J211" si="272">(IF(D209="SHORT",IF(G209="",0,F209-G209),IF(D209="LONG",IF(G209="",0,G209-F209))))*C209</f>
        <v>3659.9999999999454</v>
      </c>
      <c r="K209" s="61"/>
      <c r="L209" s="61">
        <f t="shared" ref="L209:L211" si="273">(J209+I209+K209)/C209</f>
        <v>16.599999999999909</v>
      </c>
      <c r="M209" s="62">
        <f t="shared" ref="M209:M211" si="274">L209*C209</f>
        <v>6639.9999999999636</v>
      </c>
    </row>
    <row r="210" spans="1:13" s="63" customFormat="1">
      <c r="A210" s="57">
        <v>43256</v>
      </c>
      <c r="B210" s="58" t="s">
        <v>168</v>
      </c>
      <c r="C210" s="59">
        <v>4950</v>
      </c>
      <c r="D210" s="58" t="s">
        <v>15</v>
      </c>
      <c r="E210" s="58">
        <v>113.3</v>
      </c>
      <c r="F210" s="58">
        <v>112.5</v>
      </c>
      <c r="G210" s="73">
        <v>111.55</v>
      </c>
      <c r="H210" s="73"/>
      <c r="I210" s="60">
        <f t="shared" si="271"/>
        <v>3959.9999999999859</v>
      </c>
      <c r="J210" s="61">
        <f t="shared" si="272"/>
        <v>4702.5000000000136</v>
      </c>
      <c r="K210" s="61"/>
      <c r="L210" s="61">
        <f t="shared" si="273"/>
        <v>1.75</v>
      </c>
      <c r="M210" s="62">
        <f t="shared" si="274"/>
        <v>8662.5</v>
      </c>
    </row>
    <row r="211" spans="1:13" s="63" customFormat="1">
      <c r="A211" s="57">
        <v>43256</v>
      </c>
      <c r="B211" s="58" t="s">
        <v>438</v>
      </c>
      <c r="C211" s="59">
        <v>1500</v>
      </c>
      <c r="D211" s="58" t="s">
        <v>15</v>
      </c>
      <c r="E211" s="58">
        <v>286.55</v>
      </c>
      <c r="F211" s="58">
        <v>284.5</v>
      </c>
      <c r="G211" s="73">
        <v>282.10000000000002</v>
      </c>
      <c r="H211" s="73"/>
      <c r="I211" s="60">
        <f t="shared" si="271"/>
        <v>3075.0000000000173</v>
      </c>
      <c r="J211" s="61">
        <f t="shared" si="272"/>
        <v>3599.9999999999659</v>
      </c>
      <c r="K211" s="61"/>
      <c r="L211" s="61">
        <f t="shared" si="273"/>
        <v>4.4499999999999895</v>
      </c>
      <c r="M211" s="62">
        <f t="shared" si="274"/>
        <v>6674.9999999999845</v>
      </c>
    </row>
    <row r="212" spans="1:13" s="63" customFormat="1">
      <c r="A212" s="57">
        <v>43255</v>
      </c>
      <c r="B212" s="58" t="s">
        <v>348</v>
      </c>
      <c r="C212" s="59">
        <v>1200</v>
      </c>
      <c r="D212" s="58" t="s">
        <v>15</v>
      </c>
      <c r="E212" s="58">
        <v>1004.55</v>
      </c>
      <c r="F212" s="58">
        <v>997.5</v>
      </c>
      <c r="G212" s="73"/>
      <c r="H212" s="73"/>
      <c r="I212" s="60">
        <f t="shared" ref="I212:I214" si="275">(IF(D212="SHORT",E212-F212,IF(D212="LONG",F212-E212)))*C212</f>
        <v>8459.9999999999454</v>
      </c>
      <c r="J212" s="61"/>
      <c r="K212" s="61"/>
      <c r="L212" s="61">
        <f t="shared" ref="L212:L214" si="276">(J212+I212+K212)/C212</f>
        <v>7.0499999999999545</v>
      </c>
      <c r="M212" s="62">
        <f t="shared" ref="M212:M214" si="277">L212*C212</f>
        <v>8459.9999999999454</v>
      </c>
    </row>
    <row r="213" spans="1:13" s="63" customFormat="1" ht="16.5" customHeight="1">
      <c r="A213" s="57">
        <v>43255</v>
      </c>
      <c r="B213" s="58" t="s">
        <v>354</v>
      </c>
      <c r="C213" s="59">
        <v>1200</v>
      </c>
      <c r="D213" s="58" t="s">
        <v>14</v>
      </c>
      <c r="E213" s="58">
        <v>411.5</v>
      </c>
      <c r="F213" s="58">
        <v>414.35</v>
      </c>
      <c r="G213" s="73"/>
      <c r="H213" s="73"/>
      <c r="I213" s="60">
        <f t="shared" si="275"/>
        <v>3420.0000000000273</v>
      </c>
      <c r="J213" s="61"/>
      <c r="K213" s="61"/>
      <c r="L213" s="61">
        <f t="shared" si="276"/>
        <v>2.8500000000000227</v>
      </c>
      <c r="M213" s="62">
        <f t="shared" si="277"/>
        <v>3420.0000000000273</v>
      </c>
    </row>
    <row r="214" spans="1:13" s="32" customFormat="1">
      <c r="A214" s="70">
        <v>43255</v>
      </c>
      <c r="B214" s="71" t="s">
        <v>437</v>
      </c>
      <c r="C214" s="72">
        <v>3000</v>
      </c>
      <c r="D214" s="71" t="s">
        <v>15</v>
      </c>
      <c r="E214" s="71">
        <v>258.8</v>
      </c>
      <c r="F214" s="71">
        <v>257.2</v>
      </c>
      <c r="G214" s="66">
        <v>255.3</v>
      </c>
      <c r="H214" s="66">
        <v>253.4</v>
      </c>
      <c r="I214" s="68">
        <f t="shared" si="275"/>
        <v>4800.0000000000682</v>
      </c>
      <c r="J214" s="67">
        <f t="shared" ref="J214" si="278">(IF(D214="SHORT",IF(G214="",0,F214-G214),IF(D214="LONG",IF(G214="",0,G214-F214))))*C214</f>
        <v>5699.9999999999318</v>
      </c>
      <c r="K214" s="67">
        <f t="shared" ref="K214" si="279">(IF(D214="SHORT",IF(H214="",0,G214-H214),IF(D214="LONG",IF(H214="",0,(H214-G214)))))*C214</f>
        <v>5700.0000000000173</v>
      </c>
      <c r="L214" s="67">
        <f t="shared" si="276"/>
        <v>5.4000000000000057</v>
      </c>
      <c r="M214" s="69">
        <f t="shared" si="277"/>
        <v>16200.000000000016</v>
      </c>
    </row>
    <row r="215" spans="1:13" s="63" customFormat="1">
      <c r="A215" s="57">
        <v>43252</v>
      </c>
      <c r="B215" s="58" t="s">
        <v>415</v>
      </c>
      <c r="C215" s="59">
        <v>1750</v>
      </c>
      <c r="D215" s="58" t="s">
        <v>15</v>
      </c>
      <c r="E215" s="58">
        <v>251.5</v>
      </c>
      <c r="F215" s="58">
        <v>249.7</v>
      </c>
      <c r="G215" s="73"/>
      <c r="H215" s="73"/>
      <c r="I215" s="60">
        <f t="shared" ref="I215:I217" si="280">(IF(D215="SHORT",E215-F215,IF(D215="LONG",F215-E215)))*C215</f>
        <v>3150.00000000002</v>
      </c>
      <c r="J215" s="61"/>
      <c r="K215" s="61"/>
      <c r="L215" s="61">
        <f t="shared" ref="L215:L217" si="281">(J215+I215+K215)/C215</f>
        <v>1.8000000000000114</v>
      </c>
      <c r="M215" s="62">
        <f t="shared" ref="M215:M217" si="282">L215*C215</f>
        <v>3150.00000000002</v>
      </c>
    </row>
    <row r="216" spans="1:13" s="63" customFormat="1">
      <c r="A216" s="57">
        <v>43252</v>
      </c>
      <c r="B216" s="58" t="s">
        <v>429</v>
      </c>
      <c r="C216" s="59">
        <v>250</v>
      </c>
      <c r="D216" s="58" t="s">
        <v>15</v>
      </c>
      <c r="E216" s="58">
        <v>1950.15</v>
      </c>
      <c r="F216" s="58">
        <v>1945.1</v>
      </c>
      <c r="G216" s="73"/>
      <c r="H216" s="73"/>
      <c r="I216" s="60">
        <f t="shared" si="280"/>
        <v>1262.5000000000455</v>
      </c>
      <c r="J216" s="61"/>
      <c r="K216" s="61"/>
      <c r="L216" s="61">
        <f t="shared" si="281"/>
        <v>5.0500000000001819</v>
      </c>
      <c r="M216" s="62">
        <f t="shared" si="282"/>
        <v>1262.5000000000455</v>
      </c>
    </row>
    <row r="217" spans="1:13" s="63" customFormat="1">
      <c r="A217" s="57">
        <v>43252</v>
      </c>
      <c r="B217" s="58" t="s">
        <v>434</v>
      </c>
      <c r="C217" s="59">
        <v>600</v>
      </c>
      <c r="D217" s="58" t="s">
        <v>15</v>
      </c>
      <c r="E217" s="58">
        <v>1205.5</v>
      </c>
      <c r="F217" s="58">
        <v>1198.25</v>
      </c>
      <c r="G217" s="73"/>
      <c r="H217" s="73"/>
      <c r="I217" s="60">
        <f t="shared" si="280"/>
        <v>4350</v>
      </c>
      <c r="J217" s="61"/>
      <c r="K217" s="61"/>
      <c r="L217" s="61">
        <f t="shared" si="281"/>
        <v>7.25</v>
      </c>
      <c r="M217" s="62">
        <f t="shared" si="282"/>
        <v>4350</v>
      </c>
    </row>
    <row r="218" spans="1:13" ht="15.75">
      <c r="A218" s="74"/>
      <c r="B218" s="75"/>
      <c r="C218" s="75"/>
      <c r="D218" s="75"/>
      <c r="E218" s="75"/>
      <c r="F218" s="75"/>
      <c r="G218" s="75"/>
      <c r="H218" s="75"/>
      <c r="I218" s="76"/>
      <c r="J218" s="77"/>
      <c r="K218" s="78"/>
      <c r="L218" s="79"/>
      <c r="M218" s="75"/>
    </row>
    <row r="219" spans="1:13" s="63" customFormat="1">
      <c r="A219" s="57">
        <v>43251</v>
      </c>
      <c r="B219" s="58" t="s">
        <v>436</v>
      </c>
      <c r="C219" s="59">
        <v>900</v>
      </c>
      <c r="D219" s="58" t="s">
        <v>14</v>
      </c>
      <c r="E219" s="58">
        <v>521.75</v>
      </c>
      <c r="F219" s="58">
        <v>525.1</v>
      </c>
      <c r="G219" s="73">
        <v>529.6</v>
      </c>
      <c r="H219" s="73"/>
      <c r="I219" s="60">
        <f t="shared" ref="I219" si="283">(IF(D219="SHORT",E219-F219,IF(D219="LONG",F219-E219)))*C219</f>
        <v>3015.0000000000205</v>
      </c>
      <c r="J219" s="61">
        <f t="shared" ref="J219" si="284">(IF(D219="SHORT",IF(G219="",0,F219-G219),IF(D219="LONG",IF(G219="",0,G219-F219))))*C219</f>
        <v>4050</v>
      </c>
      <c r="K219" s="61"/>
      <c r="L219" s="61">
        <f t="shared" ref="L219" si="285">(J219+I219+K219)/C219</f>
        <v>7.8500000000000218</v>
      </c>
      <c r="M219" s="62">
        <f t="shared" ref="M219" si="286">L219*C219</f>
        <v>7065.00000000002</v>
      </c>
    </row>
    <row r="220" spans="1:13" s="63" customFormat="1">
      <c r="A220" s="57">
        <v>43251</v>
      </c>
      <c r="B220" s="58" t="s">
        <v>346</v>
      </c>
      <c r="C220" s="59">
        <v>3000</v>
      </c>
      <c r="D220" s="58" t="s">
        <v>14</v>
      </c>
      <c r="E220" s="58">
        <v>172.15</v>
      </c>
      <c r="F220" s="58">
        <v>173.35</v>
      </c>
      <c r="G220" s="73"/>
      <c r="H220" s="73"/>
      <c r="I220" s="60">
        <f t="shared" ref="I220" si="287">(IF(D220="SHORT",E220-F220,IF(D220="LONG",F220-E220)))*C220</f>
        <v>3599.9999999999659</v>
      </c>
      <c r="J220" s="61"/>
      <c r="K220" s="61"/>
      <c r="L220" s="61">
        <f t="shared" ref="L220" si="288">(J220+I220+K220)/C220</f>
        <v>1.1999999999999886</v>
      </c>
      <c r="M220" s="62">
        <f t="shared" ref="M220" si="289">L220*C220</f>
        <v>3599.9999999999659</v>
      </c>
    </row>
    <row r="221" spans="1:13" s="63" customFormat="1">
      <c r="A221" s="57">
        <v>43250</v>
      </c>
      <c r="B221" s="58" t="s">
        <v>435</v>
      </c>
      <c r="C221" s="59">
        <v>2000</v>
      </c>
      <c r="D221" s="58" t="s">
        <v>15</v>
      </c>
      <c r="E221" s="58">
        <v>389.2</v>
      </c>
      <c r="F221" s="58">
        <v>386.95</v>
      </c>
      <c r="G221" s="73"/>
      <c r="H221" s="73"/>
      <c r="I221" s="60">
        <f t="shared" ref="I221" si="290">(IF(D221="SHORT",E221-F221,IF(D221="LONG",F221-E221)))*C221</f>
        <v>4500</v>
      </c>
      <c r="J221" s="61"/>
      <c r="K221" s="61"/>
      <c r="L221" s="61">
        <f t="shared" ref="L221" si="291">(J221+I221+K221)/C221</f>
        <v>2.25</v>
      </c>
      <c r="M221" s="62">
        <f t="shared" ref="M221" si="292">L221*C221</f>
        <v>4500</v>
      </c>
    </row>
    <row r="222" spans="1:13" s="63" customFormat="1">
      <c r="A222" s="57">
        <v>43250</v>
      </c>
      <c r="B222" s="58" t="s">
        <v>434</v>
      </c>
      <c r="C222" s="59">
        <v>600</v>
      </c>
      <c r="D222" s="58" t="s">
        <v>15</v>
      </c>
      <c r="E222" s="58">
        <v>1213.95</v>
      </c>
      <c r="F222" s="58">
        <v>1208.95</v>
      </c>
      <c r="G222" s="73"/>
      <c r="H222" s="73"/>
      <c r="I222" s="60">
        <f t="shared" ref="I222" si="293">(IF(D222="SHORT",E222-F222,IF(D222="LONG",F222-E222)))*C222</f>
        <v>3000</v>
      </c>
      <c r="J222" s="61"/>
      <c r="K222" s="61"/>
      <c r="L222" s="61">
        <f t="shared" ref="L222" si="294">(J222+I222+K222)/C222</f>
        <v>5</v>
      </c>
      <c r="M222" s="62">
        <f t="shared" ref="M222" si="295">L222*C222</f>
        <v>3000</v>
      </c>
    </row>
    <row r="223" spans="1:13" s="63" customFormat="1">
      <c r="A223" s="57">
        <v>43249</v>
      </c>
      <c r="B223" s="58" t="s">
        <v>423</v>
      </c>
      <c r="C223" s="59">
        <v>2600</v>
      </c>
      <c r="D223" s="58" t="s">
        <v>15</v>
      </c>
      <c r="E223" s="58">
        <v>321</v>
      </c>
      <c r="F223" s="58">
        <v>319.05</v>
      </c>
      <c r="G223" s="73"/>
      <c r="H223" s="73"/>
      <c r="I223" s="60">
        <f t="shared" ref="I223:I224" si="296">(IF(D223="SHORT",E223-F223,IF(D223="LONG",F223-E223)))*C223</f>
        <v>5069.9999999999709</v>
      </c>
      <c r="J223" s="61"/>
      <c r="K223" s="61"/>
      <c r="L223" s="61">
        <f t="shared" ref="L223:L224" si="297">(J223+I223+K223)/C223</f>
        <v>1.9499999999999889</v>
      </c>
      <c r="M223" s="62">
        <f t="shared" ref="M223:M224" si="298">L223*C223</f>
        <v>5069.9999999999709</v>
      </c>
    </row>
    <row r="224" spans="1:13" s="63" customFormat="1">
      <c r="A224" s="57">
        <v>43249</v>
      </c>
      <c r="B224" s="58" t="s">
        <v>357</v>
      </c>
      <c r="C224" s="59">
        <v>800</v>
      </c>
      <c r="D224" s="58" t="s">
        <v>14</v>
      </c>
      <c r="E224" s="58">
        <v>1292.9000000000001</v>
      </c>
      <c r="F224" s="58">
        <v>1297.2</v>
      </c>
      <c r="G224" s="73"/>
      <c r="H224" s="73"/>
      <c r="I224" s="60">
        <f t="shared" si="296"/>
        <v>3439.9999999999636</v>
      </c>
      <c r="J224" s="61"/>
      <c r="K224" s="61"/>
      <c r="L224" s="61">
        <f t="shared" si="297"/>
        <v>4.2999999999999545</v>
      </c>
      <c r="M224" s="62">
        <f t="shared" si="298"/>
        <v>3439.9999999999636</v>
      </c>
    </row>
    <row r="225" spans="1:13" s="63" customFormat="1">
      <c r="A225" s="57">
        <v>43248</v>
      </c>
      <c r="B225" s="58" t="s">
        <v>415</v>
      </c>
      <c r="C225" s="59">
        <v>3500</v>
      </c>
      <c r="D225" s="58" t="s">
        <v>14</v>
      </c>
      <c r="E225" s="58">
        <v>252.7</v>
      </c>
      <c r="F225" s="58">
        <v>253.5</v>
      </c>
      <c r="G225" s="73"/>
      <c r="H225" s="73"/>
      <c r="I225" s="60">
        <f t="shared" ref="I225:I228" si="299">(IF(D225="SHORT",E225-F225,IF(D225="LONG",F225-E225)))*C225</f>
        <v>2800.00000000004</v>
      </c>
      <c r="J225" s="61"/>
      <c r="K225" s="61"/>
      <c r="L225" s="61">
        <f t="shared" ref="L225:L228" si="300">(J225+I225+K225)/C225</f>
        <v>0.80000000000001148</v>
      </c>
      <c r="M225" s="62">
        <f t="shared" ref="M225:M228" si="301">L225*C225</f>
        <v>2800.00000000004</v>
      </c>
    </row>
    <row r="226" spans="1:13" s="63" customFormat="1">
      <c r="A226" s="57">
        <v>43248</v>
      </c>
      <c r="B226" s="58" t="s">
        <v>166</v>
      </c>
      <c r="C226" s="59">
        <v>1000</v>
      </c>
      <c r="D226" s="58" t="s">
        <v>14</v>
      </c>
      <c r="E226" s="58">
        <v>953.2</v>
      </c>
      <c r="F226" s="58">
        <v>944.6</v>
      </c>
      <c r="G226" s="73"/>
      <c r="H226" s="73"/>
      <c r="I226" s="60">
        <f t="shared" si="299"/>
        <v>-8600.0000000000218</v>
      </c>
      <c r="J226" s="61"/>
      <c r="K226" s="61"/>
      <c r="L226" s="61">
        <f t="shared" si="300"/>
        <v>-8.600000000000021</v>
      </c>
      <c r="M226" s="62">
        <f t="shared" si="301"/>
        <v>-8600.0000000000218</v>
      </c>
    </row>
    <row r="227" spans="1:13" s="63" customFormat="1">
      <c r="A227" s="57">
        <v>43248</v>
      </c>
      <c r="B227" s="58" t="s">
        <v>433</v>
      </c>
      <c r="C227" s="59">
        <v>1600</v>
      </c>
      <c r="D227" s="58" t="s">
        <v>14</v>
      </c>
      <c r="E227" s="58">
        <v>371</v>
      </c>
      <c r="F227" s="58">
        <v>373.2</v>
      </c>
      <c r="G227" s="73"/>
      <c r="H227" s="73"/>
      <c r="I227" s="60">
        <f t="shared" si="299"/>
        <v>3519.9999999999818</v>
      </c>
      <c r="J227" s="61"/>
      <c r="K227" s="61"/>
      <c r="L227" s="61">
        <f t="shared" si="300"/>
        <v>2.1999999999999886</v>
      </c>
      <c r="M227" s="62">
        <f t="shared" si="301"/>
        <v>3519.9999999999818</v>
      </c>
    </row>
    <row r="228" spans="1:13" s="32" customFormat="1">
      <c r="A228" s="70">
        <v>43248</v>
      </c>
      <c r="B228" s="71" t="s">
        <v>432</v>
      </c>
      <c r="C228" s="72">
        <v>1250</v>
      </c>
      <c r="D228" s="71" t="s">
        <v>14</v>
      </c>
      <c r="E228" s="71">
        <v>493</v>
      </c>
      <c r="F228" s="71">
        <v>495.95</v>
      </c>
      <c r="G228" s="66">
        <v>499.7</v>
      </c>
      <c r="H228" s="66">
        <v>503.45</v>
      </c>
      <c r="I228" s="68">
        <f t="shared" si="299"/>
        <v>3687.4999999999859</v>
      </c>
      <c r="J228" s="67">
        <f t="shared" ref="J228" si="302">(IF(D228="SHORT",IF(G228="",0,F228-G228),IF(D228="LONG",IF(G228="",0,G228-F228))))*C228</f>
        <v>4687.5</v>
      </c>
      <c r="K228" s="67">
        <f t="shared" ref="K228" si="303">(IF(D228="SHORT",IF(H228="",0,G228-H228),IF(D228="LONG",IF(H228="",0,(H228-G228)))))*C228</f>
        <v>4687.5</v>
      </c>
      <c r="L228" s="67">
        <f t="shared" si="300"/>
        <v>10.449999999999989</v>
      </c>
      <c r="M228" s="69">
        <f t="shared" si="301"/>
        <v>13062.499999999985</v>
      </c>
    </row>
    <row r="229" spans="1:13" s="32" customFormat="1">
      <c r="A229" s="70">
        <v>43245</v>
      </c>
      <c r="B229" s="71" t="s">
        <v>334</v>
      </c>
      <c r="C229" s="72">
        <v>1000</v>
      </c>
      <c r="D229" s="71" t="s">
        <v>14</v>
      </c>
      <c r="E229" s="71">
        <v>463.95</v>
      </c>
      <c r="F229" s="71">
        <v>466.75</v>
      </c>
      <c r="G229" s="66">
        <v>470.25</v>
      </c>
      <c r="H229" s="66">
        <v>473.8</v>
      </c>
      <c r="I229" s="68">
        <f t="shared" ref="I229:I231" si="304">(IF(D229="SHORT",E229-F229,IF(D229="LONG",F229-E229)))*C229</f>
        <v>2800.0000000000114</v>
      </c>
      <c r="J229" s="67">
        <f t="shared" ref="J229:J231" si="305">(IF(D229="SHORT",IF(G229="",0,F229-G229),IF(D229="LONG",IF(G229="",0,G229-F229))))*C229</f>
        <v>3500</v>
      </c>
      <c r="K229" s="67">
        <f t="shared" ref="K229:K230" si="306">(IF(D229="SHORT",IF(H229="",0,G229-H229),IF(D229="LONG",IF(H229="",0,(H229-G229)))))*C229</f>
        <v>3550.0000000000114</v>
      </c>
      <c r="L229" s="67">
        <f t="shared" ref="L229:L231" si="307">(J229+I229+K229)/C229</f>
        <v>9.850000000000021</v>
      </c>
      <c r="M229" s="69">
        <f t="shared" ref="M229:M231" si="308">L229*C229</f>
        <v>9850.0000000000218</v>
      </c>
    </row>
    <row r="230" spans="1:13" s="32" customFormat="1">
      <c r="A230" s="70">
        <v>43245</v>
      </c>
      <c r="B230" s="71" t="s">
        <v>431</v>
      </c>
      <c r="C230" s="72">
        <v>1575</v>
      </c>
      <c r="D230" s="71" t="s">
        <v>14</v>
      </c>
      <c r="E230" s="71">
        <v>284</v>
      </c>
      <c r="F230" s="71">
        <v>286.14999999999998</v>
      </c>
      <c r="G230" s="66">
        <v>288.85000000000002</v>
      </c>
      <c r="H230" s="66">
        <v>291.60000000000002</v>
      </c>
      <c r="I230" s="68">
        <f t="shared" si="304"/>
        <v>3386.2499999999641</v>
      </c>
      <c r="J230" s="67">
        <f t="shared" si="305"/>
        <v>4252.5000000000719</v>
      </c>
      <c r="K230" s="67">
        <f t="shared" si="306"/>
        <v>4331.25</v>
      </c>
      <c r="L230" s="67">
        <f t="shared" si="307"/>
        <v>7.6000000000000227</v>
      </c>
      <c r="M230" s="69">
        <f t="shared" si="308"/>
        <v>11970.000000000036</v>
      </c>
    </row>
    <row r="231" spans="1:13" s="63" customFormat="1">
      <c r="A231" s="57">
        <v>43245</v>
      </c>
      <c r="B231" s="58" t="s">
        <v>430</v>
      </c>
      <c r="C231" s="59">
        <v>2250</v>
      </c>
      <c r="D231" s="58" t="s">
        <v>14</v>
      </c>
      <c r="E231" s="58">
        <v>254.8</v>
      </c>
      <c r="F231" s="58">
        <v>256.3</v>
      </c>
      <c r="G231" s="73">
        <v>258.25</v>
      </c>
      <c r="H231" s="73"/>
      <c r="I231" s="60">
        <f t="shared" si="304"/>
        <v>3375</v>
      </c>
      <c r="J231" s="61">
        <f t="shared" si="305"/>
        <v>4387.4999999999745</v>
      </c>
      <c r="K231" s="61"/>
      <c r="L231" s="61">
        <f t="shared" si="307"/>
        <v>3.4499999999999886</v>
      </c>
      <c r="M231" s="62">
        <f t="shared" si="308"/>
        <v>7762.4999999999745</v>
      </c>
    </row>
    <row r="232" spans="1:13" s="63" customFormat="1">
      <c r="A232" s="57">
        <v>43244</v>
      </c>
      <c r="B232" s="58" t="s">
        <v>356</v>
      </c>
      <c r="C232" s="59">
        <v>3000</v>
      </c>
      <c r="D232" s="58" t="s">
        <v>14</v>
      </c>
      <c r="E232" s="58">
        <v>312.64999999999998</v>
      </c>
      <c r="F232" s="58">
        <v>314.55</v>
      </c>
      <c r="G232" s="73"/>
      <c r="H232" s="73"/>
      <c r="I232" s="60">
        <f t="shared" ref="I232:I237" si="309">(IF(D232="SHORT",E232-F232,IF(D232="LONG",F232-E232)))*C232</f>
        <v>5700.0000000001019</v>
      </c>
      <c r="J232" s="61"/>
      <c r="K232" s="61"/>
      <c r="L232" s="61">
        <f t="shared" ref="L232:L237" si="310">(J232+I232+K232)/C232</f>
        <v>1.9000000000000339</v>
      </c>
      <c r="M232" s="62">
        <f t="shared" ref="M232:M237" si="311">L232*C232</f>
        <v>5700.0000000001019</v>
      </c>
    </row>
    <row r="233" spans="1:13" s="63" customFormat="1">
      <c r="A233" s="57">
        <v>43244</v>
      </c>
      <c r="B233" s="58" t="s">
        <v>392</v>
      </c>
      <c r="C233" s="59">
        <v>2500</v>
      </c>
      <c r="D233" s="58" t="s">
        <v>14</v>
      </c>
      <c r="E233" s="58">
        <v>228.5</v>
      </c>
      <c r="F233" s="58">
        <v>229.9</v>
      </c>
      <c r="G233" s="73">
        <v>231.6</v>
      </c>
      <c r="H233" s="73"/>
      <c r="I233" s="60">
        <f t="shared" si="309"/>
        <v>3500.0000000000141</v>
      </c>
      <c r="J233" s="61">
        <f t="shared" ref="J233:J237" si="312">(IF(D233="SHORT",IF(G233="",0,F233-G233),IF(D233="LONG",IF(G233="",0,G233-F233))))*C233</f>
        <v>4249.9999999999718</v>
      </c>
      <c r="K233" s="61"/>
      <c r="L233" s="61">
        <f t="shared" si="310"/>
        <v>3.0999999999999943</v>
      </c>
      <c r="M233" s="62">
        <f t="shared" si="311"/>
        <v>7749.9999999999854</v>
      </c>
    </row>
    <row r="234" spans="1:13" s="63" customFormat="1">
      <c r="A234" s="57">
        <v>43244</v>
      </c>
      <c r="B234" s="58" t="s">
        <v>346</v>
      </c>
      <c r="C234" s="59">
        <v>3000</v>
      </c>
      <c r="D234" s="58" t="s">
        <v>14</v>
      </c>
      <c r="E234" s="58">
        <v>155.9</v>
      </c>
      <c r="F234" s="58">
        <v>156.5</v>
      </c>
      <c r="G234" s="73"/>
      <c r="H234" s="73"/>
      <c r="I234" s="60">
        <f>(IF(D234="SHORT",E234-F234,IF(D234="LONG",F234-E234)))*C234</f>
        <v>1799.9999999999829</v>
      </c>
      <c r="J234" s="61"/>
      <c r="K234" s="61"/>
      <c r="L234" s="61">
        <f t="shared" si="310"/>
        <v>0.59999999999999432</v>
      </c>
      <c r="M234" s="62">
        <f t="shared" si="311"/>
        <v>1799.9999999999829</v>
      </c>
    </row>
    <row r="235" spans="1:13" s="63" customFormat="1">
      <c r="A235" s="57">
        <v>43244</v>
      </c>
      <c r="B235" s="58" t="s">
        <v>429</v>
      </c>
      <c r="C235" s="59">
        <v>250</v>
      </c>
      <c r="D235" s="58" t="s">
        <v>15</v>
      </c>
      <c r="E235" s="58">
        <v>1956</v>
      </c>
      <c r="F235" s="58">
        <v>1975.2</v>
      </c>
      <c r="G235" s="73"/>
      <c r="H235" s="73"/>
      <c r="I235" s="60">
        <f t="shared" si="309"/>
        <v>-4800.0000000000109</v>
      </c>
      <c r="J235" s="61"/>
      <c r="K235" s="61"/>
      <c r="L235" s="61">
        <f t="shared" si="310"/>
        <v>-19.200000000000042</v>
      </c>
      <c r="M235" s="62">
        <f t="shared" si="311"/>
        <v>-4800.0000000000109</v>
      </c>
    </row>
    <row r="236" spans="1:13" s="63" customFormat="1">
      <c r="A236" s="57">
        <v>43244</v>
      </c>
      <c r="B236" s="58" t="s">
        <v>428</v>
      </c>
      <c r="C236" s="59">
        <v>1100</v>
      </c>
      <c r="D236" s="58" t="s">
        <v>15</v>
      </c>
      <c r="E236" s="58">
        <v>881.7</v>
      </c>
      <c r="F236" s="58">
        <v>879.2</v>
      </c>
      <c r="G236" s="73"/>
      <c r="H236" s="73"/>
      <c r="I236" s="60">
        <f t="shared" si="309"/>
        <v>2750</v>
      </c>
      <c r="J236" s="61"/>
      <c r="K236" s="61"/>
      <c r="L236" s="61">
        <f t="shared" si="310"/>
        <v>2.5</v>
      </c>
      <c r="M236" s="62">
        <f t="shared" si="311"/>
        <v>2750</v>
      </c>
    </row>
    <row r="237" spans="1:13" s="32" customFormat="1">
      <c r="A237" s="70">
        <v>43243</v>
      </c>
      <c r="B237" s="71" t="s">
        <v>410</v>
      </c>
      <c r="C237" s="72">
        <v>2500</v>
      </c>
      <c r="D237" s="71" t="s">
        <v>15</v>
      </c>
      <c r="E237" s="71">
        <v>177</v>
      </c>
      <c r="F237" s="71">
        <v>175.75</v>
      </c>
      <c r="G237" s="66">
        <v>174.05</v>
      </c>
      <c r="H237" s="66">
        <v>172.4</v>
      </c>
      <c r="I237" s="68">
        <f t="shared" si="309"/>
        <v>3125</v>
      </c>
      <c r="J237" s="67">
        <f t="shared" si="312"/>
        <v>4249.9999999999718</v>
      </c>
      <c r="K237" s="67">
        <f t="shared" ref="K237" si="313">(IF(D237="SHORT",IF(H237="",0,G237-H237),IF(D237="LONG",IF(H237="",0,(H237-G237)))))*C237</f>
        <v>4125.0000000000146</v>
      </c>
      <c r="L237" s="67">
        <f t="shared" si="310"/>
        <v>4.5999999999999943</v>
      </c>
      <c r="M237" s="69">
        <f t="shared" si="311"/>
        <v>11499.999999999985</v>
      </c>
    </row>
    <row r="238" spans="1:13" s="63" customFormat="1">
      <c r="A238" s="57">
        <v>43243</v>
      </c>
      <c r="B238" s="58" t="s">
        <v>427</v>
      </c>
      <c r="C238" s="59">
        <v>3800</v>
      </c>
      <c r="D238" s="58" t="s">
        <v>14</v>
      </c>
      <c r="E238" s="58">
        <v>119.5</v>
      </c>
      <c r="F238" s="58">
        <v>120.2</v>
      </c>
      <c r="G238" s="73"/>
      <c r="H238" s="73"/>
      <c r="I238" s="60">
        <f t="shared" ref="I238:I241" si="314">(IF(D238="SHORT",E238-F238,IF(D238="LONG",F238-E238)))*C238</f>
        <v>2660.0000000000109</v>
      </c>
      <c r="J238" s="61"/>
      <c r="K238" s="61"/>
      <c r="L238" s="61">
        <f t="shared" ref="L238:L241" si="315">(J238+I238+K238)/C238</f>
        <v>0.70000000000000284</v>
      </c>
      <c r="M238" s="62">
        <f t="shared" ref="M238:M241" si="316">L238*C238</f>
        <v>2660.0000000000109</v>
      </c>
    </row>
    <row r="239" spans="1:13" s="63" customFormat="1">
      <c r="A239" s="57">
        <v>43243</v>
      </c>
      <c r="B239" s="58" t="s">
        <v>359</v>
      </c>
      <c r="C239" s="59">
        <v>700</v>
      </c>
      <c r="D239" s="58" t="s">
        <v>14</v>
      </c>
      <c r="E239" s="58">
        <v>905.6</v>
      </c>
      <c r="F239" s="58">
        <v>896.95</v>
      </c>
      <c r="G239" s="73"/>
      <c r="H239" s="73"/>
      <c r="I239" s="60">
        <f t="shared" si="314"/>
        <v>-6054.9999999999836</v>
      </c>
      <c r="J239" s="61"/>
      <c r="K239" s="61"/>
      <c r="L239" s="61">
        <f t="shared" si="315"/>
        <v>-8.6499999999999773</v>
      </c>
      <c r="M239" s="62">
        <f t="shared" si="316"/>
        <v>-6054.9999999999836</v>
      </c>
    </row>
    <row r="240" spans="1:13" s="63" customFormat="1">
      <c r="A240" s="57">
        <v>43243</v>
      </c>
      <c r="B240" s="58" t="s">
        <v>426</v>
      </c>
      <c r="C240" s="59">
        <v>2200</v>
      </c>
      <c r="D240" s="58" t="s">
        <v>14</v>
      </c>
      <c r="E240" s="58">
        <v>279.7</v>
      </c>
      <c r="F240" s="58">
        <v>277</v>
      </c>
      <c r="G240" s="73"/>
      <c r="H240" s="73"/>
      <c r="I240" s="60">
        <f t="shared" si="314"/>
        <v>-5939.9999999999745</v>
      </c>
      <c r="J240" s="61"/>
      <c r="K240" s="61"/>
      <c r="L240" s="61">
        <f t="shared" si="315"/>
        <v>-2.6999999999999886</v>
      </c>
      <c r="M240" s="62">
        <f t="shared" si="316"/>
        <v>-5939.9999999999745</v>
      </c>
    </row>
    <row r="241" spans="1:13" s="63" customFormat="1">
      <c r="A241" s="57">
        <v>43242</v>
      </c>
      <c r="B241" s="58" t="s">
        <v>34</v>
      </c>
      <c r="C241" s="59">
        <v>1200</v>
      </c>
      <c r="D241" s="58" t="s">
        <v>14</v>
      </c>
      <c r="E241" s="58">
        <v>687</v>
      </c>
      <c r="F241" s="58">
        <v>691.1</v>
      </c>
      <c r="G241" s="73">
        <v>696.3</v>
      </c>
      <c r="H241" s="73"/>
      <c r="I241" s="60">
        <f t="shared" si="314"/>
        <v>4920.0000000000273</v>
      </c>
      <c r="J241" s="61">
        <f t="shared" ref="J241" si="317">(IF(D241="SHORT",IF(G241="",0,F241-G241),IF(D241="LONG",IF(G241="",0,G241-F241))))*C241</f>
        <v>6239.9999999999181</v>
      </c>
      <c r="K241" s="61"/>
      <c r="L241" s="61">
        <f t="shared" si="315"/>
        <v>9.2999999999999545</v>
      </c>
      <c r="M241" s="62">
        <f t="shared" si="316"/>
        <v>11159.999999999945</v>
      </c>
    </row>
    <row r="242" spans="1:13" s="63" customFormat="1">
      <c r="A242" s="57">
        <v>43242</v>
      </c>
      <c r="B242" s="58" t="s">
        <v>168</v>
      </c>
      <c r="C242" s="59">
        <v>4950</v>
      </c>
      <c r="D242" s="58" t="s">
        <v>14</v>
      </c>
      <c r="E242" s="58">
        <v>118.45</v>
      </c>
      <c r="F242" s="58">
        <v>119.15</v>
      </c>
      <c r="G242" s="73"/>
      <c r="H242" s="73"/>
      <c r="I242" s="60">
        <f t="shared" ref="I242:I243" si="318">(IF(D242="SHORT",E242-F242,IF(D242="LONG",F242-E242)))*C242</f>
        <v>3465.0000000000141</v>
      </c>
      <c r="J242" s="61"/>
      <c r="K242" s="61"/>
      <c r="L242" s="61">
        <f t="shared" ref="L242:L243" si="319">(J242+I242+K242)/C242</f>
        <v>0.70000000000000284</v>
      </c>
      <c r="M242" s="62">
        <f t="shared" ref="M242:M243" si="320">L242*C242</f>
        <v>3465.0000000000141</v>
      </c>
    </row>
    <row r="243" spans="1:13" s="63" customFormat="1">
      <c r="A243" s="57">
        <v>43242</v>
      </c>
      <c r="B243" s="58" t="s">
        <v>221</v>
      </c>
      <c r="C243" s="59">
        <v>1000</v>
      </c>
      <c r="D243" s="58" t="s">
        <v>14</v>
      </c>
      <c r="E243" s="58">
        <v>1327.15</v>
      </c>
      <c r="F243" s="58">
        <v>1335.15</v>
      </c>
      <c r="G243" s="73"/>
      <c r="H243" s="73"/>
      <c r="I243" s="60">
        <f t="shared" si="318"/>
        <v>8000</v>
      </c>
      <c r="J243" s="61"/>
      <c r="K243" s="61"/>
      <c r="L243" s="61">
        <f t="shared" si="319"/>
        <v>8</v>
      </c>
      <c r="M243" s="62">
        <f t="shared" si="320"/>
        <v>8000</v>
      </c>
    </row>
    <row r="244" spans="1:13" s="32" customFormat="1">
      <c r="A244" s="70">
        <v>43241</v>
      </c>
      <c r="B244" s="71" t="s">
        <v>391</v>
      </c>
      <c r="C244" s="72">
        <v>1700</v>
      </c>
      <c r="D244" s="71" t="s">
        <v>15</v>
      </c>
      <c r="E244" s="71">
        <v>365.35</v>
      </c>
      <c r="F244" s="71">
        <v>363.15</v>
      </c>
      <c r="G244" s="66">
        <v>360.4</v>
      </c>
      <c r="H244" s="66">
        <v>357.7</v>
      </c>
      <c r="I244" s="68">
        <f>(IF(D244="SHORT",E244-F244,IF(D244="LONG",F244-E244)))*C244</f>
        <v>3740.0000000000773</v>
      </c>
      <c r="J244" s="67">
        <f t="shared" ref="J244" si="321">(IF(D244="SHORT",IF(G244="",0,F244-G244),IF(D244="LONG",IF(G244="",0,G244-F244))))*C244</f>
        <v>4675</v>
      </c>
      <c r="K244" s="67">
        <f t="shared" ref="K244" si="322">(IF(D244="SHORT",IF(H244="",0,G244-H244),IF(D244="LONG",IF(H244="",0,(H244-G244)))))*C244</f>
        <v>4589.9999999999809</v>
      </c>
      <c r="L244" s="67">
        <f t="shared" ref="L244:L246" si="323">(J244+I244+K244)/C244</f>
        <v>7.6500000000000341</v>
      </c>
      <c r="M244" s="69">
        <f t="shared" ref="M244:M246" si="324">L244*C244</f>
        <v>13005.000000000058</v>
      </c>
    </row>
    <row r="245" spans="1:13" s="63" customFormat="1">
      <c r="A245" s="57">
        <v>43241</v>
      </c>
      <c r="B245" s="58" t="s">
        <v>413</v>
      </c>
      <c r="C245" s="59">
        <v>750</v>
      </c>
      <c r="D245" s="58" t="s">
        <v>15</v>
      </c>
      <c r="E245" s="58">
        <v>1051</v>
      </c>
      <c r="F245" s="58">
        <v>1047.7</v>
      </c>
      <c r="G245" s="73"/>
      <c r="H245" s="73"/>
      <c r="I245" s="60">
        <f t="shared" ref="I245:I246" si="325">(IF(D245="SHORT",E245-F245,IF(D245="LONG",F245-E245)))*C245</f>
        <v>2474.9999999999659</v>
      </c>
      <c r="J245" s="61"/>
      <c r="K245" s="61"/>
      <c r="L245" s="61">
        <f t="shared" si="323"/>
        <v>3.2999999999999545</v>
      </c>
      <c r="M245" s="62">
        <f t="shared" si="324"/>
        <v>2474.9999999999659</v>
      </c>
    </row>
    <row r="246" spans="1:13" s="63" customFormat="1">
      <c r="A246" s="57">
        <v>43241</v>
      </c>
      <c r="B246" s="58" t="s">
        <v>363</v>
      </c>
      <c r="C246" s="59">
        <v>800</v>
      </c>
      <c r="D246" s="58" t="s">
        <v>14</v>
      </c>
      <c r="E246" s="58">
        <v>560.95000000000005</v>
      </c>
      <c r="F246" s="58">
        <v>564.29999999999995</v>
      </c>
      <c r="G246" s="73"/>
      <c r="H246" s="73"/>
      <c r="I246" s="60">
        <f t="shared" si="325"/>
        <v>2679.9999999999272</v>
      </c>
      <c r="J246" s="61"/>
      <c r="K246" s="61"/>
      <c r="L246" s="61">
        <f t="shared" si="323"/>
        <v>3.3499999999999091</v>
      </c>
      <c r="M246" s="62">
        <f t="shared" si="324"/>
        <v>2679.9999999999272</v>
      </c>
    </row>
    <row r="247" spans="1:13" s="63" customFormat="1">
      <c r="A247" s="57">
        <v>43238</v>
      </c>
      <c r="B247" s="58" t="s">
        <v>396</v>
      </c>
      <c r="C247" s="59">
        <v>7000</v>
      </c>
      <c r="D247" s="58" t="s">
        <v>15</v>
      </c>
      <c r="E247" s="58">
        <v>70.25</v>
      </c>
      <c r="F247" s="58">
        <v>69.95</v>
      </c>
      <c r="G247" s="73"/>
      <c r="H247" s="73"/>
      <c r="I247" s="60">
        <f t="shared" ref="I247:I250" si="326">(IF(D247="SHORT",E247-F247,IF(D247="LONG",F247-E247)))*C247</f>
        <v>2099.99999999998</v>
      </c>
      <c r="J247" s="61"/>
      <c r="K247" s="61"/>
      <c r="L247" s="61">
        <f t="shared" ref="L247:L250" si="327">(J247+I247+K247)/C247</f>
        <v>0.29999999999999716</v>
      </c>
      <c r="M247" s="62">
        <f t="shared" ref="M247:M250" si="328">L247*C247</f>
        <v>2099.99999999998</v>
      </c>
    </row>
    <row r="248" spans="1:13" s="63" customFormat="1">
      <c r="A248" s="57">
        <v>43238</v>
      </c>
      <c r="B248" s="58" t="s">
        <v>200</v>
      </c>
      <c r="C248" s="59">
        <v>1500</v>
      </c>
      <c r="D248" s="58" t="s">
        <v>14</v>
      </c>
      <c r="E248" s="58">
        <v>425.75</v>
      </c>
      <c r="F248" s="58">
        <v>428.3</v>
      </c>
      <c r="G248" s="73"/>
      <c r="H248" s="73"/>
      <c r="I248" s="60">
        <f t="shared" si="326"/>
        <v>3825.0000000000173</v>
      </c>
      <c r="J248" s="61"/>
      <c r="K248" s="61"/>
      <c r="L248" s="61">
        <f t="shared" si="327"/>
        <v>2.5500000000000114</v>
      </c>
      <c r="M248" s="62">
        <f t="shared" si="328"/>
        <v>3825.0000000000173</v>
      </c>
    </row>
    <row r="249" spans="1:13" s="63" customFormat="1">
      <c r="A249" s="57">
        <v>43238</v>
      </c>
      <c r="B249" s="58" t="s">
        <v>425</v>
      </c>
      <c r="C249" s="59">
        <v>800</v>
      </c>
      <c r="D249" s="58" t="s">
        <v>15</v>
      </c>
      <c r="E249" s="58">
        <v>1162.95</v>
      </c>
      <c r="F249" s="58">
        <v>1168.75</v>
      </c>
      <c r="G249" s="73"/>
      <c r="H249" s="73"/>
      <c r="I249" s="60">
        <f t="shared" si="326"/>
        <v>-4639.9999999999636</v>
      </c>
      <c r="J249" s="61"/>
      <c r="K249" s="61"/>
      <c r="L249" s="61">
        <f t="shared" si="327"/>
        <v>-5.7999999999999545</v>
      </c>
      <c r="M249" s="62">
        <f t="shared" si="328"/>
        <v>-4639.9999999999636</v>
      </c>
    </row>
    <row r="250" spans="1:13" s="63" customFormat="1">
      <c r="A250" s="57">
        <v>43238</v>
      </c>
      <c r="B250" s="58" t="s">
        <v>127</v>
      </c>
      <c r="C250" s="59">
        <v>4500</v>
      </c>
      <c r="D250" s="58" t="s">
        <v>15</v>
      </c>
      <c r="E250" s="58">
        <v>175.6</v>
      </c>
      <c r="F250" s="58">
        <v>174.5</v>
      </c>
      <c r="G250" s="73"/>
      <c r="H250" s="73"/>
      <c r="I250" s="60">
        <f t="shared" si="326"/>
        <v>4949.9999999999745</v>
      </c>
      <c r="J250" s="61"/>
      <c r="K250" s="61"/>
      <c r="L250" s="61">
        <f t="shared" si="327"/>
        <v>1.0999999999999943</v>
      </c>
      <c r="M250" s="62">
        <f t="shared" si="328"/>
        <v>4949.9999999999745</v>
      </c>
    </row>
    <row r="251" spans="1:13" s="63" customFormat="1">
      <c r="A251" s="57">
        <v>43237</v>
      </c>
      <c r="B251" s="58" t="s">
        <v>424</v>
      </c>
      <c r="C251" s="59">
        <v>500</v>
      </c>
      <c r="D251" s="58" t="s">
        <v>15</v>
      </c>
      <c r="E251" s="58">
        <v>1026.4000000000001</v>
      </c>
      <c r="F251" s="58">
        <v>1020.25</v>
      </c>
      <c r="G251" s="73"/>
      <c r="H251" s="73"/>
      <c r="I251" s="60">
        <f t="shared" ref="I251:I253" si="329">(IF(D251="SHORT",E251-F251,IF(D251="LONG",F251-E251)))*C251</f>
        <v>3075.0000000000455</v>
      </c>
      <c r="J251" s="61"/>
      <c r="K251" s="61"/>
      <c r="L251" s="61">
        <f t="shared" ref="L251:L253" si="330">(J251+I251+K251)/C251</f>
        <v>6.1500000000000909</v>
      </c>
      <c r="M251" s="62">
        <f t="shared" ref="M251:M253" si="331">L251*C251</f>
        <v>3075.0000000000455</v>
      </c>
    </row>
    <row r="252" spans="1:13" s="63" customFormat="1">
      <c r="A252" s="57">
        <v>43237</v>
      </c>
      <c r="B252" s="58" t="s">
        <v>423</v>
      </c>
      <c r="C252" s="59">
        <v>2600</v>
      </c>
      <c r="D252" s="58" t="s">
        <v>15</v>
      </c>
      <c r="E252" s="58">
        <v>319.8</v>
      </c>
      <c r="F252" s="58">
        <v>317.85000000000002</v>
      </c>
      <c r="G252" s="73"/>
      <c r="H252" s="73"/>
      <c r="I252" s="60">
        <f t="shared" si="329"/>
        <v>5069.9999999999709</v>
      </c>
      <c r="J252" s="61"/>
      <c r="K252" s="61"/>
      <c r="L252" s="61">
        <f t="shared" si="330"/>
        <v>1.9499999999999889</v>
      </c>
      <c r="M252" s="62">
        <f t="shared" si="331"/>
        <v>5069.9999999999709</v>
      </c>
    </row>
    <row r="253" spans="1:13" s="32" customFormat="1">
      <c r="A253" s="70">
        <v>43237</v>
      </c>
      <c r="B253" s="71" t="s">
        <v>368</v>
      </c>
      <c r="C253" s="72">
        <v>3000</v>
      </c>
      <c r="D253" s="71" t="s">
        <v>15</v>
      </c>
      <c r="E253" s="71">
        <v>242.7</v>
      </c>
      <c r="F253" s="71">
        <v>241.25</v>
      </c>
      <c r="G253" s="66">
        <v>239.4</v>
      </c>
      <c r="H253" s="66">
        <v>237.6</v>
      </c>
      <c r="I253" s="68">
        <f t="shared" si="329"/>
        <v>4349.9999999999654</v>
      </c>
      <c r="J253" s="67">
        <f t="shared" ref="J253" si="332">(IF(D253="SHORT",IF(G253="",0,F253-G253),IF(D253="LONG",IF(G253="",0,G253-F253))))*C253</f>
        <v>5549.9999999999827</v>
      </c>
      <c r="K253" s="67">
        <f t="shared" ref="K253" si="333">(IF(D253="SHORT",IF(H253="",0,G253-H253),IF(D253="LONG",IF(H253="",0,(H253-G253)))))*C253</f>
        <v>5400.0000000000346</v>
      </c>
      <c r="L253" s="67">
        <f t="shared" si="330"/>
        <v>5.0999999999999943</v>
      </c>
      <c r="M253" s="69">
        <f t="shared" si="331"/>
        <v>15299.999999999984</v>
      </c>
    </row>
    <row r="254" spans="1:13" s="32" customFormat="1">
      <c r="A254" s="70">
        <v>43236</v>
      </c>
      <c r="B254" s="71" t="s">
        <v>369</v>
      </c>
      <c r="C254" s="72">
        <v>4500</v>
      </c>
      <c r="D254" s="71" t="s">
        <v>14</v>
      </c>
      <c r="E254" s="71">
        <v>104.9</v>
      </c>
      <c r="F254" s="71">
        <v>105.55</v>
      </c>
      <c r="G254" s="66">
        <v>106.35</v>
      </c>
      <c r="H254" s="66">
        <v>107.15</v>
      </c>
      <c r="I254" s="68">
        <f t="shared" ref="I254:I256" si="334">(IF(D254="SHORT",E254-F254,IF(D254="LONG",F254-E254)))*C254</f>
        <v>2924.9999999999618</v>
      </c>
      <c r="J254" s="67">
        <f t="shared" ref="J254" si="335">(IF(D254="SHORT",IF(G254="",0,F254-G254),IF(D254="LONG",IF(G254="",0,G254-F254))))*C254</f>
        <v>3599.9999999999873</v>
      </c>
      <c r="K254" s="67">
        <f t="shared" ref="K254" si="336">(IF(D254="SHORT",IF(H254="",0,G254-H254),IF(D254="LONG",IF(H254="",0,(H254-G254)))))*C254</f>
        <v>3600.0000000000509</v>
      </c>
      <c r="L254" s="67">
        <f t="shared" ref="L254:L256" si="337">(J254+I254+K254)/C254</f>
        <v>2.25</v>
      </c>
      <c r="M254" s="69">
        <f t="shared" ref="M254:M256" si="338">L254*C254</f>
        <v>10125</v>
      </c>
    </row>
    <row r="255" spans="1:13" s="63" customFormat="1">
      <c r="A255" s="57">
        <v>43236</v>
      </c>
      <c r="B255" s="58" t="s">
        <v>168</v>
      </c>
      <c r="C255" s="59">
        <v>4950</v>
      </c>
      <c r="D255" s="58" t="s">
        <v>14</v>
      </c>
      <c r="E255" s="58">
        <v>121.85</v>
      </c>
      <c r="F255" s="58">
        <v>122.6</v>
      </c>
      <c r="G255" s="73"/>
      <c r="H255" s="73"/>
      <c r="I255" s="60">
        <f t="shared" si="334"/>
        <v>3712.5</v>
      </c>
      <c r="J255" s="61"/>
      <c r="K255" s="61"/>
      <c r="L255" s="61">
        <f t="shared" si="337"/>
        <v>0.75</v>
      </c>
      <c r="M255" s="62">
        <f t="shared" si="338"/>
        <v>3712.5</v>
      </c>
    </row>
    <row r="256" spans="1:13" s="63" customFormat="1">
      <c r="A256" s="57">
        <v>43236</v>
      </c>
      <c r="B256" s="58" t="s">
        <v>422</v>
      </c>
      <c r="C256" s="59">
        <v>4000</v>
      </c>
      <c r="D256" s="58" t="s">
        <v>15</v>
      </c>
      <c r="E256" s="58">
        <v>213.25</v>
      </c>
      <c r="F256" s="58">
        <v>212</v>
      </c>
      <c r="G256" s="73"/>
      <c r="H256" s="73"/>
      <c r="I256" s="60">
        <f t="shared" si="334"/>
        <v>5000</v>
      </c>
      <c r="J256" s="61"/>
      <c r="K256" s="61"/>
      <c r="L256" s="61">
        <f t="shared" si="337"/>
        <v>1.25</v>
      </c>
      <c r="M256" s="62">
        <f t="shared" si="338"/>
        <v>5000</v>
      </c>
    </row>
    <row r="257" spans="1:13" s="63" customFormat="1">
      <c r="A257" s="57">
        <v>43235</v>
      </c>
      <c r="B257" s="58" t="s">
        <v>418</v>
      </c>
      <c r="C257" s="59">
        <v>600</v>
      </c>
      <c r="D257" s="58" t="s">
        <v>14</v>
      </c>
      <c r="E257" s="58">
        <v>1485.85</v>
      </c>
      <c r="F257" s="58">
        <v>1494.75</v>
      </c>
      <c r="G257" s="73"/>
      <c r="H257" s="73"/>
      <c r="I257" s="60">
        <f t="shared" ref="I257:I259" si="339">(IF(D257="SHORT",E257-F257,IF(D257="LONG",F257-E257)))*C257</f>
        <v>5340.0000000000546</v>
      </c>
      <c r="J257" s="61"/>
      <c r="K257" s="61"/>
      <c r="L257" s="61">
        <f t="shared" ref="L257:L259" si="340">(J257+I257+K257)/C257</f>
        <v>8.9000000000000909</v>
      </c>
      <c r="M257" s="62">
        <f t="shared" ref="M257:M259" si="341">L257*C257</f>
        <v>5340.0000000000546</v>
      </c>
    </row>
    <row r="258" spans="1:13" s="63" customFormat="1">
      <c r="A258" s="57">
        <v>43235</v>
      </c>
      <c r="B258" s="58" t="s">
        <v>414</v>
      </c>
      <c r="C258" s="59">
        <v>1800</v>
      </c>
      <c r="D258" s="58" t="s">
        <v>14</v>
      </c>
      <c r="E258" s="58">
        <v>410.5</v>
      </c>
      <c r="F258" s="58">
        <v>412.95</v>
      </c>
      <c r="G258" s="73"/>
      <c r="H258" s="73"/>
      <c r="I258" s="60">
        <f t="shared" si="339"/>
        <v>4409.99999999998</v>
      </c>
      <c r="J258" s="61"/>
      <c r="K258" s="61"/>
      <c r="L258" s="61">
        <f t="shared" si="340"/>
        <v>2.4499999999999891</v>
      </c>
      <c r="M258" s="62">
        <f t="shared" si="341"/>
        <v>4409.99999999998</v>
      </c>
    </row>
    <row r="259" spans="1:13" s="63" customFormat="1">
      <c r="A259" s="57">
        <v>43235</v>
      </c>
      <c r="B259" s="58" t="s">
        <v>329</v>
      </c>
      <c r="C259" s="59">
        <v>1000</v>
      </c>
      <c r="D259" s="58" t="s">
        <v>14</v>
      </c>
      <c r="E259" s="58">
        <v>577.65</v>
      </c>
      <c r="F259" s="58">
        <v>581.1</v>
      </c>
      <c r="G259" s="73"/>
      <c r="H259" s="73"/>
      <c r="I259" s="60">
        <f t="shared" si="339"/>
        <v>3450.0000000000455</v>
      </c>
      <c r="J259" s="61"/>
      <c r="K259" s="61"/>
      <c r="L259" s="61">
        <f t="shared" si="340"/>
        <v>3.4500000000000455</v>
      </c>
      <c r="M259" s="62">
        <f t="shared" si="341"/>
        <v>3450.0000000000455</v>
      </c>
    </row>
    <row r="260" spans="1:13" s="63" customFormat="1">
      <c r="A260" s="57">
        <v>43234</v>
      </c>
      <c r="B260" s="58" t="s">
        <v>421</v>
      </c>
      <c r="C260" s="59">
        <v>1200</v>
      </c>
      <c r="D260" s="58" t="s">
        <v>15</v>
      </c>
      <c r="E260" s="58">
        <v>551.65</v>
      </c>
      <c r="F260" s="58">
        <v>548.35</v>
      </c>
      <c r="G260" s="73"/>
      <c r="H260" s="73"/>
      <c r="I260" s="60">
        <f t="shared" ref="I260" si="342">(IF(D260="SHORT",E260-F260,IF(D260="LONG",F260-E260)))*C260</f>
        <v>3959.9999999999454</v>
      </c>
      <c r="J260" s="61"/>
      <c r="K260" s="61"/>
      <c r="L260" s="61">
        <f t="shared" ref="L260" si="343">(J260+I260+K260)/C260</f>
        <v>3.2999999999999545</v>
      </c>
      <c r="M260" s="62">
        <f t="shared" ref="M260" si="344">L260*C260</f>
        <v>3959.9999999999454</v>
      </c>
    </row>
    <row r="261" spans="1:13" s="63" customFormat="1">
      <c r="A261" s="57">
        <v>43234</v>
      </c>
      <c r="B261" s="58" t="s">
        <v>367</v>
      </c>
      <c r="C261" s="59">
        <v>1100</v>
      </c>
      <c r="D261" s="58" t="s">
        <v>14</v>
      </c>
      <c r="E261" s="58">
        <v>484.15</v>
      </c>
      <c r="F261" s="58">
        <v>487.05</v>
      </c>
      <c r="G261" s="73"/>
      <c r="H261" s="73"/>
      <c r="I261" s="60">
        <f t="shared" ref="I261:I263" si="345">(IF(D261="SHORT",E261-F261,IF(D261="LONG",F261-E261)))*C261</f>
        <v>3190.0000000000373</v>
      </c>
      <c r="J261" s="61"/>
      <c r="K261" s="61"/>
      <c r="L261" s="61">
        <f t="shared" ref="L261:L263" si="346">(J261+I261+K261)/C261</f>
        <v>2.9000000000000341</v>
      </c>
      <c r="M261" s="62">
        <f t="shared" ref="M261:M263" si="347">L261*C261</f>
        <v>3190.0000000000373</v>
      </c>
    </row>
    <row r="262" spans="1:13" s="63" customFormat="1">
      <c r="A262" s="57">
        <v>43234</v>
      </c>
      <c r="B262" s="58" t="s">
        <v>406</v>
      </c>
      <c r="C262" s="59">
        <v>500</v>
      </c>
      <c r="D262" s="58" t="s">
        <v>14</v>
      </c>
      <c r="E262" s="58">
        <v>836.8</v>
      </c>
      <c r="F262" s="58">
        <v>829.25</v>
      </c>
      <c r="G262" s="73"/>
      <c r="H262" s="73"/>
      <c r="I262" s="60">
        <f t="shared" si="345"/>
        <v>-3774.9999999999773</v>
      </c>
      <c r="J262" s="61"/>
      <c r="K262" s="61"/>
      <c r="L262" s="61">
        <f t="shared" si="346"/>
        <v>-7.5499999999999545</v>
      </c>
      <c r="M262" s="62">
        <f t="shared" si="347"/>
        <v>-3774.9999999999773</v>
      </c>
    </row>
    <row r="263" spans="1:13" s="63" customFormat="1">
      <c r="A263" s="57">
        <v>43234</v>
      </c>
      <c r="B263" s="58" t="s">
        <v>366</v>
      </c>
      <c r="C263" s="59">
        <v>400</v>
      </c>
      <c r="D263" s="58" t="s">
        <v>15</v>
      </c>
      <c r="E263" s="58">
        <v>1219.0999999999999</v>
      </c>
      <c r="F263" s="58">
        <v>1230.7</v>
      </c>
      <c r="G263" s="73"/>
      <c r="H263" s="73"/>
      <c r="I263" s="60">
        <f t="shared" si="345"/>
        <v>-4640.0000000000546</v>
      </c>
      <c r="J263" s="61"/>
      <c r="K263" s="61"/>
      <c r="L263" s="61">
        <f t="shared" si="346"/>
        <v>-11.600000000000136</v>
      </c>
      <c r="M263" s="62">
        <f t="shared" si="347"/>
        <v>-4640.0000000000546</v>
      </c>
    </row>
    <row r="264" spans="1:13" s="63" customFormat="1">
      <c r="A264" s="57">
        <v>43231</v>
      </c>
      <c r="B264" s="58" t="s">
        <v>420</v>
      </c>
      <c r="C264" s="59">
        <v>2400</v>
      </c>
      <c r="D264" s="58" t="s">
        <v>14</v>
      </c>
      <c r="E264" s="58">
        <v>278.2</v>
      </c>
      <c r="F264" s="58">
        <v>279.89999999999998</v>
      </c>
      <c r="G264" s="73"/>
      <c r="H264" s="73"/>
      <c r="I264" s="60">
        <f t="shared" ref="I264:I266" si="348">(IF(D264="SHORT",E264-F264,IF(D264="LONG",F264-E264)))*C264</f>
        <v>4079.9999999999727</v>
      </c>
      <c r="J264" s="61"/>
      <c r="K264" s="61"/>
      <c r="L264" s="61">
        <f t="shared" ref="L264:L266" si="349">(J264+I264+K264)/C264</f>
        <v>1.6999999999999886</v>
      </c>
      <c r="M264" s="62">
        <f t="shared" ref="M264:M266" si="350">L264*C264</f>
        <v>4079.9999999999727</v>
      </c>
    </row>
    <row r="265" spans="1:13" s="63" customFormat="1">
      <c r="A265" s="57">
        <v>43231</v>
      </c>
      <c r="B265" s="58" t="s">
        <v>419</v>
      </c>
      <c r="C265" s="59">
        <v>1000</v>
      </c>
      <c r="D265" s="58" t="s">
        <v>14</v>
      </c>
      <c r="E265" s="58">
        <v>862.5</v>
      </c>
      <c r="F265" s="58">
        <v>867.65</v>
      </c>
      <c r="G265" s="73">
        <v>874.2</v>
      </c>
      <c r="H265" s="73"/>
      <c r="I265" s="60">
        <f t="shared" si="348"/>
        <v>5149.9999999999773</v>
      </c>
      <c r="J265" s="61">
        <f t="shared" ref="J265" si="351">(IF(D265="SHORT",IF(G265="",0,F265-G265),IF(D265="LONG",IF(G265="",0,G265-F265))))*C265</f>
        <v>6550.0000000000682</v>
      </c>
      <c r="K265" s="61"/>
      <c r="L265" s="61">
        <f t="shared" si="349"/>
        <v>11.700000000000045</v>
      </c>
      <c r="M265" s="62">
        <f t="shared" si="350"/>
        <v>11700.000000000045</v>
      </c>
    </row>
    <row r="266" spans="1:13" s="63" customFormat="1">
      <c r="A266" s="57">
        <v>43231</v>
      </c>
      <c r="B266" s="58" t="s">
        <v>315</v>
      </c>
      <c r="C266" s="59">
        <v>3200</v>
      </c>
      <c r="D266" s="58" t="s">
        <v>14</v>
      </c>
      <c r="E266" s="58">
        <v>298.85000000000002</v>
      </c>
      <c r="F266" s="58">
        <v>300.60000000000002</v>
      </c>
      <c r="G266" s="73"/>
      <c r="H266" s="73"/>
      <c r="I266" s="60">
        <f t="shared" si="348"/>
        <v>5600</v>
      </c>
      <c r="J266" s="61"/>
      <c r="K266" s="61"/>
      <c r="L266" s="61">
        <f t="shared" si="349"/>
        <v>1.75</v>
      </c>
      <c r="M266" s="62">
        <f t="shared" si="350"/>
        <v>5600</v>
      </c>
    </row>
    <row r="267" spans="1:13" s="63" customFormat="1">
      <c r="A267" s="57">
        <v>43230</v>
      </c>
      <c r="B267" s="58" t="s">
        <v>359</v>
      </c>
      <c r="C267" s="59">
        <v>700</v>
      </c>
      <c r="D267" s="58" t="s">
        <v>15</v>
      </c>
      <c r="E267" s="58">
        <v>930.35</v>
      </c>
      <c r="F267" s="58">
        <v>932.8</v>
      </c>
      <c r="G267" s="73"/>
      <c r="H267" s="73"/>
      <c r="I267" s="60">
        <f t="shared" ref="I267:I269" si="352">(IF(D267="SHORT",E267-F267,IF(D267="LONG",F267-E267)))*C267</f>
        <v>-1714.9999999999523</v>
      </c>
      <c r="J267" s="61"/>
      <c r="K267" s="61"/>
      <c r="L267" s="61">
        <f t="shared" ref="L267:L269" si="353">(J267+I267+K267)/C267</f>
        <v>-2.4499999999999318</v>
      </c>
      <c r="M267" s="62">
        <f t="shared" ref="M267:M269" si="354">L267*C267</f>
        <v>-1714.9999999999523</v>
      </c>
    </row>
    <row r="268" spans="1:13" s="32" customFormat="1">
      <c r="A268" s="70">
        <v>43230</v>
      </c>
      <c r="B268" s="71" t="s">
        <v>418</v>
      </c>
      <c r="C268" s="72">
        <v>600</v>
      </c>
      <c r="D268" s="71" t="s">
        <v>15</v>
      </c>
      <c r="E268" s="71">
        <v>1545</v>
      </c>
      <c r="F268" s="71">
        <v>1535.75</v>
      </c>
      <c r="G268" s="66">
        <v>1524.2</v>
      </c>
      <c r="H268" s="66">
        <v>1512.8</v>
      </c>
      <c r="I268" s="68">
        <f t="shared" si="352"/>
        <v>5550</v>
      </c>
      <c r="J268" s="67">
        <f t="shared" ref="J268:J269" si="355">(IF(D268="SHORT",IF(G268="",0,F268-G268),IF(D268="LONG",IF(G268="",0,G268-F268))))*C268</f>
        <v>6929.9999999999727</v>
      </c>
      <c r="K268" s="67">
        <f t="shared" ref="K268:K269" si="356">(IF(D268="SHORT",IF(H268="",0,G268-H268),IF(D268="LONG",IF(H268="",0,(H268-G268)))))*C268</f>
        <v>6840.0000000000546</v>
      </c>
      <c r="L268" s="67">
        <f t="shared" si="353"/>
        <v>32.200000000000045</v>
      </c>
      <c r="M268" s="69">
        <f t="shared" si="354"/>
        <v>19320.000000000029</v>
      </c>
    </row>
    <row r="269" spans="1:13" s="32" customFormat="1">
      <c r="A269" s="70">
        <v>43230</v>
      </c>
      <c r="B269" s="71" t="s">
        <v>417</v>
      </c>
      <c r="C269" s="72">
        <v>500</v>
      </c>
      <c r="D269" s="71" t="s">
        <v>14</v>
      </c>
      <c r="E269" s="71">
        <v>1147.9000000000001</v>
      </c>
      <c r="F269" s="71">
        <v>1154.75</v>
      </c>
      <c r="G269" s="66">
        <v>1165.75</v>
      </c>
      <c r="H269" s="66">
        <v>1175.0999999999999</v>
      </c>
      <c r="I269" s="68">
        <f t="shared" si="352"/>
        <v>3424.9999999999545</v>
      </c>
      <c r="J269" s="67">
        <f t="shared" si="355"/>
        <v>5500</v>
      </c>
      <c r="K269" s="67">
        <f t="shared" si="356"/>
        <v>4674.9999999999545</v>
      </c>
      <c r="L269" s="67">
        <f t="shared" si="353"/>
        <v>27.199999999999818</v>
      </c>
      <c r="M269" s="69">
        <f t="shared" si="354"/>
        <v>13599.999999999909</v>
      </c>
    </row>
    <row r="270" spans="1:13" s="63" customFormat="1">
      <c r="A270" s="57">
        <v>43229</v>
      </c>
      <c r="B270" s="58" t="s">
        <v>399</v>
      </c>
      <c r="C270" s="59">
        <v>1000</v>
      </c>
      <c r="D270" s="58" t="s">
        <v>14</v>
      </c>
      <c r="E270" s="58">
        <v>970.25</v>
      </c>
      <c r="F270" s="58">
        <v>976.05</v>
      </c>
      <c r="G270" s="73">
        <v>983.4</v>
      </c>
      <c r="H270" s="73"/>
      <c r="I270" s="60">
        <f t="shared" ref="I270:I271" si="357">(IF(D270="SHORT",E270-F270,IF(D270="LONG",F270-E270)))*C270</f>
        <v>5799.9999999999545</v>
      </c>
      <c r="J270" s="61">
        <f t="shared" ref="J270" si="358">(IF(D270="SHORT",IF(G270="",0,F270-G270),IF(D270="LONG",IF(G270="",0,G270-F270))))*C270</f>
        <v>7350.0000000000227</v>
      </c>
      <c r="K270" s="61"/>
      <c r="L270" s="61">
        <f t="shared" ref="L270:L271" si="359">(J270+I270+K270)/C270</f>
        <v>13.149999999999979</v>
      </c>
      <c r="M270" s="62">
        <f t="shared" ref="M270:M271" si="360">L270*C270</f>
        <v>13149.999999999978</v>
      </c>
    </row>
    <row r="271" spans="1:13" s="63" customFormat="1">
      <c r="A271" s="57">
        <v>43229</v>
      </c>
      <c r="B271" s="58" t="s">
        <v>416</v>
      </c>
      <c r="C271" s="59">
        <v>500</v>
      </c>
      <c r="D271" s="58" t="s">
        <v>14</v>
      </c>
      <c r="E271" s="58">
        <v>1147</v>
      </c>
      <c r="F271" s="58">
        <v>1153.9000000000001</v>
      </c>
      <c r="G271" s="73"/>
      <c r="H271" s="73"/>
      <c r="I271" s="60">
        <f t="shared" si="357"/>
        <v>3450.0000000000455</v>
      </c>
      <c r="J271" s="61"/>
      <c r="K271" s="61"/>
      <c r="L271" s="61">
        <f t="shared" si="359"/>
        <v>6.9000000000000909</v>
      </c>
      <c r="M271" s="62">
        <f t="shared" si="360"/>
        <v>3450.0000000000455</v>
      </c>
    </row>
    <row r="272" spans="1:13" s="63" customFormat="1">
      <c r="A272" s="57">
        <v>43228</v>
      </c>
      <c r="B272" s="58" t="s">
        <v>358</v>
      </c>
      <c r="C272" s="59">
        <v>1500</v>
      </c>
      <c r="D272" s="58" t="s">
        <v>14</v>
      </c>
      <c r="E272" s="58">
        <v>422.85</v>
      </c>
      <c r="F272" s="58">
        <v>425.53500000000003</v>
      </c>
      <c r="G272" s="73">
        <v>428.6</v>
      </c>
      <c r="H272" s="73"/>
      <c r="I272" s="60">
        <f t="shared" ref="I272:I274" si="361">(IF(D272="SHORT",E272-F272,IF(D272="LONG",F272-E272)))*C272</f>
        <v>4027.5000000000036</v>
      </c>
      <c r="J272" s="61">
        <f t="shared" ref="J272:J274" si="362">(IF(D272="SHORT",IF(G272="",0,F272-G272),IF(D272="LONG",IF(G272="",0,G272-F272))))*C272</f>
        <v>4597.4999999999964</v>
      </c>
      <c r="K272" s="61"/>
      <c r="L272" s="61">
        <f t="shared" ref="L272:L274" si="363">(J272+I272+K272)/C272</f>
        <v>5.75</v>
      </c>
      <c r="M272" s="62">
        <f t="shared" ref="M272:M274" si="364">L272*C272</f>
        <v>8625</v>
      </c>
    </row>
    <row r="273" spans="1:13" s="63" customFormat="1">
      <c r="A273" s="57">
        <v>43228</v>
      </c>
      <c r="B273" s="58" t="s">
        <v>415</v>
      </c>
      <c r="C273" s="59">
        <v>1750</v>
      </c>
      <c r="D273" s="58" t="s">
        <v>14</v>
      </c>
      <c r="E273" s="58">
        <v>287.35000000000002</v>
      </c>
      <c r="F273" s="58">
        <v>284.60000000000002</v>
      </c>
      <c r="G273" s="73"/>
      <c r="H273" s="73"/>
      <c r="I273" s="60">
        <f t="shared" si="361"/>
        <v>-4812.5</v>
      </c>
      <c r="J273" s="61"/>
      <c r="K273" s="61"/>
      <c r="L273" s="61">
        <f t="shared" si="363"/>
        <v>-2.75</v>
      </c>
      <c r="M273" s="62">
        <f t="shared" si="364"/>
        <v>-4812.5</v>
      </c>
    </row>
    <row r="274" spans="1:13" s="32" customFormat="1">
      <c r="A274" s="70">
        <v>43228</v>
      </c>
      <c r="B274" s="71" t="s">
        <v>414</v>
      </c>
      <c r="C274" s="72">
        <v>1800</v>
      </c>
      <c r="D274" s="71" t="s">
        <v>14</v>
      </c>
      <c r="E274" s="71">
        <v>385.1</v>
      </c>
      <c r="F274" s="71">
        <v>387.4</v>
      </c>
      <c r="G274" s="66">
        <v>390.35</v>
      </c>
      <c r="H274" s="66">
        <v>393.25</v>
      </c>
      <c r="I274" s="68">
        <f t="shared" si="361"/>
        <v>4139.9999999999181</v>
      </c>
      <c r="J274" s="67">
        <f t="shared" si="362"/>
        <v>5310.0000000000819</v>
      </c>
      <c r="K274" s="67">
        <f t="shared" ref="K274" si="365">(IF(D274="SHORT",IF(H274="",0,G274-H274),IF(D274="LONG",IF(H274="",0,(H274-G274)))))*C274</f>
        <v>5219.9999999999591</v>
      </c>
      <c r="L274" s="67">
        <f t="shared" si="363"/>
        <v>8.1499999999999773</v>
      </c>
      <c r="M274" s="69">
        <f t="shared" si="364"/>
        <v>14669.99999999996</v>
      </c>
    </row>
    <row r="275" spans="1:13" s="32" customFormat="1">
      <c r="A275" s="70">
        <v>43227</v>
      </c>
      <c r="B275" s="71" t="s">
        <v>411</v>
      </c>
      <c r="C275" s="72">
        <v>900</v>
      </c>
      <c r="D275" s="71" t="s">
        <v>14</v>
      </c>
      <c r="E275" s="71">
        <v>738.8</v>
      </c>
      <c r="F275" s="71">
        <v>743.25</v>
      </c>
      <c r="G275" s="66">
        <v>748.8</v>
      </c>
      <c r="H275" s="66">
        <v>754.45</v>
      </c>
      <c r="I275" s="68">
        <f t="shared" ref="I275:I278" si="366">(IF(D275="SHORT",E275-F275,IF(D275="LONG",F275-E275)))*C275</f>
        <v>4005.0000000000409</v>
      </c>
      <c r="J275" s="67">
        <f t="shared" ref="J275" si="367">(IF(D275="SHORT",IF(G275="",0,F275-G275),IF(D275="LONG",IF(G275="",0,G275-F275))))*C275</f>
        <v>4994.9999999999591</v>
      </c>
      <c r="K275" s="67">
        <f t="shared" ref="K275" si="368">(IF(D275="SHORT",IF(H275="",0,G275-H275),IF(D275="LONG",IF(H275="",0,(H275-G275)))))*C275</f>
        <v>5085.0000000000819</v>
      </c>
      <c r="L275" s="67">
        <f t="shared" ref="L275:L278" si="369">(J275+I275+K275)/C275</f>
        <v>15.650000000000091</v>
      </c>
      <c r="M275" s="69">
        <f t="shared" ref="M275:M278" si="370">L275*C275</f>
        <v>14085.000000000082</v>
      </c>
    </row>
    <row r="276" spans="1:13" s="63" customFormat="1">
      <c r="A276" s="57">
        <v>43227</v>
      </c>
      <c r="B276" s="58" t="s">
        <v>413</v>
      </c>
      <c r="C276" s="59">
        <v>750</v>
      </c>
      <c r="D276" s="58" t="s">
        <v>14</v>
      </c>
      <c r="E276" s="58">
        <v>1042.5</v>
      </c>
      <c r="F276" s="58">
        <v>1048.75</v>
      </c>
      <c r="G276" s="73"/>
      <c r="H276" s="73"/>
      <c r="I276" s="60">
        <f t="shared" si="366"/>
        <v>4687.5</v>
      </c>
      <c r="J276" s="61"/>
      <c r="K276" s="61"/>
      <c r="L276" s="61">
        <f t="shared" si="369"/>
        <v>6.25</v>
      </c>
      <c r="M276" s="62">
        <f t="shared" si="370"/>
        <v>4687.5</v>
      </c>
    </row>
    <row r="277" spans="1:13" s="63" customFormat="1">
      <c r="A277" s="57">
        <v>43227</v>
      </c>
      <c r="B277" s="58" t="s">
        <v>401</v>
      </c>
      <c r="C277" s="59">
        <v>500</v>
      </c>
      <c r="D277" s="58" t="s">
        <v>14</v>
      </c>
      <c r="E277" s="58">
        <v>1984.6</v>
      </c>
      <c r="F277" s="58">
        <v>1979.75</v>
      </c>
      <c r="G277" s="73"/>
      <c r="H277" s="73"/>
      <c r="I277" s="60">
        <f t="shared" si="366"/>
        <v>-2424.9999999999545</v>
      </c>
      <c r="J277" s="61"/>
      <c r="K277" s="61"/>
      <c r="L277" s="61">
        <f t="shared" si="369"/>
        <v>-4.8499999999999091</v>
      </c>
      <c r="M277" s="62">
        <f t="shared" si="370"/>
        <v>-2424.9999999999545</v>
      </c>
    </row>
    <row r="278" spans="1:13" s="32" customFormat="1">
      <c r="A278" s="70">
        <v>43224</v>
      </c>
      <c r="B278" s="71" t="s">
        <v>412</v>
      </c>
      <c r="C278" s="72">
        <v>550</v>
      </c>
      <c r="D278" s="71" t="s">
        <v>14</v>
      </c>
      <c r="E278" s="71">
        <v>1041.25</v>
      </c>
      <c r="F278" s="71">
        <v>1047.5</v>
      </c>
      <c r="G278" s="66">
        <v>1055.3499999999999</v>
      </c>
      <c r="H278" s="66">
        <v>1063.3</v>
      </c>
      <c r="I278" s="68">
        <f t="shared" si="366"/>
        <v>3437.5</v>
      </c>
      <c r="J278" s="67">
        <f t="shared" ref="J278" si="371">(IF(D278="SHORT",IF(G278="",0,F278-G278),IF(D278="LONG",IF(G278="",0,G278-F278))))*C278</f>
        <v>4317.49999999995</v>
      </c>
      <c r="K278" s="67">
        <f t="shared" ref="K278" si="372">(IF(D278="SHORT",IF(H278="",0,G278-H278),IF(D278="LONG",IF(H278="",0,(H278-G278)))))*C278</f>
        <v>4372.5000000000255</v>
      </c>
      <c r="L278" s="67">
        <f t="shared" si="369"/>
        <v>22.049999999999955</v>
      </c>
      <c r="M278" s="69">
        <f t="shared" si="370"/>
        <v>12127.499999999975</v>
      </c>
    </row>
    <row r="279" spans="1:13" s="63" customFormat="1">
      <c r="A279" s="57">
        <v>43224</v>
      </c>
      <c r="B279" s="58" t="s">
        <v>402</v>
      </c>
      <c r="C279" s="59">
        <v>500</v>
      </c>
      <c r="D279" s="58" t="s">
        <v>15</v>
      </c>
      <c r="E279" s="58">
        <v>1039.5</v>
      </c>
      <c r="F279" s="58">
        <v>1033.25</v>
      </c>
      <c r="G279" s="73">
        <v>1025.5</v>
      </c>
      <c r="H279" s="73"/>
      <c r="I279" s="60">
        <f t="shared" ref="I279:I280" si="373">(IF(D279="SHORT",E279-F279,IF(D279="LONG",F279-E279)))*C279</f>
        <v>3125</v>
      </c>
      <c r="J279" s="61">
        <f t="shared" ref="J279" si="374">(IF(D279="SHORT",IF(G279="",0,F279-G279),IF(D279="LONG",IF(G279="",0,G279-F279))))*C279</f>
        <v>3875</v>
      </c>
      <c r="K279" s="61"/>
      <c r="L279" s="61">
        <f t="shared" ref="L279:L280" si="375">(J279+I279+K279)/C279</f>
        <v>14</v>
      </c>
      <c r="M279" s="62">
        <f t="shared" ref="M279:M280" si="376">L279*C279</f>
        <v>7000</v>
      </c>
    </row>
    <row r="280" spans="1:13" s="63" customFormat="1">
      <c r="A280" s="57">
        <v>43224</v>
      </c>
      <c r="B280" s="58" t="s">
        <v>411</v>
      </c>
      <c r="C280" s="59">
        <v>900</v>
      </c>
      <c r="D280" s="58" t="s">
        <v>15</v>
      </c>
      <c r="E280" s="58">
        <v>807</v>
      </c>
      <c r="F280" s="58">
        <v>802.15</v>
      </c>
      <c r="G280" s="73"/>
      <c r="H280" s="73"/>
      <c r="I280" s="60">
        <f t="shared" si="373"/>
        <v>4365.00000000002</v>
      </c>
      <c r="J280" s="61"/>
      <c r="K280" s="61"/>
      <c r="L280" s="61">
        <f t="shared" si="375"/>
        <v>4.8500000000000218</v>
      </c>
      <c r="M280" s="62">
        <f t="shared" si="376"/>
        <v>4365.00000000002</v>
      </c>
    </row>
    <row r="281" spans="1:13" s="63" customFormat="1">
      <c r="A281" s="57">
        <v>43223</v>
      </c>
      <c r="B281" s="58" t="s">
        <v>389</v>
      </c>
      <c r="C281" s="59">
        <v>1300</v>
      </c>
      <c r="D281" s="58" t="s">
        <v>15</v>
      </c>
      <c r="E281" s="58">
        <v>602</v>
      </c>
      <c r="F281" s="58">
        <v>598.4</v>
      </c>
      <c r="G281" s="73">
        <v>593.9</v>
      </c>
      <c r="H281" s="73"/>
      <c r="I281" s="60">
        <f t="shared" ref="I281:I283" si="377">(IF(D281="SHORT",E281-F281,IF(D281="LONG",F281-E281)))*C281</f>
        <v>4680.0000000000291</v>
      </c>
      <c r="J281" s="61">
        <f t="shared" ref="J281" si="378">(IF(D281="SHORT",IF(G281="",0,F281-G281),IF(D281="LONG",IF(G281="",0,G281-F281))))*C281</f>
        <v>5850</v>
      </c>
      <c r="K281" s="61"/>
      <c r="L281" s="61">
        <f t="shared" ref="L281:L283" si="379">(J281+I281+K281)/C281</f>
        <v>8.1000000000000227</v>
      </c>
      <c r="M281" s="62">
        <f t="shared" ref="M281:M283" si="380">L281*C281</f>
        <v>10530.000000000029</v>
      </c>
    </row>
    <row r="282" spans="1:13" s="63" customFormat="1">
      <c r="A282" s="57">
        <v>43223</v>
      </c>
      <c r="B282" s="58" t="s">
        <v>390</v>
      </c>
      <c r="C282" s="59">
        <v>1000</v>
      </c>
      <c r="D282" s="58" t="s">
        <v>14</v>
      </c>
      <c r="E282" s="58">
        <v>534.35</v>
      </c>
      <c r="F282" s="58">
        <v>537.54999999999995</v>
      </c>
      <c r="G282" s="73"/>
      <c r="H282" s="73"/>
      <c r="I282" s="60">
        <f t="shared" si="377"/>
        <v>3199.9999999999318</v>
      </c>
      <c r="J282" s="61"/>
      <c r="K282" s="61"/>
      <c r="L282" s="61">
        <f t="shared" si="379"/>
        <v>3.1999999999999318</v>
      </c>
      <c r="M282" s="62">
        <f t="shared" si="380"/>
        <v>3199.9999999999318</v>
      </c>
    </row>
    <row r="283" spans="1:13" s="63" customFormat="1">
      <c r="A283" s="57">
        <v>43223</v>
      </c>
      <c r="B283" s="58" t="s">
        <v>410</v>
      </c>
      <c r="C283" s="59">
        <v>2500</v>
      </c>
      <c r="D283" s="58" t="s">
        <v>15</v>
      </c>
      <c r="E283" s="58">
        <v>186.55</v>
      </c>
      <c r="F283" s="58">
        <v>187.9</v>
      </c>
      <c r="G283" s="73"/>
      <c r="H283" s="73"/>
      <c r="I283" s="60">
        <f t="shared" si="377"/>
        <v>-3374.9999999999859</v>
      </c>
      <c r="J283" s="61"/>
      <c r="K283" s="61"/>
      <c r="L283" s="61">
        <f t="shared" si="379"/>
        <v>-1.3499999999999943</v>
      </c>
      <c r="M283" s="62">
        <f t="shared" si="380"/>
        <v>-3374.9999999999859</v>
      </c>
    </row>
    <row r="284" spans="1:13" s="32" customFormat="1">
      <c r="A284" s="70">
        <v>43222</v>
      </c>
      <c r="B284" s="71" t="s">
        <v>404</v>
      </c>
      <c r="C284" s="72">
        <v>3200</v>
      </c>
      <c r="D284" s="71" t="s">
        <v>14</v>
      </c>
      <c r="E284" s="71">
        <v>162</v>
      </c>
      <c r="F284" s="71">
        <v>162.94999999999999</v>
      </c>
      <c r="G284" s="66">
        <v>164.2</v>
      </c>
      <c r="H284" s="66">
        <v>165.45</v>
      </c>
      <c r="I284" s="68">
        <f t="shared" ref="I284:I285" si="381">(IF(D284="SHORT",E284-F284,IF(D284="LONG",F284-E284)))*C284</f>
        <v>3039.9999999999636</v>
      </c>
      <c r="J284" s="67">
        <f t="shared" ref="J284:J285" si="382">(IF(D284="SHORT",IF(G284="",0,F284-G284),IF(D284="LONG",IF(G284="",0,G284-F284))))*C284</f>
        <v>4000</v>
      </c>
      <c r="K284" s="67">
        <f t="shared" ref="K284:K285" si="383">(IF(D284="SHORT",IF(H284="",0,G284-H284),IF(D284="LONG",IF(H284="",0,(H284-G284)))))*C284</f>
        <v>4000</v>
      </c>
      <c r="L284" s="67">
        <f t="shared" ref="L284:L285" si="384">(J284+I284+K284)/C284</f>
        <v>3.4499999999999886</v>
      </c>
      <c r="M284" s="69">
        <f t="shared" ref="M284:M285" si="385">L284*C284</f>
        <v>11039.999999999964</v>
      </c>
    </row>
    <row r="285" spans="1:13" s="32" customFormat="1">
      <c r="A285" s="70">
        <v>43222</v>
      </c>
      <c r="B285" s="71" t="s">
        <v>409</v>
      </c>
      <c r="C285" s="72">
        <v>3000</v>
      </c>
      <c r="D285" s="71" t="s">
        <v>15</v>
      </c>
      <c r="E285" s="71">
        <v>119</v>
      </c>
      <c r="F285" s="71">
        <v>118.1</v>
      </c>
      <c r="G285" s="66">
        <v>116.95</v>
      </c>
      <c r="H285" s="66">
        <v>115.85</v>
      </c>
      <c r="I285" s="68">
        <f t="shared" si="381"/>
        <v>2700.0000000000173</v>
      </c>
      <c r="J285" s="67">
        <f t="shared" si="382"/>
        <v>3449.9999999999745</v>
      </c>
      <c r="K285" s="67">
        <f t="shared" si="383"/>
        <v>3300.0000000000255</v>
      </c>
      <c r="L285" s="67">
        <f t="shared" si="384"/>
        <v>3.1500000000000061</v>
      </c>
      <c r="M285" s="69">
        <f t="shared" si="385"/>
        <v>9450.0000000000182</v>
      </c>
    </row>
    <row r="286" spans="1:13" ht="15.75">
      <c r="A286" s="74"/>
      <c r="B286" s="75"/>
      <c r="C286" s="75"/>
      <c r="D286" s="75"/>
      <c r="E286" s="75"/>
      <c r="F286" s="75"/>
      <c r="G286" s="75"/>
      <c r="H286" s="75"/>
      <c r="I286" s="76"/>
      <c r="J286" s="77"/>
      <c r="K286" s="78"/>
      <c r="L286" s="79"/>
      <c r="M286" s="75"/>
    </row>
    <row r="287" spans="1:13" s="63" customFormat="1">
      <c r="A287" s="57">
        <v>43220</v>
      </c>
      <c r="B287" s="58" t="s">
        <v>408</v>
      </c>
      <c r="C287" s="59">
        <v>3399</v>
      </c>
      <c r="D287" s="58" t="s">
        <v>14</v>
      </c>
      <c r="E287" s="58">
        <v>231.85</v>
      </c>
      <c r="F287" s="58">
        <v>233.25</v>
      </c>
      <c r="G287" s="73"/>
      <c r="H287" s="73"/>
      <c r="I287" s="60">
        <f t="shared" ref="I287:I289" si="386">(IF(D287="SHORT",E287-F287,IF(D287="LONG",F287-E287)))*C287</f>
        <v>4758.6000000000195</v>
      </c>
      <c r="J287" s="61"/>
      <c r="K287" s="61"/>
      <c r="L287" s="61">
        <f t="shared" ref="L287:L289" si="387">(J287+I287+K287)/C287</f>
        <v>1.4000000000000057</v>
      </c>
      <c r="M287" s="62">
        <f t="shared" ref="M287:M289" si="388">L287*C287</f>
        <v>4758.6000000000195</v>
      </c>
    </row>
    <row r="288" spans="1:13" s="63" customFormat="1">
      <c r="A288" s="57">
        <v>43220</v>
      </c>
      <c r="B288" s="58" t="s">
        <v>369</v>
      </c>
      <c r="C288" s="59">
        <v>4500</v>
      </c>
      <c r="D288" s="58" t="s">
        <v>14</v>
      </c>
      <c r="E288" s="58">
        <v>107.9</v>
      </c>
      <c r="F288" s="58">
        <v>108.4</v>
      </c>
      <c r="G288" s="73"/>
      <c r="H288" s="73"/>
      <c r="I288" s="60">
        <f t="shared" si="386"/>
        <v>2250</v>
      </c>
      <c r="J288" s="61"/>
      <c r="K288" s="61"/>
      <c r="L288" s="61">
        <f t="shared" si="387"/>
        <v>0.5</v>
      </c>
      <c r="M288" s="62">
        <f t="shared" si="388"/>
        <v>2250</v>
      </c>
    </row>
    <row r="289" spans="1:13" s="32" customFormat="1">
      <c r="A289" s="70">
        <v>43220</v>
      </c>
      <c r="B289" s="71" t="s">
        <v>407</v>
      </c>
      <c r="C289" s="72">
        <v>1750</v>
      </c>
      <c r="D289" s="71" t="s">
        <v>14</v>
      </c>
      <c r="E289" s="71">
        <v>356.25</v>
      </c>
      <c r="F289" s="71">
        <v>358.35</v>
      </c>
      <c r="G289" s="66">
        <v>361.1</v>
      </c>
      <c r="H289" s="66">
        <v>363.8</v>
      </c>
      <c r="I289" s="68">
        <f t="shared" si="386"/>
        <v>3675.00000000004</v>
      </c>
      <c r="J289" s="67">
        <f t="shared" ref="J289" si="389">(IF(D289="SHORT",IF(G289="",0,F289-G289),IF(D289="LONG",IF(G289="",0,G289-F289))))*C289</f>
        <v>4812.5</v>
      </c>
      <c r="K289" s="67">
        <f t="shared" ref="K289" si="390">(IF(D289="SHORT",IF(H289="",0,G289-H289),IF(D289="LONG",IF(H289="",0,(H289-G289)))))*C289</f>
        <v>4724.99999999998</v>
      </c>
      <c r="L289" s="67">
        <f t="shared" si="387"/>
        <v>7.5500000000000114</v>
      </c>
      <c r="M289" s="69">
        <f t="shared" si="388"/>
        <v>13212.50000000002</v>
      </c>
    </row>
    <row r="290" spans="1:13" s="63" customFormat="1">
      <c r="A290" s="57">
        <v>43217</v>
      </c>
      <c r="B290" s="58" t="s">
        <v>406</v>
      </c>
      <c r="C290" s="59">
        <v>500</v>
      </c>
      <c r="D290" s="58" t="s">
        <v>14</v>
      </c>
      <c r="E290" s="58">
        <v>878.6</v>
      </c>
      <c r="F290" s="58">
        <v>883.85</v>
      </c>
      <c r="G290" s="73"/>
      <c r="H290" s="73"/>
      <c r="I290" s="60">
        <f t="shared" ref="I290" si="391">(IF(D290="SHORT",E290-F290,IF(D290="LONG",F290-E290)))*C290</f>
        <v>2625</v>
      </c>
      <c r="J290" s="61"/>
      <c r="K290" s="61"/>
      <c r="L290" s="61">
        <f t="shared" ref="L290" si="392">(J290+I290+K290)/C290</f>
        <v>5.25</v>
      </c>
      <c r="M290" s="62">
        <f t="shared" ref="M290" si="393">L290*C290</f>
        <v>2625</v>
      </c>
    </row>
    <row r="291" spans="1:13" s="32" customFormat="1">
      <c r="A291" s="70">
        <v>43217</v>
      </c>
      <c r="B291" s="71" t="s">
        <v>315</v>
      </c>
      <c r="C291" s="72">
        <v>3200</v>
      </c>
      <c r="D291" s="71" t="s">
        <v>14</v>
      </c>
      <c r="E291" s="71">
        <v>323.3</v>
      </c>
      <c r="F291" s="71">
        <v>325.25</v>
      </c>
      <c r="G291" s="66">
        <v>327.7</v>
      </c>
      <c r="H291" s="66">
        <v>330.15</v>
      </c>
      <c r="I291" s="68">
        <f t="shared" ref="I291" si="394">(IF(D291="SHORT",E291-F291,IF(D291="LONG",F291-E291)))*C291</f>
        <v>6239.9999999999636</v>
      </c>
      <c r="J291" s="67">
        <f t="shared" ref="J291" si="395">(IF(D291="SHORT",IF(G291="",0,F291-G291),IF(D291="LONG",IF(G291="",0,G291-F291))))*C291</f>
        <v>7839.9999999999636</v>
      </c>
      <c r="K291" s="67">
        <f t="shared" ref="K291" si="396">(IF(D291="SHORT",IF(H291="",0,G291-H291),IF(D291="LONG",IF(H291="",0,(H291-G291)))))*C291</f>
        <v>7839.9999999999636</v>
      </c>
      <c r="L291" s="67">
        <f t="shared" ref="L291" si="397">(J291+I291+K291)/C291</f>
        <v>6.8499999999999659</v>
      </c>
      <c r="M291" s="69">
        <f t="shared" ref="M291" si="398">L291*C291</f>
        <v>21919.999999999891</v>
      </c>
    </row>
    <row r="292" spans="1:13" s="63" customFormat="1">
      <c r="A292" s="57">
        <v>43216</v>
      </c>
      <c r="B292" s="58" t="s">
        <v>403</v>
      </c>
      <c r="C292" s="59">
        <v>8000</v>
      </c>
      <c r="D292" s="58" t="s">
        <v>14</v>
      </c>
      <c r="E292" s="58">
        <v>87.5</v>
      </c>
      <c r="F292" s="58">
        <v>88</v>
      </c>
      <c r="G292" s="73"/>
      <c r="H292" s="73"/>
      <c r="I292" s="60">
        <f t="shared" ref="I292:I294" si="399">(IF(D292="SHORT",E292-F292,IF(D292="LONG",F292-E292)))*C292</f>
        <v>4000</v>
      </c>
      <c r="J292" s="61"/>
      <c r="K292" s="61"/>
      <c r="L292" s="61">
        <f t="shared" ref="L292:L294" si="400">(J292+I292+K292)/C292</f>
        <v>0.5</v>
      </c>
      <c r="M292" s="62">
        <f t="shared" ref="M292:M294" si="401">L292*C292</f>
        <v>4000</v>
      </c>
    </row>
    <row r="293" spans="1:13" s="63" customFormat="1">
      <c r="A293" s="57">
        <v>43216</v>
      </c>
      <c r="B293" s="58" t="s">
        <v>405</v>
      </c>
      <c r="C293" s="59">
        <v>800</v>
      </c>
      <c r="D293" s="58" t="s">
        <v>15</v>
      </c>
      <c r="E293" s="58">
        <v>1095.5</v>
      </c>
      <c r="F293" s="58">
        <v>1105.9000000000001</v>
      </c>
      <c r="G293" s="73"/>
      <c r="H293" s="73"/>
      <c r="I293" s="60">
        <f t="shared" si="399"/>
        <v>-8320.0000000000728</v>
      </c>
      <c r="J293" s="61"/>
      <c r="K293" s="61"/>
      <c r="L293" s="61">
        <f t="shared" si="400"/>
        <v>-10.400000000000091</v>
      </c>
      <c r="M293" s="62">
        <f t="shared" si="401"/>
        <v>-8320.0000000000728</v>
      </c>
    </row>
    <row r="294" spans="1:13" s="32" customFormat="1">
      <c r="A294" s="70">
        <v>43216</v>
      </c>
      <c r="B294" s="71" t="s">
        <v>404</v>
      </c>
      <c r="C294" s="72">
        <v>3200</v>
      </c>
      <c r="D294" s="71" t="s">
        <v>14</v>
      </c>
      <c r="E294" s="71">
        <v>147.30000000000001</v>
      </c>
      <c r="F294" s="71">
        <v>148.19999999999999</v>
      </c>
      <c r="G294" s="66">
        <v>149.30000000000001</v>
      </c>
      <c r="H294" s="66">
        <v>150.44999999999999</v>
      </c>
      <c r="I294" s="68">
        <f t="shared" si="399"/>
        <v>2879.9999999999272</v>
      </c>
      <c r="J294" s="67">
        <f t="shared" ref="J294" si="402">(IF(D294="SHORT",IF(G294="",0,F294-G294),IF(D294="LONG",IF(G294="",0,G294-F294))))*C294</f>
        <v>3520.0000000000728</v>
      </c>
      <c r="K294" s="67">
        <f t="shared" ref="K294" si="403">(IF(D294="SHORT",IF(H294="",0,G294-H294),IF(D294="LONG",IF(H294="",0,(H294-G294)))))*C294</f>
        <v>3679.9999999999272</v>
      </c>
      <c r="L294" s="67">
        <f t="shared" si="400"/>
        <v>3.1499999999999773</v>
      </c>
      <c r="M294" s="69">
        <f t="shared" si="401"/>
        <v>10079.999999999927</v>
      </c>
    </row>
    <row r="295" spans="1:13" s="63" customFormat="1">
      <c r="A295" s="57">
        <v>43215</v>
      </c>
      <c r="B295" s="58" t="s">
        <v>403</v>
      </c>
      <c r="C295" s="59">
        <v>8000</v>
      </c>
      <c r="D295" s="58" t="s">
        <v>14</v>
      </c>
      <c r="E295" s="58">
        <v>89.6</v>
      </c>
      <c r="F295" s="58">
        <v>90.15</v>
      </c>
      <c r="G295" s="73"/>
      <c r="H295" s="73"/>
      <c r="I295" s="60">
        <f t="shared" ref="I295:I298" si="404">(IF(D295="SHORT",E295-F295,IF(D295="LONG",F295-E295)))*C295</f>
        <v>4400.0000000000909</v>
      </c>
      <c r="J295" s="61"/>
      <c r="K295" s="61"/>
      <c r="L295" s="61">
        <f t="shared" ref="L295:L298" si="405">(J295+I295+K295)/C295</f>
        <v>0.55000000000001137</v>
      </c>
      <c r="M295" s="62">
        <f t="shared" ref="M295:M298" si="406">L295*C295</f>
        <v>4400.0000000000909</v>
      </c>
    </row>
    <row r="296" spans="1:13" s="63" customFormat="1">
      <c r="A296" s="57">
        <v>43215</v>
      </c>
      <c r="B296" s="58" t="s">
        <v>402</v>
      </c>
      <c r="C296" s="59">
        <v>500</v>
      </c>
      <c r="D296" s="58" t="s">
        <v>15</v>
      </c>
      <c r="E296" s="58">
        <v>1091.75</v>
      </c>
      <c r="F296" s="58">
        <v>1085.95</v>
      </c>
      <c r="G296" s="73"/>
      <c r="H296" s="73"/>
      <c r="I296" s="60">
        <f t="shared" si="404"/>
        <v>2899.9999999999773</v>
      </c>
      <c r="J296" s="61"/>
      <c r="K296" s="61"/>
      <c r="L296" s="61">
        <f t="shared" si="405"/>
        <v>5.7999999999999545</v>
      </c>
      <c r="M296" s="62">
        <f t="shared" si="406"/>
        <v>2899.9999999999773</v>
      </c>
    </row>
    <row r="297" spans="1:13" s="63" customFormat="1">
      <c r="A297" s="57">
        <v>43215</v>
      </c>
      <c r="B297" s="58" t="s">
        <v>376</v>
      </c>
      <c r="C297" s="59">
        <v>3500</v>
      </c>
      <c r="D297" s="58" t="s">
        <v>15</v>
      </c>
      <c r="E297" s="58">
        <v>154.5</v>
      </c>
      <c r="F297" s="58">
        <v>153.44999999999999</v>
      </c>
      <c r="G297" s="73"/>
      <c r="H297" s="73"/>
      <c r="I297" s="60">
        <f t="shared" si="404"/>
        <v>3675.00000000004</v>
      </c>
      <c r="J297" s="61"/>
      <c r="K297" s="61"/>
      <c r="L297" s="61">
        <f t="shared" si="405"/>
        <v>1.0500000000000114</v>
      </c>
      <c r="M297" s="62">
        <f t="shared" si="406"/>
        <v>3675.00000000004</v>
      </c>
    </row>
    <row r="298" spans="1:13" s="63" customFormat="1">
      <c r="A298" s="57">
        <v>43215</v>
      </c>
      <c r="B298" s="58" t="s">
        <v>353</v>
      </c>
      <c r="C298" s="59">
        <v>1500</v>
      </c>
      <c r="D298" s="58" t="s">
        <v>14</v>
      </c>
      <c r="E298" s="58">
        <v>967.2</v>
      </c>
      <c r="F298" s="58">
        <v>958</v>
      </c>
      <c r="G298" s="73"/>
      <c r="H298" s="73"/>
      <c r="I298" s="60">
        <f t="shared" si="404"/>
        <v>-13800.000000000069</v>
      </c>
      <c r="J298" s="61"/>
      <c r="K298" s="61"/>
      <c r="L298" s="61">
        <f t="shared" si="405"/>
        <v>-9.2000000000000455</v>
      </c>
      <c r="M298" s="62">
        <f t="shared" si="406"/>
        <v>-13800.000000000069</v>
      </c>
    </row>
    <row r="299" spans="1:13" s="63" customFormat="1">
      <c r="A299" s="57">
        <v>43214</v>
      </c>
      <c r="B299" s="58" t="s">
        <v>158</v>
      </c>
      <c r="C299" s="59">
        <v>625</v>
      </c>
      <c r="D299" s="58" t="s">
        <v>15</v>
      </c>
      <c r="E299" s="58">
        <v>1331.6</v>
      </c>
      <c r="F299" s="58">
        <v>1323.6</v>
      </c>
      <c r="G299" s="73">
        <v>1313.65</v>
      </c>
      <c r="H299" s="73"/>
      <c r="I299" s="60">
        <f t="shared" ref="I299" si="407">(IF(D299="SHORT",E299-F299,IF(D299="LONG",F299-E299)))*C299</f>
        <v>5000</v>
      </c>
      <c r="J299" s="61">
        <f t="shared" ref="J299" si="408">(IF(D299="SHORT",IF(G299="",0,F299-G299),IF(D299="LONG",IF(G299="",0,G299-F299))))*C299</f>
        <v>6218.7499999998863</v>
      </c>
      <c r="K299" s="61"/>
      <c r="L299" s="61">
        <f t="shared" ref="L299" si="409">(J299+I299+K299)/C299</f>
        <v>17.949999999999818</v>
      </c>
      <c r="M299" s="62">
        <f t="shared" ref="M299" si="410">L299*C299</f>
        <v>11218.749999999887</v>
      </c>
    </row>
    <row r="300" spans="1:13" s="63" customFormat="1">
      <c r="A300" s="57">
        <v>43214</v>
      </c>
      <c r="B300" s="58" t="s">
        <v>401</v>
      </c>
      <c r="C300" s="59">
        <v>500</v>
      </c>
      <c r="D300" s="58" t="s">
        <v>14</v>
      </c>
      <c r="E300" s="58">
        <v>1930.6</v>
      </c>
      <c r="F300" s="58">
        <v>1931.25</v>
      </c>
      <c r="G300" s="73"/>
      <c r="H300" s="73"/>
      <c r="I300" s="60">
        <f t="shared" ref="I300:I303" si="411">(IF(D300="SHORT",E300-F300,IF(D300="LONG",F300-E300)))*C300</f>
        <v>325.00000000004547</v>
      </c>
      <c r="J300" s="61"/>
      <c r="K300" s="61"/>
      <c r="L300" s="61">
        <f t="shared" ref="L300:L303" si="412">(J300+I300+K300)/C300</f>
        <v>0.65000000000009095</v>
      </c>
      <c r="M300" s="62">
        <f t="shared" ref="M300:M303" si="413">L300*C300</f>
        <v>325.00000000004547</v>
      </c>
    </row>
    <row r="301" spans="1:13" s="63" customFormat="1">
      <c r="A301" s="57">
        <v>43214</v>
      </c>
      <c r="B301" s="58" t="s">
        <v>397</v>
      </c>
      <c r="C301" s="59">
        <v>800</v>
      </c>
      <c r="D301" s="58" t="s">
        <v>14</v>
      </c>
      <c r="E301" s="58">
        <v>1216</v>
      </c>
      <c r="F301" s="58">
        <v>1204.4000000000001</v>
      </c>
      <c r="G301" s="73"/>
      <c r="H301" s="73"/>
      <c r="I301" s="60">
        <f>(IF(D301="SHORT",E301-F301,IF(D301="LONG",F301-E301)))*C301</f>
        <v>-9279.9999999999272</v>
      </c>
      <c r="J301" s="61"/>
      <c r="K301" s="61"/>
      <c r="L301" s="61">
        <f t="shared" si="412"/>
        <v>-11.599999999999909</v>
      </c>
      <c r="M301" s="62">
        <f t="shared" si="413"/>
        <v>-9279.9999999999272</v>
      </c>
    </row>
    <row r="302" spans="1:13" s="63" customFormat="1">
      <c r="A302" s="57">
        <v>43214</v>
      </c>
      <c r="B302" s="58" t="s">
        <v>400</v>
      </c>
      <c r="C302" s="59">
        <v>1600</v>
      </c>
      <c r="D302" s="58" t="s">
        <v>14</v>
      </c>
      <c r="E302" s="58">
        <v>397.3</v>
      </c>
      <c r="F302" s="58">
        <v>400.45</v>
      </c>
      <c r="G302" s="73">
        <v>403.9</v>
      </c>
      <c r="H302" s="73"/>
      <c r="I302" s="60">
        <f t="shared" si="411"/>
        <v>5039.9999999999636</v>
      </c>
      <c r="J302" s="61">
        <f t="shared" ref="J302:J303" si="414">(IF(D302="SHORT",IF(G302="",0,F302-G302),IF(D302="LONG",IF(G302="",0,G302-F302))))*C302</f>
        <v>5519.9999999999818</v>
      </c>
      <c r="K302" s="61"/>
      <c r="L302" s="61">
        <f t="shared" si="412"/>
        <v>6.5999999999999659</v>
      </c>
      <c r="M302" s="62">
        <f t="shared" si="413"/>
        <v>10559.999999999945</v>
      </c>
    </row>
    <row r="303" spans="1:13" s="32" customFormat="1">
      <c r="A303" s="70">
        <v>43214</v>
      </c>
      <c r="B303" s="71" t="s">
        <v>399</v>
      </c>
      <c r="C303" s="72">
        <v>1000</v>
      </c>
      <c r="D303" s="71" t="s">
        <v>14</v>
      </c>
      <c r="E303" s="71">
        <v>943</v>
      </c>
      <c r="F303" s="71">
        <v>949.1</v>
      </c>
      <c r="G303" s="66">
        <v>956.75</v>
      </c>
      <c r="H303" s="66">
        <v>964.4</v>
      </c>
      <c r="I303" s="68">
        <f t="shared" si="411"/>
        <v>6100.0000000000227</v>
      </c>
      <c r="J303" s="67">
        <f t="shared" si="414"/>
        <v>7649.9999999999773</v>
      </c>
      <c r="K303" s="67">
        <f t="shared" ref="K303" si="415">(IF(D303="SHORT",IF(H303="",0,G303-H303),IF(D303="LONG",IF(H303="",0,(H303-G303)))))*C303</f>
        <v>7649.9999999999773</v>
      </c>
      <c r="L303" s="67">
        <f t="shared" si="412"/>
        <v>21.399999999999977</v>
      </c>
      <c r="M303" s="69">
        <f t="shared" si="413"/>
        <v>21399.999999999978</v>
      </c>
    </row>
    <row r="304" spans="1:13" s="32" customFormat="1">
      <c r="A304" s="70">
        <v>43213</v>
      </c>
      <c r="B304" s="71" t="s">
        <v>372</v>
      </c>
      <c r="C304" s="72">
        <v>300</v>
      </c>
      <c r="D304" s="71" t="s">
        <v>14</v>
      </c>
      <c r="E304" s="71">
        <v>1841.6</v>
      </c>
      <c r="F304" s="71">
        <v>1852.65</v>
      </c>
      <c r="G304" s="66">
        <v>1868.4</v>
      </c>
      <c r="H304" s="66">
        <v>1882.4</v>
      </c>
      <c r="I304" s="68">
        <f t="shared" ref="I304" si="416">(IF(D304="SHORT",E304-F304,IF(D304="LONG",F304-E304)))*C304</f>
        <v>3315.0000000000546</v>
      </c>
      <c r="J304" s="67">
        <f t="shared" ref="J304" si="417">(IF(D304="SHORT",IF(G304="",0,F304-G304),IF(D304="LONG",IF(G304="",0,G304-F304))))*C304</f>
        <v>4725</v>
      </c>
      <c r="K304" s="67">
        <f t="shared" ref="K304" si="418">(IF(D304="SHORT",IF(H304="",0,G304-H304),IF(D304="LONG",IF(H304="",0,(H304-G304)))))*C304</f>
        <v>4200</v>
      </c>
      <c r="L304" s="67">
        <f t="shared" ref="L304" si="419">(J304+I304+K304)/C304</f>
        <v>40.800000000000182</v>
      </c>
      <c r="M304" s="69">
        <f t="shared" ref="M304" si="420">L304*C304</f>
        <v>12240.000000000055</v>
      </c>
    </row>
    <row r="305" spans="1:13" s="63" customFormat="1" ht="15.75" customHeight="1">
      <c r="A305" s="57">
        <v>43213</v>
      </c>
      <c r="B305" s="58" t="s">
        <v>398</v>
      </c>
      <c r="C305" s="59">
        <v>1400</v>
      </c>
      <c r="D305" s="58" t="s">
        <v>14</v>
      </c>
      <c r="E305" s="58">
        <v>461.5</v>
      </c>
      <c r="F305" s="58">
        <v>464.3</v>
      </c>
      <c r="G305" s="73"/>
      <c r="H305" s="73"/>
      <c r="I305" s="60">
        <f t="shared" ref="I305" si="421">(IF(D305="SHORT",E305-F305,IF(D305="LONG",F305-E305)))*C305</f>
        <v>3920.0000000000159</v>
      </c>
      <c r="J305" s="61"/>
      <c r="K305" s="61"/>
      <c r="L305" s="61">
        <f t="shared" ref="L305" si="422">(J305+I305+K305)/C305</f>
        <v>2.8000000000000114</v>
      </c>
      <c r="M305" s="62">
        <f t="shared" ref="M305" si="423">L305*C305</f>
        <v>3920.0000000000159</v>
      </c>
    </row>
    <row r="306" spans="1:13" s="63" customFormat="1" ht="15.75" customHeight="1">
      <c r="A306" s="57">
        <v>43210</v>
      </c>
      <c r="B306" s="58" t="s">
        <v>397</v>
      </c>
      <c r="C306" s="59">
        <v>800</v>
      </c>
      <c r="D306" s="58" t="s">
        <v>15</v>
      </c>
      <c r="E306" s="58">
        <v>1122.8499999999999</v>
      </c>
      <c r="F306" s="58">
        <v>1131.55</v>
      </c>
      <c r="G306" s="73"/>
      <c r="H306" s="73"/>
      <c r="I306" s="60">
        <f t="shared" ref="I306:I308" si="424">(IF(D306="SHORT",E306-F306,IF(D306="LONG",F306-E306)))*C306</f>
        <v>-6960.0000000000364</v>
      </c>
      <c r="J306" s="61"/>
      <c r="K306" s="61"/>
      <c r="L306" s="61">
        <f t="shared" ref="L306:L308" si="425">(J306+I306+K306)/C306</f>
        <v>-8.7000000000000455</v>
      </c>
      <c r="M306" s="62">
        <f t="shared" ref="M306:M308" si="426">L306*C306</f>
        <v>-6960.0000000000364</v>
      </c>
    </row>
    <row r="307" spans="1:13" s="63" customFormat="1" ht="15.75" customHeight="1">
      <c r="A307" s="57">
        <v>43210</v>
      </c>
      <c r="B307" s="58" t="s">
        <v>396</v>
      </c>
      <c r="C307" s="59">
        <v>7000</v>
      </c>
      <c r="D307" s="58" t="s">
        <v>15</v>
      </c>
      <c r="E307" s="58">
        <v>77.599999999999994</v>
      </c>
      <c r="F307" s="58">
        <v>77.099999999999994</v>
      </c>
      <c r="G307" s="73"/>
      <c r="H307" s="73"/>
      <c r="I307" s="60">
        <f t="shared" si="424"/>
        <v>3500</v>
      </c>
      <c r="J307" s="61"/>
      <c r="K307" s="61"/>
      <c r="L307" s="61">
        <f t="shared" si="425"/>
        <v>0.5</v>
      </c>
      <c r="M307" s="62">
        <f t="shared" si="426"/>
        <v>3500</v>
      </c>
    </row>
    <row r="308" spans="1:13" s="63" customFormat="1" ht="15.75" customHeight="1">
      <c r="A308" s="57">
        <v>43210</v>
      </c>
      <c r="B308" s="58" t="s">
        <v>395</v>
      </c>
      <c r="C308" s="59">
        <v>3500</v>
      </c>
      <c r="D308" s="58" t="s">
        <v>14</v>
      </c>
      <c r="E308" s="58">
        <v>68.099999999999994</v>
      </c>
      <c r="F308" s="58">
        <v>68.55</v>
      </c>
      <c r="G308" s="73"/>
      <c r="H308" s="73"/>
      <c r="I308" s="60">
        <f t="shared" si="424"/>
        <v>1575.00000000001</v>
      </c>
      <c r="J308" s="61"/>
      <c r="K308" s="61"/>
      <c r="L308" s="61">
        <f t="shared" si="425"/>
        <v>0.45000000000000284</v>
      </c>
      <c r="M308" s="62">
        <f t="shared" si="426"/>
        <v>1575.00000000001</v>
      </c>
    </row>
    <row r="309" spans="1:13" s="63" customFormat="1" ht="15.75" customHeight="1">
      <c r="A309" s="57">
        <v>43209</v>
      </c>
      <c r="B309" s="58" t="s">
        <v>392</v>
      </c>
      <c r="C309" s="59">
        <v>2500</v>
      </c>
      <c r="D309" s="58" t="s">
        <v>15</v>
      </c>
      <c r="E309" s="58">
        <v>269.89999999999998</v>
      </c>
      <c r="F309" s="58">
        <v>265.60000000000002</v>
      </c>
      <c r="G309" s="73"/>
      <c r="H309" s="73"/>
      <c r="I309" s="60">
        <f t="shared" ref="I309" si="427">(IF(D309="SHORT",E309-F309,IF(D309="LONG",F309-E309)))*C309</f>
        <v>10749.999999999887</v>
      </c>
      <c r="J309" s="61"/>
      <c r="K309" s="61"/>
      <c r="L309" s="61">
        <f t="shared" ref="L309" si="428">(J309+I309+K309)/C309</f>
        <v>4.2999999999999545</v>
      </c>
      <c r="M309" s="62">
        <f t="shared" ref="M309" si="429">L309*C309</f>
        <v>10749.999999999887</v>
      </c>
    </row>
    <row r="310" spans="1:13" s="32" customFormat="1">
      <c r="A310" s="70">
        <v>43209</v>
      </c>
      <c r="B310" s="71" t="s">
        <v>377</v>
      </c>
      <c r="C310" s="72">
        <v>4500</v>
      </c>
      <c r="D310" s="71" t="s">
        <v>14</v>
      </c>
      <c r="E310" s="71">
        <v>127.5</v>
      </c>
      <c r="F310" s="71">
        <v>128.25</v>
      </c>
      <c r="G310" s="66">
        <v>129.25</v>
      </c>
      <c r="H310" s="66">
        <v>130.19999999999999</v>
      </c>
      <c r="I310" s="68">
        <f t="shared" ref="I310:I312" si="430">(IF(D310="SHORT",E310-F310,IF(D310="LONG",F310-E310)))*C310</f>
        <v>3375</v>
      </c>
      <c r="J310" s="67">
        <f t="shared" ref="J310" si="431">(IF(D310="SHORT",IF(G310="",0,F310-G310),IF(D310="LONG",IF(G310="",0,G310-F310))))*C310</f>
        <v>4500</v>
      </c>
      <c r="K310" s="67">
        <f t="shared" ref="K310" si="432">(IF(D310="SHORT",IF(H310="",0,G310-H310),IF(D310="LONG",IF(H310="",0,(H310-G310)))))*C310</f>
        <v>4274.9999999999491</v>
      </c>
      <c r="L310" s="67">
        <f t="shared" ref="L310:L312" si="433">(J310+I310+K310)/C310</f>
        <v>2.6999999999999886</v>
      </c>
      <c r="M310" s="69">
        <f t="shared" ref="M310:M312" si="434">L310*C310</f>
        <v>12149.999999999949</v>
      </c>
    </row>
    <row r="311" spans="1:13" s="63" customFormat="1" ht="15.75" customHeight="1">
      <c r="A311" s="57">
        <v>43208</v>
      </c>
      <c r="B311" s="58" t="s">
        <v>393</v>
      </c>
      <c r="C311" s="59">
        <v>600</v>
      </c>
      <c r="D311" s="58" t="s">
        <v>14</v>
      </c>
      <c r="E311" s="58">
        <v>901.8</v>
      </c>
      <c r="F311" s="58">
        <v>907.25</v>
      </c>
      <c r="G311" s="73"/>
      <c r="H311" s="73"/>
      <c r="I311" s="60">
        <f t="shared" si="430"/>
        <v>3270.0000000000273</v>
      </c>
      <c r="J311" s="61"/>
      <c r="K311" s="61"/>
      <c r="L311" s="61">
        <f t="shared" si="433"/>
        <v>5.4500000000000455</v>
      </c>
      <c r="M311" s="62">
        <f t="shared" si="434"/>
        <v>3270.0000000000273</v>
      </c>
    </row>
    <row r="312" spans="1:13" s="63" customFormat="1" ht="15.75" customHeight="1">
      <c r="A312" s="57">
        <v>43208</v>
      </c>
      <c r="B312" s="58" t="s">
        <v>394</v>
      </c>
      <c r="C312" s="59">
        <v>250</v>
      </c>
      <c r="D312" s="58" t="s">
        <v>15</v>
      </c>
      <c r="E312" s="58">
        <v>2160.6</v>
      </c>
      <c r="F312" s="58">
        <v>2181.15</v>
      </c>
      <c r="G312" s="73"/>
      <c r="H312" s="73"/>
      <c r="I312" s="60">
        <f t="shared" si="430"/>
        <v>-5137.5000000000455</v>
      </c>
      <c r="J312" s="61"/>
      <c r="K312" s="61"/>
      <c r="L312" s="61">
        <f t="shared" si="433"/>
        <v>-20.550000000000182</v>
      </c>
      <c r="M312" s="62">
        <f t="shared" si="434"/>
        <v>-5137.5000000000455</v>
      </c>
    </row>
    <row r="313" spans="1:13" s="63" customFormat="1" ht="15.75" customHeight="1">
      <c r="A313" s="57">
        <v>43208</v>
      </c>
      <c r="B313" s="58" t="s">
        <v>391</v>
      </c>
      <c r="C313" s="59">
        <v>1700</v>
      </c>
      <c r="D313" s="58" t="s">
        <v>14</v>
      </c>
      <c r="E313" s="58">
        <v>385.95</v>
      </c>
      <c r="F313" s="58">
        <v>388.3</v>
      </c>
      <c r="G313" s="73">
        <v>391.2</v>
      </c>
      <c r="H313" s="73"/>
      <c r="I313" s="60">
        <f t="shared" ref="I313" si="435">(IF(D313="SHORT",E313-F313,IF(D313="LONG",F313-E313)))*C313</f>
        <v>3995.0000000000387</v>
      </c>
      <c r="J313" s="61">
        <f t="shared" ref="J313" si="436">(IF(D313="SHORT",IF(G313="",0,F313-G313),IF(D313="LONG",IF(G313="",0,G313-F313))))*C313</f>
        <v>4929.9999999999618</v>
      </c>
      <c r="K313" s="61"/>
      <c r="L313" s="61">
        <f t="shared" ref="L313" si="437">(J313+I313+K313)/C313</f>
        <v>5.25</v>
      </c>
      <c r="M313" s="62">
        <f t="shared" ref="M313" si="438">L313*C313</f>
        <v>8925</v>
      </c>
    </row>
    <row r="314" spans="1:13" s="63" customFormat="1" ht="15.75" customHeight="1">
      <c r="A314" s="57">
        <v>43207</v>
      </c>
      <c r="B314" s="58" t="s">
        <v>377</v>
      </c>
      <c r="C314" s="59">
        <v>4500</v>
      </c>
      <c r="D314" s="58" t="s">
        <v>15</v>
      </c>
      <c r="E314" s="58">
        <v>128.80000000000001</v>
      </c>
      <c r="F314" s="58">
        <v>128.1</v>
      </c>
      <c r="G314" s="73"/>
      <c r="H314" s="73"/>
      <c r="I314" s="60">
        <f t="shared" ref="I314:I315" si="439">(IF(D314="SHORT",E314-F314,IF(D314="LONG",F314-E314)))*C314</f>
        <v>3150.0000000000769</v>
      </c>
      <c r="J314" s="61"/>
      <c r="K314" s="61"/>
      <c r="L314" s="61">
        <f t="shared" ref="L314:L315" si="440">(J314+I314+K314)/C314</f>
        <v>0.70000000000001705</v>
      </c>
      <c r="M314" s="62">
        <f t="shared" ref="M314:M315" si="441">L314*C314</f>
        <v>3150.0000000000769</v>
      </c>
    </row>
    <row r="315" spans="1:13" s="63" customFormat="1" ht="15.75" customHeight="1">
      <c r="A315" s="57">
        <v>43207</v>
      </c>
      <c r="B315" s="58" t="s">
        <v>390</v>
      </c>
      <c r="C315" s="59">
        <v>2000</v>
      </c>
      <c r="D315" s="58" t="s">
        <v>15</v>
      </c>
      <c r="E315" s="58">
        <v>547.70000000000005</v>
      </c>
      <c r="F315" s="58">
        <v>552.9</v>
      </c>
      <c r="G315" s="73"/>
      <c r="H315" s="73"/>
      <c r="I315" s="60">
        <f t="shared" si="439"/>
        <v>-10399.999999999864</v>
      </c>
      <c r="J315" s="61"/>
      <c r="K315" s="61"/>
      <c r="L315" s="61">
        <f t="shared" si="440"/>
        <v>-5.1999999999999318</v>
      </c>
      <c r="M315" s="62">
        <f t="shared" si="441"/>
        <v>-10399.999999999864</v>
      </c>
    </row>
    <row r="316" spans="1:13" s="63" customFormat="1" ht="15.75" customHeight="1">
      <c r="A316" s="57">
        <v>43206</v>
      </c>
      <c r="B316" s="58" t="s">
        <v>388</v>
      </c>
      <c r="C316" s="59">
        <v>3000</v>
      </c>
      <c r="D316" s="58" t="s">
        <v>14</v>
      </c>
      <c r="E316" s="58">
        <v>296.89999999999998</v>
      </c>
      <c r="F316" s="58">
        <v>298.75</v>
      </c>
      <c r="G316" s="73"/>
      <c r="H316" s="73"/>
      <c r="I316" s="60">
        <f t="shared" ref="I316:I317" si="442">(IF(D316="SHORT",E316-F316,IF(D316="LONG",F316-E316)))*C316</f>
        <v>5550.0000000000682</v>
      </c>
      <c r="J316" s="61"/>
      <c r="K316" s="61"/>
      <c r="L316" s="61">
        <f t="shared" ref="L316:L317" si="443">(J316+I316+K316)/C316</f>
        <v>1.8500000000000227</v>
      </c>
      <c r="M316" s="62">
        <f t="shared" ref="M316:M317" si="444">L316*C316</f>
        <v>5550.0000000000682</v>
      </c>
    </row>
    <row r="317" spans="1:13" s="63" customFormat="1" ht="15.75" customHeight="1">
      <c r="A317" s="57">
        <v>43206</v>
      </c>
      <c r="B317" s="58" t="s">
        <v>377</v>
      </c>
      <c r="C317" s="59">
        <v>4500</v>
      </c>
      <c r="D317" s="58" t="s">
        <v>14</v>
      </c>
      <c r="E317" s="58">
        <v>129</v>
      </c>
      <c r="F317" s="58">
        <v>129.25</v>
      </c>
      <c r="G317" s="73"/>
      <c r="H317" s="73"/>
      <c r="I317" s="60">
        <f t="shared" si="442"/>
        <v>1125</v>
      </c>
      <c r="J317" s="61"/>
      <c r="K317" s="61"/>
      <c r="L317" s="61">
        <f t="shared" si="443"/>
        <v>0.25</v>
      </c>
      <c r="M317" s="62">
        <f t="shared" si="444"/>
        <v>1125</v>
      </c>
    </row>
    <row r="318" spans="1:13" s="32" customFormat="1">
      <c r="A318" s="70">
        <v>43206</v>
      </c>
      <c r="B318" s="71" t="s">
        <v>387</v>
      </c>
      <c r="C318" s="72">
        <v>1000</v>
      </c>
      <c r="D318" s="71" t="s">
        <v>14</v>
      </c>
      <c r="E318" s="71">
        <v>662</v>
      </c>
      <c r="F318" s="71">
        <v>665.9</v>
      </c>
      <c r="G318" s="66">
        <v>671</v>
      </c>
      <c r="H318" s="66">
        <v>676</v>
      </c>
      <c r="I318" s="68">
        <f t="shared" ref="I318:I319" si="445">(IF(D318="SHORT",E318-F318,IF(D318="LONG",F318-E318)))*C318</f>
        <v>3899.9999999999773</v>
      </c>
      <c r="J318" s="67">
        <f t="shared" ref="J318" si="446">(IF(D318="SHORT",IF(G318="",0,F318-G318),IF(D318="LONG",IF(G318="",0,G318-F318))))*C318</f>
        <v>5100.0000000000227</v>
      </c>
      <c r="K318" s="67">
        <f t="shared" ref="K318" si="447">(IF(D318="SHORT",IF(H318="",0,G318-H318),IF(D318="LONG",IF(H318="",0,(H318-G318)))))*C318</f>
        <v>5000</v>
      </c>
      <c r="L318" s="67">
        <f t="shared" ref="L318:L319" si="448">(J318+I318+K318)/C318</f>
        <v>14</v>
      </c>
      <c r="M318" s="69">
        <f t="shared" ref="M318:M319" si="449">L318*C318</f>
        <v>14000</v>
      </c>
    </row>
    <row r="319" spans="1:13" s="63" customFormat="1" ht="15.75" customHeight="1">
      <c r="A319" s="57">
        <v>43203</v>
      </c>
      <c r="B319" s="58" t="s">
        <v>389</v>
      </c>
      <c r="C319" s="59">
        <v>1300</v>
      </c>
      <c r="D319" s="58" t="s">
        <v>14</v>
      </c>
      <c r="E319" s="58">
        <v>576.5</v>
      </c>
      <c r="F319" s="58">
        <v>579.95000000000005</v>
      </c>
      <c r="G319" s="73"/>
      <c r="H319" s="73"/>
      <c r="I319" s="60">
        <f t="shared" si="445"/>
        <v>4485.0000000000591</v>
      </c>
      <c r="J319" s="61"/>
      <c r="K319" s="61"/>
      <c r="L319" s="61">
        <f t="shared" si="448"/>
        <v>3.4500000000000455</v>
      </c>
      <c r="M319" s="62">
        <f t="shared" si="449"/>
        <v>4485.0000000000591</v>
      </c>
    </row>
    <row r="320" spans="1:13" s="63" customFormat="1" ht="15.75" customHeight="1">
      <c r="A320" s="57">
        <v>43203</v>
      </c>
      <c r="B320" s="58" t="s">
        <v>351</v>
      </c>
      <c r="C320" s="59">
        <v>600</v>
      </c>
      <c r="D320" s="58" t="s">
        <v>15</v>
      </c>
      <c r="E320" s="58">
        <v>1140</v>
      </c>
      <c r="F320" s="58">
        <v>1137</v>
      </c>
      <c r="G320" s="73"/>
      <c r="H320" s="73"/>
      <c r="I320" s="60">
        <f t="shared" ref="I320:I322" si="450">(IF(D320="SHORT",E320-F320,IF(D320="LONG",F320-E320)))*C320</f>
        <v>1800</v>
      </c>
      <c r="J320" s="61"/>
      <c r="K320" s="61"/>
      <c r="L320" s="61">
        <f t="shared" ref="L320:L322" si="451">(J320+I320+K320)/C320</f>
        <v>3</v>
      </c>
      <c r="M320" s="62">
        <f t="shared" ref="M320:M322" si="452">L320*C320</f>
        <v>1800</v>
      </c>
    </row>
    <row r="321" spans="1:13" s="63" customFormat="1" ht="15.75" customHeight="1">
      <c r="A321" s="57">
        <v>43203</v>
      </c>
      <c r="B321" s="58" t="s">
        <v>96</v>
      </c>
      <c r="C321" s="59">
        <v>5000</v>
      </c>
      <c r="D321" s="58" t="s">
        <v>14</v>
      </c>
      <c r="E321" s="58">
        <v>211.3</v>
      </c>
      <c r="F321" s="58">
        <v>209.25</v>
      </c>
      <c r="G321" s="73"/>
      <c r="H321" s="73"/>
      <c r="I321" s="60">
        <f t="shared" si="450"/>
        <v>-10250.000000000056</v>
      </c>
      <c r="J321" s="61"/>
      <c r="K321" s="61"/>
      <c r="L321" s="61">
        <f t="shared" si="451"/>
        <v>-2.0500000000000114</v>
      </c>
      <c r="M321" s="62">
        <f t="shared" si="452"/>
        <v>-10250.000000000056</v>
      </c>
    </row>
    <row r="322" spans="1:13" s="63" customFormat="1" ht="15.75" customHeight="1">
      <c r="A322" s="57">
        <v>43203</v>
      </c>
      <c r="B322" s="58" t="s">
        <v>386</v>
      </c>
      <c r="C322" s="59">
        <v>4000</v>
      </c>
      <c r="D322" s="58" t="s">
        <v>14</v>
      </c>
      <c r="E322" s="58">
        <v>100.05</v>
      </c>
      <c r="F322" s="58">
        <v>100.7</v>
      </c>
      <c r="G322" s="73"/>
      <c r="H322" s="73"/>
      <c r="I322" s="60">
        <f t="shared" si="450"/>
        <v>2600.0000000000227</v>
      </c>
      <c r="J322" s="61"/>
      <c r="K322" s="61"/>
      <c r="L322" s="61">
        <f t="shared" si="451"/>
        <v>0.65000000000000568</v>
      </c>
      <c r="M322" s="62">
        <f t="shared" si="452"/>
        <v>2600.0000000000227</v>
      </c>
    </row>
    <row r="323" spans="1:13" s="63" customFormat="1" ht="15.75" customHeight="1">
      <c r="A323" s="57">
        <v>43202</v>
      </c>
      <c r="B323" s="58" t="s">
        <v>371</v>
      </c>
      <c r="C323" s="59">
        <v>3750</v>
      </c>
      <c r="D323" s="58" t="s">
        <v>15</v>
      </c>
      <c r="E323" s="58">
        <v>181.85</v>
      </c>
      <c r="F323" s="58">
        <v>182.9</v>
      </c>
      <c r="G323" s="73"/>
      <c r="H323" s="73"/>
      <c r="I323" s="60">
        <f t="shared" ref="I323:I325" si="453">(IF(D323="SHORT",E323-F323,IF(D323="LONG",F323-E323)))*C323</f>
        <v>-3937.5000000000427</v>
      </c>
      <c r="J323" s="61"/>
      <c r="K323" s="61"/>
      <c r="L323" s="61">
        <f t="shared" ref="L323:L325" si="454">(J323+I323+K323)/C323</f>
        <v>-1.0500000000000114</v>
      </c>
      <c r="M323" s="62">
        <f t="shared" ref="M323:M325" si="455">L323*C323</f>
        <v>-3937.5000000000427</v>
      </c>
    </row>
    <row r="324" spans="1:13" s="63" customFormat="1" ht="15.75" customHeight="1">
      <c r="A324" s="57">
        <v>43202</v>
      </c>
      <c r="B324" s="58" t="s">
        <v>354</v>
      </c>
      <c r="C324" s="59">
        <v>1200</v>
      </c>
      <c r="D324" s="58" t="s">
        <v>14</v>
      </c>
      <c r="E324" s="58">
        <v>623.79999999999995</v>
      </c>
      <c r="F324" s="58">
        <v>627.5</v>
      </c>
      <c r="G324" s="73">
        <v>632.25</v>
      </c>
      <c r="H324" s="73"/>
      <c r="I324" s="60">
        <f t="shared" si="453"/>
        <v>4440.0000000000546</v>
      </c>
      <c r="J324" s="61">
        <f t="shared" ref="J324" si="456">(IF(D324="SHORT",IF(G324="",0,F324-G324),IF(D324="LONG",IF(G324="",0,G324-F324))))*C324</f>
        <v>5700</v>
      </c>
      <c r="K324" s="61"/>
      <c r="L324" s="61">
        <f t="shared" si="454"/>
        <v>8.4500000000000455</v>
      </c>
      <c r="M324" s="62">
        <f t="shared" si="455"/>
        <v>10140.000000000055</v>
      </c>
    </row>
    <row r="325" spans="1:13" s="63" customFormat="1" ht="15.75" customHeight="1">
      <c r="A325" s="57">
        <v>43202</v>
      </c>
      <c r="B325" s="58" t="s">
        <v>385</v>
      </c>
      <c r="C325" s="59">
        <v>6000</v>
      </c>
      <c r="D325" s="58" t="s">
        <v>14</v>
      </c>
      <c r="E325" s="58">
        <v>121.7</v>
      </c>
      <c r="F325" s="58">
        <v>122.45</v>
      </c>
      <c r="G325" s="73"/>
      <c r="H325" s="73"/>
      <c r="I325" s="60">
        <f t="shared" si="453"/>
        <v>4500</v>
      </c>
      <c r="J325" s="61"/>
      <c r="K325" s="61"/>
      <c r="L325" s="61">
        <f t="shared" si="454"/>
        <v>0.75</v>
      </c>
      <c r="M325" s="62">
        <f t="shared" si="455"/>
        <v>4500</v>
      </c>
    </row>
    <row r="326" spans="1:13" s="63" customFormat="1">
      <c r="A326" s="57">
        <v>43201</v>
      </c>
      <c r="B326" s="58" t="s">
        <v>384</v>
      </c>
      <c r="C326" s="59">
        <v>500</v>
      </c>
      <c r="D326" s="58" t="s">
        <v>15</v>
      </c>
      <c r="E326" s="58">
        <v>1385.5</v>
      </c>
      <c r="F326" s="58">
        <v>1379</v>
      </c>
      <c r="G326" s="73"/>
      <c r="H326" s="73"/>
      <c r="I326" s="60">
        <f t="shared" ref="I326:I328" si="457">(IF(D326="SHORT",E326-F326,IF(D326="LONG",F326-E326)))*C326</f>
        <v>3250</v>
      </c>
      <c r="J326" s="61"/>
      <c r="K326" s="61"/>
      <c r="L326" s="61">
        <f t="shared" ref="L326:L328" si="458">(J326+I326+K326)/C326</f>
        <v>6.5</v>
      </c>
      <c r="M326" s="62">
        <f t="shared" ref="M326:M328" si="459">L326*C326</f>
        <v>3250</v>
      </c>
    </row>
    <row r="327" spans="1:13" s="63" customFormat="1" ht="15.75" customHeight="1">
      <c r="A327" s="57">
        <v>43201</v>
      </c>
      <c r="B327" s="58" t="s">
        <v>383</v>
      </c>
      <c r="C327" s="59">
        <v>2500</v>
      </c>
      <c r="D327" s="58" t="s">
        <v>14</v>
      </c>
      <c r="E327" s="58">
        <v>340.45</v>
      </c>
      <c r="F327" s="58">
        <v>342.5</v>
      </c>
      <c r="G327" s="73">
        <v>345.1</v>
      </c>
      <c r="H327" s="73"/>
      <c r="I327" s="60">
        <f t="shared" si="457"/>
        <v>5125.0000000000282</v>
      </c>
      <c r="J327" s="61">
        <f t="shared" ref="J327:J328" si="460">(IF(D327="SHORT",IF(G327="",0,F327-G327),IF(D327="LONG",IF(G327="",0,G327-F327))))*C327</f>
        <v>6500.0000000000564</v>
      </c>
      <c r="K327" s="61"/>
      <c r="L327" s="61">
        <f t="shared" si="458"/>
        <v>4.6500000000000332</v>
      </c>
      <c r="M327" s="62">
        <f t="shared" si="459"/>
        <v>11625.000000000084</v>
      </c>
    </row>
    <row r="328" spans="1:13" s="63" customFormat="1">
      <c r="A328" s="57">
        <v>43200</v>
      </c>
      <c r="B328" s="58" t="s">
        <v>353</v>
      </c>
      <c r="C328" s="59">
        <v>1500</v>
      </c>
      <c r="D328" s="58" t="s">
        <v>14</v>
      </c>
      <c r="E328" s="58">
        <v>964.6</v>
      </c>
      <c r="F328" s="58">
        <v>971.35</v>
      </c>
      <c r="G328" s="73">
        <v>980.6</v>
      </c>
      <c r="H328" s="73"/>
      <c r="I328" s="60">
        <f t="shared" si="457"/>
        <v>10125</v>
      </c>
      <c r="J328" s="61">
        <f t="shared" si="460"/>
        <v>13875</v>
      </c>
      <c r="K328" s="61"/>
      <c r="L328" s="61">
        <f t="shared" si="458"/>
        <v>16</v>
      </c>
      <c r="M328" s="62">
        <f t="shared" si="459"/>
        <v>24000</v>
      </c>
    </row>
    <row r="329" spans="1:13" s="63" customFormat="1">
      <c r="A329" s="57">
        <v>43200</v>
      </c>
      <c r="B329" s="58" t="s">
        <v>382</v>
      </c>
      <c r="C329" s="59">
        <v>12000</v>
      </c>
      <c r="D329" s="58" t="s">
        <v>15</v>
      </c>
      <c r="E329" s="58">
        <v>81</v>
      </c>
      <c r="F329" s="58">
        <v>81.8</v>
      </c>
      <c r="G329" s="73"/>
      <c r="H329" s="73"/>
      <c r="I329" s="60">
        <f t="shared" ref="I329:I330" si="461">(IF(D329="SHORT",E329-F329,IF(D329="LONG",F329-E329)))*C329</f>
        <v>-9599.9999999999654</v>
      </c>
      <c r="J329" s="61"/>
      <c r="K329" s="61"/>
      <c r="L329" s="61">
        <f t="shared" ref="L329:L330" si="462">(J329+I329+K329)/C329</f>
        <v>-0.79999999999999716</v>
      </c>
      <c r="M329" s="62">
        <f t="shared" ref="M329:M330" si="463">L329*C329</f>
        <v>-9599.9999999999654</v>
      </c>
    </row>
    <row r="330" spans="1:13" s="63" customFormat="1">
      <c r="A330" s="57">
        <v>43200</v>
      </c>
      <c r="B330" s="58" t="s">
        <v>353</v>
      </c>
      <c r="C330" s="59">
        <v>1500</v>
      </c>
      <c r="D330" s="58" t="s">
        <v>14</v>
      </c>
      <c r="E330" s="58">
        <v>966</v>
      </c>
      <c r="F330" s="58">
        <v>958.6</v>
      </c>
      <c r="G330" s="73"/>
      <c r="H330" s="73"/>
      <c r="I330" s="60">
        <f t="shared" si="461"/>
        <v>-11099.999999999965</v>
      </c>
      <c r="J330" s="61"/>
      <c r="K330" s="61"/>
      <c r="L330" s="61">
        <f t="shared" si="462"/>
        <v>-7.3999999999999773</v>
      </c>
      <c r="M330" s="62">
        <f t="shared" si="463"/>
        <v>-11099.999999999965</v>
      </c>
    </row>
    <row r="331" spans="1:13" s="63" customFormat="1">
      <c r="A331" s="57">
        <v>43199</v>
      </c>
      <c r="B331" s="58" t="s">
        <v>359</v>
      </c>
      <c r="C331" s="59">
        <v>700</v>
      </c>
      <c r="D331" s="58" t="s">
        <v>14</v>
      </c>
      <c r="E331" s="58">
        <v>958.2</v>
      </c>
      <c r="F331" s="58">
        <v>957</v>
      </c>
      <c r="G331" s="73"/>
      <c r="H331" s="73"/>
      <c r="I331" s="60">
        <f t="shared" ref="I331:I334" si="464">(IF(D331="SHORT",E331-F331,IF(D331="LONG",F331-E331)))*C331</f>
        <v>-840.00000000003183</v>
      </c>
      <c r="J331" s="61"/>
      <c r="K331" s="61"/>
      <c r="L331" s="61">
        <f t="shared" ref="L331:L334" si="465">(J331+I331+K331)/C331</f>
        <v>-1.2000000000000455</v>
      </c>
      <c r="M331" s="62">
        <f t="shared" ref="M331:M334" si="466">L331*C331</f>
        <v>-840.00000000003183</v>
      </c>
    </row>
    <row r="332" spans="1:13" s="63" customFormat="1">
      <c r="A332" s="57">
        <v>43199</v>
      </c>
      <c r="B332" s="58" t="s">
        <v>381</v>
      </c>
      <c r="C332" s="59">
        <v>7000</v>
      </c>
      <c r="D332" s="58" t="s">
        <v>15</v>
      </c>
      <c r="E332" s="58">
        <v>146.80000000000001</v>
      </c>
      <c r="F332" s="58">
        <v>146.69999999999999</v>
      </c>
      <c r="G332" s="73"/>
      <c r="H332" s="73"/>
      <c r="I332" s="60">
        <f t="shared" si="464"/>
        <v>700.00000000015916</v>
      </c>
      <c r="J332" s="61"/>
      <c r="K332" s="61"/>
      <c r="L332" s="61">
        <f t="shared" si="465"/>
        <v>0.10000000000002274</v>
      </c>
      <c r="M332" s="62">
        <f t="shared" si="466"/>
        <v>700.00000000015916</v>
      </c>
    </row>
    <row r="333" spans="1:13" s="63" customFormat="1">
      <c r="A333" s="57">
        <v>43199</v>
      </c>
      <c r="B333" s="58" t="s">
        <v>380</v>
      </c>
      <c r="C333" s="59">
        <v>1250</v>
      </c>
      <c r="D333" s="58" t="s">
        <v>15</v>
      </c>
      <c r="E333" s="58">
        <v>455</v>
      </c>
      <c r="F333" s="58">
        <v>452.3</v>
      </c>
      <c r="G333" s="73">
        <v>448.85</v>
      </c>
      <c r="H333" s="73"/>
      <c r="I333" s="60">
        <f t="shared" si="464"/>
        <v>3374.9999999999859</v>
      </c>
      <c r="J333" s="61">
        <f t="shared" ref="J333" si="467">(IF(D333="SHORT",IF(G333="",0,F333-G333),IF(D333="LONG",IF(G333="",0,G333-F333))))*C333</f>
        <v>4312.4999999999854</v>
      </c>
      <c r="K333" s="61"/>
      <c r="L333" s="61">
        <f t="shared" si="465"/>
        <v>6.1499999999999764</v>
      </c>
      <c r="M333" s="62">
        <f t="shared" si="466"/>
        <v>7687.4999999999709</v>
      </c>
    </row>
    <row r="334" spans="1:13" s="63" customFormat="1">
      <c r="A334" s="57">
        <v>43199</v>
      </c>
      <c r="B334" s="58" t="s">
        <v>373</v>
      </c>
      <c r="C334" s="59">
        <v>250</v>
      </c>
      <c r="D334" s="58" t="s">
        <v>14</v>
      </c>
      <c r="E334" s="58">
        <v>2810.25</v>
      </c>
      <c r="F334" s="58">
        <v>2783.55</v>
      </c>
      <c r="G334" s="73"/>
      <c r="H334" s="73"/>
      <c r="I334" s="60">
        <f t="shared" si="464"/>
        <v>-6674.9999999999545</v>
      </c>
      <c r="J334" s="61"/>
      <c r="K334" s="61"/>
      <c r="L334" s="61">
        <f t="shared" si="465"/>
        <v>-26.699999999999818</v>
      </c>
      <c r="M334" s="62">
        <f t="shared" si="466"/>
        <v>-6674.9999999999545</v>
      </c>
    </row>
    <row r="335" spans="1:13" s="63" customFormat="1">
      <c r="A335" s="57">
        <v>43195</v>
      </c>
      <c r="B335" s="58" t="s">
        <v>356</v>
      </c>
      <c r="C335" s="59">
        <v>3000</v>
      </c>
      <c r="D335" s="58" t="s">
        <v>14</v>
      </c>
      <c r="E335" s="58">
        <v>306.39999999999998</v>
      </c>
      <c r="F335" s="58">
        <v>308.2</v>
      </c>
      <c r="G335" s="73">
        <v>310.55</v>
      </c>
      <c r="H335" s="73"/>
      <c r="I335" s="60">
        <f t="shared" ref="I335" si="468">(IF(D335="SHORT",E335-F335,IF(D335="LONG",F335-E335)))*C335</f>
        <v>5400.0000000000346</v>
      </c>
      <c r="J335" s="61">
        <f t="shared" ref="J335" si="469">(IF(D335="SHORT",IF(G335="",0,F335-G335),IF(D335="LONG",IF(G335="",0,G335-F335))))*C335</f>
        <v>7050.0000000000682</v>
      </c>
      <c r="K335" s="61"/>
      <c r="L335" s="61">
        <f t="shared" ref="L335" si="470">(J335+I335+K335)/C335</f>
        <v>4.1500000000000341</v>
      </c>
      <c r="M335" s="62">
        <f t="shared" ref="M335" si="471">L335*C335</f>
        <v>12450.000000000102</v>
      </c>
    </row>
    <row r="336" spans="1:13" s="32" customFormat="1">
      <c r="A336" s="70">
        <v>43195</v>
      </c>
      <c r="B336" s="71" t="s">
        <v>379</v>
      </c>
      <c r="C336" s="72">
        <v>1250</v>
      </c>
      <c r="D336" s="71" t="s">
        <v>14</v>
      </c>
      <c r="E336" s="71">
        <v>480.5</v>
      </c>
      <c r="F336" s="71">
        <v>483.35</v>
      </c>
      <c r="G336" s="66">
        <v>487</v>
      </c>
      <c r="H336" s="66">
        <v>490.7</v>
      </c>
      <c r="I336" s="68">
        <f t="shared" ref="I336" si="472">(IF(D336="SHORT",E336-F336,IF(D336="LONG",F336-E336)))*C336</f>
        <v>3562.5000000000282</v>
      </c>
      <c r="J336" s="67">
        <f t="shared" ref="J336" si="473">(IF(D336="SHORT",IF(G336="",0,F336-G336),IF(D336="LONG",IF(G336="",0,G336-F336))))*C336</f>
        <v>4562.4999999999718</v>
      </c>
      <c r="K336" s="67">
        <f t="shared" ref="K336" si="474">(IF(D336="SHORT",IF(H336="",0,G336-H336),IF(D336="LONG",IF(H336="",0,(H336-G336)))))*C336</f>
        <v>4624.9999999999854</v>
      </c>
      <c r="L336" s="67">
        <f t="shared" ref="L336" si="475">(J336+I336+K336)/C336</f>
        <v>10.199999999999989</v>
      </c>
      <c r="M336" s="69">
        <f t="shared" ref="M336" si="476">L336*C336</f>
        <v>12749.999999999985</v>
      </c>
    </row>
    <row r="337" spans="1:13" s="63" customFormat="1">
      <c r="A337" s="57">
        <v>43194</v>
      </c>
      <c r="B337" s="58" t="s">
        <v>378</v>
      </c>
      <c r="C337" s="59">
        <v>2000</v>
      </c>
      <c r="D337" s="58" t="s">
        <v>14</v>
      </c>
      <c r="E337" s="58">
        <v>313.55</v>
      </c>
      <c r="F337" s="58">
        <v>310.60000000000002</v>
      </c>
      <c r="G337" s="73"/>
      <c r="H337" s="73"/>
      <c r="I337" s="60">
        <f t="shared" ref="I337" si="477">(IF(D337="SHORT",E337-F337,IF(D337="LONG",F337-E337)))*C337</f>
        <v>-5899.9999999999773</v>
      </c>
      <c r="J337" s="61"/>
      <c r="K337" s="61"/>
      <c r="L337" s="61">
        <f t="shared" ref="L337" si="478">(J337+I337+K337)/C337</f>
        <v>-2.9499999999999886</v>
      </c>
      <c r="M337" s="62">
        <f t="shared" ref="M337" si="479">L337*C337</f>
        <v>-5899.9999999999773</v>
      </c>
    </row>
    <row r="338" spans="1:13" s="32" customFormat="1">
      <c r="A338" s="70">
        <v>43194</v>
      </c>
      <c r="B338" s="71" t="s">
        <v>351</v>
      </c>
      <c r="C338" s="72">
        <v>600</v>
      </c>
      <c r="D338" s="71" t="s">
        <v>15</v>
      </c>
      <c r="E338" s="71">
        <v>1129.0999999999999</v>
      </c>
      <c r="F338" s="71">
        <v>1122.9000000000001</v>
      </c>
      <c r="G338" s="66">
        <v>1114.45</v>
      </c>
      <c r="H338" s="66">
        <v>1106.0999999999999</v>
      </c>
      <c r="I338" s="68">
        <f t="shared" ref="I338" si="480">(IF(D338="SHORT",E338-F338,IF(D338="LONG",F338-E338)))*C338</f>
        <v>3719.9999999998909</v>
      </c>
      <c r="J338" s="67">
        <f t="shared" ref="J338" si="481">(IF(D338="SHORT",IF(G338="",0,F338-G338),IF(D338="LONG",IF(G338="",0,G338-F338))))*C338</f>
        <v>5070.0000000000273</v>
      </c>
      <c r="K338" s="67">
        <f t="shared" ref="K338" si="482">(IF(D338="SHORT",IF(H338="",0,G338-H338),IF(D338="LONG",IF(H338="",0,(H338-G338)))))*C338</f>
        <v>5010.0000000000819</v>
      </c>
      <c r="L338" s="67">
        <f t="shared" ref="L338" si="483">(J338+I338+K338)/C338</f>
        <v>23</v>
      </c>
      <c r="M338" s="69">
        <f t="shared" ref="M338" si="484">L338*C338</f>
        <v>13800</v>
      </c>
    </row>
    <row r="339" spans="1:13" s="32" customFormat="1">
      <c r="A339" s="70">
        <v>43194</v>
      </c>
      <c r="B339" s="71" t="s">
        <v>377</v>
      </c>
      <c r="C339" s="72">
        <v>4500</v>
      </c>
      <c r="D339" s="71" t="s">
        <v>15</v>
      </c>
      <c r="E339" s="71">
        <v>124.6</v>
      </c>
      <c r="F339" s="71">
        <v>123.85</v>
      </c>
      <c r="G339" s="66">
        <v>122.9</v>
      </c>
      <c r="H339" s="66">
        <v>121.95</v>
      </c>
      <c r="I339" s="68">
        <f t="shared" ref="I339" si="485">(IF(D339="SHORT",E339-F339,IF(D339="LONG",F339-E339)))*C339</f>
        <v>3375</v>
      </c>
      <c r="J339" s="67">
        <f t="shared" ref="J339" si="486">(IF(D339="SHORT",IF(G339="",0,F339-G339),IF(D339="LONG",IF(G339="",0,G339-F339))))*C339</f>
        <v>4274.9999999999491</v>
      </c>
      <c r="K339" s="67">
        <f t="shared" ref="K339" si="487">(IF(D339="SHORT",IF(H339="",0,G339-H339),IF(D339="LONG",IF(H339="",0,(H339-G339)))))*C339</f>
        <v>4275.0000000000127</v>
      </c>
      <c r="L339" s="67">
        <f t="shared" ref="L339" si="488">(J339+I339+K339)/C339</f>
        <v>2.6499999999999915</v>
      </c>
      <c r="M339" s="69">
        <f t="shared" ref="M339" si="489">L339*C339</f>
        <v>11924.999999999962</v>
      </c>
    </row>
    <row r="340" spans="1:13" s="63" customFormat="1">
      <c r="A340" s="57">
        <v>43193</v>
      </c>
      <c r="B340" s="58" t="s">
        <v>376</v>
      </c>
      <c r="C340" s="59">
        <v>3500</v>
      </c>
      <c r="D340" s="58" t="s">
        <v>14</v>
      </c>
      <c r="E340" s="58">
        <v>162.65</v>
      </c>
      <c r="F340" s="58">
        <v>163.6</v>
      </c>
      <c r="G340" s="73">
        <v>164.85</v>
      </c>
      <c r="H340" s="73"/>
      <c r="I340" s="60">
        <f t="shared" ref="I340" si="490">(IF(D340="SHORT",E340-F340,IF(D340="LONG",F340-E340)))*C340</f>
        <v>3324.99999999996</v>
      </c>
      <c r="J340" s="61">
        <f t="shared" ref="J340" si="491">(IF(D340="SHORT",IF(G340="",0,F340-G340),IF(D340="LONG",IF(G340="",0,G340-F340))))*C340</f>
        <v>4375</v>
      </c>
      <c r="K340" s="61"/>
      <c r="L340" s="61">
        <f t="shared" ref="L340" si="492">(J340+I340+K340)/C340</f>
        <v>2.1999999999999886</v>
      </c>
      <c r="M340" s="62">
        <f t="shared" ref="M340" si="493">L340*C340</f>
        <v>7699.99999999996</v>
      </c>
    </row>
    <row r="341" spans="1:13" s="32" customFormat="1">
      <c r="A341" s="70">
        <v>43193</v>
      </c>
      <c r="B341" s="71" t="s">
        <v>375</v>
      </c>
      <c r="C341" s="72">
        <v>5000</v>
      </c>
      <c r="D341" s="71" t="s">
        <v>14</v>
      </c>
      <c r="E341" s="71">
        <v>76.900000000000006</v>
      </c>
      <c r="F341" s="71">
        <v>77.349999999999994</v>
      </c>
      <c r="G341" s="66">
        <v>77.95</v>
      </c>
      <c r="H341" s="66">
        <v>78.55</v>
      </c>
      <c r="I341" s="68">
        <f t="shared" ref="I341" si="494">(IF(D341="SHORT",E341-F341,IF(D341="LONG",F341-E341)))*C341</f>
        <v>2249.9999999999432</v>
      </c>
      <c r="J341" s="67">
        <f t="shared" ref="J341" si="495">(IF(D341="SHORT",IF(G341="",0,F341-G341),IF(D341="LONG",IF(G341="",0,G341-F341))))*C341</f>
        <v>3000.0000000000427</v>
      </c>
      <c r="K341" s="67">
        <f t="shared" ref="K341" si="496">(IF(D341="SHORT",IF(H341="",0,G341-H341),IF(D341="LONG",IF(H341="",0,(H341-G341)))))*C341</f>
        <v>2999.9999999999718</v>
      </c>
      <c r="L341" s="67">
        <f t="shared" ref="L341" si="497">(J341+I341+K341)/C341</f>
        <v>1.6499999999999913</v>
      </c>
      <c r="M341" s="69">
        <f t="shared" ref="M341" si="498">L341*C341</f>
        <v>8249.9999999999563</v>
      </c>
    </row>
    <row r="342" spans="1:13" ht="15.75">
      <c r="A342" s="74"/>
      <c r="B342" s="75"/>
      <c r="C342" s="75"/>
      <c r="D342" s="75"/>
      <c r="E342" s="75"/>
      <c r="F342" s="75"/>
      <c r="G342" s="75"/>
      <c r="H342" s="75"/>
      <c r="I342" s="76"/>
      <c r="J342" s="77"/>
      <c r="K342" s="78"/>
      <c r="L342" s="79"/>
      <c r="M342" s="75"/>
    </row>
    <row r="343" spans="1:13" s="32" customFormat="1">
      <c r="A343" s="70">
        <v>43187</v>
      </c>
      <c r="B343" s="71" t="s">
        <v>366</v>
      </c>
      <c r="C343" s="72">
        <v>400</v>
      </c>
      <c r="D343" s="71" t="s">
        <v>15</v>
      </c>
      <c r="E343" s="71">
        <v>1251</v>
      </c>
      <c r="F343" s="71">
        <v>1244.75</v>
      </c>
      <c r="G343" s="66">
        <v>1235.4000000000001</v>
      </c>
      <c r="H343" s="66">
        <v>1226.0999999999999</v>
      </c>
      <c r="I343" s="68">
        <f t="shared" ref="I343:I345" si="499">(IF(D343="SHORT",E343-F343,IF(D343="LONG",F343-E343)))*C343</f>
        <v>2500</v>
      </c>
      <c r="J343" s="67">
        <f t="shared" ref="J343" si="500">(IF(D343="SHORT",IF(G343="",0,F343-G343),IF(D343="LONG",IF(G343="",0,G343-F343))))*C343</f>
        <v>3739.9999999999636</v>
      </c>
      <c r="K343" s="67">
        <f t="shared" ref="K343" si="501">(IF(D343="SHORT",IF(H343="",0,G343-H343),IF(D343="LONG",IF(H343="",0,(H343-G343)))))*C343</f>
        <v>3720.0000000000728</v>
      </c>
      <c r="L343" s="67">
        <f t="shared" ref="L343:L345" si="502">(J343+I343+K343)/C343</f>
        <v>24.900000000000091</v>
      </c>
      <c r="M343" s="69">
        <f t="shared" ref="M343:M345" si="503">L343*C343</f>
        <v>9960.0000000000364</v>
      </c>
    </row>
    <row r="344" spans="1:13" s="63" customFormat="1">
      <c r="A344" s="57">
        <v>43187</v>
      </c>
      <c r="B344" s="58" t="s">
        <v>374</v>
      </c>
      <c r="C344" s="59">
        <v>1600</v>
      </c>
      <c r="D344" s="58" t="s">
        <v>15</v>
      </c>
      <c r="E344" s="58">
        <v>266.5</v>
      </c>
      <c r="F344" s="58">
        <v>269.05</v>
      </c>
      <c r="G344" s="58"/>
      <c r="H344" s="58"/>
      <c r="I344" s="60">
        <f t="shared" si="499"/>
        <v>-4080.0000000000182</v>
      </c>
      <c r="J344" s="61"/>
      <c r="K344" s="61"/>
      <c r="L344" s="61">
        <f t="shared" si="502"/>
        <v>-2.5500000000000114</v>
      </c>
      <c r="M344" s="62">
        <f t="shared" si="503"/>
        <v>-4080.0000000000182</v>
      </c>
    </row>
    <row r="345" spans="1:13" s="63" customFormat="1">
      <c r="A345" s="57">
        <v>43187</v>
      </c>
      <c r="B345" s="58" t="s">
        <v>373</v>
      </c>
      <c r="C345" s="59">
        <v>250</v>
      </c>
      <c r="D345" s="58" t="s">
        <v>14</v>
      </c>
      <c r="E345" s="58">
        <v>2787.05</v>
      </c>
      <c r="F345" s="58">
        <v>2760.55</v>
      </c>
      <c r="G345" s="58"/>
      <c r="H345" s="58"/>
      <c r="I345" s="60">
        <f t="shared" si="499"/>
        <v>-6625</v>
      </c>
      <c r="J345" s="61"/>
      <c r="K345" s="61"/>
      <c r="L345" s="61">
        <f t="shared" si="502"/>
        <v>-26.5</v>
      </c>
      <c r="M345" s="62">
        <f t="shared" si="503"/>
        <v>-6625</v>
      </c>
    </row>
    <row r="346" spans="1:13" s="63" customFormat="1">
      <c r="A346" s="57">
        <v>43186</v>
      </c>
      <c r="B346" s="58" t="s">
        <v>372</v>
      </c>
      <c r="C346" s="59">
        <v>300</v>
      </c>
      <c r="D346" s="58" t="s">
        <v>14</v>
      </c>
      <c r="E346" s="58">
        <v>1773.5</v>
      </c>
      <c r="F346" s="58">
        <v>1783.25</v>
      </c>
      <c r="G346" s="58"/>
      <c r="H346" s="58"/>
      <c r="I346" s="60">
        <f t="shared" ref="I346:I348" si="504">(IF(D346="SHORT",E346-F346,IF(D346="LONG",F346-E346)))*C346</f>
        <v>2925</v>
      </c>
      <c r="J346" s="61"/>
      <c r="K346" s="61"/>
      <c r="L346" s="61">
        <f t="shared" ref="L346:L348" si="505">(J346+I346+K346)/C346</f>
        <v>9.75</v>
      </c>
      <c r="M346" s="62">
        <f t="shared" ref="M346:M348" si="506">L346*C346</f>
        <v>2925</v>
      </c>
    </row>
    <row r="347" spans="1:13" s="63" customFormat="1">
      <c r="A347" s="57">
        <v>43186</v>
      </c>
      <c r="B347" s="58" t="s">
        <v>371</v>
      </c>
      <c r="C347" s="59">
        <v>3750</v>
      </c>
      <c r="D347" s="58" t="s">
        <v>15</v>
      </c>
      <c r="E347" s="58">
        <v>178.5</v>
      </c>
      <c r="F347" s="58">
        <v>177.4</v>
      </c>
      <c r="G347" s="58"/>
      <c r="H347" s="58"/>
      <c r="I347" s="60">
        <f t="shared" si="504"/>
        <v>4124.9999999999791</v>
      </c>
      <c r="J347" s="61"/>
      <c r="K347" s="61"/>
      <c r="L347" s="61">
        <f t="shared" si="505"/>
        <v>1.0999999999999943</v>
      </c>
      <c r="M347" s="62">
        <f t="shared" si="506"/>
        <v>4124.9999999999791</v>
      </c>
    </row>
    <row r="348" spans="1:13" s="63" customFormat="1">
      <c r="A348" s="57">
        <v>43186</v>
      </c>
      <c r="B348" s="58" t="s">
        <v>168</v>
      </c>
      <c r="C348" s="59">
        <v>4950</v>
      </c>
      <c r="D348" s="58" t="s">
        <v>14</v>
      </c>
      <c r="E348" s="58">
        <v>143.44999999999999</v>
      </c>
      <c r="F348" s="58">
        <v>143.80000000000001</v>
      </c>
      <c r="G348" s="58"/>
      <c r="H348" s="58"/>
      <c r="I348" s="60">
        <f t="shared" si="504"/>
        <v>1732.5000000001125</v>
      </c>
      <c r="J348" s="61"/>
      <c r="K348" s="61"/>
      <c r="L348" s="61">
        <f t="shared" si="505"/>
        <v>0.35000000000002274</v>
      </c>
      <c r="M348" s="62">
        <f t="shared" si="506"/>
        <v>1732.5000000001125</v>
      </c>
    </row>
    <row r="349" spans="1:13" s="63" customFormat="1">
      <c r="A349" s="57">
        <v>43185</v>
      </c>
      <c r="B349" s="58" t="s">
        <v>370</v>
      </c>
      <c r="C349" s="59">
        <v>400</v>
      </c>
      <c r="D349" s="58" t="s">
        <v>15</v>
      </c>
      <c r="E349" s="58">
        <v>1204.3</v>
      </c>
      <c r="F349" s="58">
        <v>1219</v>
      </c>
      <c r="G349" s="58"/>
      <c r="H349" s="58"/>
      <c r="I349" s="60">
        <f t="shared" ref="I349" si="507">(IF(D349="SHORT",E349-F349,IF(D349="LONG",F349-E349)))*C349</f>
        <v>-5880.0000000000182</v>
      </c>
      <c r="J349" s="61"/>
      <c r="K349" s="61"/>
      <c r="L349" s="61">
        <f t="shared" ref="L349" si="508">(J349+I349+K349)/C349</f>
        <v>-14.700000000000045</v>
      </c>
      <c r="M349" s="62">
        <f t="shared" ref="M349" si="509">L349*C349</f>
        <v>-5880.0000000000182</v>
      </c>
    </row>
    <row r="350" spans="1:13" s="63" customFormat="1">
      <c r="A350" s="57">
        <v>43185</v>
      </c>
      <c r="B350" s="58" t="s">
        <v>360</v>
      </c>
      <c r="C350" s="59">
        <v>1200</v>
      </c>
      <c r="D350" s="58" t="s">
        <v>14</v>
      </c>
      <c r="E350" s="58">
        <v>624.4</v>
      </c>
      <c r="F350" s="58">
        <v>628.1</v>
      </c>
      <c r="G350" s="58"/>
      <c r="H350" s="58"/>
      <c r="I350" s="60">
        <f t="shared" ref="I350" si="510">(IF(D350="SHORT",E350-F350,IF(D350="LONG",F350-E350)))*C350</f>
        <v>4440.0000000000546</v>
      </c>
      <c r="J350" s="61"/>
      <c r="K350" s="61"/>
      <c r="L350" s="61">
        <f t="shared" ref="L350" si="511">(J350+I350+K350)/C350</f>
        <v>3.7000000000000455</v>
      </c>
      <c r="M350" s="62">
        <f t="shared" ref="M350" si="512">L350*C350</f>
        <v>4440.0000000000546</v>
      </c>
    </row>
    <row r="351" spans="1:13" s="32" customFormat="1">
      <c r="A351" s="70">
        <v>43185</v>
      </c>
      <c r="B351" s="71" t="s">
        <v>353</v>
      </c>
      <c r="C351" s="72">
        <v>1500</v>
      </c>
      <c r="D351" s="71" t="s">
        <v>14</v>
      </c>
      <c r="E351" s="71">
        <v>913.45</v>
      </c>
      <c r="F351" s="71">
        <v>918.45</v>
      </c>
      <c r="G351" s="66">
        <v>925.4</v>
      </c>
      <c r="H351" s="66">
        <v>932.3</v>
      </c>
      <c r="I351" s="68">
        <f t="shared" ref="I351" si="513">(IF(D351="SHORT",E351-F351,IF(D351="LONG",F351-E351)))*C351</f>
        <v>7500</v>
      </c>
      <c r="J351" s="67">
        <f t="shared" ref="J351" si="514">(IF(D351="SHORT",IF(G351="",0,F351-G351),IF(D351="LONG",IF(G351="",0,G351-F351))))*C351</f>
        <v>10424.999999999898</v>
      </c>
      <c r="K351" s="67">
        <f t="shared" ref="K351" si="515">(IF(D351="SHORT",IF(H351="",0,G351-H351),IF(D351="LONG",IF(H351="",0,(H351-G351)))))*C351</f>
        <v>10349.999999999965</v>
      </c>
      <c r="L351" s="67">
        <f t="shared" ref="L351" si="516">(J351+I351+K351)/C351</f>
        <v>18.849999999999909</v>
      </c>
      <c r="M351" s="69">
        <f t="shared" ref="M351" si="517">L351*C351</f>
        <v>28274.999999999862</v>
      </c>
    </row>
    <row r="352" spans="1:13" s="63" customFormat="1">
      <c r="A352" s="57">
        <v>43182</v>
      </c>
      <c r="B352" s="58" t="s">
        <v>360</v>
      </c>
      <c r="C352" s="59">
        <v>1200</v>
      </c>
      <c r="D352" s="58" t="s">
        <v>15</v>
      </c>
      <c r="E352" s="58">
        <v>619.15</v>
      </c>
      <c r="F352" s="58">
        <v>615.75</v>
      </c>
      <c r="G352" s="58"/>
      <c r="H352" s="58"/>
      <c r="I352" s="60">
        <f t="shared" ref="I352" si="518">(IF(D352="SHORT",E352-F352,IF(D352="LONG",F352-E352)))*C352</f>
        <v>4079.9999999999727</v>
      </c>
      <c r="J352" s="61"/>
      <c r="K352" s="61"/>
      <c r="L352" s="61">
        <f t="shared" ref="L352" si="519">(J352+I352+K352)/C352</f>
        <v>3.3999999999999773</v>
      </c>
      <c r="M352" s="62">
        <f t="shared" ref="M352" si="520">L352*C352</f>
        <v>4079.9999999999727</v>
      </c>
    </row>
    <row r="353" spans="1:13" s="32" customFormat="1">
      <c r="A353" s="70">
        <v>43182</v>
      </c>
      <c r="B353" s="71" t="s">
        <v>359</v>
      </c>
      <c r="C353" s="72">
        <v>700</v>
      </c>
      <c r="D353" s="71" t="s">
        <v>14</v>
      </c>
      <c r="E353" s="71">
        <v>937.1</v>
      </c>
      <c r="F353" s="71">
        <v>942.2</v>
      </c>
      <c r="G353" s="66">
        <v>948.8</v>
      </c>
      <c r="H353" s="66">
        <v>955.45</v>
      </c>
      <c r="I353" s="68">
        <f t="shared" ref="I353" si="521">(IF(D353="SHORT",E353-F353,IF(D353="LONG",F353-E353)))*C353</f>
        <v>3570.0000000000159</v>
      </c>
      <c r="J353" s="67">
        <f t="shared" ref="J353" si="522">(IF(D353="SHORT",IF(G353="",0,F353-G353),IF(D353="LONG",IF(G353="",0,G353-F353))))*C353</f>
        <v>4619.9999999999363</v>
      </c>
      <c r="K353" s="67">
        <f t="shared" ref="K353" si="523">(IF(D353="SHORT",IF(H353="",0,G353-H353),IF(D353="LONG",IF(H353="",0,(H353-G353)))))*C353</f>
        <v>4655.0000000000637</v>
      </c>
      <c r="L353" s="67">
        <f t="shared" ref="L353" si="524">(J353+I353+K353)/C353</f>
        <v>18.350000000000023</v>
      </c>
      <c r="M353" s="69">
        <f t="shared" ref="M353" si="525">L353*C353</f>
        <v>12845.000000000016</v>
      </c>
    </row>
    <row r="354" spans="1:13" s="32" customFormat="1">
      <c r="A354" s="70">
        <v>43181</v>
      </c>
      <c r="B354" s="71" t="s">
        <v>358</v>
      </c>
      <c r="C354" s="72">
        <v>750</v>
      </c>
      <c r="D354" s="71" t="s">
        <v>15</v>
      </c>
      <c r="E354" s="71">
        <v>428.35</v>
      </c>
      <c r="F354" s="71">
        <v>426</v>
      </c>
      <c r="G354" s="66">
        <v>423.05</v>
      </c>
      <c r="H354" s="66">
        <v>420.05</v>
      </c>
      <c r="I354" s="68">
        <f t="shared" ref="I354" si="526">(IF(D354="SHORT",E354-F354,IF(D354="LONG",F354-E354)))*C354</f>
        <v>1762.5000000000171</v>
      </c>
      <c r="J354" s="67">
        <f t="shared" ref="J354" si="527">(IF(D354="SHORT",IF(G354="",0,F354-G354),IF(D354="LONG",IF(G354="",0,G354-F354))))*C354</f>
        <v>2212.4999999999914</v>
      </c>
      <c r="K354" s="67">
        <f t="shared" ref="K354" si="528">(IF(D354="SHORT",IF(H354="",0,G354-H354),IF(D354="LONG",IF(H354="",0,(H354-G354)))))*C354</f>
        <v>2250</v>
      </c>
      <c r="L354" s="67">
        <f t="shared" ref="L354" si="529">(J354+I354+K354)/C354</f>
        <v>8.3000000000000114</v>
      </c>
      <c r="M354" s="69">
        <f t="shared" ref="M354" si="530">L354*C354</f>
        <v>6225.0000000000082</v>
      </c>
    </row>
    <row r="355" spans="1:13" s="63" customFormat="1">
      <c r="A355" s="57">
        <v>43181</v>
      </c>
      <c r="B355" s="58" t="s">
        <v>357</v>
      </c>
      <c r="C355" s="59">
        <v>800</v>
      </c>
      <c r="D355" s="58" t="s">
        <v>14</v>
      </c>
      <c r="E355" s="58">
        <v>1055.5999999999999</v>
      </c>
      <c r="F355" s="58">
        <v>1061.4000000000001</v>
      </c>
      <c r="G355" s="58"/>
      <c r="H355" s="58"/>
      <c r="I355" s="60">
        <f t="shared" ref="I355" si="531">(IF(D355="SHORT",E355-F355,IF(D355="LONG",F355-E355)))*C355</f>
        <v>4640.0000000001455</v>
      </c>
      <c r="J355" s="61"/>
      <c r="K355" s="61"/>
      <c r="L355" s="61">
        <f t="shared" ref="L355" si="532">(J355+I355+K355)/C355</f>
        <v>5.8000000000001819</v>
      </c>
      <c r="M355" s="62">
        <f t="shared" ref="M355" si="533">L355*C355</f>
        <v>4640.0000000001455</v>
      </c>
    </row>
    <row r="356" spans="1:13" s="63" customFormat="1">
      <c r="A356" s="57">
        <v>43180</v>
      </c>
      <c r="B356" s="58" t="s">
        <v>369</v>
      </c>
      <c r="C356" s="59">
        <v>4500</v>
      </c>
      <c r="D356" s="58" t="s">
        <v>14</v>
      </c>
      <c r="E356" s="58">
        <v>113.4</v>
      </c>
      <c r="F356" s="58">
        <v>114.05</v>
      </c>
      <c r="G356" s="73">
        <v>114.9</v>
      </c>
      <c r="H356" s="73"/>
      <c r="I356" s="60">
        <f t="shared" ref="I356:I357" si="534">(IF(D356="SHORT",E356-F356,IF(D356="LONG",F356-E356)))*C356</f>
        <v>2924.9999999999618</v>
      </c>
      <c r="J356" s="61">
        <f t="shared" ref="J356" si="535">(IF(D356="SHORT",IF(G356="",0,F356-G356),IF(D356="LONG",IF(G356="",0,G356-F356))))*C356</f>
        <v>3825.0000000000382</v>
      </c>
      <c r="K356" s="61"/>
      <c r="L356" s="61">
        <f t="shared" ref="L356:L357" si="536">(J356+I356+K356)/C356</f>
        <v>1.5</v>
      </c>
      <c r="M356" s="62">
        <f t="shared" ref="M356:M357" si="537">L356*C356</f>
        <v>6750</v>
      </c>
    </row>
    <row r="357" spans="1:13" s="63" customFormat="1">
      <c r="A357" s="57">
        <v>43180</v>
      </c>
      <c r="B357" s="58" t="s">
        <v>368</v>
      </c>
      <c r="C357" s="59">
        <v>3000</v>
      </c>
      <c r="D357" s="58" t="s">
        <v>14</v>
      </c>
      <c r="E357" s="58">
        <v>250.6</v>
      </c>
      <c r="F357" s="58">
        <v>251.95</v>
      </c>
      <c r="G357" s="73"/>
      <c r="H357" s="73"/>
      <c r="I357" s="60">
        <f t="shared" si="534"/>
        <v>4049.9999999999827</v>
      </c>
      <c r="J357" s="61"/>
      <c r="K357" s="61"/>
      <c r="L357" s="61">
        <f t="shared" si="536"/>
        <v>1.3499999999999943</v>
      </c>
      <c r="M357" s="62">
        <f t="shared" si="537"/>
        <v>4049.9999999999827</v>
      </c>
    </row>
    <row r="358" spans="1:13" s="63" customFormat="1">
      <c r="A358" s="57">
        <v>43178</v>
      </c>
      <c r="B358" s="58" t="s">
        <v>367</v>
      </c>
      <c r="C358" s="59">
        <v>1100</v>
      </c>
      <c r="D358" s="58" t="s">
        <v>15</v>
      </c>
      <c r="E358" s="58">
        <v>499.5</v>
      </c>
      <c r="F358" s="58">
        <v>497.25</v>
      </c>
      <c r="G358" s="73"/>
      <c r="H358" s="73"/>
      <c r="I358" s="60">
        <f t="shared" ref="I358" si="538">(IF(D358="SHORT",E358-F358,IF(D358="LONG",F358-E358)))*C358</f>
        <v>2475</v>
      </c>
      <c r="J358" s="61"/>
      <c r="K358" s="61"/>
      <c r="L358" s="61">
        <f t="shared" ref="L358" si="539">(J358+I358+K358)/C358</f>
        <v>2.25</v>
      </c>
      <c r="M358" s="62">
        <f t="shared" ref="M358" si="540">L358*C358</f>
        <v>2475</v>
      </c>
    </row>
    <row r="359" spans="1:13" s="63" customFormat="1">
      <c r="A359" s="57">
        <v>43175</v>
      </c>
      <c r="B359" s="58" t="s">
        <v>366</v>
      </c>
      <c r="C359" s="59">
        <v>400</v>
      </c>
      <c r="D359" s="58" t="s">
        <v>15</v>
      </c>
      <c r="E359" s="58">
        <v>1228.4000000000001</v>
      </c>
      <c r="F359" s="58">
        <v>1222.25</v>
      </c>
      <c r="G359" s="73">
        <v>1213.7</v>
      </c>
      <c r="H359" s="73"/>
      <c r="I359" s="60">
        <f t="shared" ref="I359" si="541">(IF(D359="SHORT",E359-F359,IF(D359="LONG",F359-E359)))*C359</f>
        <v>2460.0000000000364</v>
      </c>
      <c r="J359" s="61">
        <f t="shared" ref="J359" si="542">(IF(D359="SHORT",IF(G359="",0,F359-G359),IF(D359="LONG",IF(G359="",0,G359-F359))))*C359</f>
        <v>3419.9999999999818</v>
      </c>
      <c r="K359" s="61"/>
      <c r="L359" s="61">
        <f t="shared" ref="L359" si="543">(J359+I359+K359)/C359</f>
        <v>14.700000000000045</v>
      </c>
      <c r="M359" s="62">
        <f t="shared" ref="M359" si="544">L359*C359</f>
        <v>5880.0000000000182</v>
      </c>
    </row>
    <row r="360" spans="1:13" s="63" customFormat="1">
      <c r="A360" s="57">
        <v>43174</v>
      </c>
      <c r="B360" s="58" t="s">
        <v>364</v>
      </c>
      <c r="C360" s="59">
        <v>700</v>
      </c>
      <c r="D360" s="58" t="s">
        <v>14</v>
      </c>
      <c r="E360" s="58">
        <v>1025</v>
      </c>
      <c r="F360" s="58">
        <v>1031</v>
      </c>
      <c r="G360" s="73">
        <v>1037.3499999999999</v>
      </c>
      <c r="H360" s="73"/>
      <c r="I360" s="60">
        <f t="shared" ref="I360" si="545">(IF(D360="SHORT",E360-F360,IF(D360="LONG",F360-E360)))*C360</f>
        <v>4200</v>
      </c>
      <c r="J360" s="61">
        <f t="shared" ref="J360" si="546">(IF(D360="SHORT",IF(G360="",0,F360-G360),IF(D360="LONG",IF(G360="",0,G360-F360))))*C360</f>
        <v>4444.9999999999363</v>
      </c>
      <c r="K360" s="61"/>
      <c r="L360" s="61">
        <f t="shared" ref="L360" si="547">(J360+I360+K360)/C360</f>
        <v>12.349999999999909</v>
      </c>
      <c r="M360" s="62">
        <f t="shared" ref="M360" si="548">L360*C360</f>
        <v>8644.9999999999363</v>
      </c>
    </row>
    <row r="361" spans="1:13" s="63" customFormat="1">
      <c r="A361" s="57">
        <v>43174</v>
      </c>
      <c r="B361" s="58" t="s">
        <v>365</v>
      </c>
      <c r="C361" s="59">
        <v>1500</v>
      </c>
      <c r="D361" s="58" t="s">
        <v>15</v>
      </c>
      <c r="E361" s="58">
        <v>355.1</v>
      </c>
      <c r="F361" s="58">
        <v>353.85</v>
      </c>
      <c r="G361" s="58"/>
      <c r="H361" s="58"/>
      <c r="I361" s="60">
        <f t="shared" ref="I361" si="549">(IF(D361="SHORT",E361-F361,IF(D361="LONG",F361-E361)))*C361</f>
        <v>1875</v>
      </c>
      <c r="J361" s="61"/>
      <c r="K361" s="61"/>
      <c r="L361" s="61">
        <f t="shared" ref="L361" si="550">(J361+I361+K361)/C361</f>
        <v>1.25</v>
      </c>
      <c r="M361" s="62">
        <f t="shared" ref="M361" si="551">L361*C361</f>
        <v>1875</v>
      </c>
    </row>
    <row r="362" spans="1:13" s="63" customFormat="1">
      <c r="A362" s="57">
        <v>43173</v>
      </c>
      <c r="B362" s="58" t="s">
        <v>363</v>
      </c>
      <c r="C362" s="59">
        <v>800</v>
      </c>
      <c r="D362" s="58" t="s">
        <v>15</v>
      </c>
      <c r="E362" s="58">
        <v>651.79999999999995</v>
      </c>
      <c r="F362" s="58">
        <v>648.54999999999995</v>
      </c>
      <c r="G362" s="58"/>
      <c r="H362" s="58"/>
      <c r="I362" s="60">
        <f t="shared" ref="I362" si="552">(IF(D362="SHORT",E362-F362,IF(D362="LONG",F362-E362)))*C362</f>
        <v>2600</v>
      </c>
      <c r="J362" s="61"/>
      <c r="K362" s="61"/>
      <c r="L362" s="61">
        <f t="shared" ref="L362" si="553">(J362+I362+K362)/C362</f>
        <v>3.25</v>
      </c>
      <c r="M362" s="62">
        <f t="shared" ref="M362" si="554">L362*C362</f>
        <v>2600</v>
      </c>
    </row>
    <row r="363" spans="1:13" s="32" customFormat="1">
      <c r="A363" s="70">
        <v>43172</v>
      </c>
      <c r="B363" s="71" t="s">
        <v>362</v>
      </c>
      <c r="C363" s="72">
        <v>1800</v>
      </c>
      <c r="D363" s="71" t="s">
        <v>14</v>
      </c>
      <c r="E363" s="71">
        <v>599.15</v>
      </c>
      <c r="F363" s="71">
        <v>602.25</v>
      </c>
      <c r="G363" s="66">
        <v>606</v>
      </c>
      <c r="H363" s="66">
        <v>609.95000000000005</v>
      </c>
      <c r="I363" s="68">
        <f t="shared" ref="I363" si="555">(IF(D363="SHORT",E363-F363,IF(D363="LONG",F363-E363)))*C363</f>
        <v>5580.0000000000409</v>
      </c>
      <c r="J363" s="67">
        <f t="shared" ref="J363" si="556">(IF(D363="SHORT",IF(G363="",0,F363-G363),IF(D363="LONG",IF(G363="",0,G363-F363))))*C363</f>
        <v>6750</v>
      </c>
      <c r="K363" s="67">
        <f t="shared" ref="K363" si="557">(IF(D363="SHORT",IF(H363="",0,G363-H363),IF(D363="LONG",IF(H363="",0,(H363-G363)))))*C363</f>
        <v>7110.0000000000819</v>
      </c>
      <c r="L363" s="67">
        <f t="shared" ref="L363" si="558">(J363+I363+K363)/C363</f>
        <v>10.800000000000068</v>
      </c>
      <c r="M363" s="69">
        <f t="shared" ref="M363" si="559">L363*C363</f>
        <v>19440.000000000124</v>
      </c>
    </row>
    <row r="364" spans="1:13" s="63" customFormat="1">
      <c r="A364" s="57">
        <v>43172</v>
      </c>
      <c r="B364" s="58" t="s">
        <v>361</v>
      </c>
      <c r="C364" s="59">
        <v>8000</v>
      </c>
      <c r="D364" s="58" t="s">
        <v>14</v>
      </c>
      <c r="E364" s="58">
        <v>64</v>
      </c>
      <c r="F364" s="58">
        <v>64.400000000000006</v>
      </c>
      <c r="G364" s="58"/>
      <c r="H364" s="58"/>
      <c r="I364" s="60">
        <f t="shared" ref="I364" si="560">(IF(D364="SHORT",E364-F364,IF(D364="LONG",F364-E364)))*C364</f>
        <v>3200.0000000000455</v>
      </c>
      <c r="J364" s="61"/>
      <c r="K364" s="61"/>
      <c r="L364" s="61">
        <f t="shared" ref="L364" si="561">(J364+I364+K364)/C364</f>
        <v>0.40000000000000568</v>
      </c>
      <c r="M364" s="62">
        <f t="shared" ref="M364" si="562">L364*C364</f>
        <v>3200.0000000000455</v>
      </c>
    </row>
    <row r="365" spans="1:13" s="63" customFormat="1">
      <c r="A365" s="57">
        <v>43168</v>
      </c>
      <c r="B365" s="58" t="s">
        <v>356</v>
      </c>
      <c r="C365" s="59">
        <v>3000</v>
      </c>
      <c r="D365" s="58" t="s">
        <v>14</v>
      </c>
      <c r="E365" s="58">
        <v>292.8</v>
      </c>
      <c r="F365" s="58">
        <v>290.2</v>
      </c>
      <c r="G365" s="58"/>
      <c r="H365" s="58"/>
      <c r="I365" s="60">
        <f t="shared" ref="I365:I367" si="563">(IF(D365="SHORT",E365-F365,IF(D365="LONG",F365-E365)))*C365</f>
        <v>-7800.0000000000682</v>
      </c>
      <c r="J365" s="61"/>
      <c r="K365" s="61"/>
      <c r="L365" s="61">
        <f t="shared" ref="L365:L367" si="564">(J365+I365+K365)/C365</f>
        <v>-2.6000000000000227</v>
      </c>
      <c r="M365" s="62">
        <f t="shared" ref="M365:M367" si="565">L365*C365</f>
        <v>-7800.0000000000682</v>
      </c>
    </row>
    <row r="366" spans="1:13" s="63" customFormat="1">
      <c r="A366" s="57">
        <v>43168</v>
      </c>
      <c r="B366" s="58" t="s">
        <v>355</v>
      </c>
      <c r="C366" s="59">
        <v>600</v>
      </c>
      <c r="D366" s="58" t="s">
        <v>15</v>
      </c>
      <c r="E366" s="58">
        <v>1293.9000000000001</v>
      </c>
      <c r="F366" s="58">
        <v>1297.2</v>
      </c>
      <c r="G366" s="58"/>
      <c r="H366" s="58"/>
      <c r="I366" s="60">
        <f t="shared" si="563"/>
        <v>-1979.9999999999727</v>
      </c>
      <c r="J366" s="61"/>
      <c r="K366" s="61"/>
      <c r="L366" s="61">
        <f t="shared" si="564"/>
        <v>-3.2999999999999545</v>
      </c>
      <c r="M366" s="62">
        <f t="shared" si="565"/>
        <v>-1979.9999999999727</v>
      </c>
    </row>
    <row r="367" spans="1:13" s="63" customFormat="1">
      <c r="A367" s="57">
        <v>43168</v>
      </c>
      <c r="B367" s="58" t="s">
        <v>354</v>
      </c>
      <c r="C367" s="59">
        <v>1200</v>
      </c>
      <c r="D367" s="58" t="s">
        <v>14</v>
      </c>
      <c r="E367" s="58">
        <v>707.3</v>
      </c>
      <c r="F367" s="58">
        <v>700.9</v>
      </c>
      <c r="G367" s="58"/>
      <c r="H367" s="58"/>
      <c r="I367" s="60">
        <f t="shared" si="563"/>
        <v>-7679.9999999999727</v>
      </c>
      <c r="J367" s="61"/>
      <c r="K367" s="61"/>
      <c r="L367" s="61">
        <f t="shared" si="564"/>
        <v>-6.3999999999999773</v>
      </c>
      <c r="M367" s="62">
        <f t="shared" si="565"/>
        <v>-7679.9999999999727</v>
      </c>
    </row>
    <row r="368" spans="1:13" s="63" customFormat="1">
      <c r="A368" s="57">
        <v>43167</v>
      </c>
      <c r="B368" s="58" t="s">
        <v>353</v>
      </c>
      <c r="C368" s="59">
        <v>1500</v>
      </c>
      <c r="D368" s="58" t="s">
        <v>14</v>
      </c>
      <c r="E368" s="58">
        <v>819.25</v>
      </c>
      <c r="F368" s="58">
        <v>829.25</v>
      </c>
      <c r="G368" s="58"/>
      <c r="H368" s="58"/>
      <c r="I368" s="60">
        <f t="shared" ref="I368:I370" si="566">(IF(D368="SHORT",E368-F368,IF(D368="LONG",F368-E368)))*C368</f>
        <v>15000</v>
      </c>
      <c r="J368" s="61"/>
      <c r="K368" s="61"/>
      <c r="L368" s="61">
        <f t="shared" ref="L368:L370" si="567">(J368+I368+K368)/C368</f>
        <v>10</v>
      </c>
      <c r="M368" s="62">
        <f t="shared" ref="M368:M370" si="568">L368*C368</f>
        <v>15000</v>
      </c>
    </row>
    <row r="369" spans="1:13" s="63" customFormat="1">
      <c r="A369" s="57">
        <v>43167</v>
      </c>
      <c r="B369" s="58" t="s">
        <v>352</v>
      </c>
      <c r="C369" s="59">
        <v>800</v>
      </c>
      <c r="D369" s="58" t="s">
        <v>15</v>
      </c>
      <c r="E369" s="58">
        <v>614.35</v>
      </c>
      <c r="F369" s="58">
        <v>619.85</v>
      </c>
      <c r="G369" s="58"/>
      <c r="H369" s="58"/>
      <c r="I369" s="60">
        <f t="shared" si="566"/>
        <v>-4400</v>
      </c>
      <c r="J369" s="61"/>
      <c r="K369" s="61"/>
      <c r="L369" s="61">
        <f t="shared" si="567"/>
        <v>-5.5</v>
      </c>
      <c r="M369" s="62">
        <f t="shared" si="568"/>
        <v>-4400</v>
      </c>
    </row>
    <row r="370" spans="1:13" s="63" customFormat="1">
      <c r="A370" s="57">
        <v>43167</v>
      </c>
      <c r="B370" s="58" t="s">
        <v>350</v>
      </c>
      <c r="C370" s="59">
        <v>3500</v>
      </c>
      <c r="D370" s="58" t="s">
        <v>14</v>
      </c>
      <c r="E370" s="58">
        <v>151.4</v>
      </c>
      <c r="F370" s="58">
        <v>150.15</v>
      </c>
      <c r="G370" s="58"/>
      <c r="H370" s="58"/>
      <c r="I370" s="60">
        <f t="shared" si="566"/>
        <v>-4375</v>
      </c>
      <c r="J370" s="61"/>
      <c r="K370" s="61"/>
      <c r="L370" s="61">
        <f t="shared" si="567"/>
        <v>-1.25</v>
      </c>
      <c r="M370" s="62">
        <f t="shared" si="568"/>
        <v>-4375</v>
      </c>
    </row>
    <row r="371" spans="1:13" s="32" customFormat="1">
      <c r="A371" s="64">
        <v>43139</v>
      </c>
      <c r="B371" s="65" t="s">
        <v>351</v>
      </c>
      <c r="C371" s="65">
        <v>300</v>
      </c>
      <c r="D371" s="65" t="s">
        <v>15</v>
      </c>
      <c r="E371" s="66">
        <v>1203.75</v>
      </c>
      <c r="F371" s="66">
        <v>1193.8</v>
      </c>
      <c r="G371" s="66">
        <v>1183.05</v>
      </c>
      <c r="H371" s="66">
        <v>1172</v>
      </c>
      <c r="I371" s="68">
        <f t="shared" ref="I371" si="569">(IF(D371="SHORT",E371-F371,IF(D371="LONG",F371-E371)))*C371</f>
        <v>2985.0000000000136</v>
      </c>
      <c r="J371" s="67">
        <f t="shared" ref="J371" si="570">(IF(D371="SHORT",IF(G371="",0,F371-G371),IF(D371="LONG",IF(G371="",0,G371-F371))))*C371</f>
        <v>3225</v>
      </c>
      <c r="K371" s="67">
        <f t="shared" ref="K371" si="571">(IF(D371="SHORT",IF(H371="",0,G371-H371),IF(D371="LONG",IF(H371="",0,(H371-G371)))))*C371</f>
        <v>3314.9999999999864</v>
      </c>
      <c r="L371" s="67">
        <f t="shared" ref="L371" si="572">(J371+I371+K371)/C371</f>
        <v>31.75</v>
      </c>
      <c r="M371" s="69">
        <f t="shared" ref="M371" si="573">L371*C371</f>
        <v>9525</v>
      </c>
    </row>
    <row r="372" spans="1:13" s="32" customFormat="1">
      <c r="A372" s="64">
        <v>43138</v>
      </c>
      <c r="B372" s="65" t="s">
        <v>350</v>
      </c>
      <c r="C372" s="65">
        <v>3500</v>
      </c>
      <c r="D372" s="65" t="s">
        <v>15</v>
      </c>
      <c r="E372" s="66">
        <v>158.35</v>
      </c>
      <c r="F372" s="66">
        <v>156.94999999999999</v>
      </c>
      <c r="G372" s="66">
        <v>155.25</v>
      </c>
      <c r="H372" s="66">
        <v>153.55000000000001</v>
      </c>
      <c r="I372" s="68">
        <f t="shared" ref="I372" si="574">(IF(D372="SHORT",E372-F372,IF(D372="LONG",F372-E372)))*C372</f>
        <v>4900.00000000002</v>
      </c>
      <c r="J372" s="67">
        <f t="shared" ref="J372" si="575">(IF(D372="SHORT",IF(G372="",0,F372-G372),IF(D372="LONG",IF(G372="",0,G372-F372))))*C372</f>
        <v>5949.99999999996</v>
      </c>
      <c r="K372" s="67">
        <f t="shared" ref="K372" si="576">(IF(D372="SHORT",IF(H372="",0,G372-H372),IF(D372="LONG",IF(H372="",0,(H372-G372)))))*C372</f>
        <v>5949.99999999996</v>
      </c>
      <c r="L372" s="67">
        <f t="shared" ref="L372" si="577">(J372+I372+K372)/C372</f>
        <v>4.7999999999999829</v>
      </c>
      <c r="M372" s="69">
        <f t="shared" ref="M372" si="578">L372*C372</f>
        <v>16799.999999999942</v>
      </c>
    </row>
    <row r="373" spans="1:13" s="63" customFormat="1">
      <c r="A373" s="57">
        <v>43165</v>
      </c>
      <c r="B373" s="58" t="s">
        <v>348</v>
      </c>
      <c r="C373" s="59">
        <v>1200</v>
      </c>
      <c r="D373" s="58" t="s">
        <v>15</v>
      </c>
      <c r="E373" s="58">
        <v>840.15</v>
      </c>
      <c r="F373" s="58">
        <v>833.3</v>
      </c>
      <c r="G373" s="58">
        <v>825.5</v>
      </c>
      <c r="H373" s="58"/>
      <c r="I373" s="60">
        <f t="shared" ref="I373:I374" si="579">(IF(D373="SHORT",E373-F373,IF(D373="LONG",F373-E373)))*C373</f>
        <v>8220.0000000000273</v>
      </c>
      <c r="J373" s="61">
        <f t="shared" ref="J373" si="580">(IF(D373="SHORT",IF(G373="",0,F373-G373),IF(D373="LONG",IF(G373="",0,G373-F373))))*C373</f>
        <v>9359.9999999999454</v>
      </c>
      <c r="K373" s="61"/>
      <c r="L373" s="61">
        <f t="shared" ref="L373:L374" si="581">(J373+I373+K373)/C373</f>
        <v>14.649999999999975</v>
      </c>
      <c r="M373" s="62">
        <f t="shared" ref="M373:M374" si="582">L373*C373</f>
        <v>17579.999999999971</v>
      </c>
    </row>
    <row r="374" spans="1:13" s="63" customFormat="1">
      <c r="A374" s="57">
        <v>43164</v>
      </c>
      <c r="B374" s="58" t="s">
        <v>349</v>
      </c>
      <c r="C374" s="59">
        <v>500</v>
      </c>
      <c r="D374" s="58" t="s">
        <v>14</v>
      </c>
      <c r="E374" s="58">
        <v>2004.4</v>
      </c>
      <c r="F374" s="58">
        <v>2022.5</v>
      </c>
      <c r="G374" s="58"/>
      <c r="H374" s="58"/>
      <c r="I374" s="60">
        <f t="shared" si="579"/>
        <v>9049.9999999999545</v>
      </c>
      <c r="J374" s="61"/>
      <c r="K374" s="61"/>
      <c r="L374" s="61">
        <f t="shared" si="581"/>
        <v>18.099999999999909</v>
      </c>
      <c r="M374" s="62">
        <f t="shared" si="582"/>
        <v>9049.9999999999545</v>
      </c>
    </row>
    <row r="375" spans="1:13" s="63" customFormat="1">
      <c r="A375" s="57">
        <v>43164</v>
      </c>
      <c r="B375" s="58" t="s">
        <v>347</v>
      </c>
      <c r="C375" s="59">
        <v>4000</v>
      </c>
      <c r="D375" s="58" t="s">
        <v>15</v>
      </c>
      <c r="E375" s="58">
        <v>200.75</v>
      </c>
      <c r="F375" s="58">
        <v>198.75</v>
      </c>
      <c r="G375" s="58"/>
      <c r="H375" s="58"/>
      <c r="I375" s="60">
        <f t="shared" ref="I375:I376" si="583">(IF(D375="SHORT",E375-F375,IF(D375="LONG",F375-E375)))*C375</f>
        <v>8000</v>
      </c>
      <c r="J375" s="61"/>
      <c r="K375" s="61"/>
      <c r="L375" s="61">
        <f t="shared" ref="L375:L376" si="584">(J375+I375+K375)/C375</f>
        <v>2</v>
      </c>
      <c r="M375" s="62">
        <f t="shared" ref="M375:M376" si="585">L375*C375</f>
        <v>8000</v>
      </c>
    </row>
    <row r="376" spans="1:13" s="63" customFormat="1">
      <c r="A376" s="57">
        <v>43164</v>
      </c>
      <c r="B376" s="58" t="s">
        <v>346</v>
      </c>
      <c r="C376" s="59">
        <v>1800</v>
      </c>
      <c r="D376" s="58" t="s">
        <v>15</v>
      </c>
      <c r="E376" s="58">
        <v>374.8</v>
      </c>
      <c r="F376" s="58">
        <v>378.05</v>
      </c>
      <c r="G376" s="58"/>
      <c r="H376" s="58"/>
      <c r="I376" s="60">
        <f t="shared" si="583"/>
        <v>-5850</v>
      </c>
      <c r="J376" s="61"/>
      <c r="K376" s="61"/>
      <c r="L376" s="61">
        <f t="shared" si="584"/>
        <v>-3.25</v>
      </c>
      <c r="M376" s="62">
        <f t="shared" si="585"/>
        <v>-5850</v>
      </c>
    </row>
    <row r="377" spans="1:13" s="63" customFormat="1">
      <c r="A377" s="57">
        <v>43164</v>
      </c>
      <c r="B377" s="58" t="s">
        <v>345</v>
      </c>
      <c r="C377" s="59">
        <v>500</v>
      </c>
      <c r="D377" s="58" t="s">
        <v>14</v>
      </c>
      <c r="E377" s="58">
        <v>1458</v>
      </c>
      <c r="F377" s="58">
        <v>1445.5</v>
      </c>
      <c r="G377" s="58"/>
      <c r="H377" s="58"/>
      <c r="I377" s="60">
        <f t="shared" ref="I377:I378" si="586">(IF(D377="SHORT",E377-F377,IF(D377="LONG",F377-E377)))*C377</f>
        <v>-6250</v>
      </c>
      <c r="J377" s="61"/>
      <c r="K377" s="61"/>
      <c r="L377" s="61">
        <f t="shared" ref="L377:L378" si="587">(J377+I377+K377)/C377</f>
        <v>-12.5</v>
      </c>
      <c r="M377" s="62">
        <f t="shared" ref="M377:M378" si="588">L377*C377</f>
        <v>-6250</v>
      </c>
    </row>
    <row r="378" spans="1:13" s="63" customFormat="1">
      <c r="A378" s="57">
        <v>43160</v>
      </c>
      <c r="B378" s="58" t="s">
        <v>335</v>
      </c>
      <c r="C378" s="59">
        <v>200</v>
      </c>
      <c r="D378" s="58" t="s">
        <v>15</v>
      </c>
      <c r="E378" s="58">
        <v>4164</v>
      </c>
      <c r="F378" s="58">
        <v>4127</v>
      </c>
      <c r="G378" s="58">
        <v>4082</v>
      </c>
      <c r="H378" s="58"/>
      <c r="I378" s="60">
        <f t="shared" si="586"/>
        <v>7400</v>
      </c>
      <c r="J378" s="61">
        <f t="shared" ref="J378" si="589">(IF(D378="SHORT",IF(G378="",0,F378-G378),IF(D378="LONG",IF(G378="",0,G378-F378))))*C378</f>
        <v>9000</v>
      </c>
      <c r="K378" s="61"/>
      <c r="L378" s="61">
        <f t="shared" si="587"/>
        <v>82</v>
      </c>
      <c r="M378" s="62">
        <f t="shared" si="588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77"/>
  <sheetViews>
    <sheetView workbookViewId="0">
      <selection activeCell="A6" sqref="A6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 ht="65.25" customHeight="1" thickBot="1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2" s="1" customFormat="1">
      <c r="A3" s="109" t="s">
        <v>1</v>
      </c>
      <c r="B3" s="111" t="s">
        <v>2</v>
      </c>
      <c r="C3" s="111" t="s">
        <v>317</v>
      </c>
      <c r="D3" s="113" t="s">
        <v>3</v>
      </c>
      <c r="E3" s="113" t="s">
        <v>316</v>
      </c>
      <c r="F3" s="115" t="s">
        <v>4</v>
      </c>
      <c r="G3" s="115"/>
      <c r="H3" s="115"/>
      <c r="I3" s="115" t="s">
        <v>5</v>
      </c>
      <c r="J3" s="115"/>
      <c r="K3" s="115"/>
      <c r="L3" s="33" t="s">
        <v>6</v>
      </c>
    </row>
    <row r="4" spans="1:12" s="1" customFormat="1" ht="15.75" thickBot="1">
      <c r="A4" s="110"/>
      <c r="B4" s="112"/>
      <c r="C4" s="112"/>
      <c r="D4" s="114"/>
      <c r="E4" s="114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16"/>
      <c r="B4277" s="116"/>
      <c r="C4277" s="116"/>
      <c r="D4277" s="116"/>
      <c r="E4277" s="116"/>
      <c r="F4277" s="116"/>
      <c r="G4277" s="116"/>
      <c r="H4277" s="116"/>
      <c r="I4277" s="116"/>
      <c r="J4277" s="116"/>
      <c r="K4277" s="29"/>
      <c r="L4277" s="30"/>
    </row>
  </sheetData>
  <mergeCells count="13">
    <mergeCell ref="A4277:B4277"/>
    <mergeCell ref="C4277:D4277"/>
    <mergeCell ref="E4277:F4277"/>
    <mergeCell ref="G4277:H4277"/>
    <mergeCell ref="I4277:J4277"/>
    <mergeCell ref="A1:L2"/>
    <mergeCell ref="A3:A4"/>
    <mergeCell ref="B3:B4"/>
    <mergeCell ref="C3:C4"/>
    <mergeCell ref="D3:D4"/>
    <mergeCell ref="E3:E4"/>
    <mergeCell ref="F3:H3"/>
    <mergeCell ref="I3:K3"/>
  </mergeCells>
  <conditionalFormatting sqref="L4278:L67854 L2402:L4276 L3:L4">
    <cfRule type="cellIs" dxfId="0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H7" sqref="H7:I7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9" max="9" width="11" bestFit="1" customWidth="1"/>
  </cols>
  <sheetData>
    <row r="1" spans="1:4" ht="22.5">
      <c r="A1" s="117" t="s">
        <v>474</v>
      </c>
      <c r="B1" s="118"/>
      <c r="C1" s="118"/>
      <c r="D1" s="118"/>
    </row>
    <row r="2" spans="1:4" ht="15.75">
      <c r="A2" s="89" t="s">
        <v>475</v>
      </c>
      <c r="B2" s="89" t="s">
        <v>476</v>
      </c>
      <c r="C2" s="89" t="s">
        <v>477</v>
      </c>
      <c r="D2" s="89" t="s">
        <v>484</v>
      </c>
    </row>
    <row r="3" spans="1:4" ht="15.75">
      <c r="A3" s="90" t="s">
        <v>478</v>
      </c>
      <c r="B3" s="91">
        <v>100000</v>
      </c>
      <c r="C3" s="90">
        <v>228942</v>
      </c>
      <c r="D3" s="92">
        <f t="shared" ref="D3:D7" si="0">C3/B3</f>
        <v>2.2894199999999998</v>
      </c>
    </row>
    <row r="4" spans="1:4" ht="15.75">
      <c r="A4" s="90" t="s">
        <v>479</v>
      </c>
      <c r="B4" s="91">
        <v>100000</v>
      </c>
      <c r="C4" s="90">
        <v>341995</v>
      </c>
      <c r="D4" s="92">
        <f t="shared" si="0"/>
        <v>3.41995</v>
      </c>
    </row>
    <row r="5" spans="1:4" ht="15.75">
      <c r="A5" s="90" t="s">
        <v>480</v>
      </c>
      <c r="B5" s="91">
        <v>100000</v>
      </c>
      <c r="C5" s="90">
        <v>328918</v>
      </c>
      <c r="D5" s="92">
        <f t="shared" si="0"/>
        <v>3.28918</v>
      </c>
    </row>
    <row r="6" spans="1:4" ht="15.75">
      <c r="A6" s="90" t="s">
        <v>481</v>
      </c>
      <c r="B6" s="91">
        <v>100000</v>
      </c>
      <c r="C6" s="90">
        <v>288028</v>
      </c>
      <c r="D6" s="92">
        <f t="shared" si="0"/>
        <v>2.88028</v>
      </c>
    </row>
    <row r="7" spans="1:4" ht="15.75">
      <c r="A7" s="90" t="s">
        <v>482</v>
      </c>
      <c r="B7" s="91">
        <v>100000</v>
      </c>
      <c r="C7" s="90">
        <v>303853</v>
      </c>
      <c r="D7" s="92">
        <f t="shared" si="0"/>
        <v>3.0385300000000002</v>
      </c>
    </row>
    <row r="8" spans="1:4" ht="15.75">
      <c r="A8" s="90" t="s">
        <v>499</v>
      </c>
      <c r="B8" s="91">
        <v>100000</v>
      </c>
      <c r="C8" s="90">
        <v>127617</v>
      </c>
      <c r="D8" s="92">
        <f t="shared" ref="D8" si="1">C8/B8</f>
        <v>1.27617</v>
      </c>
    </row>
    <row r="29" spans="1:1">
      <c r="A29" s="32"/>
    </row>
  </sheetData>
  <mergeCells count="1">
    <mergeCell ref="A1:D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Future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2015-07-11T09:11:26Z</dcterms:created>
  <dcterms:modified xsi:type="dcterms:W3CDTF">2018-09-06T13:28:10Z</dcterms:modified>
</cp:coreProperties>
</file>