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4" r:id="rId1"/>
    <sheet name="2018" sheetId="3" r:id="rId2"/>
    <sheet name="Till Feb-18" sheetId="1" r:id="rId3"/>
    <sheet name="ROI Statement" sheetId="2" r:id="rId4"/>
  </sheets>
  <definedNames>
    <definedName name="_xlnm._FilterDatabase" localSheetId="2" hidden="1">'Till Feb-18'!$A$5:$M$4264</definedName>
  </definedNames>
  <calcPr calcId="124519"/>
</workbook>
</file>

<file path=xl/calcChain.xml><?xml version="1.0" encoding="utf-8"?>
<calcChain xmlns="http://schemas.openxmlformats.org/spreadsheetml/2006/main">
  <c r="L14" i="4"/>
  <c r="M14" s="1"/>
  <c r="I14"/>
  <c r="I9"/>
  <c r="K8"/>
  <c r="J8"/>
  <c r="I8"/>
  <c r="I7"/>
  <c r="I6"/>
  <c r="I5"/>
  <c r="L5" s="1"/>
  <c r="M5" s="1"/>
  <c r="J11"/>
  <c r="I11"/>
  <c r="I10"/>
  <c r="L10" s="1"/>
  <c r="M10" s="1"/>
  <c r="I13"/>
  <c r="L13" s="1"/>
  <c r="M13" s="1"/>
  <c r="I12"/>
  <c r="L12" s="1"/>
  <c r="M12" s="1"/>
  <c r="I16"/>
  <c r="L16" s="1"/>
  <c r="M16" s="1"/>
  <c r="I15"/>
  <c r="L15" s="1"/>
  <c r="M15" s="1"/>
  <c r="J20"/>
  <c r="I20"/>
  <c r="I19"/>
  <c r="J18"/>
  <c r="I18"/>
  <c r="L17"/>
  <c r="M17" s="1"/>
  <c r="I17"/>
  <c r="I24"/>
  <c r="L24" s="1"/>
  <c r="M24" s="1"/>
  <c r="J23"/>
  <c r="I23"/>
  <c r="I22"/>
  <c r="I21"/>
  <c r="I27"/>
  <c r="J26"/>
  <c r="I26"/>
  <c r="I25"/>
  <c r="I32"/>
  <c r="L32" s="1"/>
  <c r="M32" s="1"/>
  <c r="I31"/>
  <c r="L31" s="1"/>
  <c r="M31" s="1"/>
  <c r="I30"/>
  <c r="L30" s="1"/>
  <c r="M30" s="1"/>
  <c r="I29"/>
  <c r="L29" s="1"/>
  <c r="M29" s="1"/>
  <c r="I28"/>
  <c r="L28" s="1"/>
  <c r="M28" s="1"/>
  <c r="I36"/>
  <c r="L36" s="1"/>
  <c r="M36" s="1"/>
  <c r="I35"/>
  <c r="L35" s="1"/>
  <c r="M35" s="1"/>
  <c r="I34"/>
  <c r="L34" s="1"/>
  <c r="M34" s="1"/>
  <c r="I33"/>
  <c r="L33" s="1"/>
  <c r="M33" s="1"/>
  <c r="I39"/>
  <c r="L39" s="1"/>
  <c r="M39" s="1"/>
  <c r="I38"/>
  <c r="L38" s="1"/>
  <c r="M38" s="1"/>
  <c r="I37"/>
  <c r="L37" s="1"/>
  <c r="M37" s="1"/>
  <c r="I40"/>
  <c r="L40" s="1"/>
  <c r="M40" s="1"/>
  <c r="I41"/>
  <c r="L41" s="1"/>
  <c r="M41" s="1"/>
  <c r="I42"/>
  <c r="L42" s="1"/>
  <c r="M42" s="1"/>
  <c r="I45"/>
  <c r="L45" s="1"/>
  <c r="M45" s="1"/>
  <c r="I44"/>
  <c r="L44" s="1"/>
  <c r="M44" s="1"/>
  <c r="I43"/>
  <c r="L43" s="1"/>
  <c r="M43" s="1"/>
  <c r="I47"/>
  <c r="L47" s="1"/>
  <c r="M47" s="1"/>
  <c r="I46"/>
  <c r="L46" s="1"/>
  <c r="M46" s="1"/>
  <c r="K50"/>
  <c r="J50"/>
  <c r="I50"/>
  <c r="L6" l="1"/>
  <c r="M6" s="1"/>
  <c r="L7"/>
  <c r="M7" s="1"/>
  <c r="L8"/>
  <c r="M8" s="1"/>
  <c r="L9"/>
  <c r="M9" s="1"/>
  <c r="L11"/>
  <c r="M11" s="1"/>
  <c r="L23"/>
  <c r="M23" s="1"/>
  <c r="L18"/>
  <c r="M18" s="1"/>
  <c r="L19"/>
  <c r="M19" s="1"/>
  <c r="L20"/>
  <c r="M20" s="1"/>
  <c r="L21"/>
  <c r="M21" s="1"/>
  <c r="L22"/>
  <c r="M22" s="1"/>
  <c r="L50"/>
  <c r="M50" s="1"/>
  <c r="L26"/>
  <c r="M26" s="1"/>
  <c r="L25"/>
  <c r="M25" s="1"/>
  <c r="L27"/>
  <c r="M27" s="1"/>
  <c r="I49"/>
  <c r="L49" s="1"/>
  <c r="M49" s="1"/>
  <c r="I48"/>
  <c r="L48" s="1"/>
  <c r="M48" s="1"/>
  <c r="J53"/>
  <c r="I53"/>
  <c r="J52"/>
  <c r="I52"/>
  <c r="J51"/>
  <c r="I51"/>
  <c r="I59"/>
  <c r="L59" s="1"/>
  <c r="M59" s="1"/>
  <c r="I54"/>
  <c r="L54" s="1"/>
  <c r="M54" s="1"/>
  <c r="K55"/>
  <c r="J55"/>
  <c r="I55"/>
  <c r="I60"/>
  <c r="I58"/>
  <c r="I57"/>
  <c r="I56"/>
  <c r="L56" s="1"/>
  <c r="M56" s="1"/>
  <c r="I61"/>
  <c r="L61" s="1"/>
  <c r="M61" s="1"/>
  <c r="D9" i="2"/>
  <c r="I8" i="3"/>
  <c r="L8" s="1"/>
  <c r="M8" s="1"/>
  <c r="L7"/>
  <c r="M7" s="1"/>
  <c r="J7"/>
  <c r="I7"/>
  <c r="I6"/>
  <c r="L6" s="1"/>
  <c r="M6" s="1"/>
  <c r="I5"/>
  <c r="L5" s="1"/>
  <c r="M5" s="1"/>
  <c r="M10"/>
  <c r="L10"/>
  <c r="J10"/>
  <c r="I10"/>
  <c r="I9"/>
  <c r="L9" s="1"/>
  <c r="M9" s="1"/>
  <c r="L12"/>
  <c r="M12" s="1"/>
  <c r="J12"/>
  <c r="I12"/>
  <c r="I11"/>
  <c r="L16"/>
  <c r="M16" s="1"/>
  <c r="I16"/>
  <c r="I15"/>
  <c r="J14"/>
  <c r="I14"/>
  <c r="I13"/>
  <c r="I21"/>
  <c r="L21" s="1"/>
  <c r="M21" s="1"/>
  <c r="I20"/>
  <c r="L20" s="1"/>
  <c r="M20" s="1"/>
  <c r="I18"/>
  <c r="L18" s="1"/>
  <c r="M18" s="1"/>
  <c r="I17"/>
  <c r="L17" s="1"/>
  <c r="M17" s="1"/>
  <c r="J19"/>
  <c r="L19" s="1"/>
  <c r="M19" s="1"/>
  <c r="I19"/>
  <c r="I22"/>
  <c r="L22" s="1"/>
  <c r="M22" s="1"/>
  <c r="J25"/>
  <c r="I25"/>
  <c r="I24"/>
  <c r="J23"/>
  <c r="I23"/>
  <c r="J30"/>
  <c r="L30" s="1"/>
  <c r="M30" s="1"/>
  <c r="I30"/>
  <c r="I28"/>
  <c r="I27"/>
  <c r="L27" s="1"/>
  <c r="M27" s="1"/>
  <c r="J26"/>
  <c r="I26"/>
  <c r="I33"/>
  <c r="L33" s="1"/>
  <c r="M33" s="1"/>
  <c r="I32"/>
  <c r="L32" s="1"/>
  <c r="M32" s="1"/>
  <c r="I31"/>
  <c r="L31" s="1"/>
  <c r="M31" s="1"/>
  <c r="I29"/>
  <c r="L29" s="1"/>
  <c r="M29" s="1"/>
  <c r="J41"/>
  <c r="I41"/>
  <c r="I40"/>
  <c r="J39"/>
  <c r="I39"/>
  <c r="I38"/>
  <c r="L38" s="1"/>
  <c r="M38" s="1"/>
  <c r="I37"/>
  <c r="L37" s="1"/>
  <c r="M37" s="1"/>
  <c r="I36"/>
  <c r="L36" s="1"/>
  <c r="M36" s="1"/>
  <c r="J35"/>
  <c r="I35"/>
  <c r="I34"/>
  <c r="J46"/>
  <c r="I46"/>
  <c r="I45"/>
  <c r="L45" s="1"/>
  <c r="M45" s="1"/>
  <c r="I44"/>
  <c r="L44" s="1"/>
  <c r="M44" s="1"/>
  <c r="I43"/>
  <c r="L43" s="1"/>
  <c r="M43" s="1"/>
  <c r="I42"/>
  <c r="L42" s="1"/>
  <c r="M42" s="1"/>
  <c r="J49"/>
  <c r="I49"/>
  <c r="J48"/>
  <c r="I48"/>
  <c r="K47"/>
  <c r="J47"/>
  <c r="I47"/>
  <c r="I52"/>
  <c r="L52" s="1"/>
  <c r="M52" s="1"/>
  <c r="I51"/>
  <c r="L51" s="1"/>
  <c r="M51" s="1"/>
  <c r="I50"/>
  <c r="L50" s="1"/>
  <c r="M50" s="1"/>
  <c r="K57"/>
  <c r="J57"/>
  <c r="I57"/>
  <c r="K56"/>
  <c r="J56"/>
  <c r="I56"/>
  <c r="I55"/>
  <c r="L55" s="1"/>
  <c r="M55" s="1"/>
  <c r="I54"/>
  <c r="L54" s="1"/>
  <c r="M54" s="1"/>
  <c r="I53"/>
  <c r="L53" s="1"/>
  <c r="M53" s="1"/>
  <c r="J58"/>
  <c r="I58"/>
  <c r="K62"/>
  <c r="J62"/>
  <c r="I62"/>
  <c r="I61"/>
  <c r="I60"/>
  <c r="I59"/>
  <c r="K66"/>
  <c r="J66"/>
  <c r="I66"/>
  <c r="K63"/>
  <c r="J63"/>
  <c r="I63"/>
  <c r="I65"/>
  <c r="L65" s="1"/>
  <c r="M65" s="1"/>
  <c r="I64"/>
  <c r="L64" s="1"/>
  <c r="M64" s="1"/>
  <c r="J70"/>
  <c r="I70"/>
  <c r="J69"/>
  <c r="I69"/>
  <c r="I68"/>
  <c r="L68" s="1"/>
  <c r="M68" s="1"/>
  <c r="I67"/>
  <c r="L67" s="1"/>
  <c r="M67" s="1"/>
  <c r="I72"/>
  <c r="L72" s="1"/>
  <c r="M72" s="1"/>
  <c r="K74"/>
  <c r="J74"/>
  <c r="I74"/>
  <c r="K76"/>
  <c r="J76"/>
  <c r="I76"/>
  <c r="I75"/>
  <c r="I73"/>
  <c r="I83"/>
  <c r="I82"/>
  <c r="I81"/>
  <c r="K80"/>
  <c r="J80"/>
  <c r="I80"/>
  <c r="J79"/>
  <c r="I79"/>
  <c r="J78"/>
  <c r="I78"/>
  <c r="I77"/>
  <c r="I84"/>
  <c r="J84"/>
  <c r="I85"/>
  <c r="I86"/>
  <c r="L86" s="1"/>
  <c r="M86" s="1"/>
  <c r="J88"/>
  <c r="I88"/>
  <c r="I87"/>
  <c r="I89"/>
  <c r="K92"/>
  <c r="J92"/>
  <c r="I92"/>
  <c r="J91"/>
  <c r="I91"/>
  <c r="I90"/>
  <c r="I97"/>
  <c r="J96"/>
  <c r="I96"/>
  <c r="I95"/>
  <c r="I94"/>
  <c r="L94" s="1"/>
  <c r="M94" s="1"/>
  <c r="I93"/>
  <c r="L93" s="1"/>
  <c r="M93" s="1"/>
  <c r="I101"/>
  <c r="L101" s="1"/>
  <c r="M101" s="1"/>
  <c r="I100"/>
  <c r="L100" s="1"/>
  <c r="M100" s="1"/>
  <c r="I99"/>
  <c r="L99" s="1"/>
  <c r="M99" s="1"/>
  <c r="I98"/>
  <c r="L98" s="1"/>
  <c r="M98" s="1"/>
  <c r="I104"/>
  <c r="L104" s="1"/>
  <c r="M104" s="1"/>
  <c r="I103"/>
  <c r="L103" s="1"/>
  <c r="M103" s="1"/>
  <c r="I102"/>
  <c r="L102" s="1"/>
  <c r="M102" s="1"/>
  <c r="J107"/>
  <c r="I107"/>
  <c r="J106"/>
  <c r="I106"/>
  <c r="J105"/>
  <c r="I105"/>
  <c r="I112"/>
  <c r="L112" s="1"/>
  <c r="M112" s="1"/>
  <c r="J110"/>
  <c r="I111"/>
  <c r="K110"/>
  <c r="I110"/>
  <c r="I109"/>
  <c r="I108"/>
  <c r="K115"/>
  <c r="J115"/>
  <c r="I115"/>
  <c r="K114"/>
  <c r="J114"/>
  <c r="I114"/>
  <c r="I113"/>
  <c r="J118"/>
  <c r="I118"/>
  <c r="I117"/>
  <c r="J116"/>
  <c r="I116"/>
  <c r="I119"/>
  <c r="I122"/>
  <c r="I121"/>
  <c r="I120"/>
  <c r="J119"/>
  <c r="I126"/>
  <c r="L126" s="1"/>
  <c r="M126" s="1"/>
  <c r="I125"/>
  <c r="L125" s="1"/>
  <c r="M125" s="1"/>
  <c r="I124"/>
  <c r="L124" s="1"/>
  <c r="M124" s="1"/>
  <c r="I123"/>
  <c r="L123" s="1"/>
  <c r="M123" s="1"/>
  <c r="I131"/>
  <c r="K130"/>
  <c r="J130"/>
  <c r="I130"/>
  <c r="I129"/>
  <c r="I128"/>
  <c r="I127"/>
  <c r="D8" i="2"/>
  <c r="I135" i="3"/>
  <c r="L135" s="1"/>
  <c r="M135" s="1"/>
  <c r="I134"/>
  <c r="K133"/>
  <c r="J133"/>
  <c r="I133"/>
  <c r="I132"/>
  <c r="I138"/>
  <c r="I136"/>
  <c r="J141"/>
  <c r="I141"/>
  <c r="J140"/>
  <c r="I140"/>
  <c r="J139"/>
  <c r="I139"/>
  <c r="I143"/>
  <c r="I142"/>
  <c r="J144"/>
  <c r="I144"/>
  <c r="I147"/>
  <c r="J146"/>
  <c r="I146"/>
  <c r="J145"/>
  <c r="I145"/>
  <c r="K150"/>
  <c r="J150"/>
  <c r="I150"/>
  <c r="I149"/>
  <c r="I148"/>
  <c r="J154"/>
  <c r="I154"/>
  <c r="I153"/>
  <c r="I152"/>
  <c r="J151"/>
  <c r="I151"/>
  <c r="I160"/>
  <c r="J159"/>
  <c r="I159"/>
  <c r="I158"/>
  <c r="I157"/>
  <c r="K156"/>
  <c r="J156"/>
  <c r="I156"/>
  <c r="I155"/>
  <c r="L155" s="1"/>
  <c r="M155" s="1"/>
  <c r="I163"/>
  <c r="L163" s="1"/>
  <c r="M163" s="1"/>
  <c r="I162"/>
  <c r="L162" s="1"/>
  <c r="M162" s="1"/>
  <c r="I161"/>
  <c r="L161" s="1"/>
  <c r="M161" s="1"/>
  <c r="I166"/>
  <c r="I165"/>
  <c r="K164"/>
  <c r="J164"/>
  <c r="I164"/>
  <c r="J170"/>
  <c r="I170"/>
  <c r="J169"/>
  <c r="I169"/>
  <c r="I168"/>
  <c r="K167"/>
  <c r="J167"/>
  <c r="I167"/>
  <c r="I177"/>
  <c r="I176"/>
  <c r="K175"/>
  <c r="J175"/>
  <c r="I175"/>
  <c r="K174"/>
  <c r="J174"/>
  <c r="I174"/>
  <c r="K173"/>
  <c r="J173"/>
  <c r="I173"/>
  <c r="K172"/>
  <c r="J172"/>
  <c r="I172"/>
  <c r="J171"/>
  <c r="I171"/>
  <c r="K179"/>
  <c r="J179"/>
  <c r="I179"/>
  <c r="I178"/>
  <c r="L178" s="1"/>
  <c r="M178" s="1"/>
  <c r="I182"/>
  <c r="I181"/>
  <c r="I180"/>
  <c r="L180" s="1"/>
  <c r="M180" s="1"/>
  <c r="I186"/>
  <c r="J185"/>
  <c r="I185"/>
  <c r="I184"/>
  <c r="J183"/>
  <c r="I183"/>
  <c r="J190"/>
  <c r="I190"/>
  <c r="I189"/>
  <c r="L189" s="1"/>
  <c r="M189" s="1"/>
  <c r="I188"/>
  <c r="J187"/>
  <c r="I187"/>
  <c r="K192"/>
  <c r="J192"/>
  <c r="I192"/>
  <c r="I193"/>
  <c r="L193" s="1"/>
  <c r="M193" s="1"/>
  <c r="I191"/>
  <c r="L191" s="1"/>
  <c r="M191" s="1"/>
  <c r="I194"/>
  <c r="L194" s="1"/>
  <c r="M194" s="1"/>
  <c r="I197"/>
  <c r="K196"/>
  <c r="J196"/>
  <c r="I196"/>
  <c r="I195"/>
  <c r="I198"/>
  <c r="D10" i="2"/>
  <c r="K202" i="3"/>
  <c r="J202"/>
  <c r="I202"/>
  <c r="I201"/>
  <c r="J200"/>
  <c r="I200"/>
  <c r="J199"/>
  <c r="I199"/>
  <c r="K205"/>
  <c r="J205"/>
  <c r="I205"/>
  <c r="I204"/>
  <c r="J203"/>
  <c r="I203"/>
  <c r="I207"/>
  <c r="I206"/>
  <c r="L206" s="1"/>
  <c r="M206" s="1"/>
  <c r="K210"/>
  <c r="J210"/>
  <c r="I210"/>
  <c r="K209"/>
  <c r="J209"/>
  <c r="I209"/>
  <c r="J208"/>
  <c r="I208"/>
  <c r="I241"/>
  <c r="I242"/>
  <c r="I243"/>
  <c r="L243" s="1"/>
  <c r="M243" s="1"/>
  <c r="I244"/>
  <c r="I245"/>
  <c r="L51" i="4" l="1"/>
  <c r="M51" s="1"/>
  <c r="L52"/>
  <c r="M52" s="1"/>
  <c r="L53"/>
  <c r="M53" s="1"/>
  <c r="L60"/>
  <c r="M60" s="1"/>
  <c r="L55"/>
  <c r="M55" s="1"/>
  <c r="L57"/>
  <c r="M57" s="1"/>
  <c r="L58"/>
  <c r="M58" s="1"/>
  <c r="L11" i="3"/>
  <c r="M11" s="1"/>
  <c r="L13"/>
  <c r="M13" s="1"/>
  <c r="L14"/>
  <c r="M14" s="1"/>
  <c r="L15"/>
  <c r="M15" s="1"/>
  <c r="L23"/>
  <c r="M23" s="1"/>
  <c r="L24"/>
  <c r="M24" s="1"/>
  <c r="L25"/>
  <c r="M25" s="1"/>
  <c r="L26"/>
  <c r="M26" s="1"/>
  <c r="L28"/>
  <c r="M28" s="1"/>
  <c r="L46"/>
  <c r="M46" s="1"/>
  <c r="L39"/>
  <c r="M39" s="1"/>
  <c r="L40"/>
  <c r="M40" s="1"/>
  <c r="L41"/>
  <c r="M41" s="1"/>
  <c r="L79"/>
  <c r="M79" s="1"/>
  <c r="L34"/>
  <c r="M34" s="1"/>
  <c r="L35"/>
  <c r="M35" s="1"/>
  <c r="L47"/>
  <c r="M47" s="1"/>
  <c r="L48"/>
  <c r="M48" s="1"/>
  <c r="L49"/>
  <c r="M49" s="1"/>
  <c r="L56"/>
  <c r="M56" s="1"/>
  <c r="L57"/>
  <c r="M57" s="1"/>
  <c r="L58"/>
  <c r="M58" s="1"/>
  <c r="L59"/>
  <c r="M59" s="1"/>
  <c r="L60"/>
  <c r="M60" s="1"/>
  <c r="L61"/>
  <c r="M61" s="1"/>
  <c r="L62"/>
  <c r="M62" s="1"/>
  <c r="L66"/>
  <c r="M66" s="1"/>
  <c r="L63"/>
  <c r="M63" s="1"/>
  <c r="L70"/>
  <c r="M70" s="1"/>
  <c r="L69"/>
  <c r="M69" s="1"/>
  <c r="L74"/>
  <c r="M74" s="1"/>
  <c r="L139"/>
  <c r="M139" s="1"/>
  <c r="L141"/>
  <c r="M141" s="1"/>
  <c r="L84"/>
  <c r="M84" s="1"/>
  <c r="L73"/>
  <c r="M73" s="1"/>
  <c r="L75"/>
  <c r="M75" s="1"/>
  <c r="L76"/>
  <c r="M76" s="1"/>
  <c r="L83"/>
  <c r="M83" s="1"/>
  <c r="L77"/>
  <c r="M77" s="1"/>
  <c r="L78"/>
  <c r="M78" s="1"/>
  <c r="L80"/>
  <c r="M80" s="1"/>
  <c r="L81"/>
  <c r="M81" s="1"/>
  <c r="L82"/>
  <c r="M82" s="1"/>
  <c r="L140"/>
  <c r="M140" s="1"/>
  <c r="L107"/>
  <c r="M107" s="1"/>
  <c r="L164"/>
  <c r="M164" s="1"/>
  <c r="L146"/>
  <c r="M146" s="1"/>
  <c r="L88"/>
  <c r="M88" s="1"/>
  <c r="L85"/>
  <c r="M85" s="1"/>
  <c r="L87"/>
  <c r="M87" s="1"/>
  <c r="L89"/>
  <c r="M89" s="1"/>
  <c r="L90"/>
  <c r="M90" s="1"/>
  <c r="L91"/>
  <c r="M91" s="1"/>
  <c r="L92"/>
  <c r="M92" s="1"/>
  <c r="L95"/>
  <c r="M95" s="1"/>
  <c r="L96"/>
  <c r="M96" s="1"/>
  <c r="L97"/>
  <c r="M97" s="1"/>
  <c r="L105"/>
  <c r="M105" s="1"/>
  <c r="L106"/>
  <c r="M106" s="1"/>
  <c r="L108"/>
  <c r="M108" s="1"/>
  <c r="L109"/>
  <c r="M109" s="1"/>
  <c r="L110"/>
  <c r="M110" s="1"/>
  <c r="L111"/>
  <c r="M111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8"/>
  <c r="M138" s="1"/>
  <c r="L136"/>
  <c r="M136" s="1"/>
  <c r="L142"/>
  <c r="M142" s="1"/>
  <c r="L143"/>
  <c r="M143" s="1"/>
  <c r="L144"/>
  <c r="M144" s="1"/>
  <c r="L145"/>
  <c r="M145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6"/>
  <c r="M156" s="1"/>
  <c r="L157"/>
  <c r="M157" s="1"/>
  <c r="L158"/>
  <c r="M158" s="1"/>
  <c r="L159"/>
  <c r="M159" s="1"/>
  <c r="L160"/>
  <c r="M160" s="1"/>
  <c r="L165"/>
  <c r="M165" s="1"/>
  <c r="L166"/>
  <c r="M166" s="1"/>
  <c r="L167"/>
  <c r="M167" s="1"/>
  <c r="L168"/>
  <c r="M168" s="1"/>
  <c r="L169"/>
  <c r="M169" s="1"/>
  <c r="L170"/>
  <c r="M170" s="1"/>
  <c r="L175"/>
  <c r="M175" s="1"/>
  <c r="L176"/>
  <c r="M176" s="1"/>
  <c r="L177"/>
  <c r="M177" s="1"/>
  <c r="L171"/>
  <c r="M171" s="1"/>
  <c r="L172"/>
  <c r="M172" s="1"/>
  <c r="L173"/>
  <c r="M173" s="1"/>
  <c r="L174"/>
  <c r="M174" s="1"/>
  <c r="L179"/>
  <c r="M179" s="1"/>
  <c r="L182"/>
  <c r="M182" s="1"/>
  <c r="L181"/>
  <c r="M181" s="1"/>
  <c r="L183"/>
  <c r="M183" s="1"/>
  <c r="L184"/>
  <c r="M184" s="1"/>
  <c r="L185"/>
  <c r="M185" s="1"/>
  <c r="L186"/>
  <c r="M186" s="1"/>
  <c r="L187"/>
  <c r="M187" s="1"/>
  <c r="L188"/>
  <c r="M188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7"/>
  <c r="M207" s="1"/>
  <c r="L208"/>
  <c r="M208" s="1"/>
  <c r="L209"/>
  <c r="M209" s="1"/>
  <c r="L210"/>
  <c r="M210" s="1"/>
  <c r="L244"/>
  <c r="M244" s="1"/>
  <c r="L242"/>
  <c r="M242" s="1"/>
  <c r="L241"/>
  <c r="M241" s="1"/>
  <c r="L245"/>
  <c r="M245" s="1"/>
  <c r="I235" l="1"/>
  <c r="I238"/>
  <c r="I237"/>
  <c r="I236"/>
  <c r="I234"/>
  <c r="I233"/>
  <c r="J232"/>
  <c r="I232"/>
  <c r="K215"/>
  <c r="J215"/>
  <c r="I215"/>
  <c r="I214"/>
  <c r="I213"/>
  <c r="I212"/>
  <c r="K219"/>
  <c r="J219"/>
  <c r="I219"/>
  <c r="I218"/>
  <c r="I217"/>
  <c r="L217" s="1"/>
  <c r="M217" s="1"/>
  <c r="I216"/>
  <c r="I222"/>
  <c r="J221"/>
  <c r="I221"/>
  <c r="J220"/>
  <c r="I220"/>
  <c r="I246"/>
  <c r="I240"/>
  <c r="I239"/>
  <c r="I231"/>
  <c r="I230"/>
  <c r="I229"/>
  <c r="I228"/>
  <c r="K227"/>
  <c r="J227"/>
  <c r="I227"/>
  <c r="I226"/>
  <c r="I225"/>
  <c r="J224"/>
  <c r="I224"/>
  <c r="J223"/>
  <c r="I223"/>
  <c r="I247"/>
  <c r="D7" i="2"/>
  <c r="I250" i="3"/>
  <c r="K249"/>
  <c r="J249"/>
  <c r="I249"/>
  <c r="J248"/>
  <c r="I248"/>
  <c r="I254"/>
  <c r="K253"/>
  <c r="J253"/>
  <c r="I253"/>
  <c r="K252"/>
  <c r="J252"/>
  <c r="I252"/>
  <c r="J251"/>
  <c r="I251"/>
  <c r="I257"/>
  <c r="K256"/>
  <c r="J256"/>
  <c r="I256"/>
  <c r="K255"/>
  <c r="J255"/>
  <c r="I255"/>
  <c r="I258"/>
  <c r="L258" s="1"/>
  <c r="M258" s="1"/>
  <c r="I261"/>
  <c r="L261" s="1"/>
  <c r="M261" s="1"/>
  <c r="I260"/>
  <c r="L260" s="1"/>
  <c r="M260" s="1"/>
  <c r="I259"/>
  <c r="L259" s="1"/>
  <c r="M259" s="1"/>
  <c r="I267"/>
  <c r="L267" s="1"/>
  <c r="M267" s="1"/>
  <c r="I266"/>
  <c r="J266"/>
  <c r="I265"/>
  <c r="L265" s="1"/>
  <c r="M265" s="1"/>
  <c r="I264"/>
  <c r="L264" s="1"/>
  <c r="M264" s="1"/>
  <c r="I263"/>
  <c r="L263" s="1"/>
  <c r="M263" s="1"/>
  <c r="I270"/>
  <c r="L270" s="1"/>
  <c r="M270" s="1"/>
  <c r="I269"/>
  <c r="L269" s="1"/>
  <c r="M269" s="1"/>
  <c r="I268"/>
  <c r="L268" s="1"/>
  <c r="M268" s="1"/>
  <c r="K273"/>
  <c r="J273"/>
  <c r="I273"/>
  <c r="I272"/>
  <c r="I271"/>
  <c r="I277"/>
  <c r="L277" s="1"/>
  <c r="M277" s="1"/>
  <c r="K276"/>
  <c r="J276"/>
  <c r="I276"/>
  <c r="I275"/>
  <c r="I274"/>
  <c r="I280"/>
  <c r="L280" s="1"/>
  <c r="M280" s="1"/>
  <c r="I279"/>
  <c r="L279" s="1"/>
  <c r="M279" s="1"/>
  <c r="I278"/>
  <c r="L278" s="1"/>
  <c r="M278" s="1"/>
  <c r="I283"/>
  <c r="L283" s="1"/>
  <c r="M283" s="1"/>
  <c r="I282"/>
  <c r="L282" s="1"/>
  <c r="M282" s="1"/>
  <c r="I281"/>
  <c r="L281" s="1"/>
  <c r="M281" s="1"/>
  <c r="I287"/>
  <c r="L287" s="1"/>
  <c r="J286"/>
  <c r="I286"/>
  <c r="I285"/>
  <c r="K284"/>
  <c r="J284"/>
  <c r="I284"/>
  <c r="I291"/>
  <c r="J290"/>
  <c r="I290"/>
  <c r="J289"/>
  <c r="I289"/>
  <c r="I288"/>
  <c r="K292"/>
  <c r="J292"/>
  <c r="I292"/>
  <c r="I295"/>
  <c r="J294"/>
  <c r="I294"/>
  <c r="I293"/>
  <c r="I303"/>
  <c r="L303" s="1"/>
  <c r="M303" s="1"/>
  <c r="I302"/>
  <c r="L302" s="1"/>
  <c r="M302" s="1"/>
  <c r="I297"/>
  <c r="L297" s="1"/>
  <c r="M297" s="1"/>
  <c r="I301"/>
  <c r="I300"/>
  <c r="L300" s="1"/>
  <c r="M300" s="1"/>
  <c r="I299"/>
  <c r="L299" s="1"/>
  <c r="M299" s="1"/>
  <c r="I298"/>
  <c r="J296"/>
  <c r="I296"/>
  <c r="K306"/>
  <c r="J306"/>
  <c r="I306"/>
  <c r="J305"/>
  <c r="I305"/>
  <c r="K304"/>
  <c r="J304"/>
  <c r="I304"/>
  <c r="D3" i="2"/>
  <c r="D4"/>
  <c r="D5"/>
  <c r="D6"/>
  <c r="I309" i="3"/>
  <c r="J308"/>
  <c r="I308"/>
  <c r="I307"/>
  <c r="I312"/>
  <c r="L312" s="1"/>
  <c r="M312" s="1"/>
  <c r="I311"/>
  <c r="L311" s="1"/>
  <c r="M311" s="1"/>
  <c r="I310"/>
  <c r="L310" s="1"/>
  <c r="M310" s="1"/>
  <c r="I316"/>
  <c r="I315"/>
  <c r="I314"/>
  <c r="J313"/>
  <c r="I313"/>
  <c r="I317"/>
  <c r="L317" s="1"/>
  <c r="M317" s="1"/>
  <c r="I320"/>
  <c r="I319"/>
  <c r="K318"/>
  <c r="J318"/>
  <c r="I318"/>
  <c r="I323"/>
  <c r="J324"/>
  <c r="I324"/>
  <c r="I322"/>
  <c r="L322" s="1"/>
  <c r="M322" s="1"/>
  <c r="I321"/>
  <c r="L321" s="1"/>
  <c r="M321" s="1"/>
  <c r="I325"/>
  <c r="L325" s="1"/>
  <c r="M325" s="1"/>
  <c r="K327"/>
  <c r="J327"/>
  <c r="I327"/>
  <c r="I326"/>
  <c r="I331"/>
  <c r="I330"/>
  <c r="L330" s="1"/>
  <c r="M330" s="1"/>
  <c r="I329"/>
  <c r="J336"/>
  <c r="I336"/>
  <c r="I335"/>
  <c r="I334"/>
  <c r="I333"/>
  <c r="J332"/>
  <c r="I332"/>
  <c r="I339"/>
  <c r="I338"/>
  <c r="L338" s="1"/>
  <c r="M338" s="1"/>
  <c r="I337"/>
  <c r="L337" s="1"/>
  <c r="M337" s="1"/>
  <c r="I342"/>
  <c r="I343"/>
  <c r="L343" s="1"/>
  <c r="M343" s="1"/>
  <c r="I341"/>
  <c r="J340"/>
  <c r="I340"/>
  <c r="I344"/>
  <c r="L344" s="1"/>
  <c r="M344" s="1"/>
  <c r="I347"/>
  <c r="K346"/>
  <c r="J346"/>
  <c r="I346"/>
  <c r="K345"/>
  <c r="J345"/>
  <c r="I345"/>
  <c r="I352"/>
  <c r="I351"/>
  <c r="L351" s="1"/>
  <c r="K350"/>
  <c r="J350"/>
  <c r="I350"/>
  <c r="I349"/>
  <c r="I348"/>
  <c r="I355"/>
  <c r="K354"/>
  <c r="J354"/>
  <c r="I354"/>
  <c r="I353"/>
  <c r="L353" s="1"/>
  <c r="M353" s="1"/>
  <c r="I357"/>
  <c r="I358"/>
  <c r="L358" s="1"/>
  <c r="M358" s="1"/>
  <c r="I356"/>
  <c r="L356" s="1"/>
  <c r="M356" s="1"/>
  <c r="I361"/>
  <c r="J360"/>
  <c r="I360"/>
  <c r="K359"/>
  <c r="J359"/>
  <c r="I359"/>
  <c r="I364"/>
  <c r="K363"/>
  <c r="J363"/>
  <c r="I363"/>
  <c r="J362"/>
  <c r="I362"/>
  <c r="K365"/>
  <c r="J365"/>
  <c r="I365"/>
  <c r="I370"/>
  <c r="L370" s="1"/>
  <c r="M370" s="1"/>
  <c r="I369"/>
  <c r="L369" s="1"/>
  <c r="M369" s="1"/>
  <c r="I368"/>
  <c r="L368" s="1"/>
  <c r="M368" s="1"/>
  <c r="I367"/>
  <c r="L367" s="1"/>
  <c r="M367" s="1"/>
  <c r="I366"/>
  <c r="L366" s="1"/>
  <c r="M366" s="1"/>
  <c r="I374"/>
  <c r="L374" s="1"/>
  <c r="M374" s="1"/>
  <c r="I373"/>
  <c r="L373" s="1"/>
  <c r="M373" s="1"/>
  <c r="I372"/>
  <c r="L372" s="1"/>
  <c r="M372" s="1"/>
  <c r="I371"/>
  <c r="L371" s="1"/>
  <c r="M371" s="1"/>
  <c r="I378"/>
  <c r="L378" s="1"/>
  <c r="M378" s="1"/>
  <c r="I377"/>
  <c r="L377" s="1"/>
  <c r="M377" s="1"/>
  <c r="I376"/>
  <c r="L376" s="1"/>
  <c r="M376" s="1"/>
  <c r="I375"/>
  <c r="L375" s="1"/>
  <c r="M375" s="1"/>
  <c r="I379"/>
  <c r="L379" s="1"/>
  <c r="M379" s="1"/>
  <c r="I380"/>
  <c r="J381"/>
  <c r="I381"/>
  <c r="I382"/>
  <c r="I385"/>
  <c r="K384"/>
  <c r="J384"/>
  <c r="I384"/>
  <c r="I383"/>
  <c r="I386"/>
  <c r="L386" s="1"/>
  <c r="M386" s="1"/>
  <c r="I390"/>
  <c r="L390" s="1"/>
  <c r="M390" s="1"/>
  <c r="I389"/>
  <c r="L389" s="1"/>
  <c r="M389" s="1"/>
  <c r="I388"/>
  <c r="L388" s="1"/>
  <c r="M388" s="1"/>
  <c r="I387"/>
  <c r="L387" s="1"/>
  <c r="M387" s="1"/>
  <c r="I393"/>
  <c r="K392"/>
  <c r="J392"/>
  <c r="I392"/>
  <c r="I391"/>
  <c r="K397"/>
  <c r="J397"/>
  <c r="I397"/>
  <c r="K396"/>
  <c r="J396"/>
  <c r="I396"/>
  <c r="K395"/>
  <c r="J395"/>
  <c r="I395"/>
  <c r="K394"/>
  <c r="J394"/>
  <c r="I394"/>
  <c r="I402"/>
  <c r="I401"/>
  <c r="L401" s="1"/>
  <c r="M401" s="1"/>
  <c r="I400"/>
  <c r="J399"/>
  <c r="I399"/>
  <c r="I403"/>
  <c r="K405"/>
  <c r="J405"/>
  <c r="I405"/>
  <c r="I404"/>
  <c r="K409"/>
  <c r="J409"/>
  <c r="I409"/>
  <c r="I408"/>
  <c r="I407"/>
  <c r="K406"/>
  <c r="J406"/>
  <c r="I406"/>
  <c r="I411"/>
  <c r="J410"/>
  <c r="I410"/>
  <c r="I415"/>
  <c r="J414"/>
  <c r="I414"/>
  <c r="I413"/>
  <c r="I412"/>
  <c r="L412" s="1"/>
  <c r="M412" s="1"/>
  <c r="I419"/>
  <c r="L419" s="1"/>
  <c r="M419" s="1"/>
  <c r="I417"/>
  <c r="J416"/>
  <c r="I416"/>
  <c r="I418"/>
  <c r="I420"/>
  <c r="I425"/>
  <c r="I424"/>
  <c r="J423"/>
  <c r="I423"/>
  <c r="J422"/>
  <c r="I422"/>
  <c r="I421"/>
  <c r="I426"/>
  <c r="I429"/>
  <c r="L429" s="1"/>
  <c r="M429" s="1"/>
  <c r="K428"/>
  <c r="J428"/>
  <c r="I428"/>
  <c r="J427"/>
  <c r="I427"/>
  <c r="K432"/>
  <c r="J432"/>
  <c r="I432"/>
  <c r="I431"/>
  <c r="I430"/>
  <c r="K435"/>
  <c r="J435"/>
  <c r="I435"/>
  <c r="I434"/>
  <c r="I433"/>
  <c r="I436"/>
  <c r="L436" s="1"/>
  <c r="M436" s="1"/>
  <c r="I437"/>
  <c r="L437" s="1"/>
  <c r="M437" s="1"/>
  <c r="I440"/>
  <c r="J439"/>
  <c r="I439"/>
  <c r="I438"/>
  <c r="I442"/>
  <c r="L442" s="1"/>
  <c r="M442" s="1"/>
  <c r="I441"/>
  <c r="L441" s="1"/>
  <c r="M441" s="1"/>
  <c r="K443"/>
  <c r="J443"/>
  <c r="I443"/>
  <c r="I446"/>
  <c r="L446" s="1"/>
  <c r="M446" s="1"/>
  <c r="I445"/>
  <c r="L445" s="1"/>
  <c r="M445" s="1"/>
  <c r="I444"/>
  <c r="L444" s="1"/>
  <c r="M444" s="1"/>
  <c r="L223" l="1"/>
  <c r="M223" s="1"/>
  <c r="L220"/>
  <c r="M220" s="1"/>
  <c r="L235"/>
  <c r="M235" s="1"/>
  <c r="L246"/>
  <c r="M246" s="1"/>
  <c r="L232"/>
  <c r="M232" s="1"/>
  <c r="L233"/>
  <c r="M233" s="1"/>
  <c r="L234"/>
  <c r="M234" s="1"/>
  <c r="L236"/>
  <c r="M236" s="1"/>
  <c r="L237"/>
  <c r="M237" s="1"/>
  <c r="L238"/>
  <c r="M238" s="1"/>
  <c r="L212"/>
  <c r="M212" s="1"/>
  <c r="L213"/>
  <c r="M213" s="1"/>
  <c r="L214"/>
  <c r="M214" s="1"/>
  <c r="L215"/>
  <c r="M215" s="1"/>
  <c r="L216"/>
  <c r="M216" s="1"/>
  <c r="L218"/>
  <c r="M218" s="1"/>
  <c r="L219"/>
  <c r="M219" s="1"/>
  <c r="L221"/>
  <c r="M221" s="1"/>
  <c r="L222"/>
  <c r="M222" s="1"/>
  <c r="L266"/>
  <c r="M266" s="1"/>
  <c r="L240"/>
  <c r="M240" s="1"/>
  <c r="L239"/>
  <c r="M239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53"/>
  <c r="M253" s="1"/>
  <c r="L247"/>
  <c r="M247" s="1"/>
  <c r="L248"/>
  <c r="M248" s="1"/>
  <c r="L249"/>
  <c r="M249" s="1"/>
  <c r="L250"/>
  <c r="M250" s="1"/>
  <c r="L251"/>
  <c r="M251" s="1"/>
  <c r="L252"/>
  <c r="M252" s="1"/>
  <c r="L254"/>
  <c r="M254" s="1"/>
  <c r="L255"/>
  <c r="M255" s="1"/>
  <c r="L256"/>
  <c r="M256" s="1"/>
  <c r="L257"/>
  <c r="M257" s="1"/>
  <c r="L271"/>
  <c r="M271" s="1"/>
  <c r="L272"/>
  <c r="M272" s="1"/>
  <c r="L273"/>
  <c r="M273" s="1"/>
  <c r="L274"/>
  <c r="M274" s="1"/>
  <c r="L275"/>
  <c r="M275" s="1"/>
  <c r="L276"/>
  <c r="M276" s="1"/>
  <c r="L284"/>
  <c r="M284" s="1"/>
  <c r="L285"/>
  <c r="M285" s="1"/>
  <c r="L286"/>
  <c r="M286" s="1"/>
  <c r="M287"/>
  <c r="L291"/>
  <c r="M291" s="1"/>
  <c r="L340"/>
  <c r="M340" s="1"/>
  <c r="L292"/>
  <c r="M292" s="1"/>
  <c r="L288"/>
  <c r="M288" s="1"/>
  <c r="L289"/>
  <c r="M289" s="1"/>
  <c r="L290"/>
  <c r="M290" s="1"/>
  <c r="L293"/>
  <c r="M293" s="1"/>
  <c r="L294"/>
  <c r="M294" s="1"/>
  <c r="L295"/>
  <c r="M295" s="1"/>
  <c r="L298"/>
  <c r="M298" s="1"/>
  <c r="L301"/>
  <c r="M301" s="1"/>
  <c r="L296"/>
  <c r="M296" s="1"/>
  <c r="L336"/>
  <c r="M336" s="1"/>
  <c r="L410"/>
  <c r="M410" s="1"/>
  <c r="L304"/>
  <c r="M304" s="1"/>
  <c r="L305"/>
  <c r="M305" s="1"/>
  <c r="L306"/>
  <c r="M306" s="1"/>
  <c r="L365"/>
  <c r="M365" s="1"/>
  <c r="L332"/>
  <c r="M332" s="1"/>
  <c r="L327"/>
  <c r="M327" s="1"/>
  <c r="L308"/>
  <c r="M308" s="1"/>
  <c r="L307"/>
  <c r="M307" s="1"/>
  <c r="L309"/>
  <c r="M309" s="1"/>
  <c r="L313"/>
  <c r="M313" s="1"/>
  <c r="L314"/>
  <c r="M314" s="1"/>
  <c r="L315"/>
  <c r="M315" s="1"/>
  <c r="L316"/>
  <c r="M316" s="1"/>
  <c r="L318"/>
  <c r="M318" s="1"/>
  <c r="L319"/>
  <c r="M319" s="1"/>
  <c r="L320"/>
  <c r="M320" s="1"/>
  <c r="L323"/>
  <c r="M323" s="1"/>
  <c r="L324"/>
  <c r="M324" s="1"/>
  <c r="L326"/>
  <c r="M326" s="1"/>
  <c r="L329"/>
  <c r="M329" s="1"/>
  <c r="L331"/>
  <c r="M331" s="1"/>
  <c r="L333"/>
  <c r="M333" s="1"/>
  <c r="L334"/>
  <c r="M334" s="1"/>
  <c r="L335"/>
  <c r="M335" s="1"/>
  <c r="L339"/>
  <c r="M339" s="1"/>
  <c r="L341"/>
  <c r="M341" s="1"/>
  <c r="L342"/>
  <c r="M342" s="1"/>
  <c r="L345"/>
  <c r="M345" s="1"/>
  <c r="L346"/>
  <c r="M346" s="1"/>
  <c r="L347"/>
  <c r="M347" s="1"/>
  <c r="L348"/>
  <c r="M348" s="1"/>
  <c r="L349"/>
  <c r="M349" s="1"/>
  <c r="L350"/>
  <c r="M350" s="1"/>
  <c r="M351"/>
  <c r="L352"/>
  <c r="M352" s="1"/>
  <c r="L354"/>
  <c r="M354" s="1"/>
  <c r="L355"/>
  <c r="M355" s="1"/>
  <c r="L357"/>
  <c r="M357" s="1"/>
  <c r="L359"/>
  <c r="M359" s="1"/>
  <c r="L360"/>
  <c r="M360" s="1"/>
  <c r="L361"/>
  <c r="M361" s="1"/>
  <c r="L362"/>
  <c r="M362" s="1"/>
  <c r="L363"/>
  <c r="M363" s="1"/>
  <c r="L364"/>
  <c r="M364" s="1"/>
  <c r="L380"/>
  <c r="M380" s="1"/>
  <c r="L381"/>
  <c r="M381" s="1"/>
  <c r="L382"/>
  <c r="M382" s="1"/>
  <c r="L383"/>
  <c r="M383" s="1"/>
  <c r="L384"/>
  <c r="M384" s="1"/>
  <c r="L385"/>
  <c r="M385" s="1"/>
  <c r="L393"/>
  <c r="M393" s="1"/>
  <c r="L392"/>
  <c r="M392" s="1"/>
  <c r="L391"/>
  <c r="M391" s="1"/>
  <c r="L394"/>
  <c r="M394" s="1"/>
  <c r="L395"/>
  <c r="M395" s="1"/>
  <c r="L396"/>
  <c r="M396" s="1"/>
  <c r="L397"/>
  <c r="M397" s="1"/>
  <c r="L399"/>
  <c r="M399" s="1"/>
  <c r="L400"/>
  <c r="M400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1"/>
  <c r="M411" s="1"/>
  <c r="L432"/>
  <c r="M432" s="1"/>
  <c r="L413"/>
  <c r="M413" s="1"/>
  <c r="L414"/>
  <c r="M414" s="1"/>
  <c r="L415"/>
  <c r="M415" s="1"/>
  <c r="L416"/>
  <c r="M416" s="1"/>
  <c r="L417"/>
  <c r="M417" s="1"/>
  <c r="L418"/>
  <c r="M418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30"/>
  <c r="M430" s="1"/>
  <c r="L431"/>
  <c r="M431" s="1"/>
  <c r="L433"/>
  <c r="M433" s="1"/>
  <c r="L434"/>
  <c r="M434" s="1"/>
  <c r="L435"/>
  <c r="M435" s="1"/>
  <c r="L438"/>
  <c r="M438" s="1"/>
  <c r="L439"/>
  <c r="M439" s="1"/>
  <c r="L440"/>
  <c r="M440" s="1"/>
  <c r="L443"/>
  <c r="M443" s="1"/>
  <c r="I449"/>
  <c r="L449" s="1"/>
  <c r="M449" s="1"/>
  <c r="I448"/>
  <c r="L448" s="1"/>
  <c r="M448" s="1"/>
  <c r="I447"/>
  <c r="L447" s="1"/>
  <c r="M447" s="1"/>
  <c r="J451"/>
  <c r="I451"/>
  <c r="I450"/>
  <c r="J454"/>
  <c r="I454"/>
  <c r="J453"/>
  <c r="I453"/>
  <c r="J452"/>
  <c r="I452"/>
  <c r="K457"/>
  <c r="J457"/>
  <c r="I457"/>
  <c r="I456"/>
  <c r="L456" s="1"/>
  <c r="I455"/>
  <c r="I460"/>
  <c r="I459"/>
  <c r="L459" s="1"/>
  <c r="M459" s="1"/>
  <c r="I458"/>
  <c r="J462"/>
  <c r="I462"/>
  <c r="I463"/>
  <c r="L463" s="1"/>
  <c r="M463" s="1"/>
  <c r="I464"/>
  <c r="L464" s="1"/>
  <c r="M464" s="1"/>
  <c r="I465"/>
  <c r="L465" s="1"/>
  <c r="M465" s="1"/>
  <c r="I467"/>
  <c r="L467" s="1"/>
  <c r="M467" s="1"/>
  <c r="I466"/>
  <c r="L466" s="1"/>
  <c r="M466" s="1"/>
  <c r="K471"/>
  <c r="J471"/>
  <c r="I471"/>
  <c r="I470"/>
  <c r="I469"/>
  <c r="I468"/>
  <c r="J474"/>
  <c r="I474"/>
  <c r="K473"/>
  <c r="J473"/>
  <c r="I473"/>
  <c r="K472"/>
  <c r="J472"/>
  <c r="I472"/>
  <c r="I477"/>
  <c r="K480"/>
  <c r="J480"/>
  <c r="I480"/>
  <c r="I479"/>
  <c r="I478"/>
  <c r="J476"/>
  <c r="I476"/>
  <c r="I475"/>
  <c r="J484"/>
  <c r="I484"/>
  <c r="I483"/>
  <c r="I482"/>
  <c r="I481"/>
  <c r="I486"/>
  <c r="L486" s="1"/>
  <c r="M486" s="1"/>
  <c r="I485"/>
  <c r="L485" s="1"/>
  <c r="M485" s="1"/>
  <c r="I487"/>
  <c r="I489"/>
  <c r="I488"/>
  <c r="K487"/>
  <c r="J487"/>
  <c r="I493"/>
  <c r="L493" s="1"/>
  <c r="M493" s="1"/>
  <c r="I492"/>
  <c r="L492" s="1"/>
  <c r="M492" s="1"/>
  <c r="I491"/>
  <c r="L491" s="1"/>
  <c r="M491" s="1"/>
  <c r="I490"/>
  <c r="L490" s="1"/>
  <c r="M490" s="1"/>
  <c r="L452" l="1"/>
  <c r="M452" s="1"/>
  <c r="L462"/>
  <c r="M462" s="1"/>
  <c r="L450"/>
  <c r="M450" s="1"/>
  <c r="L451"/>
  <c r="M451" s="1"/>
  <c r="L453"/>
  <c r="M453" s="1"/>
  <c r="L454"/>
  <c r="M454" s="1"/>
  <c r="L455"/>
  <c r="M455" s="1"/>
  <c r="M456"/>
  <c r="L457"/>
  <c r="M457" s="1"/>
  <c r="L458"/>
  <c r="M458" s="1"/>
  <c r="L460"/>
  <c r="M460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80"/>
  <c r="M480" s="1"/>
  <c r="L475"/>
  <c r="M475" s="1"/>
  <c r="L476"/>
  <c r="M476" s="1"/>
  <c r="L477"/>
  <c r="M477" s="1"/>
  <c r="L478"/>
  <c r="M478" s="1"/>
  <c r="L479"/>
  <c r="M479" s="1"/>
  <c r="L481"/>
  <c r="M481" s="1"/>
  <c r="L482"/>
  <c r="M482" s="1"/>
  <c r="L483"/>
  <c r="M483" s="1"/>
  <c r="L484"/>
  <c r="M484" s="1"/>
  <c r="L487"/>
  <c r="M487" s="1"/>
  <c r="L488"/>
  <c r="M488" s="1"/>
  <c r="L489"/>
  <c r="M489" s="1"/>
  <c r="I495"/>
  <c r="K496"/>
  <c r="J496"/>
  <c r="I496"/>
  <c r="I494"/>
  <c r="I499"/>
  <c r="I498"/>
  <c r="K497"/>
  <c r="J497"/>
  <c r="I497"/>
  <c r="I502"/>
  <c r="L502" s="1"/>
  <c r="M502" s="1"/>
  <c r="I501"/>
  <c r="L501" s="1"/>
  <c r="M501" s="1"/>
  <c r="I500"/>
  <c r="L500" s="1"/>
  <c r="M500" s="1"/>
  <c r="I503"/>
  <c r="L503" s="1"/>
  <c r="M503" s="1"/>
  <c r="I506"/>
  <c r="L506" s="1"/>
  <c r="M506" s="1"/>
  <c r="I505"/>
  <c r="L505" s="1"/>
  <c r="M505" s="1"/>
  <c r="I504"/>
  <c r="L504" s="1"/>
  <c r="M504" s="1"/>
  <c r="I509"/>
  <c r="L509" s="1"/>
  <c r="M509" s="1"/>
  <c r="J508"/>
  <c r="I508"/>
  <c r="I507"/>
  <c r="L507" s="1"/>
  <c r="M507" s="1"/>
  <c r="K512"/>
  <c r="J512"/>
  <c r="I512"/>
  <c r="K511"/>
  <c r="J511"/>
  <c r="I511"/>
  <c r="I510"/>
  <c r="I514"/>
  <c r="J513"/>
  <c r="I513"/>
  <c r="K517"/>
  <c r="J517"/>
  <c r="I517"/>
  <c r="I516"/>
  <c r="J515"/>
  <c r="I515"/>
  <c r="K521"/>
  <c r="J521"/>
  <c r="I521"/>
  <c r="I520"/>
  <c r="I519"/>
  <c r="K518"/>
  <c r="J518"/>
  <c r="I518"/>
  <c r="I523"/>
  <c r="J522"/>
  <c r="I522"/>
  <c r="I526"/>
  <c r="I525"/>
  <c r="J524"/>
  <c r="I524"/>
  <c r="K528"/>
  <c r="J528"/>
  <c r="I528"/>
  <c r="K527"/>
  <c r="J527"/>
  <c r="I527"/>
  <c r="K532"/>
  <c r="J532"/>
  <c r="I532"/>
  <c r="I531"/>
  <c r="I530"/>
  <c r="I533"/>
  <c r="L533" s="1"/>
  <c r="M533" s="1"/>
  <c r="K534"/>
  <c r="J534"/>
  <c r="I534"/>
  <c r="K537"/>
  <c r="J537"/>
  <c r="I537"/>
  <c r="I536"/>
  <c r="L536" s="1"/>
  <c r="M536" s="1"/>
  <c r="I535"/>
  <c r="L535" s="1"/>
  <c r="M535" s="1"/>
  <c r="I538"/>
  <c r="I541"/>
  <c r="I540"/>
  <c r="L540" s="1"/>
  <c r="M540" s="1"/>
  <c r="I539"/>
  <c r="J542"/>
  <c r="I542"/>
  <c r="I544"/>
  <c r="K546"/>
  <c r="J546"/>
  <c r="I546"/>
  <c r="J545"/>
  <c r="I545"/>
  <c r="I543"/>
  <c r="K547"/>
  <c r="J547"/>
  <c r="I547"/>
  <c r="I548"/>
  <c r="L548" s="1"/>
  <c r="M548" s="1"/>
  <c r="I551"/>
  <c r="L551" s="1"/>
  <c r="M551" s="1"/>
  <c r="I550"/>
  <c r="L550" s="1"/>
  <c r="M550" s="1"/>
  <c r="I549"/>
  <c r="L549" s="1"/>
  <c r="M549" s="1"/>
  <c r="I555"/>
  <c r="L555" s="1"/>
  <c r="M555" s="1"/>
  <c r="I554"/>
  <c r="L554" s="1"/>
  <c r="M554" s="1"/>
  <c r="I552"/>
  <c r="L552" s="1"/>
  <c r="M552" s="1"/>
  <c r="K553"/>
  <c r="J553"/>
  <c r="I553"/>
  <c r="J556"/>
  <c r="I556"/>
  <c r="I558"/>
  <c r="L558" s="1"/>
  <c r="M558" s="1"/>
  <c r="I557"/>
  <c r="L557" s="1"/>
  <c r="M557" s="1"/>
  <c r="I562"/>
  <c r="L562" s="1"/>
  <c r="M562" s="1"/>
  <c r="I560"/>
  <c r="L560" s="1"/>
  <c r="M560" s="1"/>
  <c r="I559"/>
  <c r="L559" s="1"/>
  <c r="M559" s="1"/>
  <c r="K561"/>
  <c r="J561"/>
  <c r="I561"/>
  <c r="I565"/>
  <c r="L565" s="1"/>
  <c r="M565" s="1"/>
  <c r="I564"/>
  <c r="L564" s="1"/>
  <c r="M564" s="1"/>
  <c r="I563"/>
  <c r="L563" s="1"/>
  <c r="M563" s="1"/>
  <c r="I568"/>
  <c r="J567"/>
  <c r="I567"/>
  <c r="I566"/>
  <c r="L566" s="1"/>
  <c r="M566" s="1"/>
  <c r="J571"/>
  <c r="I571"/>
  <c r="J570"/>
  <c r="I570"/>
  <c r="I569"/>
  <c r="J576"/>
  <c r="I576"/>
  <c r="I573"/>
  <c r="L573" s="1"/>
  <c r="M573" s="1"/>
  <c r="I572"/>
  <c r="L572" s="1"/>
  <c r="M572" s="1"/>
  <c r="I577"/>
  <c r="L577" s="1"/>
  <c r="M577" s="1"/>
  <c r="I575"/>
  <c r="L575" s="1"/>
  <c r="M575" s="1"/>
  <c r="I574"/>
  <c r="J578"/>
  <c r="I578"/>
  <c r="K579"/>
  <c r="J579"/>
  <c r="I579"/>
  <c r="I580"/>
  <c r="L580" s="1"/>
  <c r="M580" s="1"/>
  <c r="K581"/>
  <c r="J581"/>
  <c r="I581"/>
  <c r="K582"/>
  <c r="J582"/>
  <c r="I582"/>
  <c r="J583"/>
  <c r="I583"/>
  <c r="K584"/>
  <c r="J584"/>
  <c r="I584"/>
  <c r="I588"/>
  <c r="L588" s="1"/>
  <c r="M588" s="1"/>
  <c r="I587"/>
  <c r="L587" s="1"/>
  <c r="M587" s="1"/>
  <c r="K586"/>
  <c r="J586"/>
  <c r="I586"/>
  <c r="I593"/>
  <c r="L593" s="1"/>
  <c r="M593" s="1"/>
  <c r="I591"/>
  <c r="L591" s="1"/>
  <c r="M591" s="1"/>
  <c r="I590"/>
  <c r="L590" s="1"/>
  <c r="M590" s="1"/>
  <c r="I589"/>
  <c r="L589" s="1"/>
  <c r="M589" s="1"/>
  <c r="I592"/>
  <c r="L592" s="1"/>
  <c r="M592" s="1"/>
  <c r="K594"/>
  <c r="J594"/>
  <c r="I594"/>
  <c r="I600"/>
  <c r="L600" s="1"/>
  <c r="M600" s="1"/>
  <c r="J599"/>
  <c r="I599"/>
  <c r="I601"/>
  <c r="J602"/>
  <c r="I602"/>
  <c r="J603"/>
  <c r="I603"/>
  <c r="I604"/>
  <c r="L604" s="1"/>
  <c r="M604" s="1"/>
  <c r="I605"/>
  <c r="L605" s="1"/>
  <c r="M605" s="1"/>
  <c r="K606"/>
  <c r="J606"/>
  <c r="I606"/>
  <c r="I607"/>
  <c r="L607" s="1"/>
  <c r="M607" s="1"/>
  <c r="I595"/>
  <c r="L595" s="1"/>
  <c r="M595" s="1"/>
  <c r="K596"/>
  <c r="J596"/>
  <c r="I596"/>
  <c r="K597"/>
  <c r="J597"/>
  <c r="I597"/>
  <c r="I598"/>
  <c r="L598" s="1"/>
  <c r="M598" s="1"/>
  <c r="I610"/>
  <c r="L610" s="1"/>
  <c r="M610" s="1"/>
  <c r="I609"/>
  <c r="L609" s="1"/>
  <c r="M609" s="1"/>
  <c r="I608"/>
  <c r="L608" s="1"/>
  <c r="M608" s="1"/>
  <c r="I613"/>
  <c r="L613" s="1"/>
  <c r="M613" s="1"/>
  <c r="I612"/>
  <c r="L612" s="1"/>
  <c r="M612" s="1"/>
  <c r="I611"/>
  <c r="L611" s="1"/>
  <c r="M611" s="1"/>
  <c r="K614"/>
  <c r="J614"/>
  <c r="I614"/>
  <c r="K615"/>
  <c r="J615"/>
  <c r="I615"/>
  <c r="L521" l="1"/>
  <c r="M521" s="1"/>
  <c r="L513"/>
  <c r="M513" s="1"/>
  <c r="L494"/>
  <c r="M494" s="1"/>
  <c r="L495"/>
  <c r="M495" s="1"/>
  <c r="L496"/>
  <c r="M496" s="1"/>
  <c r="L508"/>
  <c r="M508" s="1"/>
  <c r="L497"/>
  <c r="M497" s="1"/>
  <c r="L498"/>
  <c r="M498" s="1"/>
  <c r="L499"/>
  <c r="M499" s="1"/>
  <c r="L510"/>
  <c r="M510" s="1"/>
  <c r="L511"/>
  <c r="M511" s="1"/>
  <c r="L512"/>
  <c r="M512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30"/>
  <c r="M530" s="1"/>
  <c r="L531"/>
  <c r="M531" s="1"/>
  <c r="L532"/>
  <c r="M532" s="1"/>
  <c r="L534"/>
  <c r="M534" s="1"/>
  <c r="L546"/>
  <c r="M546" s="1"/>
  <c r="L537"/>
  <c r="M537" s="1"/>
  <c r="L538"/>
  <c r="M538" s="1"/>
  <c r="L539"/>
  <c r="M539" s="1"/>
  <c r="L541"/>
  <c r="M541" s="1"/>
  <c r="L542"/>
  <c r="M542" s="1"/>
  <c r="L543"/>
  <c r="M543" s="1"/>
  <c r="L544"/>
  <c r="M544" s="1"/>
  <c r="L545"/>
  <c r="M545" s="1"/>
  <c r="L547"/>
  <c r="M547" s="1"/>
  <c r="L553"/>
  <c r="M553" s="1"/>
  <c r="L556"/>
  <c r="M556" s="1"/>
  <c r="L576"/>
  <c r="M576" s="1"/>
  <c r="L561"/>
  <c r="M561" s="1"/>
  <c r="L578"/>
  <c r="M578" s="1"/>
  <c r="L570"/>
  <c r="M570" s="1"/>
  <c r="L567"/>
  <c r="M567" s="1"/>
  <c r="L568"/>
  <c r="M568" s="1"/>
  <c r="L571"/>
  <c r="M571" s="1"/>
  <c r="L569"/>
  <c r="M569" s="1"/>
  <c r="L574"/>
  <c r="M574" s="1"/>
  <c r="L579"/>
  <c r="M579" s="1"/>
  <c r="L581"/>
  <c r="M581" s="1"/>
  <c r="L582"/>
  <c r="M582" s="1"/>
  <c r="L583"/>
  <c r="M583" s="1"/>
  <c r="L584"/>
  <c r="M584" s="1"/>
  <c r="L586"/>
  <c r="M586" s="1"/>
  <c r="L594"/>
  <c r="M594" s="1"/>
  <c r="L615"/>
  <c r="M615" s="1"/>
  <c r="L599"/>
  <c r="M599" s="1"/>
  <c r="L601"/>
  <c r="M601" s="1"/>
  <c r="L602"/>
  <c r="M602" s="1"/>
  <c r="L603"/>
  <c r="M603" s="1"/>
  <c r="L606"/>
  <c r="M606" s="1"/>
  <c r="L596"/>
  <c r="M596" s="1"/>
  <c r="L597"/>
  <c r="M597" s="1"/>
  <c r="L614"/>
  <c r="M614" s="1"/>
  <c r="I617"/>
  <c r="L617" s="1"/>
  <c r="M617" s="1"/>
  <c r="J616"/>
  <c r="I616"/>
  <c r="I619"/>
  <c r="L619" s="1"/>
  <c r="M619" s="1"/>
  <c r="I618"/>
  <c r="L618" s="1"/>
  <c r="M618" s="1"/>
  <c r="I621"/>
  <c r="I620"/>
  <c r="L620" s="1"/>
  <c r="M620" s="1"/>
  <c r="L616" l="1"/>
  <c r="M616" s="1"/>
  <c r="J621"/>
  <c r="L621" l="1"/>
  <c r="M621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sharedStrings.xml><?xml version="1.0" encoding="utf-8"?>
<sst xmlns="http://schemas.openxmlformats.org/spreadsheetml/2006/main" count="3381" uniqueCount="533">
  <si>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</si>
  <si>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</si>
  <si>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</si>
  <si>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</si>
  <si>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</si>
  <si>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</si>
  <si>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</si>
  <si>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</si>
  <si>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</si>
  <si>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</si>
  <si>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</si>
  <si>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</si>
  <si>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</si>
  <si>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</si>
  <si>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</si>
  <si>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</si>
  <si>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</si>
  <si>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</si>
  <si>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</si>
  <si>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</si>
  <si>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</si>
  <si>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</si>
  <si>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</si>
  <si>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</si>
  <si>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</si>
  <si>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</si>
  <si>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</si>
  <si>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</si>
  <si>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</si>
  <si>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</si>
  <si>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</si>
  <si>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</si>
  <si>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</si>
  <si>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</si>
  <si>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</si>
  <si>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</si>
  <si>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</si>
  <si>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</si>
  <si>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</si>
  <si>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</si>
  <si>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</si>
  <si>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</si>
  <si>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</si>
  <si>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</si>
  <si>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</si>
  <si>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</si>
  <si>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</si>
  <si>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</si>
  <si>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</si>
  <si>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</si>
  <si>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</si>
  <si>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</si>
  <si>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</si>
  <si>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</si>
  <si>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</si>
  <si>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</si>
  <si>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</si>
  <si>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</si>
  <si>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</si>
  <si>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</si>
  <si>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</si>
  <si>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</si>
  <si>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</si>
  <si>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</si>
  <si>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</si>
  <si>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</si>
  <si>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</si>
  <si>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</si>
  <si>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</si>
  <si>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</si>
  <si>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</si>
  <si>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</si>
  <si>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</si>
  <si>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</si>
  <si>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</si>
  <si>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</si>
  <si>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</si>
  <si>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</si>
  <si>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</si>
  <si>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</si>
  <si>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</si>
  <si>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</si>
  <si>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</si>
  <si>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</si>
  <si>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</si>
  <si>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</si>
  <si>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</si>
  <si>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</si>
  <si>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</si>
  <si>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</si>
  <si>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</si>
  <si>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</si>
  <si>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</si>
  <si>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</si>
  <si>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</si>
  <si>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</si>
  <si>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</si>
  <si>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</si>
  <si>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</si>
  <si>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</si>
  <si>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</si>
  <si>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</si>
  <si>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</si>
  <si>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</si>
  <si>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</si>
  <si>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</si>
  <si>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</si>
  <si>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</si>
  <si>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</si>
  <si>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</si>
  <si>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</si>
  <si>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</si>
  <si>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</si>
  <si>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</si>
  <si>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</si>
  <si>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</si>
  <si>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</si>
  <si>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</si>
  <si>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</si>
  <si>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</si>
  <si>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</si>
  <si>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</si>
  <si>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</si>
  <si>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</si>
  <si>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</si>
  <si>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</si>
  <si>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</si>
  <si>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</si>
  <si>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</si>
  <si>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</si>
  <si>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</si>
  <si>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</si>
  <si>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</si>
  <si>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</si>
  <si>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</si>
  <si>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</si>
  <si>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</si>
  <si>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</si>
  <si>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</si>
  <si>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</si>
  <si>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</si>
  <si>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</si>
  <si>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</si>
  <si>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</si>
  <si>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</si>
  <si>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</si>
  <si>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</si>
  <si>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</si>
  <si>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</si>
  <si>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</si>
  <si>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</si>
  <si>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</si>
  <si>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</si>
  <si>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</si>
  <si>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</si>
  <si>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</si>
  <si>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</si>
  <si>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</si>
  <si>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</si>
  <si>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</si>
  <si>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</si>
  <si>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</si>
  <si>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</si>
  <si>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</si>
  <si>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</si>
  <si>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</si>
  <si>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</si>
  <si>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</si>
  <si>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</si>
  <si>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</si>
  <si>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</si>
  <si>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</si>
  <si>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</si>
  <si>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</si>
  <si>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</si>
  <si>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</si>
  <si>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</si>
  <si>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</si>
  <si>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</si>
  <si>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</si>
  <si>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</si>
  <si>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</si>
  <si>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</si>
  <si>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</si>
  <si>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</si>
  <si>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</si>
  <si>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</si>
  <si>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</si>
  <si>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</si>
  <si>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</si>
  <si>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</si>
  <si>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</si>
  <si>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</si>
  <si>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</si>
  <si>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</si>
  <si>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</si>
  <si>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</si>
  <si>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</si>
  <si>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</si>
  <si>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</si>
  <si>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</si>
  <si>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</si>
  <si>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</si>
  <si>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</si>
  <si>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</si>
  <si>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</si>
  <si>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</si>
  <si>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</si>
  <si>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</si>
  <si>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</si>
  <si>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</si>
  <si>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</si>
  <si>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</si>
  <si>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</si>
  <si>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</si>
  <si>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</si>
  <si>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</si>
  <si>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</si>
  <si>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</si>
  <si>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</si>
  <si>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</si>
  <si>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</si>
  <si>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</si>
  <si>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</si>
  <si>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</si>
  <si>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</si>
  <si>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</si>
  <si>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</si>
  <si>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</si>
  <si>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</si>
  <si>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</si>
  <si>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</si>
  <si>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</si>
  <si>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</si>
  <si>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</si>
  <si>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</si>
  <si>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</si>
  <si>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</si>
  <si>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</si>
  <si>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</si>
  <si>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</si>
  <si>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</si>
  <si>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</si>
  <si>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</si>
  <si>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</si>
  <si>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</si>
  <si>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</si>
  <si>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</si>
  <si>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</si>
  <si>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</si>
  <si>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</si>
  <si>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</si>
  <si>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</si>
  <si>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</si>
  <si>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</si>
  <si>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</si>
  <si>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</si>
  <si>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</si>
  <si>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</si>
  <si>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</si>
  <si>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</si>
  <si>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</si>
  <si>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</si>
  <si>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</si>
  <si>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</si>
  <si>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</si>
  <si>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</si>
  <si>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</si>
  <si>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</si>
  <si>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</si>
  <si>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</si>
  <si>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</si>
  <si>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</si>
  <si>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</si>
  <si>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</si>
  <si>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</si>
  <si>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</si>
  <si>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</si>
  <si>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</si>
  <si>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</si>
  <si>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</si>
  <si>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</si>
  <si>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</si>
  <si>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</si>
  <si>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</si>
  <si>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</si>
  <si>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</si>
  <si>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</si>
  <si>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</si>
  <si>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</si>
  <si>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</si>
  <si>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</si>
  <si>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</si>
  <si>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</si>
  <si>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</si>
  <si>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</si>
  <si>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</si>
  <si>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</si>
  <si>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</si>
  <si>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</si>
  <si>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</si>
  <si>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</si>
  <si>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</si>
  <si>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</si>
  <si>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</si>
  <si>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</si>
  <si>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</si>
  <si>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</si>
  <si>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</si>
  <si>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</si>
  <si>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</si>
  <si>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</si>
  <si>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</si>
  <si>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</si>
  <si>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</si>
  <si>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</si>
  <si>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</si>
  <si>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</si>
  <si>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</si>
  <si>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</si>
  <si>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</si>
  <si>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</si>
  <si>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</si>
  <si>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</si>
  <si>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</si>
  <si>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</si>
  <si>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</si>
  <si>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</si>
  <si>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</si>
  <si>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</si>
  <si>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</si>
  <si>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</si>
  <si>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</si>
  <si>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</si>
  <si>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</si>
  <si>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</si>
  <si>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</si>
  <si>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</si>
  <si>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</si>
  <si>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</si>
  <si>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</si>
  <si>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</si>
  <si>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</si>
  <si>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</si>
  <si>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</si>
  <si>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</si>
  <si>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</si>
  <si>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</si>
  <si>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</si>
  <si>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</si>
  <si>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</si>
  <si>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</si>
  <si>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</si>
  <si>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</si>
  <si>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</si>
  <si>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</si>
  <si>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</si>
  <si>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</si>
  <si>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</si>
  <si>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</si>
  <si>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</si>
  <si>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</si>
  <si>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</si>
  <si>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</si>
  <si>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</si>
  <si>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</si>
  <si>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</si>
  <si>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</si>
  <si>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</si>
  <si>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</si>
  <si>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</si>
  <si>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</si>
  <si>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</si>
  <si>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</si>
  <si>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</si>
  <si>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</si>
  <si>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</si>
  <si>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</si>
  <si>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</si>
  <si>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</si>
  <si>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</si>
  <si>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</si>
  <si>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</si>
  <si>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</si>
  <si>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</si>
  <si>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</si>
  <si>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</si>
  <si>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</si>
  <si>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</si>
  <si>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</si>
  <si>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</si>
  <si>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</si>
  <si>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</si>
  <si>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</si>
  <si>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</si>
  <si>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</si>
  <si>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</si>
  <si>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</si>
  <si>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</si>
  <si>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</si>
  <si>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</si>
  <si>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</si>
  <si>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</si>
  <si>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</si>
  <si>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</si>
  <si>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</si>
  <si>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</si>
  <si>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</si>
  <si>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</si>
  <si>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</si>
  <si>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</si>
  <si>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</si>
  <si>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</si>
  <si>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</si>
  <si>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</si>
  <si>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</si>
  <si>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</si>
  <si>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</si>
  <si>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</si>
  <si>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</si>
  <si>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</si>
  <si>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</si>
  <si>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</si>
  <si>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</si>
  <si>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</si>
  <si>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</si>
  <si>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</si>
  <si>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</si>
  <si>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</si>
  <si>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</si>
  <si>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</si>
  <si>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</si>
  <si>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</si>
  <si>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</si>
  <si>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</si>
  <si>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</si>
  <si>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</si>
  <si>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</si>
  <si>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</si>
  <si>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</si>
  <si>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</si>
  <si>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</si>
  <si>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</si>
  <si>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</si>
  <si>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</si>
  <si>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</si>
  <si>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</si>
  <si>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</si>
  <si>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</si>
  <si>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</si>
  <si>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</si>
  <si>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</si>
  <si>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</si>
  <si>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</si>
  <si>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</si>
  <si>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</si>
  <si>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</si>
  <si>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</si>
  <si>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</si>
  <si>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</si>
  <si>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</si>
  <si>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</si>
  <si>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</si>
  <si>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</si>
  <si>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</si>
  <si>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</si>
  <si>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</si>
  <si>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</si>
  <si>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</si>
  <si>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</si>
  <si>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</si>
  <si>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</si>
  <si>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</si>
  <si>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</si>
  <si>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</si>
  <si>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</si>
  <si>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</si>
  <si>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</si>
  <si>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</si>
  <si>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</si>
  <si>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</si>
  <si>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</si>
  <si>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</si>
  <si>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</si>
  <si>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</si>
  <si>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</si>
  <si>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</si>
  <si>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</si>
  <si>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</si>
  <si>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</si>
  <si>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</si>
  <si>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</si>
  <si>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</si>
  <si>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</si>
  <si>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</si>
  <si>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</si>
  <si>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</si>
  <si>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</si>
  <si>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</si>
  <si>
    <t>BERGEPAINT</t>
  </si>
  <si>
    <t>JINDALSTEL</t>
  </si>
  <si>
    <t>AMBUJACEM</t>
  </si>
  <si>
    <t>October</t>
  </si>
  <si>
    <t>ASIANPAINT</t>
  </si>
  <si>
    <t>DHFL</t>
  </si>
  <si>
    <t>BATA</t>
  </si>
  <si>
    <t>ULTRACEMCO</t>
  </si>
  <si>
    <t>HCLTECH</t>
  </si>
  <si>
    <t>AUROPHARMA</t>
  </si>
  <si>
    <t>BHARATFORG</t>
  </si>
  <si>
    <t>CUMMINSIND</t>
  </si>
  <si>
    <t>AHOKLEY</t>
  </si>
  <si>
    <t>ICICIBANK</t>
  </si>
  <si>
    <t>November</t>
  </si>
  <si>
    <t>RBLBANK</t>
  </si>
  <si>
    <t>PIDILITE</t>
  </si>
  <si>
    <t>HINDPETRO</t>
  </si>
  <si>
    <t>EXIDE</t>
  </si>
  <si>
    <t>JET</t>
  </si>
  <si>
    <t>NTPC</t>
  </si>
  <si>
    <t>BAJAJFINSV</t>
  </si>
  <si>
    <t>AXIS</t>
  </si>
  <si>
    <t>OFSS</t>
  </si>
  <si>
    <t>REPCO</t>
  </si>
  <si>
    <t>INFRATEL</t>
  </si>
  <si>
    <t>December</t>
  </si>
  <si>
    <t>STRANSFIN</t>
  </si>
  <si>
    <t>AMARA</t>
  </si>
  <si>
    <t>EXIDEIND</t>
  </si>
  <si>
    <t>STAR</t>
  </si>
  <si>
    <t>IDBI</t>
  </si>
  <si>
    <t>MARUTI</t>
  </si>
  <si>
    <t>CHENNEPTRO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</si>
</sst>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27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/>
    </xf>
    <xf numFmtId="0" fontId="0" fillId="0" borderId="0" xfId="0" applyAlignment="1"/>
  </cellXfs>
  <cellStyles count="3">
    <cellStyle name="Excel Built-in Normal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2549704724409474"/>
          <c:y val="0.22351957001390763"/>
          <c:w val="0.66613188976379001"/>
          <c:h val="0.51278225679958378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Statement'!$B$3:$B$10</c:f>
              <c:numCache>
                <c:formatCode>#,##0</c:formatCode>
                <c:ptCount val="8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Statement'!$C$3:$C$10</c:f>
              <c:numCache>
                <c:formatCode>General</c:formatCode>
                <c:ptCount val="8"/>
                <c:pt idx="0">
                  <c:v>341995</c:v>
                </c:pt>
                <c:pt idx="1">
                  <c:v>328918</c:v>
                </c:pt>
                <c:pt idx="2">
                  <c:v>288028</c:v>
                </c:pt>
                <c:pt idx="3">
                  <c:v>303853</c:v>
                </c:pt>
                <c:pt idx="4">
                  <c:v>281093</c:v>
                </c:pt>
                <c:pt idx="5">
                  <c:v>407723</c:v>
                </c:pt>
                <c:pt idx="6">
                  <c:v>276937</c:v>
                </c:pt>
                <c:pt idx="7">
                  <c:v>385327</c:v>
                </c:pt>
              </c:numCache>
            </c:numRef>
          </c:val>
        </c:ser>
        <c:axId val="58848768"/>
        <c:axId val="58945920"/>
      </c:barChart>
      <c:catAx>
        <c:axId val="58848768"/>
        <c:scaling>
          <c:orientation val="minMax"/>
        </c:scaling>
        <c:axPos val="b"/>
        <c:majorTickMark val="none"/>
        <c:tickLblPos val="nextTo"/>
        <c:crossAx val="58945920"/>
        <c:crosses val="autoZero"/>
        <c:auto val="1"/>
        <c:lblAlgn val="ctr"/>
        <c:lblOffset val="100"/>
      </c:catAx>
      <c:valAx>
        <c:axId val="5894592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8848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title/>
    <c:plotArea>
      <c:layout>
        <c:manualLayout>
          <c:layoutTarget val="inner"/>
          <c:xMode val="edge"/>
          <c:yMode val="edge"/>
          <c:x val="3.4801516606249652E-2"/>
          <c:y val="0.23814975599533195"/>
          <c:w val="0.95214791466641813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2551E-2"/>
                </c:manualLayout>
              </c:layout>
              <c:showVal val="1"/>
            </c:dLbl>
            <c:dLbl>
              <c:idx val="2"/>
              <c:layout>
                <c:manualLayout>
                  <c:x val="-5.2202274909374034E-2"/>
                  <c:y val="-0.12167300380228303"/>
                </c:manualLayout>
              </c:layout>
              <c:showVal val="1"/>
            </c:dLbl>
            <c:dLbl>
              <c:idx val="3"/>
              <c:layout>
                <c:manualLayout>
                  <c:x val="-2.6101137454687399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6.9603033212499013E-2"/>
                  <c:y val="-0.1013941698352346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Statement'!$D$3:$D$10</c:f>
              <c:numCache>
                <c:formatCode>0%</c:formatCode>
                <c:ptCount val="8"/>
                <c:pt idx="0">
                  <c:v>3.41995</c:v>
                </c:pt>
                <c:pt idx="1">
                  <c:v>3.28918</c:v>
                </c:pt>
                <c:pt idx="2">
                  <c:v>2.88028</c:v>
                </c:pt>
                <c:pt idx="3">
                  <c:v>3.0385300000000002</c:v>
                </c:pt>
                <c:pt idx="4">
                  <c:v>2.8109299999999999</c:v>
                </c:pt>
                <c:pt idx="5">
                  <c:v>4.0772300000000001</c:v>
                </c:pt>
                <c:pt idx="6">
                  <c:v>2.7693699999999999</c:v>
                </c:pt>
                <c:pt idx="7">
                  <c:v>3.8532700000000002</c:v>
                </c:pt>
              </c:numCache>
            </c:numRef>
          </c:val>
        </c:ser>
        <c:dLbls>
          <c:showVal val="1"/>
        </c:dLbls>
        <c:marker val="1"/>
        <c:axId val="83969536"/>
        <c:axId val="88768896"/>
      </c:lineChart>
      <c:catAx>
        <c:axId val="839695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40" b="1" i="0" baseline="0">
                <a:solidFill>
                  <a:schemeClr val="tx1"/>
                </a:solidFill>
                <a:latin typeface="Constantia" pitchFamily="18" charset="0"/>
              </a:defRPr>
            </a:pPr>
            <a:endParaRPr lang="en-US"/>
          </a:p>
        </c:txPr>
        <c:crossAx val="88768896"/>
        <c:crosses val="autoZero"/>
        <c:auto val="1"/>
        <c:lblAlgn val="ctr"/>
        <c:lblOffset val="100"/>
      </c:catAx>
      <c:valAx>
        <c:axId val="8876889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3969536"/>
        <c:crosses val="autoZero"/>
        <c:crossBetween val="between"/>
      </c:valAx>
    </c:plotArea>
    <c:plotVisOnly val="1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209551</xdr:colOff>
      <xdr:row>12</xdr:row>
      <xdr:rowOff>0</xdr:rowOff>
    </xdr:from>
    <xdr:to>
      <xdr:col>6</xdr:col>
      <xdr:colOff>276226</xdr:colOff>
      <xdr:row>24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409574</xdr:colOff>
      <xdr:row>10</xdr:row>
      <xdr:rowOff>123824</xdr:rowOff>
    </xdr:from>
    <xdr:to>
      <xdr:col>16</xdr:col>
      <xdr:colOff>28575</xdr:colOff>
      <xdr:row>23</xdr:row>
      <xdr:rowOff>152399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>
      <selection activeCell="C3" sqref="C3:D3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93" t="s">
        <v>344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">
      <c r="A2" s="94" t="s">
        <v>455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6" t="s">
        <v>336</v>
      </c>
      <c r="B3" s="97"/>
      <c r="C3" s="98" t="s">
        <v>482</v>
      </c>
      <c r="D3" s="99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00" t="s">
        <v>341</v>
      </c>
      <c r="J4" s="101"/>
      <c r="K4" s="102"/>
      <c r="L4" s="56" t="s">
        <v>342</v>
      </c>
      <c r="M4" s="55" t="s">
        <v>343</v>
      </c>
    </row>
    <row r="5" spans="1:13" s="63" customFormat="1">
      <c r="A5" s="57">
        <v>43489</v>
      </c>
      <c r="B5" s="58" t="s">
        <v>401</v>
      </c>
      <c r="C5" s="59">
        <v>250</v>
      </c>
      <c r="D5" s="58" t="s">
        <v>15</v>
      </c>
      <c r="E5" s="58">
        <v>2110</v>
      </c>
      <c r="F5" s="58">
        <v>2105.35</v>
      </c>
      <c r="G5" s="73"/>
      <c r="H5" s="73"/>
      <c r="I5" s="60">
        <f t="shared" ref="I5:I9" si="0">(IF(D5="SHORT",E5-F5,IF(D5="LONG",F5-E5)))*C5</f>
        <v>1162.5000000000227</v>
      </c>
      <c r="J5" s="61"/>
      <c r="K5" s="61"/>
      <c r="L5" s="61">
        <f t="shared" ref="L5:L9" si="1">(J5+I5+K5)/C5</f>
        <v>4.6500000000000909</v>
      </c>
      <c r="M5" s="62">
        <f t="shared" ref="M5:M9" si="2">L5*C5</f>
        <v>1162.5000000000227</v>
      </c>
    </row>
    <row r="6" spans="1:13" s="63" customFormat="1">
      <c r="A6" s="57">
        <v>43489</v>
      </c>
      <c r="B6" s="58" t="s">
        <v>429</v>
      </c>
      <c r="C6" s="59">
        <v>250</v>
      </c>
      <c r="D6" s="58" t="s">
        <v>15</v>
      </c>
      <c r="E6" s="58">
        <v>2660.15</v>
      </c>
      <c r="F6" s="58">
        <v>2641.5</v>
      </c>
      <c r="G6" s="73"/>
      <c r="H6" s="73"/>
      <c r="I6" s="60">
        <f t="shared" si="0"/>
        <v>4662.5000000000227</v>
      </c>
      <c r="J6" s="61"/>
      <c r="K6" s="61"/>
      <c r="L6" s="61">
        <f t="shared" si="1"/>
        <v>18.650000000000091</v>
      </c>
      <c r="M6" s="62">
        <f t="shared" si="2"/>
        <v>4662.5000000000227</v>
      </c>
    </row>
    <row r="7" spans="1:13" s="63" customFormat="1">
      <c r="A7" s="57">
        <v>43489</v>
      </c>
      <c r="B7" s="58" t="s">
        <v>451</v>
      </c>
      <c r="C7" s="59">
        <v>750</v>
      </c>
      <c r="D7" s="58" t="s">
        <v>15</v>
      </c>
      <c r="E7" s="58">
        <v>680.9</v>
      </c>
      <c r="F7" s="58">
        <v>687.05</v>
      </c>
      <c r="G7" s="73"/>
      <c r="H7" s="73"/>
      <c r="I7" s="60">
        <f t="shared" si="0"/>
        <v>-4612.4999999999827</v>
      </c>
      <c r="J7" s="61"/>
      <c r="K7" s="61"/>
      <c r="L7" s="61">
        <f t="shared" si="1"/>
        <v>-6.1499999999999773</v>
      </c>
      <c r="M7" s="62">
        <f t="shared" si="2"/>
        <v>-4612.4999999999827</v>
      </c>
    </row>
    <row r="8" spans="1:13" s="32" customFormat="1">
      <c r="A8" s="70">
        <v>43489</v>
      </c>
      <c r="B8" s="71" t="s">
        <v>381</v>
      </c>
      <c r="C8" s="72">
        <v>4000</v>
      </c>
      <c r="D8" s="71" t="s">
        <v>15</v>
      </c>
      <c r="E8" s="71">
        <v>88.95</v>
      </c>
      <c r="F8" s="71">
        <v>88.3</v>
      </c>
      <c r="G8" s="66">
        <v>87.5</v>
      </c>
      <c r="H8" s="66">
        <v>86.7</v>
      </c>
      <c r="I8" s="68">
        <f t="shared" si="0"/>
        <v>2600.0000000000227</v>
      </c>
      <c r="J8" s="67">
        <f t="shared" ref="J8" si="3">(IF(D8="SHORT",IF(G8="",0,F8-G8),IF(D8="LONG",IF(G8="",0,G8-F8))))*C8</f>
        <v>3199.9999999999886</v>
      </c>
      <c r="K8" s="67">
        <f t="shared" ref="K8" si="4">(IF(D8="SHORT",IF(H8="",0,G8-H8),IF(D8="LONG",IF(H8="",0,(H8-G8)))))*C8</f>
        <v>3199.9999999999886</v>
      </c>
      <c r="L8" s="67">
        <f t="shared" si="1"/>
        <v>2.25</v>
      </c>
      <c r="M8" s="69">
        <f t="shared" si="2"/>
        <v>9000</v>
      </c>
    </row>
    <row r="9" spans="1:13" s="63" customFormat="1">
      <c r="A9" s="57">
        <v>43489</v>
      </c>
      <c r="B9" s="58" t="s">
        <v>456</v>
      </c>
      <c r="C9" s="59">
        <v>1250</v>
      </c>
      <c r="D9" s="58" t="s">
        <v>15</v>
      </c>
      <c r="E9" s="58">
        <v>664.15</v>
      </c>
      <c r="F9" s="58">
        <v>663.05</v>
      </c>
      <c r="G9" s="73"/>
      <c r="H9" s="73"/>
      <c r="I9" s="60">
        <f t="shared" si="0"/>
        <v>1375.0000000000284</v>
      </c>
      <c r="J9" s="61"/>
      <c r="K9" s="61"/>
      <c r="L9" s="61">
        <f t="shared" si="1"/>
        <v>1.1000000000000227</v>
      </c>
      <c r="M9" s="62">
        <f t="shared" si="2"/>
        <v>1375.0000000000284</v>
      </c>
    </row>
    <row r="10" spans="1:13" s="63" customFormat="1">
      <c r="A10" s="57">
        <v>43488</v>
      </c>
      <c r="B10" s="58" t="s">
        <v>448</v>
      </c>
      <c r="C10" s="59">
        <v>6000</v>
      </c>
      <c r="D10" s="58" t="s">
        <v>15</v>
      </c>
      <c r="E10" s="58">
        <v>122.95</v>
      </c>
      <c r="F10" s="58">
        <v>122.05</v>
      </c>
      <c r="G10" s="73"/>
      <c r="H10" s="73"/>
      <c r="I10" s="60">
        <f t="shared" ref="I10:I11" si="5">(IF(D10="SHORT",E10-F10,IF(D10="LONG",F10-E10)))*C10</f>
        <v>5400.0000000000346</v>
      </c>
      <c r="J10" s="61"/>
      <c r="K10" s="61"/>
      <c r="L10" s="61">
        <f t="shared" ref="L10:L11" si="6">(J10+I10+K10)/C10</f>
        <v>0.9000000000000058</v>
      </c>
      <c r="M10" s="62">
        <f t="shared" ref="M10:M11" si="7">L10*C10</f>
        <v>5400.0000000000346</v>
      </c>
    </row>
    <row r="11" spans="1:13" s="63" customFormat="1">
      <c r="A11" s="57">
        <v>43488</v>
      </c>
      <c r="B11" s="58" t="s">
        <v>458</v>
      </c>
      <c r="C11" s="59">
        <v>1250</v>
      </c>
      <c r="D11" s="58" t="s">
        <v>15</v>
      </c>
      <c r="E11" s="58">
        <v>589</v>
      </c>
      <c r="F11" s="58">
        <v>584.85</v>
      </c>
      <c r="G11" s="73">
        <v>579.6</v>
      </c>
      <c r="H11" s="73"/>
      <c r="I11" s="60">
        <f t="shared" si="5"/>
        <v>5187.4999999999718</v>
      </c>
      <c r="J11" s="61">
        <f t="shared" ref="J11" si="8">(IF(D11="SHORT",IF(G11="",0,F11-G11),IF(D11="LONG",IF(G11="",0,G11-F11))))*C11</f>
        <v>6562.5</v>
      </c>
      <c r="K11" s="61"/>
      <c r="L11" s="61">
        <f t="shared" si="6"/>
        <v>9.3999999999999773</v>
      </c>
      <c r="M11" s="62">
        <f t="shared" si="7"/>
        <v>11749.999999999971</v>
      </c>
    </row>
    <row r="12" spans="1:13" s="63" customFormat="1">
      <c r="A12" s="57">
        <v>43487</v>
      </c>
      <c r="B12" s="58" t="s">
        <v>354</v>
      </c>
      <c r="C12" s="59">
        <v>2200</v>
      </c>
      <c r="D12" s="58" t="s">
        <v>15</v>
      </c>
      <c r="E12" s="58">
        <v>243.75</v>
      </c>
      <c r="F12" s="58">
        <v>242</v>
      </c>
      <c r="G12" s="73"/>
      <c r="H12" s="73"/>
      <c r="I12" s="60">
        <f t="shared" ref="I12:I14" si="9">(IF(D12="SHORT",E12-F12,IF(D12="LONG",F12-E12)))*C12</f>
        <v>3850</v>
      </c>
      <c r="J12" s="61"/>
      <c r="K12" s="61"/>
      <c r="L12" s="61">
        <f t="shared" ref="L12:L14" si="10">(J12+I12+K12)/C12</f>
        <v>1.75</v>
      </c>
      <c r="M12" s="62">
        <f t="shared" ref="M12:M14" si="11">L12*C12</f>
        <v>3850</v>
      </c>
    </row>
    <row r="13" spans="1:13" s="63" customFormat="1">
      <c r="A13" s="57">
        <v>43487</v>
      </c>
      <c r="B13" s="58" t="s">
        <v>520</v>
      </c>
      <c r="C13" s="59">
        <v>125</v>
      </c>
      <c r="D13" s="58" t="s">
        <v>15</v>
      </c>
      <c r="E13" s="58">
        <v>6383.7</v>
      </c>
      <c r="F13" s="58">
        <v>6441.15</v>
      </c>
      <c r="G13" s="73"/>
      <c r="H13" s="73"/>
      <c r="I13" s="60">
        <f t="shared" si="9"/>
        <v>-7181.2499999999773</v>
      </c>
      <c r="J13" s="61"/>
      <c r="K13" s="61"/>
      <c r="L13" s="61">
        <f t="shared" si="10"/>
        <v>-57.449999999999818</v>
      </c>
      <c r="M13" s="62">
        <f t="shared" si="11"/>
        <v>-7181.2499999999773</v>
      </c>
    </row>
    <row r="14" spans="1:13" s="63" customFormat="1">
      <c r="A14" s="57">
        <v>43486</v>
      </c>
      <c r="B14" s="58" t="s">
        <v>497</v>
      </c>
      <c r="C14" s="59">
        <v>1100</v>
      </c>
      <c r="D14" s="58" t="s">
        <v>14</v>
      </c>
      <c r="E14" s="58">
        <v>475.7</v>
      </c>
      <c r="F14" s="58">
        <v>479</v>
      </c>
      <c r="G14" s="73"/>
      <c r="H14" s="73"/>
      <c r="I14" s="60">
        <f t="shared" si="9"/>
        <v>3630.0000000000127</v>
      </c>
      <c r="J14" s="61"/>
      <c r="K14" s="61"/>
      <c r="L14" s="61">
        <f t="shared" si="10"/>
        <v>3.3000000000000114</v>
      </c>
      <c r="M14" s="62">
        <f t="shared" si="11"/>
        <v>3630.0000000000127</v>
      </c>
    </row>
    <row r="15" spans="1:13" s="63" customFormat="1">
      <c r="A15" s="57">
        <v>43486</v>
      </c>
      <c r="B15" s="58" t="s">
        <v>490</v>
      </c>
      <c r="C15" s="59">
        <v>302</v>
      </c>
      <c r="D15" s="58" t="s">
        <v>15</v>
      </c>
      <c r="E15" s="58">
        <v>2302.75</v>
      </c>
      <c r="F15" s="58">
        <v>2286.65</v>
      </c>
      <c r="G15" s="73"/>
      <c r="H15" s="73"/>
      <c r="I15" s="60">
        <f t="shared" ref="I15:I16" si="12">(IF(D15="SHORT",E15-F15,IF(D15="LONG",F15-E15)))*C15</f>
        <v>4862.1999999999725</v>
      </c>
      <c r="J15" s="61"/>
      <c r="K15" s="61"/>
      <c r="L15" s="61">
        <f t="shared" ref="L15:L16" si="13">(J15+I15+K15)/C15</f>
        <v>16.099999999999909</v>
      </c>
      <c r="M15" s="62">
        <f t="shared" ref="M15:M16" si="14">L15*C15</f>
        <v>4862.1999999999725</v>
      </c>
    </row>
    <row r="16" spans="1:13" s="63" customFormat="1">
      <c r="A16" s="57">
        <v>43486</v>
      </c>
      <c r="B16" s="58" t="s">
        <v>532</v>
      </c>
      <c r="C16" s="59">
        <v>1800</v>
      </c>
      <c r="D16" s="58" t="s">
        <v>14</v>
      </c>
      <c r="E16" s="58">
        <v>263.45</v>
      </c>
      <c r="F16" s="58">
        <v>261.05</v>
      </c>
      <c r="G16" s="73"/>
      <c r="H16" s="73"/>
      <c r="I16" s="60">
        <f t="shared" si="12"/>
        <v>-4319.9999999999591</v>
      </c>
      <c r="J16" s="61"/>
      <c r="K16" s="61"/>
      <c r="L16" s="61">
        <f t="shared" si="13"/>
        <v>-2.3999999999999773</v>
      </c>
      <c r="M16" s="62">
        <f t="shared" si="14"/>
        <v>-4319.9999999999591</v>
      </c>
    </row>
    <row r="17" spans="1:13" s="63" customFormat="1">
      <c r="A17" s="57">
        <v>43483</v>
      </c>
      <c r="B17" s="58" t="s">
        <v>331</v>
      </c>
      <c r="C17" s="59">
        <v>1300</v>
      </c>
      <c r="D17" s="58" t="s">
        <v>15</v>
      </c>
      <c r="E17" s="58">
        <v>299.10000000000002</v>
      </c>
      <c r="F17" s="58">
        <v>297</v>
      </c>
      <c r="G17" s="73"/>
      <c r="H17" s="73"/>
      <c r="I17" s="60">
        <f t="shared" ref="I17:I20" si="15">(IF(D17="SHORT",E17-F17,IF(D17="LONG",F17-E17)))*C17</f>
        <v>2730.0000000000296</v>
      </c>
      <c r="J17" s="61"/>
      <c r="K17" s="61"/>
      <c r="L17" s="61">
        <f t="shared" ref="L17:L20" si="16">(J17+I17+K17)/C17</f>
        <v>2.1000000000000227</v>
      </c>
      <c r="M17" s="62">
        <f t="shared" ref="M17:M20" si="17">L17*C17</f>
        <v>2730.0000000000296</v>
      </c>
    </row>
    <row r="18" spans="1:13" s="63" customFormat="1">
      <c r="A18" s="57">
        <v>43483</v>
      </c>
      <c r="B18" s="58" t="s">
        <v>362</v>
      </c>
      <c r="C18" s="59">
        <v>900</v>
      </c>
      <c r="D18" s="58" t="s">
        <v>15</v>
      </c>
      <c r="E18" s="58">
        <v>667.25</v>
      </c>
      <c r="F18" s="58">
        <v>662.6</v>
      </c>
      <c r="G18" s="73">
        <v>656.6</v>
      </c>
      <c r="H18" s="73"/>
      <c r="I18" s="60">
        <f t="shared" si="15"/>
        <v>4184.99999999998</v>
      </c>
      <c r="J18" s="61">
        <f t="shared" ref="J18:J20" si="18">(IF(D18="SHORT",IF(G18="",0,F18-G18),IF(D18="LONG",IF(G18="",0,G18-F18))))*C18</f>
        <v>5400</v>
      </c>
      <c r="K18" s="61"/>
      <c r="L18" s="61">
        <f t="shared" si="16"/>
        <v>10.649999999999977</v>
      </c>
      <c r="M18" s="62">
        <f t="shared" si="17"/>
        <v>9584.99999999998</v>
      </c>
    </row>
    <row r="19" spans="1:13" s="63" customFormat="1">
      <c r="A19" s="57">
        <v>43483</v>
      </c>
      <c r="B19" s="58" t="s">
        <v>421</v>
      </c>
      <c r="C19" s="59">
        <v>1200</v>
      </c>
      <c r="D19" s="58" t="s">
        <v>15</v>
      </c>
      <c r="E19" s="58">
        <v>672.6</v>
      </c>
      <c r="F19" s="58">
        <v>667.85</v>
      </c>
      <c r="G19" s="73"/>
      <c r="H19" s="73"/>
      <c r="I19" s="60">
        <f t="shared" si="15"/>
        <v>5700</v>
      </c>
      <c r="J19" s="61"/>
      <c r="K19" s="61"/>
      <c r="L19" s="61">
        <f t="shared" si="16"/>
        <v>4.75</v>
      </c>
      <c r="M19" s="62">
        <f t="shared" si="17"/>
        <v>5700</v>
      </c>
    </row>
    <row r="20" spans="1:13" s="63" customFormat="1">
      <c r="A20" s="57">
        <v>43483</v>
      </c>
      <c r="B20" s="58" t="s">
        <v>528</v>
      </c>
      <c r="C20" s="59">
        <v>2000</v>
      </c>
      <c r="D20" s="58" t="s">
        <v>15</v>
      </c>
      <c r="E20" s="58">
        <v>251.25</v>
      </c>
      <c r="F20" s="58">
        <v>249.5</v>
      </c>
      <c r="G20" s="73">
        <v>247.25</v>
      </c>
      <c r="H20" s="73"/>
      <c r="I20" s="60">
        <f t="shared" si="15"/>
        <v>3500</v>
      </c>
      <c r="J20" s="61">
        <f t="shared" si="18"/>
        <v>4500</v>
      </c>
      <c r="K20" s="61"/>
      <c r="L20" s="61">
        <f t="shared" si="16"/>
        <v>4</v>
      </c>
      <c r="M20" s="62">
        <f t="shared" si="17"/>
        <v>8000</v>
      </c>
    </row>
    <row r="21" spans="1:13" s="63" customFormat="1">
      <c r="A21" s="57">
        <v>43482</v>
      </c>
      <c r="B21" s="58" t="s">
        <v>356</v>
      </c>
      <c r="C21" s="59">
        <v>1500</v>
      </c>
      <c r="D21" s="58" t="s">
        <v>15</v>
      </c>
      <c r="E21" s="58">
        <v>288.3</v>
      </c>
      <c r="F21" s="58">
        <v>290.89999999999998</v>
      </c>
      <c r="G21" s="73"/>
      <c r="H21" s="73"/>
      <c r="I21" s="60">
        <f t="shared" ref="I21:I24" si="19">(IF(D21="SHORT",E21-F21,IF(D21="LONG",F21-E21)))*C21</f>
        <v>-3899.9999999999491</v>
      </c>
      <c r="J21" s="61"/>
      <c r="K21" s="61"/>
      <c r="L21" s="61">
        <f t="shared" ref="L21:L24" si="20">(J21+I21+K21)/C21</f>
        <v>-2.5999999999999659</v>
      </c>
      <c r="M21" s="62">
        <f t="shared" ref="M21:M24" si="21">L21*C21</f>
        <v>-3899.9999999999491</v>
      </c>
    </row>
    <row r="22" spans="1:13" s="63" customFormat="1">
      <c r="A22" s="57">
        <v>43482</v>
      </c>
      <c r="B22" s="58" t="s">
        <v>512</v>
      </c>
      <c r="C22" s="59">
        <v>2750</v>
      </c>
      <c r="D22" s="58" t="s">
        <v>15</v>
      </c>
      <c r="E22" s="58">
        <v>376.45</v>
      </c>
      <c r="F22" s="58">
        <v>373.8</v>
      </c>
      <c r="G22" s="73"/>
      <c r="H22" s="73"/>
      <c r="I22" s="60">
        <f t="shared" si="19"/>
        <v>7287.4999999999372</v>
      </c>
      <c r="J22" s="61"/>
      <c r="K22" s="61"/>
      <c r="L22" s="61">
        <f t="shared" si="20"/>
        <v>2.6499999999999773</v>
      </c>
      <c r="M22" s="62">
        <f t="shared" si="21"/>
        <v>7287.4999999999372</v>
      </c>
    </row>
    <row r="23" spans="1:13" s="63" customFormat="1">
      <c r="A23" s="57">
        <v>43482</v>
      </c>
      <c r="B23" s="58" t="s">
        <v>504</v>
      </c>
      <c r="C23" s="59">
        <v>1500</v>
      </c>
      <c r="D23" s="58" t="s">
        <v>15</v>
      </c>
      <c r="E23" s="58">
        <v>222.45</v>
      </c>
      <c r="F23" s="58">
        <v>220.9</v>
      </c>
      <c r="G23" s="73">
        <v>218.9</v>
      </c>
      <c r="H23" s="73"/>
      <c r="I23" s="60">
        <f t="shared" si="19"/>
        <v>2324.9999999999745</v>
      </c>
      <c r="J23" s="61">
        <f t="shared" ref="J23" si="22">(IF(D23="SHORT",IF(G23="",0,F23-G23),IF(D23="LONG",IF(G23="",0,G23-F23))))*C23</f>
        <v>3000</v>
      </c>
      <c r="K23" s="61"/>
      <c r="L23" s="61">
        <f t="shared" si="20"/>
        <v>3.5499999999999829</v>
      </c>
      <c r="M23" s="62">
        <f t="shared" si="21"/>
        <v>5324.9999999999745</v>
      </c>
    </row>
    <row r="24" spans="1:13" s="63" customFormat="1">
      <c r="A24" s="57">
        <v>43481</v>
      </c>
      <c r="B24" s="58" t="s">
        <v>515</v>
      </c>
      <c r="C24" s="59">
        <v>500</v>
      </c>
      <c r="D24" s="58" t="s">
        <v>14</v>
      </c>
      <c r="E24" s="58">
        <v>1164.8499999999999</v>
      </c>
      <c r="F24" s="58">
        <v>1167.05</v>
      </c>
      <c r="G24" s="73"/>
      <c r="H24" s="73"/>
      <c r="I24" s="60">
        <f t="shared" si="19"/>
        <v>1100.0000000000227</v>
      </c>
      <c r="J24" s="61"/>
      <c r="K24" s="61"/>
      <c r="L24" s="61">
        <f t="shared" si="20"/>
        <v>2.2000000000000455</v>
      </c>
      <c r="M24" s="62">
        <f t="shared" si="21"/>
        <v>1100.0000000000227</v>
      </c>
    </row>
    <row r="25" spans="1:13" s="63" customFormat="1">
      <c r="A25" s="57">
        <v>43481</v>
      </c>
      <c r="B25" s="58" t="s">
        <v>453</v>
      </c>
      <c r="C25" s="59">
        <v>750</v>
      </c>
      <c r="D25" s="58" t="s">
        <v>14</v>
      </c>
      <c r="E25" s="58">
        <v>837.5</v>
      </c>
      <c r="F25" s="58">
        <v>829.95</v>
      </c>
      <c r="G25" s="73"/>
      <c r="H25" s="73"/>
      <c r="I25" s="60">
        <f t="shared" ref="I25:I27" si="23">(IF(D25="SHORT",E25-F25,IF(D25="LONG",F25-E25)))*C25</f>
        <v>-5662.4999999999654</v>
      </c>
      <c r="J25" s="61"/>
      <c r="K25" s="61"/>
      <c r="L25" s="61">
        <f t="shared" ref="L25:L27" si="24">(J25+I25+K25)/C25</f>
        <v>-7.5499999999999536</v>
      </c>
      <c r="M25" s="62">
        <f t="shared" ref="M25:M27" si="25">L25*C25</f>
        <v>-5662.4999999999654</v>
      </c>
    </row>
    <row r="26" spans="1:13" s="63" customFormat="1">
      <c r="A26" s="57">
        <v>43481</v>
      </c>
      <c r="B26" s="58" t="s">
        <v>494</v>
      </c>
      <c r="C26" s="59">
        <v>3000</v>
      </c>
      <c r="D26" s="58" t="s">
        <v>14</v>
      </c>
      <c r="E26" s="58">
        <v>217.3</v>
      </c>
      <c r="F26" s="58">
        <v>218.8</v>
      </c>
      <c r="G26" s="73">
        <v>220.8</v>
      </c>
      <c r="H26" s="73"/>
      <c r="I26" s="60">
        <f t="shared" si="23"/>
        <v>4500</v>
      </c>
      <c r="J26" s="61">
        <f t="shared" ref="J26" si="26">(IF(D26="SHORT",IF(G26="",0,F26-G26),IF(D26="LONG",IF(G26="",0,G26-F26))))*C26</f>
        <v>6000</v>
      </c>
      <c r="K26" s="61"/>
      <c r="L26" s="61">
        <f t="shared" si="24"/>
        <v>3.5</v>
      </c>
      <c r="M26" s="62">
        <f t="shared" si="25"/>
        <v>10500</v>
      </c>
    </row>
    <row r="27" spans="1:13" s="63" customFormat="1">
      <c r="A27" s="57">
        <v>43481</v>
      </c>
      <c r="B27" s="58" t="s">
        <v>531</v>
      </c>
      <c r="C27" s="59">
        <v>75</v>
      </c>
      <c r="D27" s="58" t="s">
        <v>14</v>
      </c>
      <c r="E27" s="58">
        <v>7385</v>
      </c>
      <c r="F27" s="58">
        <v>7318</v>
      </c>
      <c r="G27" s="73"/>
      <c r="H27" s="73"/>
      <c r="I27" s="60">
        <f t="shared" si="23"/>
        <v>-5025</v>
      </c>
      <c r="J27" s="61"/>
      <c r="K27" s="61"/>
      <c r="L27" s="61">
        <f t="shared" si="24"/>
        <v>-67</v>
      </c>
      <c r="M27" s="62">
        <f t="shared" si="25"/>
        <v>-5025</v>
      </c>
    </row>
    <row r="28" spans="1:13" s="63" customFormat="1">
      <c r="A28" s="57">
        <v>43480</v>
      </c>
      <c r="B28" s="58" t="s">
        <v>473</v>
      </c>
      <c r="C28" s="59">
        <v>1500</v>
      </c>
      <c r="D28" s="58" t="s">
        <v>14</v>
      </c>
      <c r="E28" s="58">
        <v>529</v>
      </c>
      <c r="F28" s="58">
        <v>532.70000000000005</v>
      </c>
      <c r="G28" s="73"/>
      <c r="H28" s="73"/>
      <c r="I28" s="60">
        <f t="shared" ref="I28:I32" si="27">(IF(D28="SHORT",E28-F28,IF(D28="LONG",F28-E28)))*C28</f>
        <v>5550.0000000000682</v>
      </c>
      <c r="J28" s="61"/>
      <c r="K28" s="61"/>
      <c r="L28" s="61">
        <f t="shared" ref="L28:L32" si="28">(J28+I28+K28)/C28</f>
        <v>3.7000000000000455</v>
      </c>
      <c r="M28" s="62">
        <f t="shared" ref="M28:M32" si="29">L28*C28</f>
        <v>5550.0000000000682</v>
      </c>
    </row>
    <row r="29" spans="1:13" s="63" customFormat="1">
      <c r="A29" s="57">
        <v>43480</v>
      </c>
      <c r="B29" s="58" t="s">
        <v>528</v>
      </c>
      <c r="C29" s="59">
        <v>2000</v>
      </c>
      <c r="D29" s="58" t="s">
        <v>14</v>
      </c>
      <c r="E29" s="58">
        <v>256.5</v>
      </c>
      <c r="F29" s="58">
        <v>258.25</v>
      </c>
      <c r="G29" s="73"/>
      <c r="H29" s="73"/>
      <c r="I29" s="60">
        <f t="shared" si="27"/>
        <v>3500</v>
      </c>
      <c r="J29" s="61"/>
      <c r="K29" s="61"/>
      <c r="L29" s="61">
        <f t="shared" si="28"/>
        <v>1.75</v>
      </c>
      <c r="M29" s="62">
        <f t="shared" si="29"/>
        <v>3500</v>
      </c>
    </row>
    <row r="30" spans="1:13" s="63" customFormat="1">
      <c r="A30" s="57">
        <v>43480</v>
      </c>
      <c r="B30" s="58" t="s">
        <v>412</v>
      </c>
      <c r="C30" s="59">
        <v>550</v>
      </c>
      <c r="D30" s="58" t="s">
        <v>14</v>
      </c>
      <c r="E30" s="58">
        <v>684.4</v>
      </c>
      <c r="F30" s="58">
        <v>689.15</v>
      </c>
      <c r="G30" s="73"/>
      <c r="H30" s="73"/>
      <c r="I30" s="60">
        <f t="shared" si="27"/>
        <v>2612.5</v>
      </c>
      <c r="J30" s="61"/>
      <c r="K30" s="61"/>
      <c r="L30" s="61">
        <f t="shared" si="28"/>
        <v>4.75</v>
      </c>
      <c r="M30" s="62">
        <f t="shared" si="29"/>
        <v>2612.5</v>
      </c>
    </row>
    <row r="31" spans="1:13" s="63" customFormat="1">
      <c r="A31" s="57">
        <v>43480</v>
      </c>
      <c r="B31" s="58" t="s">
        <v>379</v>
      </c>
      <c r="C31" s="59">
        <v>1250</v>
      </c>
      <c r="D31" s="58" t="s">
        <v>14</v>
      </c>
      <c r="E31" s="58">
        <v>447.45</v>
      </c>
      <c r="F31" s="58">
        <v>443.4</v>
      </c>
      <c r="G31" s="73"/>
      <c r="H31" s="73"/>
      <c r="I31" s="60">
        <f t="shared" si="27"/>
        <v>-5062.5000000000146</v>
      </c>
      <c r="J31" s="61"/>
      <c r="K31" s="61"/>
      <c r="L31" s="61">
        <f t="shared" si="28"/>
        <v>-4.0500000000000114</v>
      </c>
      <c r="M31" s="62">
        <f t="shared" si="29"/>
        <v>-5062.5000000000146</v>
      </c>
    </row>
    <row r="32" spans="1:13" s="63" customFormat="1">
      <c r="A32" s="57">
        <v>43480</v>
      </c>
      <c r="B32" s="58" t="s">
        <v>347</v>
      </c>
      <c r="C32" s="59">
        <v>4000</v>
      </c>
      <c r="D32" s="58" t="s">
        <v>14</v>
      </c>
      <c r="E32" s="58">
        <v>150.1</v>
      </c>
      <c r="F32" s="58">
        <v>148.69999999999999</v>
      </c>
      <c r="G32" s="73"/>
      <c r="H32" s="73"/>
      <c r="I32" s="60">
        <f t="shared" si="27"/>
        <v>-5600.0000000000227</v>
      </c>
      <c r="J32" s="61"/>
      <c r="K32" s="61"/>
      <c r="L32" s="61">
        <f t="shared" si="28"/>
        <v>-1.4000000000000057</v>
      </c>
      <c r="M32" s="62">
        <f t="shared" si="29"/>
        <v>-5600.0000000000227</v>
      </c>
    </row>
    <row r="33" spans="1:13" s="63" customFormat="1">
      <c r="A33" s="57">
        <v>43479</v>
      </c>
      <c r="B33" s="58" t="s">
        <v>385</v>
      </c>
      <c r="C33" s="59">
        <v>6000</v>
      </c>
      <c r="D33" s="58" t="s">
        <v>15</v>
      </c>
      <c r="E33" s="58">
        <v>96.5</v>
      </c>
      <c r="F33" s="58">
        <v>95.75</v>
      </c>
      <c r="G33" s="73"/>
      <c r="H33" s="73"/>
      <c r="I33" s="60">
        <f t="shared" ref="I33:I36" si="30">(IF(D33="SHORT",E33-F33,IF(D33="LONG",F33-E33)))*C33</f>
        <v>4500</v>
      </c>
      <c r="J33" s="61"/>
      <c r="K33" s="61"/>
      <c r="L33" s="61">
        <f t="shared" ref="L33:L36" si="31">(J33+I33+K33)/C33</f>
        <v>0.75</v>
      </c>
      <c r="M33" s="62">
        <f t="shared" ref="M33:M36" si="32">L33*C33</f>
        <v>4500</v>
      </c>
    </row>
    <row r="34" spans="1:13" s="63" customFormat="1">
      <c r="A34" s="57">
        <v>43479</v>
      </c>
      <c r="B34" s="58" t="s">
        <v>530</v>
      </c>
      <c r="C34" s="59">
        <v>10000</v>
      </c>
      <c r="D34" s="58" t="s">
        <v>15</v>
      </c>
      <c r="E34" s="58">
        <v>62.8</v>
      </c>
      <c r="F34" s="58">
        <v>63.4</v>
      </c>
      <c r="G34" s="73"/>
      <c r="H34" s="73"/>
      <c r="I34" s="60">
        <f t="shared" si="30"/>
        <v>-6000.0000000000146</v>
      </c>
      <c r="J34" s="61"/>
      <c r="K34" s="61"/>
      <c r="L34" s="61">
        <f t="shared" si="31"/>
        <v>-0.60000000000000142</v>
      </c>
      <c r="M34" s="62">
        <f t="shared" si="32"/>
        <v>-6000.0000000000146</v>
      </c>
    </row>
    <row r="35" spans="1:13" s="63" customFormat="1">
      <c r="A35" s="57">
        <v>43479</v>
      </c>
      <c r="B35" s="58" t="s">
        <v>442</v>
      </c>
      <c r="C35" s="59">
        <v>2750</v>
      </c>
      <c r="D35" s="58" t="s">
        <v>15</v>
      </c>
      <c r="E35" s="58">
        <v>268.10000000000002</v>
      </c>
      <c r="F35" s="58">
        <v>270.55</v>
      </c>
      <c r="G35" s="73"/>
      <c r="H35" s="73"/>
      <c r="I35" s="60">
        <f t="shared" si="30"/>
        <v>-6737.4999999999691</v>
      </c>
      <c r="J35" s="61"/>
      <c r="K35" s="61"/>
      <c r="L35" s="61">
        <f t="shared" si="31"/>
        <v>-2.4499999999999886</v>
      </c>
      <c r="M35" s="62">
        <f t="shared" si="32"/>
        <v>-6737.4999999999691</v>
      </c>
    </row>
    <row r="36" spans="1:13" s="63" customFormat="1">
      <c r="A36" s="57">
        <v>43479</v>
      </c>
      <c r="B36" s="58" t="s">
        <v>413</v>
      </c>
      <c r="C36" s="59">
        <v>750</v>
      </c>
      <c r="D36" s="58" t="s">
        <v>15</v>
      </c>
      <c r="E36" s="58">
        <v>1159.6500000000001</v>
      </c>
      <c r="F36" s="58">
        <v>1156</v>
      </c>
      <c r="G36" s="73"/>
      <c r="H36" s="73"/>
      <c r="I36" s="60">
        <f t="shared" si="30"/>
        <v>2737.5000000000682</v>
      </c>
      <c r="J36" s="61"/>
      <c r="K36" s="61"/>
      <c r="L36" s="61">
        <f t="shared" si="31"/>
        <v>3.6500000000000909</v>
      </c>
      <c r="M36" s="62">
        <f t="shared" si="32"/>
        <v>2737.5000000000682</v>
      </c>
    </row>
    <row r="37" spans="1:13" s="63" customFormat="1">
      <c r="A37" s="57">
        <v>43476</v>
      </c>
      <c r="B37" s="58" t="s">
        <v>431</v>
      </c>
      <c r="C37" s="59">
        <v>2100</v>
      </c>
      <c r="D37" s="58" t="s">
        <v>15</v>
      </c>
      <c r="E37" s="58">
        <v>233.9</v>
      </c>
      <c r="F37" s="58">
        <v>232.15</v>
      </c>
      <c r="G37" s="73"/>
      <c r="H37" s="73"/>
      <c r="I37" s="60">
        <f t="shared" ref="I37:I39" si="33">(IF(D37="SHORT",E37-F37,IF(D37="LONG",F37-E37)))*C37</f>
        <v>3675</v>
      </c>
      <c r="J37" s="61"/>
      <c r="K37" s="61"/>
      <c r="L37" s="61">
        <f t="shared" ref="L37:L39" si="34">(J37+I37+K37)/C37</f>
        <v>1.75</v>
      </c>
      <c r="M37" s="62">
        <f t="shared" ref="M37:M39" si="35">L37*C37</f>
        <v>3675</v>
      </c>
    </row>
    <row r="38" spans="1:13" s="63" customFormat="1">
      <c r="A38" s="57">
        <v>43476</v>
      </c>
      <c r="B38" s="58" t="s">
        <v>429</v>
      </c>
      <c r="C38" s="59">
        <v>250</v>
      </c>
      <c r="D38" s="58" t="s">
        <v>15</v>
      </c>
      <c r="E38" s="58">
        <v>2603.75</v>
      </c>
      <c r="F38" s="58">
        <v>2584.1999999999998</v>
      </c>
      <c r="G38" s="73"/>
      <c r="H38" s="73"/>
      <c r="I38" s="60">
        <f t="shared" si="33"/>
        <v>4887.5000000000455</v>
      </c>
      <c r="J38" s="61"/>
      <c r="K38" s="61"/>
      <c r="L38" s="61">
        <f t="shared" si="34"/>
        <v>19.550000000000182</v>
      </c>
      <c r="M38" s="62">
        <f t="shared" si="35"/>
        <v>4887.5000000000455</v>
      </c>
    </row>
    <row r="39" spans="1:13" s="63" customFormat="1">
      <c r="A39" s="57">
        <v>43476</v>
      </c>
      <c r="B39" s="58" t="s">
        <v>529</v>
      </c>
      <c r="C39" s="59">
        <v>1100</v>
      </c>
      <c r="D39" s="58" t="s">
        <v>15</v>
      </c>
      <c r="E39" s="58">
        <v>478.75</v>
      </c>
      <c r="F39" s="58">
        <v>475.15</v>
      </c>
      <c r="G39" s="73"/>
      <c r="H39" s="73"/>
      <c r="I39" s="60">
        <f t="shared" si="33"/>
        <v>3960.000000000025</v>
      </c>
      <c r="J39" s="61"/>
      <c r="K39" s="61"/>
      <c r="L39" s="61">
        <f t="shared" si="34"/>
        <v>3.6000000000000227</v>
      </c>
      <c r="M39" s="62">
        <f t="shared" si="35"/>
        <v>3960.000000000025</v>
      </c>
    </row>
    <row r="40" spans="1:13" s="63" customFormat="1">
      <c r="A40" s="57">
        <v>43475</v>
      </c>
      <c r="B40" s="58" t="s">
        <v>166</v>
      </c>
      <c r="C40" s="59">
        <v>1000</v>
      </c>
      <c r="D40" s="58" t="s">
        <v>15</v>
      </c>
      <c r="E40" s="58">
        <v>593.25</v>
      </c>
      <c r="F40" s="58">
        <v>592.4</v>
      </c>
      <c r="G40" s="73"/>
      <c r="H40" s="73"/>
      <c r="I40" s="60">
        <f t="shared" ref="I40" si="36">(IF(D40="SHORT",E40-F40,IF(D40="LONG",F40-E40)))*C40</f>
        <v>850.00000000002274</v>
      </c>
      <c r="J40" s="61"/>
      <c r="K40" s="61"/>
      <c r="L40" s="61">
        <f t="shared" ref="L40" si="37">(J40+I40+K40)/C40</f>
        <v>0.85000000000002274</v>
      </c>
      <c r="M40" s="62">
        <f t="shared" ref="M40" si="38">L40*C40</f>
        <v>850.00000000002274</v>
      </c>
    </row>
    <row r="41" spans="1:13" s="63" customFormat="1">
      <c r="A41" s="57">
        <v>43475</v>
      </c>
      <c r="B41" s="58" t="s">
        <v>384</v>
      </c>
      <c r="C41" s="59">
        <v>500</v>
      </c>
      <c r="D41" s="58" t="s">
        <v>14</v>
      </c>
      <c r="E41" s="58">
        <v>1166.25</v>
      </c>
      <c r="F41" s="58">
        <v>1155.75</v>
      </c>
      <c r="G41" s="73"/>
      <c r="H41" s="73"/>
      <c r="I41" s="60">
        <f t="shared" ref="I41" si="39">(IF(D41="SHORT",E41-F41,IF(D41="LONG",F41-E41)))*C41</f>
        <v>-5250</v>
      </c>
      <c r="J41" s="61"/>
      <c r="K41" s="61"/>
      <c r="L41" s="61">
        <f t="shared" ref="L41" si="40">(J41+I41+K41)/C41</f>
        <v>-10.5</v>
      </c>
      <c r="M41" s="62">
        <f t="shared" ref="M41" si="41">L41*C41</f>
        <v>-5250</v>
      </c>
    </row>
    <row r="42" spans="1:13" s="63" customFormat="1">
      <c r="A42" s="57">
        <v>43474</v>
      </c>
      <c r="B42" s="58" t="s">
        <v>499</v>
      </c>
      <c r="C42" s="59">
        <v>2200</v>
      </c>
      <c r="D42" s="58" t="s">
        <v>14</v>
      </c>
      <c r="E42" s="58">
        <v>325.45</v>
      </c>
      <c r="F42" s="58">
        <v>327.85</v>
      </c>
      <c r="G42" s="73"/>
      <c r="H42" s="73"/>
      <c r="I42" s="60">
        <f t="shared" ref="I42" si="42">(IF(D42="SHORT",E42-F42,IF(D42="LONG",F42-E42)))*C42</f>
        <v>5280.0000000000746</v>
      </c>
      <c r="J42" s="61"/>
      <c r="K42" s="61"/>
      <c r="L42" s="61">
        <f t="shared" ref="L42" si="43">(J42+I42+K42)/C42</f>
        <v>2.4000000000000341</v>
      </c>
      <c r="M42" s="62">
        <f t="shared" ref="M42" si="44">L42*C42</f>
        <v>5280.0000000000746</v>
      </c>
    </row>
    <row r="43" spans="1:13" s="63" customFormat="1">
      <c r="A43" s="57">
        <v>43473</v>
      </c>
      <c r="B43" s="58" t="s">
        <v>412</v>
      </c>
      <c r="C43" s="59">
        <v>550</v>
      </c>
      <c r="D43" s="58" t="s">
        <v>14</v>
      </c>
      <c r="E43" s="58">
        <v>656.85</v>
      </c>
      <c r="F43" s="58">
        <v>660.05</v>
      </c>
      <c r="G43" s="73"/>
      <c r="H43" s="73"/>
      <c r="I43" s="60">
        <f t="shared" ref="I43:I45" si="45">(IF(D43="SHORT",E43-F43,IF(D43="LONG",F43-E43)))*C43</f>
        <v>1759.9999999999625</v>
      </c>
      <c r="J43" s="61"/>
      <c r="K43" s="61"/>
      <c r="L43" s="61">
        <f t="shared" ref="L43:L45" si="46">(J43+I43+K43)/C43</f>
        <v>3.1999999999999318</v>
      </c>
      <c r="M43" s="62">
        <f t="shared" ref="M43:M45" si="47">L43*C43</f>
        <v>1759.9999999999625</v>
      </c>
    </row>
    <row r="44" spans="1:13" s="63" customFormat="1">
      <c r="A44" s="57">
        <v>43473</v>
      </c>
      <c r="B44" s="58" t="s">
        <v>351</v>
      </c>
      <c r="C44" s="59">
        <v>700</v>
      </c>
      <c r="D44" s="58" t="s">
        <v>15</v>
      </c>
      <c r="E44" s="58">
        <v>913.45</v>
      </c>
      <c r="F44" s="58">
        <v>921.65</v>
      </c>
      <c r="G44" s="73"/>
      <c r="H44" s="73"/>
      <c r="I44" s="60">
        <f t="shared" si="45"/>
        <v>-5739.9999999999527</v>
      </c>
      <c r="J44" s="61"/>
      <c r="K44" s="61"/>
      <c r="L44" s="61">
        <f t="shared" si="46"/>
        <v>-8.1999999999999318</v>
      </c>
      <c r="M44" s="62">
        <f t="shared" si="47"/>
        <v>-5739.9999999999527</v>
      </c>
    </row>
    <row r="45" spans="1:13" s="63" customFormat="1">
      <c r="A45" s="57">
        <v>43473</v>
      </c>
      <c r="B45" s="58" t="s">
        <v>490</v>
      </c>
      <c r="C45" s="59">
        <v>302</v>
      </c>
      <c r="D45" s="58" t="s">
        <v>14</v>
      </c>
      <c r="E45" s="58">
        <v>2325.6</v>
      </c>
      <c r="F45" s="58">
        <v>2343</v>
      </c>
      <c r="G45" s="73"/>
      <c r="H45" s="73"/>
      <c r="I45" s="60">
        <f t="shared" si="45"/>
        <v>5254.8000000000275</v>
      </c>
      <c r="J45" s="61"/>
      <c r="K45" s="61"/>
      <c r="L45" s="61">
        <f t="shared" si="46"/>
        <v>17.400000000000091</v>
      </c>
      <c r="M45" s="62">
        <f t="shared" si="47"/>
        <v>5254.8000000000275</v>
      </c>
    </row>
    <row r="46" spans="1:13" s="63" customFormat="1">
      <c r="A46" s="57">
        <v>43472</v>
      </c>
      <c r="B46" s="58" t="s">
        <v>522</v>
      </c>
      <c r="C46" s="59">
        <v>150</v>
      </c>
      <c r="D46" s="58" t="s">
        <v>14</v>
      </c>
      <c r="E46" s="58">
        <v>3616.2</v>
      </c>
      <c r="F46" s="58">
        <v>3624.95</v>
      </c>
      <c r="G46" s="73"/>
      <c r="H46" s="73"/>
      <c r="I46" s="60">
        <f t="shared" ref="I46:I47" si="48">(IF(D46="SHORT",E46-F46,IF(D46="LONG",F46-E46)))*C46</f>
        <v>1312.5</v>
      </c>
      <c r="J46" s="61"/>
      <c r="K46" s="61"/>
      <c r="L46" s="61">
        <f t="shared" ref="L46:L47" si="49">(J46+I46+K46)/C46</f>
        <v>8.75</v>
      </c>
      <c r="M46" s="62">
        <f t="shared" ref="M46:M47" si="50">L46*C46</f>
        <v>1312.5</v>
      </c>
    </row>
    <row r="47" spans="1:13" s="63" customFormat="1">
      <c r="A47" s="57">
        <v>43472</v>
      </c>
      <c r="B47" s="58" t="s">
        <v>423</v>
      </c>
      <c r="C47" s="59">
        <v>2000</v>
      </c>
      <c r="D47" s="58" t="s">
        <v>14</v>
      </c>
      <c r="E47" s="58">
        <v>388.55</v>
      </c>
      <c r="F47" s="58">
        <v>391.45</v>
      </c>
      <c r="G47" s="73"/>
      <c r="H47" s="73"/>
      <c r="I47" s="60">
        <f t="shared" si="48"/>
        <v>5799.9999999999545</v>
      </c>
      <c r="J47" s="61"/>
      <c r="K47" s="61"/>
      <c r="L47" s="61">
        <f t="shared" si="49"/>
        <v>2.8999999999999773</v>
      </c>
      <c r="M47" s="62">
        <f t="shared" si="50"/>
        <v>5799.9999999999545</v>
      </c>
    </row>
    <row r="48" spans="1:13" s="63" customFormat="1">
      <c r="A48" s="57">
        <v>43469</v>
      </c>
      <c r="B48" s="58" t="s">
        <v>528</v>
      </c>
      <c r="C48" s="59">
        <v>2000</v>
      </c>
      <c r="D48" s="58" t="s">
        <v>14</v>
      </c>
      <c r="E48" s="58">
        <v>259.89999999999998</v>
      </c>
      <c r="F48" s="58">
        <v>260.64999999999998</v>
      </c>
      <c r="G48" s="73"/>
      <c r="H48" s="73"/>
      <c r="I48" s="60">
        <f t="shared" ref="I48:I50" si="51">(IF(D48="SHORT",E48-F48,IF(D48="LONG",F48-E48)))*C48</f>
        <v>1500</v>
      </c>
      <c r="J48" s="61"/>
      <c r="K48" s="61"/>
      <c r="L48" s="61">
        <f t="shared" ref="L48:L50" si="52">(J48+I48+K48)/C48</f>
        <v>0.75</v>
      </c>
      <c r="M48" s="62">
        <f t="shared" ref="M48:M50" si="53">L48*C48</f>
        <v>1500</v>
      </c>
    </row>
    <row r="49" spans="1:13" s="63" customFormat="1">
      <c r="A49" s="57">
        <v>43469</v>
      </c>
      <c r="B49" s="58" t="s">
        <v>527</v>
      </c>
      <c r="C49" s="59">
        <v>700</v>
      </c>
      <c r="D49" s="58" t="s">
        <v>15</v>
      </c>
      <c r="E49" s="58">
        <v>722.5</v>
      </c>
      <c r="F49" s="58">
        <v>729</v>
      </c>
      <c r="G49" s="73"/>
      <c r="H49" s="73"/>
      <c r="I49" s="60">
        <f t="shared" si="51"/>
        <v>-4550</v>
      </c>
      <c r="J49" s="61"/>
      <c r="K49" s="61"/>
      <c r="L49" s="61">
        <f t="shared" si="52"/>
        <v>-6.5</v>
      </c>
      <c r="M49" s="62">
        <f t="shared" si="53"/>
        <v>-4550</v>
      </c>
    </row>
    <row r="50" spans="1:13" s="32" customFormat="1">
      <c r="A50" s="70">
        <v>43468</v>
      </c>
      <c r="B50" s="71" t="s">
        <v>507</v>
      </c>
      <c r="C50" s="72">
        <v>700</v>
      </c>
      <c r="D50" s="71" t="s">
        <v>15</v>
      </c>
      <c r="E50" s="71">
        <v>953.5</v>
      </c>
      <c r="F50" s="71">
        <v>946.35</v>
      </c>
      <c r="G50" s="66">
        <v>937.8</v>
      </c>
      <c r="H50" s="66">
        <v>929.35</v>
      </c>
      <c r="I50" s="68">
        <f t="shared" si="51"/>
        <v>5004.9999999999836</v>
      </c>
      <c r="J50" s="67">
        <f t="shared" ref="J50" si="54">(IF(D50="SHORT",IF(G50="",0,F50-G50),IF(D50="LONG",IF(G50="",0,G50-F50))))*C50</f>
        <v>5985.0000000000473</v>
      </c>
      <c r="K50" s="67">
        <f t="shared" ref="K50" si="55">(IF(D50="SHORT",IF(H50="",0,G50-H50),IF(D50="LONG",IF(H50="",0,(H50-G50)))))*C50</f>
        <v>5914.9999999999527</v>
      </c>
      <c r="L50" s="67">
        <f t="shared" si="52"/>
        <v>24.149999999999981</v>
      </c>
      <c r="M50" s="69">
        <f t="shared" si="53"/>
        <v>16904.999999999985</v>
      </c>
    </row>
    <row r="51" spans="1:13" s="63" customFormat="1">
      <c r="A51" s="57">
        <v>43468</v>
      </c>
      <c r="B51" s="58" t="s">
        <v>509</v>
      </c>
      <c r="C51" s="59">
        <v>500</v>
      </c>
      <c r="D51" s="58" t="s">
        <v>15</v>
      </c>
      <c r="E51" s="58">
        <v>497.15</v>
      </c>
      <c r="F51" s="58">
        <v>493.4</v>
      </c>
      <c r="G51" s="73">
        <v>488.95</v>
      </c>
      <c r="H51" s="73"/>
      <c r="I51" s="60">
        <f t="shared" ref="I51:I53" si="56">(IF(D51="SHORT",E51-F51,IF(D51="LONG",F51-E51)))*C51</f>
        <v>1875</v>
      </c>
      <c r="J51" s="61">
        <f t="shared" ref="J51:J53" si="57">(IF(D51="SHORT",IF(G51="",0,F51-G51),IF(D51="LONG",IF(G51="",0,G51-F51))))*C51</f>
        <v>2224.9999999999945</v>
      </c>
      <c r="K51" s="61"/>
      <c r="L51" s="61">
        <f t="shared" ref="L51:L53" si="58">(J51+I51+K51)/C51</f>
        <v>8.1999999999999886</v>
      </c>
      <c r="M51" s="62">
        <f t="shared" ref="M51:M53" si="59">L51*C51</f>
        <v>4099.9999999999945</v>
      </c>
    </row>
    <row r="52" spans="1:13" s="63" customFormat="1">
      <c r="A52" s="57">
        <v>43468</v>
      </c>
      <c r="B52" s="58" t="s">
        <v>486</v>
      </c>
      <c r="C52" s="59">
        <v>2850</v>
      </c>
      <c r="D52" s="58" t="s">
        <v>15</v>
      </c>
      <c r="E52" s="58">
        <v>164.9</v>
      </c>
      <c r="F52" s="58">
        <v>163.65</v>
      </c>
      <c r="G52" s="73">
        <v>162.15</v>
      </c>
      <c r="H52" s="73"/>
      <c r="I52" s="60">
        <f t="shared" si="56"/>
        <v>3562.5</v>
      </c>
      <c r="J52" s="61">
        <f t="shared" si="57"/>
        <v>4275</v>
      </c>
      <c r="K52" s="61"/>
      <c r="L52" s="61">
        <f t="shared" si="58"/>
        <v>2.75</v>
      </c>
      <c r="M52" s="62">
        <f t="shared" si="59"/>
        <v>7837.5</v>
      </c>
    </row>
    <row r="53" spans="1:13" s="63" customFormat="1">
      <c r="A53" s="57">
        <v>43468</v>
      </c>
      <c r="B53" s="58" t="s">
        <v>450</v>
      </c>
      <c r="C53" s="59">
        <v>1500</v>
      </c>
      <c r="D53" s="58" t="s">
        <v>15</v>
      </c>
      <c r="E53" s="58">
        <v>565.1</v>
      </c>
      <c r="F53" s="58">
        <v>560.85</v>
      </c>
      <c r="G53" s="73">
        <v>555.79999999999995</v>
      </c>
      <c r="H53" s="73"/>
      <c r="I53" s="60">
        <f t="shared" si="56"/>
        <v>6375</v>
      </c>
      <c r="J53" s="61">
        <f t="shared" si="57"/>
        <v>7575.0000000001019</v>
      </c>
      <c r="K53" s="61"/>
      <c r="L53" s="61">
        <f t="shared" si="58"/>
        <v>9.3000000000000682</v>
      </c>
      <c r="M53" s="62">
        <f t="shared" si="59"/>
        <v>13950.000000000102</v>
      </c>
    </row>
    <row r="54" spans="1:13" s="63" customFormat="1">
      <c r="A54" s="57">
        <v>43467</v>
      </c>
      <c r="B54" s="58" t="s">
        <v>524</v>
      </c>
      <c r="C54" s="59">
        <v>2000</v>
      </c>
      <c r="D54" s="58" t="s">
        <v>14</v>
      </c>
      <c r="E54" s="58">
        <v>265.7</v>
      </c>
      <c r="F54" s="58">
        <v>263.3</v>
      </c>
      <c r="G54" s="73"/>
      <c r="H54" s="73"/>
      <c r="I54" s="60">
        <f t="shared" ref="I54" si="60">(IF(D54="SHORT",E54-F54,IF(D54="LONG",F54-E54)))*C54</f>
        <v>-4799.9999999999545</v>
      </c>
      <c r="J54" s="61"/>
      <c r="K54" s="61"/>
      <c r="L54" s="61">
        <f t="shared" ref="L54" si="61">(J54+I54+K54)/C54</f>
        <v>-2.3999999999999773</v>
      </c>
      <c r="M54" s="62">
        <f t="shared" ref="M54" si="62">L54*C54</f>
        <v>-4799.9999999999545</v>
      </c>
    </row>
    <row r="55" spans="1:13" s="32" customFormat="1">
      <c r="A55" s="70">
        <v>43467</v>
      </c>
      <c r="B55" s="71" t="s">
        <v>526</v>
      </c>
      <c r="C55" s="72">
        <v>600</v>
      </c>
      <c r="D55" s="71" t="s">
        <v>15</v>
      </c>
      <c r="E55" s="71">
        <v>1236.8</v>
      </c>
      <c r="F55" s="71">
        <v>1227.5</v>
      </c>
      <c r="G55" s="66">
        <v>1216.45</v>
      </c>
      <c r="H55" s="66">
        <v>1205.5</v>
      </c>
      <c r="I55" s="68">
        <f t="shared" ref="I55:I60" si="63">(IF(D55="SHORT",E55-F55,IF(D55="LONG",F55-E55)))*C55</f>
        <v>5579.9999999999727</v>
      </c>
      <c r="J55" s="67">
        <f t="shared" ref="J55" si="64">(IF(D55="SHORT",IF(G55="",0,F55-G55),IF(D55="LONG",IF(G55="",0,G55-F55))))*C55</f>
        <v>6629.9999999999727</v>
      </c>
      <c r="K55" s="67">
        <f t="shared" ref="K55" si="65">(IF(D55="SHORT",IF(H55="",0,G55-H55),IF(D55="LONG",IF(H55="",0,(H55-G55)))))*C55</f>
        <v>6570.0000000000273</v>
      </c>
      <c r="L55" s="67">
        <f t="shared" ref="L55:L60" si="66">(J55+I55+K55)/C55</f>
        <v>31.299999999999951</v>
      </c>
      <c r="M55" s="69">
        <f t="shared" ref="M55:M60" si="67">L55*C55</f>
        <v>18779.999999999971</v>
      </c>
    </row>
    <row r="56" spans="1:13" s="63" customFormat="1">
      <c r="A56" s="57">
        <v>43467</v>
      </c>
      <c r="B56" s="58" t="s">
        <v>393</v>
      </c>
      <c r="C56" s="59">
        <v>600</v>
      </c>
      <c r="D56" s="58" t="s">
        <v>15</v>
      </c>
      <c r="E56" s="58">
        <v>904</v>
      </c>
      <c r="F56" s="58">
        <v>897.2</v>
      </c>
      <c r="G56" s="73"/>
      <c r="H56" s="73"/>
      <c r="I56" s="60">
        <f t="shared" si="63"/>
        <v>4079.9999999999727</v>
      </c>
      <c r="J56" s="61"/>
      <c r="K56" s="61"/>
      <c r="L56" s="61">
        <f t="shared" si="66"/>
        <v>6.7999999999999545</v>
      </c>
      <c r="M56" s="62">
        <f t="shared" si="67"/>
        <v>4079.9999999999727</v>
      </c>
    </row>
    <row r="57" spans="1:13" s="63" customFormat="1">
      <c r="A57" s="57">
        <v>43467</v>
      </c>
      <c r="B57" s="58" t="s">
        <v>34</v>
      </c>
      <c r="C57" s="59">
        <v>1200</v>
      </c>
      <c r="D57" s="58" t="s">
        <v>14</v>
      </c>
      <c r="E57" s="58">
        <v>758.95</v>
      </c>
      <c r="F57" s="58">
        <v>752.1</v>
      </c>
      <c r="G57" s="73"/>
      <c r="H57" s="73"/>
      <c r="I57" s="60">
        <f t="shared" si="63"/>
        <v>-8220.0000000000273</v>
      </c>
      <c r="J57" s="61"/>
      <c r="K57" s="61"/>
      <c r="L57" s="61">
        <f t="shared" si="66"/>
        <v>-6.8500000000000227</v>
      </c>
      <c r="M57" s="62">
        <f t="shared" si="67"/>
        <v>-8220.0000000000273</v>
      </c>
    </row>
    <row r="58" spans="1:13" s="63" customFormat="1">
      <c r="A58" s="57">
        <v>43467</v>
      </c>
      <c r="B58" s="58" t="s">
        <v>374</v>
      </c>
      <c r="C58" s="59">
        <v>2000</v>
      </c>
      <c r="D58" s="58" t="s">
        <v>14</v>
      </c>
      <c r="E58" s="58">
        <v>281.3</v>
      </c>
      <c r="F58" s="58">
        <v>278.75</v>
      </c>
      <c r="G58" s="73"/>
      <c r="H58" s="73"/>
      <c r="I58" s="60">
        <f t="shared" si="63"/>
        <v>-5100.0000000000227</v>
      </c>
      <c r="J58" s="61"/>
      <c r="K58" s="61"/>
      <c r="L58" s="61">
        <f t="shared" si="66"/>
        <v>-2.5500000000000114</v>
      </c>
      <c r="M58" s="62">
        <f t="shared" si="67"/>
        <v>-5100.0000000000227</v>
      </c>
    </row>
    <row r="59" spans="1:13" s="63" customFormat="1">
      <c r="A59" s="57">
        <v>43466</v>
      </c>
      <c r="B59" s="58" t="s">
        <v>362</v>
      </c>
      <c r="C59" s="59">
        <v>900</v>
      </c>
      <c r="D59" s="58" t="s">
        <v>15</v>
      </c>
      <c r="E59" s="58">
        <v>627.79999999999995</v>
      </c>
      <c r="F59" s="58">
        <v>623.1</v>
      </c>
      <c r="G59" s="73"/>
      <c r="H59" s="73"/>
      <c r="I59" s="60">
        <f t="shared" si="63"/>
        <v>4229.9999999999382</v>
      </c>
      <c r="J59" s="61"/>
      <c r="K59" s="61"/>
      <c r="L59" s="61">
        <f t="shared" si="66"/>
        <v>4.6999999999999309</v>
      </c>
      <c r="M59" s="62">
        <f t="shared" si="67"/>
        <v>4229.9999999999382</v>
      </c>
    </row>
    <row r="60" spans="1:13" s="32" customFormat="1">
      <c r="A60" s="70">
        <v>43466</v>
      </c>
      <c r="B60" s="71" t="s">
        <v>452</v>
      </c>
      <c r="C60" s="72">
        <v>500</v>
      </c>
      <c r="D60" s="71" t="s">
        <v>14</v>
      </c>
      <c r="E60" s="71">
        <v>1910.15</v>
      </c>
      <c r="F60" s="71">
        <v>1934</v>
      </c>
      <c r="G60" s="66"/>
      <c r="H60" s="66"/>
      <c r="I60" s="68">
        <f t="shared" si="63"/>
        <v>11924.999999999955</v>
      </c>
      <c r="J60" s="67"/>
      <c r="K60" s="67"/>
      <c r="L60" s="67">
        <f t="shared" si="66"/>
        <v>23.849999999999909</v>
      </c>
      <c r="M60" s="69">
        <f t="shared" si="67"/>
        <v>11924.999999999955</v>
      </c>
    </row>
    <row r="61" spans="1:13" s="63" customFormat="1">
      <c r="A61" s="57">
        <v>43466</v>
      </c>
      <c r="B61" s="58" t="s">
        <v>367</v>
      </c>
      <c r="C61" s="59">
        <v>1100</v>
      </c>
      <c r="D61" s="58" t="s">
        <v>15</v>
      </c>
      <c r="E61" s="58">
        <v>436.9</v>
      </c>
      <c r="F61" s="58">
        <v>433.65</v>
      </c>
      <c r="G61" s="73"/>
      <c r="H61" s="73"/>
      <c r="I61" s="60">
        <f t="shared" ref="I61" si="68">(IF(D61="SHORT",E61-F61,IF(D61="LONG",F61-E61)))*C61</f>
        <v>3575</v>
      </c>
      <c r="J61" s="61"/>
      <c r="K61" s="61"/>
      <c r="L61" s="61">
        <f t="shared" ref="L61" si="69">(J61+I61+K61)/C61</f>
        <v>3.25</v>
      </c>
      <c r="M61" s="62">
        <f t="shared" ref="M61" si="70">L61*C61</f>
        <v>3575</v>
      </c>
    </row>
  </sheetData>
  <mergeCells count="5">
    <mergeCell ref="A1:M1"/>
    <mergeCell ref="A2:M2"/>
    <mergeCell ref="A3:B3"/>
    <mergeCell ref="C3:D3"/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1"/>
  <sheetViews>
    <sheetView topLeftCell="A49" workbookViewId="0">
      <selection activeCell="M5" sqref="M5:M70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93" t="s">
        <v>344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">
      <c r="A2" s="94" t="s">
        <v>455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6" t="s">
        <v>336</v>
      </c>
      <c r="B3" s="97"/>
      <c r="C3" s="98" t="s">
        <v>482</v>
      </c>
      <c r="D3" s="99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00" t="s">
        <v>341</v>
      </c>
      <c r="J4" s="101"/>
      <c r="K4" s="102"/>
      <c r="L4" s="56" t="s">
        <v>342</v>
      </c>
      <c r="M4" s="55" t="s">
        <v>343</v>
      </c>
    </row>
    <row r="5" spans="1:13" s="63" customFormat="1">
      <c r="A5" s="57">
        <v>43465</v>
      </c>
      <c r="B5" s="58" t="s">
        <v>421</v>
      </c>
      <c r="C5" s="59">
        <v>1200</v>
      </c>
      <c r="D5" s="58" t="s">
        <v>15</v>
      </c>
      <c r="E5" s="58">
        <v>628.9</v>
      </c>
      <c r="F5" s="58">
        <v>624.20000000000005</v>
      </c>
      <c r="G5" s="73"/>
      <c r="H5" s="73"/>
      <c r="I5" s="60">
        <f t="shared" ref="I5:I8" si="0">(IF(D5="SHORT",E5-F5,IF(D5="LONG",F5-E5)))*C5</f>
        <v>5639.9999999999181</v>
      </c>
      <c r="J5" s="61"/>
      <c r="K5" s="61"/>
      <c r="L5" s="61">
        <f t="shared" ref="L5:L8" si="1">(J5+I5+K5)/C5</f>
        <v>4.6999999999999318</v>
      </c>
      <c r="M5" s="62">
        <f t="shared" ref="M5:M8" si="2">L5*C5</f>
        <v>5639.9999999999181</v>
      </c>
    </row>
    <row r="6" spans="1:13" s="63" customFormat="1">
      <c r="A6" s="57">
        <v>43465</v>
      </c>
      <c r="B6" s="58" t="s">
        <v>381</v>
      </c>
      <c r="C6" s="59">
        <v>4000</v>
      </c>
      <c r="D6" s="58" t="s">
        <v>14</v>
      </c>
      <c r="E6" s="58">
        <v>103.95</v>
      </c>
      <c r="F6" s="58">
        <v>103.5</v>
      </c>
      <c r="G6" s="73"/>
      <c r="H6" s="73"/>
      <c r="I6" s="60">
        <f t="shared" si="0"/>
        <v>-1800.0000000000114</v>
      </c>
      <c r="J6" s="61"/>
      <c r="K6" s="61"/>
      <c r="L6" s="61">
        <f t="shared" si="1"/>
        <v>-0.45000000000000284</v>
      </c>
      <c r="M6" s="62">
        <f t="shared" si="2"/>
        <v>-1800.0000000000114</v>
      </c>
    </row>
    <row r="7" spans="1:13" s="63" customFormat="1">
      <c r="A7" s="57">
        <v>43462</v>
      </c>
      <c r="B7" s="58" t="s">
        <v>470</v>
      </c>
      <c r="C7" s="59">
        <v>1061</v>
      </c>
      <c r="D7" s="58" t="s">
        <v>14</v>
      </c>
      <c r="E7" s="58">
        <v>517</v>
      </c>
      <c r="F7" s="58">
        <v>520.85</v>
      </c>
      <c r="G7" s="73">
        <v>525.6</v>
      </c>
      <c r="H7" s="73"/>
      <c r="I7" s="60">
        <f t="shared" si="0"/>
        <v>4084.850000000024</v>
      </c>
      <c r="J7" s="61">
        <f t="shared" ref="J7" si="3">(IF(D7="SHORT",IF(G7="",0,F7-G7),IF(D7="LONG",IF(G7="",0,G7-F7))))*C7</f>
        <v>5039.75</v>
      </c>
      <c r="K7" s="61"/>
      <c r="L7" s="61">
        <f t="shared" si="1"/>
        <v>8.6000000000000227</v>
      </c>
      <c r="M7" s="62">
        <f t="shared" si="2"/>
        <v>9124.600000000024</v>
      </c>
    </row>
    <row r="8" spans="1:13" s="63" customFormat="1">
      <c r="A8" s="57">
        <v>43462</v>
      </c>
      <c r="B8" s="58" t="s">
        <v>442</v>
      </c>
      <c r="C8" s="59">
        <v>2750</v>
      </c>
      <c r="D8" s="58" t="s">
        <v>14</v>
      </c>
      <c r="E8" s="58">
        <v>267.25</v>
      </c>
      <c r="F8" s="58">
        <v>268.5</v>
      </c>
      <c r="G8" s="73"/>
      <c r="H8" s="73"/>
      <c r="I8" s="60">
        <f t="shared" si="0"/>
        <v>3437.5</v>
      </c>
      <c r="J8" s="61"/>
      <c r="K8" s="61"/>
      <c r="L8" s="61">
        <f t="shared" si="1"/>
        <v>1.25</v>
      </c>
      <c r="M8" s="62">
        <f t="shared" si="2"/>
        <v>3437.5</v>
      </c>
    </row>
    <row r="9" spans="1:13" s="63" customFormat="1">
      <c r="A9" s="57">
        <v>43462</v>
      </c>
      <c r="B9" s="58" t="s">
        <v>428</v>
      </c>
      <c r="C9" s="59">
        <v>1100</v>
      </c>
      <c r="D9" s="58" t="s">
        <v>14</v>
      </c>
      <c r="E9" s="58">
        <v>702.75</v>
      </c>
      <c r="F9" s="58">
        <v>708</v>
      </c>
      <c r="G9" s="73"/>
      <c r="H9" s="73"/>
      <c r="I9" s="60">
        <f t="shared" ref="I9:I10" si="4">(IF(D9="SHORT",E9-F9,IF(D9="LONG",F9-E9)))*C9</f>
        <v>5775</v>
      </c>
      <c r="J9" s="61"/>
      <c r="K9" s="61"/>
      <c r="L9" s="61">
        <f t="shared" ref="L9:L10" si="5">(J9+I9+K9)/C9</f>
        <v>5.25</v>
      </c>
      <c r="M9" s="62">
        <f t="shared" ref="M9:M10" si="6">L9*C9</f>
        <v>5775</v>
      </c>
    </row>
    <row r="10" spans="1:13" s="63" customFormat="1">
      <c r="A10" s="57">
        <v>43461</v>
      </c>
      <c r="B10" s="58" t="s">
        <v>489</v>
      </c>
      <c r="C10" s="59">
        <v>700</v>
      </c>
      <c r="D10" s="58" t="s">
        <v>14</v>
      </c>
      <c r="E10" s="58">
        <v>835.95</v>
      </c>
      <c r="F10" s="58">
        <v>842.2</v>
      </c>
      <c r="G10" s="73">
        <v>849.8</v>
      </c>
      <c r="H10" s="73"/>
      <c r="I10" s="60">
        <f t="shared" si="4"/>
        <v>4375</v>
      </c>
      <c r="J10" s="61">
        <f t="shared" ref="J10" si="7">(IF(D10="SHORT",IF(G10="",0,F10-G10),IF(D10="LONG",IF(G10="",0,G10-F10))))*C10</f>
        <v>5319.9999999999363</v>
      </c>
      <c r="K10" s="61"/>
      <c r="L10" s="61">
        <f t="shared" si="5"/>
        <v>13.849999999999909</v>
      </c>
      <c r="M10" s="62">
        <f t="shared" si="6"/>
        <v>9694.9999999999363</v>
      </c>
    </row>
    <row r="11" spans="1:13" s="63" customFormat="1">
      <c r="A11" s="57">
        <v>43461</v>
      </c>
      <c r="B11" s="58" t="s">
        <v>503</v>
      </c>
      <c r="C11" s="59">
        <v>600</v>
      </c>
      <c r="D11" s="58" t="s">
        <v>14</v>
      </c>
      <c r="E11" s="58">
        <v>1361.8</v>
      </c>
      <c r="F11" s="58">
        <v>1372</v>
      </c>
      <c r="G11" s="73"/>
      <c r="H11" s="73"/>
      <c r="I11" s="60">
        <f t="shared" ref="I11:I12" si="8">(IF(D11="SHORT",E11-F11,IF(D11="LONG",F11-E11)))*C11</f>
        <v>6120.0000000000273</v>
      </c>
      <c r="J11" s="61"/>
      <c r="K11" s="61"/>
      <c r="L11" s="61">
        <f t="shared" ref="L11:L12" si="9">(J11+I11+K11)/C11</f>
        <v>10.200000000000045</v>
      </c>
      <c r="M11" s="62">
        <f t="shared" ref="M11:M12" si="10">L11*C11</f>
        <v>6120.0000000000273</v>
      </c>
    </row>
    <row r="12" spans="1:13" s="63" customFormat="1">
      <c r="A12" s="57">
        <v>43461</v>
      </c>
      <c r="B12" s="58" t="s">
        <v>524</v>
      </c>
      <c r="C12" s="59">
        <v>1700</v>
      </c>
      <c r="D12" s="58" t="s">
        <v>14</v>
      </c>
      <c r="E12" s="58">
        <v>262.89999999999998</v>
      </c>
      <c r="F12" s="58">
        <v>264.85000000000002</v>
      </c>
      <c r="G12" s="73">
        <v>267.25</v>
      </c>
      <c r="H12" s="73"/>
      <c r="I12" s="60">
        <f t="shared" si="8"/>
        <v>3315.0000000000773</v>
      </c>
      <c r="J12" s="61">
        <f t="shared" ref="J12" si="11">(IF(D12="SHORT",IF(G12="",0,F12-G12),IF(D12="LONG",IF(G12="",0,G12-F12))))*C12</f>
        <v>4079.9999999999613</v>
      </c>
      <c r="K12" s="61"/>
      <c r="L12" s="61">
        <f t="shared" si="9"/>
        <v>4.3500000000000227</v>
      </c>
      <c r="M12" s="62">
        <f t="shared" si="10"/>
        <v>7395.0000000000382</v>
      </c>
    </row>
    <row r="13" spans="1:13" s="63" customFormat="1">
      <c r="A13" s="57">
        <v>43460</v>
      </c>
      <c r="B13" s="58" t="s">
        <v>166</v>
      </c>
      <c r="C13" s="59">
        <v>1000</v>
      </c>
      <c r="D13" s="58" t="s">
        <v>14</v>
      </c>
      <c r="E13" s="58">
        <v>569.45000000000005</v>
      </c>
      <c r="F13" s="58">
        <v>573.70000000000005</v>
      </c>
      <c r="G13" s="73"/>
      <c r="H13" s="73"/>
      <c r="I13" s="60">
        <f t="shared" ref="I13:I16" si="12">(IF(D13="SHORT",E13-F13,IF(D13="LONG",F13-E13)))*C13</f>
        <v>4250</v>
      </c>
      <c r="J13" s="61"/>
      <c r="K13" s="61"/>
      <c r="L13" s="61">
        <f t="shared" ref="L13:L16" si="13">(J13+I13+K13)/C13</f>
        <v>4.25</v>
      </c>
      <c r="M13" s="62">
        <f t="shared" ref="M13:M16" si="14">L13*C13</f>
        <v>4250</v>
      </c>
    </row>
    <row r="14" spans="1:13" s="63" customFormat="1">
      <c r="A14" s="57">
        <v>43460</v>
      </c>
      <c r="B14" s="58" t="s">
        <v>421</v>
      </c>
      <c r="C14" s="59">
        <v>1200</v>
      </c>
      <c r="D14" s="58" t="s">
        <v>14</v>
      </c>
      <c r="E14" s="58">
        <v>611.9</v>
      </c>
      <c r="F14" s="58">
        <v>616.45000000000005</v>
      </c>
      <c r="G14" s="73">
        <v>622.04999999999995</v>
      </c>
      <c r="H14" s="73"/>
      <c r="I14" s="60">
        <f t="shared" si="12"/>
        <v>5460.0000000000819</v>
      </c>
      <c r="J14" s="61">
        <f t="shared" ref="J14" si="15">(IF(D14="SHORT",IF(G14="",0,F14-G14),IF(D14="LONG",IF(G14="",0,G14-F14))))*C14</f>
        <v>6719.9999999998909</v>
      </c>
      <c r="K14" s="61"/>
      <c r="L14" s="61">
        <f t="shared" si="13"/>
        <v>10.149999999999977</v>
      </c>
      <c r="M14" s="62">
        <f t="shared" si="14"/>
        <v>12179.999999999973</v>
      </c>
    </row>
    <row r="15" spans="1:13" s="63" customFormat="1">
      <c r="A15" s="57">
        <v>43460</v>
      </c>
      <c r="B15" s="58" t="s">
        <v>442</v>
      </c>
      <c r="C15" s="59">
        <v>2750</v>
      </c>
      <c r="D15" s="58" t="s">
        <v>14</v>
      </c>
      <c r="E15" s="58">
        <v>260.60000000000002</v>
      </c>
      <c r="F15" s="58">
        <v>262.55</v>
      </c>
      <c r="G15" s="73"/>
      <c r="H15" s="73"/>
      <c r="I15" s="60">
        <f t="shared" si="12"/>
        <v>5362.4999999999691</v>
      </c>
      <c r="J15" s="61"/>
      <c r="K15" s="61"/>
      <c r="L15" s="61">
        <f t="shared" si="13"/>
        <v>1.9499999999999889</v>
      </c>
      <c r="M15" s="62">
        <f t="shared" si="14"/>
        <v>5362.4999999999691</v>
      </c>
    </row>
    <row r="16" spans="1:13" s="63" customFormat="1">
      <c r="A16" s="57">
        <v>43460</v>
      </c>
      <c r="B16" s="58" t="s">
        <v>523</v>
      </c>
      <c r="C16" s="59">
        <v>900</v>
      </c>
      <c r="D16" s="58" t="s">
        <v>15</v>
      </c>
      <c r="E16" s="58">
        <v>380.35</v>
      </c>
      <c r="F16" s="58">
        <v>377.45</v>
      </c>
      <c r="G16" s="73"/>
      <c r="H16" s="73"/>
      <c r="I16" s="60">
        <f t="shared" si="12"/>
        <v>2610.0000000000309</v>
      </c>
      <c r="J16" s="61"/>
      <c r="K16" s="61"/>
      <c r="L16" s="61">
        <f t="shared" si="13"/>
        <v>2.9000000000000346</v>
      </c>
      <c r="M16" s="62">
        <f t="shared" si="14"/>
        <v>2610.0000000000309</v>
      </c>
    </row>
    <row r="17" spans="1:13" s="63" customFormat="1">
      <c r="A17" s="57">
        <v>43458</v>
      </c>
      <c r="B17" s="58" t="s">
        <v>466</v>
      </c>
      <c r="C17" s="59">
        <v>2250</v>
      </c>
      <c r="D17" s="58" t="s">
        <v>14</v>
      </c>
      <c r="E17" s="58">
        <v>163.35</v>
      </c>
      <c r="F17" s="58">
        <v>161.85</v>
      </c>
      <c r="G17" s="73"/>
      <c r="H17" s="73"/>
      <c r="I17" s="60">
        <f t="shared" ref="I17:I18" si="16">(IF(D17="SHORT",E17-F17,IF(D17="LONG",F17-E17)))*C17</f>
        <v>-3375</v>
      </c>
      <c r="J17" s="61"/>
      <c r="K17" s="61"/>
      <c r="L17" s="61">
        <f t="shared" ref="L17:L18" si="17">(J17+I17+K17)/C17</f>
        <v>-1.5</v>
      </c>
      <c r="M17" s="62">
        <f t="shared" ref="M17:M18" si="18">L17*C17</f>
        <v>-3375</v>
      </c>
    </row>
    <row r="18" spans="1:13" s="63" customFormat="1">
      <c r="A18" s="57">
        <v>43458</v>
      </c>
      <c r="B18" s="58" t="s">
        <v>420</v>
      </c>
      <c r="C18" s="59">
        <v>2400</v>
      </c>
      <c r="D18" s="58" t="s">
        <v>15</v>
      </c>
      <c r="E18" s="58">
        <v>278.45</v>
      </c>
      <c r="F18" s="58">
        <v>276.39999999999998</v>
      </c>
      <c r="G18" s="73"/>
      <c r="H18" s="73"/>
      <c r="I18" s="60">
        <f t="shared" si="16"/>
        <v>4920.0000000000273</v>
      </c>
      <c r="J18" s="61"/>
      <c r="K18" s="61"/>
      <c r="L18" s="61">
        <f t="shared" si="17"/>
        <v>2.0500000000000114</v>
      </c>
      <c r="M18" s="62">
        <f t="shared" si="18"/>
        <v>4920.0000000000273</v>
      </c>
    </row>
    <row r="19" spans="1:13" s="32" customFormat="1">
      <c r="A19" s="70">
        <v>43455</v>
      </c>
      <c r="B19" s="71" t="s">
        <v>410</v>
      </c>
      <c r="C19" s="72">
        <v>5600</v>
      </c>
      <c r="D19" s="71" t="s">
        <v>15</v>
      </c>
      <c r="E19" s="71">
        <v>96.35</v>
      </c>
      <c r="F19" s="71">
        <v>95.15</v>
      </c>
      <c r="G19" s="66">
        <v>93.75</v>
      </c>
      <c r="H19" s="66"/>
      <c r="I19" s="68">
        <f t="shared" ref="I19:I21" si="19">(IF(D19="SHORT",E19-F19,IF(D19="LONG",F19-E19)))*C19</f>
        <v>6719.9999999999363</v>
      </c>
      <c r="J19" s="67">
        <f t="shared" ref="J19" si="20">(IF(D19="SHORT",IF(G19="",0,F19-G19),IF(D19="LONG",IF(G19="",0,G19-F19))))*C19</f>
        <v>7840.0000000000318</v>
      </c>
      <c r="K19" s="67"/>
      <c r="L19" s="67">
        <f t="shared" ref="L19:L21" si="21">(J19+I19+K19)/C19</f>
        <v>2.5999999999999943</v>
      </c>
      <c r="M19" s="69">
        <f t="shared" ref="M19:M21" si="22">L19*C19</f>
        <v>14559.999999999967</v>
      </c>
    </row>
    <row r="20" spans="1:13" s="63" customFormat="1">
      <c r="A20" s="57">
        <v>43455</v>
      </c>
      <c r="B20" s="58" t="s">
        <v>363</v>
      </c>
      <c r="C20" s="59">
        <v>800</v>
      </c>
      <c r="D20" s="58" t="s">
        <v>15</v>
      </c>
      <c r="E20" s="58">
        <v>594.29999999999995</v>
      </c>
      <c r="F20" s="58">
        <v>599.65</v>
      </c>
      <c r="G20" s="73"/>
      <c r="H20" s="73"/>
      <c r="I20" s="60">
        <f t="shared" si="19"/>
        <v>-4280.0000000000182</v>
      </c>
      <c r="J20" s="61"/>
      <c r="K20" s="61"/>
      <c r="L20" s="61">
        <f t="shared" si="21"/>
        <v>-5.3500000000000227</v>
      </c>
      <c r="M20" s="62">
        <f t="shared" si="22"/>
        <v>-4280.0000000000182</v>
      </c>
    </row>
    <row r="21" spans="1:13" s="63" customFormat="1">
      <c r="A21" s="57">
        <v>43455</v>
      </c>
      <c r="B21" s="58" t="s">
        <v>321</v>
      </c>
      <c r="C21" s="59">
        <v>5500</v>
      </c>
      <c r="D21" s="58" t="s">
        <v>15</v>
      </c>
      <c r="E21" s="58">
        <v>76.400000000000006</v>
      </c>
      <c r="F21" s="58">
        <v>77.099999999999994</v>
      </c>
      <c r="G21" s="73"/>
      <c r="H21" s="73"/>
      <c r="I21" s="60">
        <f t="shared" si="19"/>
        <v>-3849.9999999999372</v>
      </c>
      <c r="J21" s="61"/>
      <c r="K21" s="61"/>
      <c r="L21" s="61">
        <f t="shared" si="21"/>
        <v>-0.69999999999998863</v>
      </c>
      <c r="M21" s="62">
        <f t="shared" si="22"/>
        <v>-3849.9999999999372</v>
      </c>
    </row>
    <row r="22" spans="1:13" s="63" customFormat="1">
      <c r="A22" s="57">
        <v>43455</v>
      </c>
      <c r="B22" s="58" t="s">
        <v>490</v>
      </c>
      <c r="C22" s="59">
        <v>302</v>
      </c>
      <c r="D22" s="58" t="s">
        <v>15</v>
      </c>
      <c r="E22" s="58">
        <v>2288.5</v>
      </c>
      <c r="F22" s="58">
        <v>2309.1</v>
      </c>
      <c r="G22" s="73"/>
      <c r="H22" s="73"/>
      <c r="I22" s="60">
        <f t="shared" ref="I22" si="23">(IF(D22="SHORT",E22-F22,IF(D22="LONG",F22-E22)))*C22</f>
        <v>-6221.1999999999725</v>
      </c>
      <c r="J22" s="61"/>
      <c r="K22" s="61"/>
      <c r="L22" s="61">
        <f t="shared" ref="L22" si="24">(J22+I22+K22)/C22</f>
        <v>-20.599999999999909</v>
      </c>
      <c r="M22" s="62">
        <f t="shared" ref="M22" si="25">L22*C22</f>
        <v>-6221.1999999999725</v>
      </c>
    </row>
    <row r="23" spans="1:13" s="63" customFormat="1">
      <c r="A23" s="57">
        <v>43454</v>
      </c>
      <c r="B23" s="58" t="s">
        <v>438</v>
      </c>
      <c r="C23" s="59">
        <v>1500</v>
      </c>
      <c r="D23" s="58" t="s">
        <v>14</v>
      </c>
      <c r="E23" s="58">
        <v>285</v>
      </c>
      <c r="F23" s="58">
        <v>287.14999999999998</v>
      </c>
      <c r="G23" s="73">
        <v>289.75</v>
      </c>
      <c r="H23" s="73"/>
      <c r="I23" s="60">
        <f t="shared" ref="I23:I25" si="26">(IF(D23="SHORT",E23-F23,IF(D23="LONG",F23-E23)))*C23</f>
        <v>3224.9999999999659</v>
      </c>
      <c r="J23" s="61">
        <f t="shared" ref="J23:J25" si="27">(IF(D23="SHORT",IF(G23="",0,F23-G23),IF(D23="LONG",IF(G23="",0,G23-F23))))*C23</f>
        <v>3900.0000000000341</v>
      </c>
      <c r="K23" s="61"/>
      <c r="L23" s="61">
        <f t="shared" ref="L23:L25" si="28">(J23+I23+K23)/C23</f>
        <v>4.75</v>
      </c>
      <c r="M23" s="62">
        <f t="shared" ref="M23:M25" si="29">L23*C23</f>
        <v>7125</v>
      </c>
    </row>
    <row r="24" spans="1:13" s="63" customFormat="1">
      <c r="A24" s="57">
        <v>43454</v>
      </c>
      <c r="B24" s="58" t="s">
        <v>497</v>
      </c>
      <c r="C24" s="59">
        <v>1100</v>
      </c>
      <c r="D24" s="58" t="s">
        <v>14</v>
      </c>
      <c r="E24" s="58">
        <v>489</v>
      </c>
      <c r="F24" s="58">
        <v>492.65</v>
      </c>
      <c r="G24" s="73"/>
      <c r="H24" s="73"/>
      <c r="I24" s="60">
        <f t="shared" si="26"/>
        <v>4014.999999999975</v>
      </c>
      <c r="J24" s="61"/>
      <c r="K24" s="61"/>
      <c r="L24" s="61">
        <f t="shared" si="28"/>
        <v>3.6499999999999773</v>
      </c>
      <c r="M24" s="62">
        <f t="shared" si="29"/>
        <v>4014.999999999975</v>
      </c>
    </row>
    <row r="25" spans="1:13" s="63" customFormat="1">
      <c r="A25" s="57">
        <v>43454</v>
      </c>
      <c r="B25" s="58" t="s">
        <v>34</v>
      </c>
      <c r="C25" s="59">
        <v>1200</v>
      </c>
      <c r="D25" s="58" t="s">
        <v>14</v>
      </c>
      <c r="E25" s="58">
        <v>760</v>
      </c>
      <c r="F25" s="58">
        <v>765.7</v>
      </c>
      <c r="G25" s="73">
        <v>772.6</v>
      </c>
      <c r="H25" s="73"/>
      <c r="I25" s="60">
        <f t="shared" si="26"/>
        <v>6840.0000000000546</v>
      </c>
      <c r="J25" s="61">
        <f t="shared" si="27"/>
        <v>8279.9999999999727</v>
      </c>
      <c r="K25" s="61"/>
      <c r="L25" s="61">
        <f t="shared" si="28"/>
        <v>12.600000000000023</v>
      </c>
      <c r="M25" s="62">
        <f t="shared" si="29"/>
        <v>15120.000000000027</v>
      </c>
    </row>
    <row r="26" spans="1:13" s="63" customFormat="1">
      <c r="A26" s="57">
        <v>43453</v>
      </c>
      <c r="B26" s="58" t="s">
        <v>445</v>
      </c>
      <c r="C26" s="59">
        <v>2400</v>
      </c>
      <c r="D26" s="58" t="s">
        <v>14</v>
      </c>
      <c r="E26" s="58">
        <v>334.55</v>
      </c>
      <c r="F26" s="58">
        <v>337.05</v>
      </c>
      <c r="G26" s="73">
        <v>340.1</v>
      </c>
      <c r="H26" s="73"/>
      <c r="I26" s="60">
        <f t="shared" ref="I26:I28" si="30">(IF(D26="SHORT",E26-F26,IF(D26="LONG",F26-E26)))*C26</f>
        <v>6000</v>
      </c>
      <c r="J26" s="61">
        <f t="shared" ref="J26" si="31">(IF(D26="SHORT",IF(G26="",0,F26-G26),IF(D26="LONG",IF(G26="",0,G26-F26))))*C26</f>
        <v>7320.0000000000273</v>
      </c>
      <c r="K26" s="61"/>
      <c r="L26" s="61">
        <f t="shared" ref="L26:L28" si="32">(J26+I26+K26)/C26</f>
        <v>5.5500000000000114</v>
      </c>
      <c r="M26" s="62">
        <f t="shared" ref="M26:M28" si="33">L26*C26</f>
        <v>13320.000000000027</v>
      </c>
    </row>
    <row r="27" spans="1:13" s="63" customFormat="1">
      <c r="A27" s="57">
        <v>43453</v>
      </c>
      <c r="B27" s="58" t="s">
        <v>512</v>
      </c>
      <c r="C27" s="59">
        <v>2750</v>
      </c>
      <c r="D27" s="58" t="s">
        <v>14</v>
      </c>
      <c r="E27" s="58">
        <v>365.2</v>
      </c>
      <c r="F27" s="58">
        <v>367.9</v>
      </c>
      <c r="G27" s="73"/>
      <c r="H27" s="73"/>
      <c r="I27" s="60">
        <f t="shared" si="30"/>
        <v>7424.9999999999691</v>
      </c>
      <c r="J27" s="61"/>
      <c r="K27" s="61"/>
      <c r="L27" s="61">
        <f t="shared" si="32"/>
        <v>2.6999999999999886</v>
      </c>
      <c r="M27" s="62">
        <f t="shared" si="33"/>
        <v>7424.9999999999691</v>
      </c>
    </row>
    <row r="28" spans="1:13" s="63" customFormat="1">
      <c r="A28" s="57">
        <v>43453</v>
      </c>
      <c r="B28" s="58" t="s">
        <v>410</v>
      </c>
      <c r="C28" s="59">
        <v>2800</v>
      </c>
      <c r="D28" s="58" t="s">
        <v>14</v>
      </c>
      <c r="E28" s="58">
        <v>95.55</v>
      </c>
      <c r="F28" s="58">
        <v>96.3</v>
      </c>
      <c r="G28" s="73"/>
      <c r="H28" s="73"/>
      <c r="I28" s="60">
        <f t="shared" si="30"/>
        <v>2100</v>
      </c>
      <c r="J28" s="61"/>
      <c r="K28" s="61"/>
      <c r="L28" s="61">
        <f t="shared" si="32"/>
        <v>0.75</v>
      </c>
      <c r="M28" s="62">
        <f t="shared" si="33"/>
        <v>2100</v>
      </c>
    </row>
    <row r="29" spans="1:13" s="63" customFormat="1" ht="14.25" customHeight="1">
      <c r="A29" s="57">
        <v>43452</v>
      </c>
      <c r="B29" s="58" t="s">
        <v>471</v>
      </c>
      <c r="C29" s="59">
        <v>400</v>
      </c>
      <c r="D29" s="58" t="s">
        <v>14</v>
      </c>
      <c r="E29" s="58">
        <v>1556.75</v>
      </c>
      <c r="F29" s="58">
        <v>1568.4</v>
      </c>
      <c r="G29" s="73"/>
      <c r="H29" s="73"/>
      <c r="I29" s="60">
        <f t="shared" ref="I29:I33" si="34">(IF(D29="SHORT",E29-F29,IF(D29="LONG",F29-E29)))*C29</f>
        <v>4660.0000000000364</v>
      </c>
      <c r="J29" s="61"/>
      <c r="K29" s="61"/>
      <c r="L29" s="61">
        <f t="shared" ref="L29:L33" si="35">(J29+I29+K29)/C29</f>
        <v>11.650000000000091</v>
      </c>
      <c r="M29" s="62">
        <f t="shared" ref="M29:M33" si="36">L29*C29</f>
        <v>4660.0000000000364</v>
      </c>
    </row>
    <row r="30" spans="1:13" s="63" customFormat="1" ht="14.25" customHeight="1">
      <c r="A30" s="57">
        <v>43452</v>
      </c>
      <c r="B30" s="58" t="s">
        <v>473</v>
      </c>
      <c r="C30" s="59">
        <v>1500</v>
      </c>
      <c r="D30" s="58" t="s">
        <v>14</v>
      </c>
      <c r="E30" s="58">
        <v>540.25</v>
      </c>
      <c r="F30" s="58">
        <v>544.29999999999995</v>
      </c>
      <c r="G30" s="73">
        <v>549.20000000000005</v>
      </c>
      <c r="H30" s="73"/>
      <c r="I30" s="60">
        <f t="shared" si="34"/>
        <v>6074.9999999999318</v>
      </c>
      <c r="J30" s="61">
        <f t="shared" ref="J30" si="37">(IF(D30="SHORT",IF(G30="",0,F30-G30),IF(D30="LONG",IF(G30="",0,G30-F30))))*C30</f>
        <v>7350.0000000001364</v>
      </c>
      <c r="K30" s="61"/>
      <c r="L30" s="61">
        <f t="shared" si="35"/>
        <v>8.9500000000000455</v>
      </c>
      <c r="M30" s="62">
        <f t="shared" si="36"/>
        <v>13425.000000000069</v>
      </c>
    </row>
    <row r="31" spans="1:13" s="63" customFormat="1" ht="14.25" customHeight="1">
      <c r="A31" s="57">
        <v>43452</v>
      </c>
      <c r="B31" s="58" t="s">
        <v>372</v>
      </c>
      <c r="C31" s="59">
        <v>300</v>
      </c>
      <c r="D31" s="58" t="s">
        <v>14</v>
      </c>
      <c r="E31" s="58">
        <v>1625.1</v>
      </c>
      <c r="F31" s="58">
        <v>1637.25</v>
      </c>
      <c r="G31" s="73"/>
      <c r="H31" s="73"/>
      <c r="I31" s="60">
        <f t="shared" si="34"/>
        <v>3645.0000000000273</v>
      </c>
      <c r="J31" s="61"/>
      <c r="K31" s="61"/>
      <c r="L31" s="61">
        <f t="shared" si="35"/>
        <v>12.150000000000091</v>
      </c>
      <c r="M31" s="62">
        <f t="shared" si="36"/>
        <v>3645.0000000000273</v>
      </c>
    </row>
    <row r="32" spans="1:13" s="63" customFormat="1" ht="14.25" customHeight="1">
      <c r="A32" s="57">
        <v>43452</v>
      </c>
      <c r="B32" s="58" t="s">
        <v>459</v>
      </c>
      <c r="C32" s="59">
        <v>800</v>
      </c>
      <c r="D32" s="58" t="s">
        <v>15</v>
      </c>
      <c r="E32" s="58">
        <v>935.6</v>
      </c>
      <c r="F32" s="58">
        <v>928.6</v>
      </c>
      <c r="G32" s="73"/>
      <c r="H32" s="73"/>
      <c r="I32" s="60">
        <f t="shared" si="34"/>
        <v>5600</v>
      </c>
      <c r="J32" s="61"/>
      <c r="K32" s="61"/>
      <c r="L32" s="61">
        <f t="shared" si="35"/>
        <v>7</v>
      </c>
      <c r="M32" s="62">
        <f t="shared" si="36"/>
        <v>5600</v>
      </c>
    </row>
    <row r="33" spans="1:13" s="63" customFormat="1" ht="14.25" customHeight="1">
      <c r="A33" s="57">
        <v>43452</v>
      </c>
      <c r="B33" s="58" t="s">
        <v>365</v>
      </c>
      <c r="C33" s="59">
        <v>1500</v>
      </c>
      <c r="D33" s="58" t="s">
        <v>15</v>
      </c>
      <c r="E33" s="58">
        <v>174.05</v>
      </c>
      <c r="F33" s="58">
        <v>175.25</v>
      </c>
      <c r="G33" s="73"/>
      <c r="H33" s="73"/>
      <c r="I33" s="60">
        <f t="shared" si="34"/>
        <v>-1799.9999999999829</v>
      </c>
      <c r="J33" s="61"/>
      <c r="K33" s="61"/>
      <c r="L33" s="61">
        <f t="shared" si="35"/>
        <v>-1.1999999999999886</v>
      </c>
      <c r="M33" s="62">
        <f t="shared" si="36"/>
        <v>-1799.9999999999829</v>
      </c>
    </row>
    <row r="34" spans="1:13" s="63" customFormat="1" ht="14.25" customHeight="1">
      <c r="A34" s="57">
        <v>43451</v>
      </c>
      <c r="B34" s="58" t="s">
        <v>166</v>
      </c>
      <c r="C34" s="59">
        <v>1000</v>
      </c>
      <c r="D34" s="58" t="s">
        <v>14</v>
      </c>
      <c r="E34" s="58">
        <v>576.70000000000005</v>
      </c>
      <c r="F34" s="58">
        <v>581</v>
      </c>
      <c r="G34" s="73"/>
      <c r="H34" s="73"/>
      <c r="I34" s="60">
        <f t="shared" ref="I34:I36" si="38">(IF(D34="SHORT",E34-F34,IF(D34="LONG",F34-E34)))*C34</f>
        <v>4299.9999999999545</v>
      </c>
      <c r="J34" s="61"/>
      <c r="K34" s="61"/>
      <c r="L34" s="61">
        <f t="shared" ref="L34:L36" si="39">(J34+I34+K34)/C34</f>
        <v>4.2999999999999545</v>
      </c>
      <c r="M34" s="62">
        <f t="shared" ref="M34:M36" si="40">L34*C34</f>
        <v>4299.9999999999545</v>
      </c>
    </row>
    <row r="35" spans="1:13" s="63" customFormat="1">
      <c r="A35" s="57">
        <v>43451</v>
      </c>
      <c r="B35" s="58" t="s">
        <v>491</v>
      </c>
      <c r="C35" s="59">
        <v>800</v>
      </c>
      <c r="D35" s="58" t="s">
        <v>14</v>
      </c>
      <c r="E35" s="58">
        <v>633.5</v>
      </c>
      <c r="F35" s="58">
        <v>638.25</v>
      </c>
      <c r="G35" s="73">
        <v>644</v>
      </c>
      <c r="H35" s="73"/>
      <c r="I35" s="60">
        <f t="shared" si="38"/>
        <v>3800</v>
      </c>
      <c r="J35" s="61">
        <f t="shared" ref="J35" si="41">(IF(D35="SHORT",IF(G35="",0,F35-G35),IF(D35="LONG",IF(G35="",0,G35-F35))))*C35</f>
        <v>4600</v>
      </c>
      <c r="K35" s="61"/>
      <c r="L35" s="61">
        <f t="shared" si="39"/>
        <v>10.5</v>
      </c>
      <c r="M35" s="62">
        <f t="shared" si="40"/>
        <v>8400</v>
      </c>
    </row>
    <row r="36" spans="1:13" s="63" customFormat="1">
      <c r="A36" s="57">
        <v>43451</v>
      </c>
      <c r="B36" s="58" t="s">
        <v>450</v>
      </c>
      <c r="C36" s="59">
        <v>1500</v>
      </c>
      <c r="D36" s="58" t="s">
        <v>14</v>
      </c>
      <c r="E36" s="58">
        <v>562.54999999999995</v>
      </c>
      <c r="F36" s="58">
        <v>557.54999999999995</v>
      </c>
      <c r="G36" s="73"/>
      <c r="H36" s="73"/>
      <c r="I36" s="60">
        <f t="shared" si="38"/>
        <v>-7500</v>
      </c>
      <c r="J36" s="61"/>
      <c r="K36" s="61"/>
      <c r="L36" s="61">
        <f t="shared" si="39"/>
        <v>-5</v>
      </c>
      <c r="M36" s="62">
        <f t="shared" si="40"/>
        <v>-7500</v>
      </c>
    </row>
    <row r="37" spans="1:13" s="63" customFormat="1">
      <c r="A37" s="57">
        <v>43448</v>
      </c>
      <c r="B37" s="58" t="s">
        <v>348</v>
      </c>
      <c r="C37" s="59">
        <v>600</v>
      </c>
      <c r="D37" s="58" t="s">
        <v>14</v>
      </c>
      <c r="E37" s="58">
        <v>872.65</v>
      </c>
      <c r="F37" s="58">
        <v>864.75</v>
      </c>
      <c r="G37" s="73"/>
      <c r="H37" s="73"/>
      <c r="I37" s="60">
        <f t="shared" ref="I37:I41" si="42">(IF(D37="SHORT",E37-F37,IF(D37="LONG",F37-E37)))*C37</f>
        <v>-4739.9999999999864</v>
      </c>
      <c r="J37" s="61"/>
      <c r="K37" s="61"/>
      <c r="L37" s="61">
        <f t="shared" ref="L37:L41" si="43">(J37+I37+K37)/C37</f>
        <v>-7.8999999999999773</v>
      </c>
      <c r="M37" s="62">
        <f t="shared" ref="M37:M41" si="44">L37*C37</f>
        <v>-4739.9999999999864</v>
      </c>
    </row>
    <row r="38" spans="1:13" s="63" customFormat="1">
      <c r="A38" s="57">
        <v>43448</v>
      </c>
      <c r="B38" s="58" t="s">
        <v>522</v>
      </c>
      <c r="C38" s="59">
        <v>150</v>
      </c>
      <c r="D38" s="58" t="s">
        <v>14</v>
      </c>
      <c r="E38" s="58">
        <v>3620</v>
      </c>
      <c r="F38" s="58">
        <v>3647.15</v>
      </c>
      <c r="G38" s="73"/>
      <c r="H38" s="73"/>
      <c r="I38" s="60">
        <f t="shared" si="42"/>
        <v>4072.5000000000136</v>
      </c>
      <c r="J38" s="61"/>
      <c r="K38" s="61"/>
      <c r="L38" s="61">
        <f t="shared" si="43"/>
        <v>27.150000000000091</v>
      </c>
      <c r="M38" s="62">
        <f t="shared" si="44"/>
        <v>4072.5000000000136</v>
      </c>
    </row>
    <row r="39" spans="1:13" s="63" customFormat="1">
      <c r="A39" s="57">
        <v>43448</v>
      </c>
      <c r="B39" s="58" t="s">
        <v>426</v>
      </c>
      <c r="C39" s="59">
        <v>2200</v>
      </c>
      <c r="D39" s="58" t="s">
        <v>14</v>
      </c>
      <c r="E39" s="58">
        <v>243.9</v>
      </c>
      <c r="F39" s="58">
        <v>245.7</v>
      </c>
      <c r="G39" s="73">
        <v>247.95</v>
      </c>
      <c r="H39" s="73"/>
      <c r="I39" s="60">
        <f t="shared" si="42"/>
        <v>3959.9999999999627</v>
      </c>
      <c r="J39" s="61">
        <f t="shared" ref="J39:J41" si="45">(IF(D39="SHORT",IF(G39="",0,F39-G39),IF(D39="LONG",IF(G39="",0,G39-F39))))*C39</f>
        <v>4950</v>
      </c>
      <c r="K39" s="61"/>
      <c r="L39" s="61">
        <f t="shared" si="43"/>
        <v>4.0499999999999838</v>
      </c>
      <c r="M39" s="62">
        <f t="shared" si="44"/>
        <v>8909.9999999999636</v>
      </c>
    </row>
    <row r="40" spans="1:13" s="63" customFormat="1">
      <c r="A40" s="57">
        <v>43448</v>
      </c>
      <c r="B40" s="58" t="s">
        <v>439</v>
      </c>
      <c r="C40" s="59">
        <v>1000</v>
      </c>
      <c r="D40" s="58" t="s">
        <v>14</v>
      </c>
      <c r="E40" s="58">
        <v>762.35</v>
      </c>
      <c r="F40" s="58">
        <v>755.45</v>
      </c>
      <c r="G40" s="73"/>
      <c r="H40" s="73"/>
      <c r="I40" s="60">
        <f t="shared" si="42"/>
        <v>-6899.9999999999773</v>
      </c>
      <c r="J40" s="61"/>
      <c r="K40" s="61"/>
      <c r="L40" s="61">
        <f t="shared" si="43"/>
        <v>-6.8999999999999773</v>
      </c>
      <c r="M40" s="62">
        <f t="shared" si="44"/>
        <v>-6899.9999999999773</v>
      </c>
    </row>
    <row r="41" spans="1:13" s="63" customFormat="1">
      <c r="A41" s="57">
        <v>43448</v>
      </c>
      <c r="B41" s="58" t="s">
        <v>399</v>
      </c>
      <c r="C41" s="59">
        <v>500</v>
      </c>
      <c r="D41" s="58" t="s">
        <v>14</v>
      </c>
      <c r="E41" s="58">
        <v>1110.45</v>
      </c>
      <c r="F41" s="58">
        <v>1118.75</v>
      </c>
      <c r="G41" s="73">
        <v>1128.8499999999999</v>
      </c>
      <c r="H41" s="73"/>
      <c r="I41" s="60">
        <f t="shared" si="42"/>
        <v>4149.9999999999773</v>
      </c>
      <c r="J41" s="61">
        <f t="shared" si="45"/>
        <v>5049.9999999999545</v>
      </c>
      <c r="K41" s="61"/>
      <c r="L41" s="61">
        <f t="shared" si="43"/>
        <v>18.39999999999986</v>
      </c>
      <c r="M41" s="62">
        <f t="shared" si="44"/>
        <v>9199.9999999999309</v>
      </c>
    </row>
    <row r="42" spans="1:13" s="63" customFormat="1">
      <c r="A42" s="57">
        <v>43447</v>
      </c>
      <c r="B42" s="58" t="s">
        <v>366</v>
      </c>
      <c r="C42" s="59">
        <v>500</v>
      </c>
      <c r="D42" s="58" t="s">
        <v>15</v>
      </c>
      <c r="E42" s="58">
        <v>783.85</v>
      </c>
      <c r="F42" s="58">
        <v>777.95</v>
      </c>
      <c r="G42" s="73"/>
      <c r="H42" s="73"/>
      <c r="I42" s="60">
        <f t="shared" ref="I42:I46" si="46">(IF(D42="SHORT",E42-F42,IF(D42="LONG",F42-E42)))*C42</f>
        <v>2949.9999999999886</v>
      </c>
      <c r="J42" s="61"/>
      <c r="K42" s="61"/>
      <c r="L42" s="61">
        <f t="shared" ref="L42:L46" si="47">(J42+I42+K42)/C42</f>
        <v>5.8999999999999773</v>
      </c>
      <c r="M42" s="62">
        <f t="shared" ref="M42:M46" si="48">L42*C42</f>
        <v>2949.9999999999886</v>
      </c>
    </row>
    <row r="43" spans="1:13" s="63" customFormat="1">
      <c r="A43" s="57">
        <v>43447</v>
      </c>
      <c r="B43" s="58" t="s">
        <v>503</v>
      </c>
      <c r="C43" s="59">
        <v>600</v>
      </c>
      <c r="D43" s="58" t="s">
        <v>15</v>
      </c>
      <c r="E43" s="58">
        <v>1334</v>
      </c>
      <c r="F43" s="58">
        <v>1324</v>
      </c>
      <c r="G43" s="73"/>
      <c r="H43" s="73"/>
      <c r="I43" s="60">
        <f t="shared" si="46"/>
        <v>6000</v>
      </c>
      <c r="J43" s="61"/>
      <c r="K43" s="61"/>
      <c r="L43" s="61">
        <f t="shared" si="47"/>
        <v>10</v>
      </c>
      <c r="M43" s="62">
        <f t="shared" si="48"/>
        <v>6000</v>
      </c>
    </row>
    <row r="44" spans="1:13" s="63" customFormat="1">
      <c r="A44" s="57">
        <v>43447</v>
      </c>
      <c r="B44" s="58" t="s">
        <v>34</v>
      </c>
      <c r="C44" s="59">
        <v>1200</v>
      </c>
      <c r="D44" s="58" t="s">
        <v>15</v>
      </c>
      <c r="E44" s="58">
        <v>776.85</v>
      </c>
      <c r="F44" s="58">
        <v>774.75</v>
      </c>
      <c r="G44" s="73"/>
      <c r="H44" s="73"/>
      <c r="I44" s="60">
        <f t="shared" si="46"/>
        <v>2520.0000000000273</v>
      </c>
      <c r="J44" s="61"/>
      <c r="K44" s="61"/>
      <c r="L44" s="61">
        <f t="shared" si="47"/>
        <v>2.1000000000000227</v>
      </c>
      <c r="M44" s="62">
        <f t="shared" si="48"/>
        <v>2520.0000000000273</v>
      </c>
    </row>
    <row r="45" spans="1:13" s="63" customFormat="1" ht="16.5" customHeight="1">
      <c r="A45" s="57">
        <v>43447</v>
      </c>
      <c r="B45" s="58" t="s">
        <v>356</v>
      </c>
      <c r="C45" s="59">
        <v>1500</v>
      </c>
      <c r="D45" s="58" t="s">
        <v>14</v>
      </c>
      <c r="E45" s="58">
        <v>304.7</v>
      </c>
      <c r="F45" s="58">
        <v>301.95</v>
      </c>
      <c r="G45" s="73"/>
      <c r="H45" s="73"/>
      <c r="I45" s="60">
        <f t="shared" si="46"/>
        <v>-4125</v>
      </c>
      <c r="J45" s="61"/>
      <c r="K45" s="61"/>
      <c r="L45" s="61">
        <f t="shared" si="47"/>
        <v>-2.75</v>
      </c>
      <c r="M45" s="62">
        <f t="shared" si="48"/>
        <v>-4125</v>
      </c>
    </row>
    <row r="46" spans="1:13" s="63" customFormat="1">
      <c r="A46" s="57">
        <v>43446</v>
      </c>
      <c r="B46" s="58" t="s">
        <v>401</v>
      </c>
      <c r="C46" s="59">
        <v>250</v>
      </c>
      <c r="D46" s="58" t="s">
        <v>14</v>
      </c>
      <c r="E46" s="58">
        <v>2084</v>
      </c>
      <c r="F46" s="58">
        <v>2099.6</v>
      </c>
      <c r="G46" s="73">
        <v>2118.5</v>
      </c>
      <c r="H46" s="73"/>
      <c r="I46" s="60">
        <f t="shared" si="46"/>
        <v>3899.9999999999773</v>
      </c>
      <c r="J46" s="61">
        <f t="shared" ref="J46" si="49">(IF(D46="SHORT",IF(G46="",0,F46-G46),IF(D46="LONG",IF(G46="",0,G46-F46))))*C46</f>
        <v>4725.0000000000227</v>
      </c>
      <c r="K46" s="61"/>
      <c r="L46" s="61">
        <f t="shared" si="47"/>
        <v>34.5</v>
      </c>
      <c r="M46" s="62">
        <f t="shared" si="48"/>
        <v>8625</v>
      </c>
    </row>
    <row r="47" spans="1:13" s="32" customFormat="1">
      <c r="A47" s="70">
        <v>43446</v>
      </c>
      <c r="B47" s="71" t="s">
        <v>458</v>
      </c>
      <c r="C47" s="72">
        <v>1250</v>
      </c>
      <c r="D47" s="71" t="s">
        <v>14</v>
      </c>
      <c r="E47" s="71">
        <v>622</v>
      </c>
      <c r="F47" s="71">
        <v>626.65</v>
      </c>
      <c r="G47" s="66">
        <v>632.29999999999995</v>
      </c>
      <c r="H47" s="66">
        <v>638</v>
      </c>
      <c r="I47" s="68">
        <f t="shared" ref="I47:I49" si="50">(IF(D47="SHORT",E47-F47,IF(D47="LONG",F47-E47)))*C47</f>
        <v>5812.4999999999718</v>
      </c>
      <c r="J47" s="67">
        <f t="shared" ref="J47:J49" si="51">(IF(D47="SHORT",IF(G47="",0,F47-G47),IF(D47="LONG",IF(G47="",0,G47-F47))))*C47</f>
        <v>7062.4999999999718</v>
      </c>
      <c r="K47" s="67">
        <f t="shared" ref="K47" si="52">(IF(D47="SHORT",IF(H47="",0,G47-H47),IF(D47="LONG",IF(H47="",0,(H47-G47)))))*C47</f>
        <v>7125.0000000000564</v>
      </c>
      <c r="L47" s="67">
        <f t="shared" ref="L47:L49" si="53">(J47+I47+K47)/C47</f>
        <v>16</v>
      </c>
      <c r="M47" s="69">
        <f t="shared" ref="M47:M49" si="54">L47*C47</f>
        <v>20000</v>
      </c>
    </row>
    <row r="48" spans="1:13" s="63" customFormat="1">
      <c r="A48" s="57">
        <v>43446</v>
      </c>
      <c r="B48" s="58" t="s">
        <v>388</v>
      </c>
      <c r="C48" s="59">
        <v>3000</v>
      </c>
      <c r="D48" s="58" t="s">
        <v>14</v>
      </c>
      <c r="E48" s="58">
        <v>235.15</v>
      </c>
      <c r="F48" s="58">
        <v>236.9</v>
      </c>
      <c r="G48" s="73">
        <v>239.05</v>
      </c>
      <c r="H48" s="73"/>
      <c r="I48" s="60">
        <f t="shared" si="50"/>
        <v>5250</v>
      </c>
      <c r="J48" s="61">
        <f t="shared" si="51"/>
        <v>6450.0000000000173</v>
      </c>
      <c r="K48" s="61"/>
      <c r="L48" s="61">
        <f t="shared" si="53"/>
        <v>3.9000000000000061</v>
      </c>
      <c r="M48" s="62">
        <f t="shared" si="54"/>
        <v>11700.000000000018</v>
      </c>
    </row>
    <row r="49" spans="1:13" s="63" customFormat="1">
      <c r="A49" s="57">
        <v>43446</v>
      </c>
      <c r="B49" s="58" t="s">
        <v>512</v>
      </c>
      <c r="C49" s="59">
        <v>2750</v>
      </c>
      <c r="D49" s="58" t="s">
        <v>14</v>
      </c>
      <c r="E49" s="58">
        <v>345.05</v>
      </c>
      <c r="F49" s="58">
        <v>347.65</v>
      </c>
      <c r="G49" s="73">
        <v>350.8</v>
      </c>
      <c r="H49" s="73"/>
      <c r="I49" s="60">
        <f t="shared" si="50"/>
        <v>7149.9999999999063</v>
      </c>
      <c r="J49" s="61">
        <f t="shared" si="51"/>
        <v>8662.5000000000946</v>
      </c>
      <c r="K49" s="61"/>
      <c r="L49" s="61">
        <f t="shared" si="53"/>
        <v>5.75</v>
      </c>
      <c r="M49" s="62">
        <f t="shared" si="54"/>
        <v>15812.5</v>
      </c>
    </row>
    <row r="50" spans="1:13" s="63" customFormat="1">
      <c r="A50" s="57">
        <v>43445</v>
      </c>
      <c r="B50" s="58" t="s">
        <v>486</v>
      </c>
      <c r="C50" s="59">
        <v>2400</v>
      </c>
      <c r="D50" s="58" t="s">
        <v>14</v>
      </c>
      <c r="E50" s="58">
        <v>149.75</v>
      </c>
      <c r="F50" s="58">
        <v>150.85</v>
      </c>
      <c r="G50" s="73"/>
      <c r="H50" s="73"/>
      <c r="I50" s="60">
        <f t="shared" ref="I50:I52" si="55">(IF(D50="SHORT",E50-F50,IF(D50="LONG",F50-E50)))*C50</f>
        <v>2639.9999999999864</v>
      </c>
      <c r="J50" s="61"/>
      <c r="K50" s="61"/>
      <c r="L50" s="61">
        <f t="shared" ref="L50:L52" si="56">(J50+I50+K50)/C50</f>
        <v>1.0999999999999943</v>
      </c>
      <c r="M50" s="62">
        <f t="shared" ref="M50:M52" si="57">L50*C50</f>
        <v>2639.9999999999864</v>
      </c>
    </row>
    <row r="51" spans="1:13" s="63" customFormat="1">
      <c r="A51" s="57">
        <v>43445</v>
      </c>
      <c r="B51" s="58" t="s">
        <v>365</v>
      </c>
      <c r="C51" s="59">
        <v>1500</v>
      </c>
      <c r="D51" s="58" t="s">
        <v>14</v>
      </c>
      <c r="E51" s="58">
        <v>157.6</v>
      </c>
      <c r="F51" s="58">
        <v>158.75</v>
      </c>
      <c r="G51" s="73"/>
      <c r="H51" s="73"/>
      <c r="I51" s="60">
        <f t="shared" si="55"/>
        <v>1725.0000000000086</v>
      </c>
      <c r="J51" s="61"/>
      <c r="K51" s="61"/>
      <c r="L51" s="61">
        <f t="shared" si="56"/>
        <v>1.1500000000000057</v>
      </c>
      <c r="M51" s="62">
        <f t="shared" si="57"/>
        <v>1725.0000000000086</v>
      </c>
    </row>
    <row r="52" spans="1:13" s="63" customFormat="1">
      <c r="A52" s="57">
        <v>43445</v>
      </c>
      <c r="B52" s="58" t="s">
        <v>414</v>
      </c>
      <c r="C52" s="59">
        <v>1800</v>
      </c>
      <c r="D52" s="58" t="s">
        <v>14</v>
      </c>
      <c r="E52" s="58">
        <v>322.45</v>
      </c>
      <c r="F52" s="58">
        <v>324.85000000000002</v>
      </c>
      <c r="G52" s="73"/>
      <c r="H52" s="73"/>
      <c r="I52" s="60">
        <f t="shared" si="55"/>
        <v>4320.0000000000618</v>
      </c>
      <c r="J52" s="61"/>
      <c r="K52" s="61"/>
      <c r="L52" s="61">
        <f t="shared" si="56"/>
        <v>2.4000000000000346</v>
      </c>
      <c r="M52" s="62">
        <f t="shared" si="57"/>
        <v>4320.0000000000618</v>
      </c>
    </row>
    <row r="53" spans="1:13" s="63" customFormat="1">
      <c r="A53" s="57">
        <v>43444</v>
      </c>
      <c r="B53" s="58" t="s">
        <v>416</v>
      </c>
      <c r="C53" s="59">
        <v>500</v>
      </c>
      <c r="D53" s="58" t="s">
        <v>15</v>
      </c>
      <c r="E53" s="58">
        <v>986.65</v>
      </c>
      <c r="F53" s="58">
        <v>979.25</v>
      </c>
      <c r="G53" s="73"/>
      <c r="H53" s="73"/>
      <c r="I53" s="60">
        <f t="shared" ref="I53:I57" si="58">(IF(D53="SHORT",E53-F53,IF(D53="LONG",F53-E53)))*C53</f>
        <v>3699.9999999999886</v>
      </c>
      <c r="J53" s="61"/>
      <c r="K53" s="61"/>
      <c r="L53" s="61">
        <f t="shared" ref="L53:L57" si="59">(J53+I53+K53)/C53</f>
        <v>7.3999999999999773</v>
      </c>
      <c r="M53" s="62">
        <f t="shared" ref="M53:M57" si="60">L53*C53</f>
        <v>3699.9999999999886</v>
      </c>
    </row>
    <row r="54" spans="1:13" s="63" customFormat="1">
      <c r="A54" s="57">
        <v>43444</v>
      </c>
      <c r="B54" s="58" t="s">
        <v>393</v>
      </c>
      <c r="C54" s="59">
        <v>600</v>
      </c>
      <c r="D54" s="58" t="s">
        <v>15</v>
      </c>
      <c r="E54" s="58">
        <v>856.75</v>
      </c>
      <c r="F54" s="58">
        <v>850.3</v>
      </c>
      <c r="G54" s="73"/>
      <c r="H54" s="73"/>
      <c r="I54" s="60">
        <f t="shared" si="58"/>
        <v>3870.0000000000273</v>
      </c>
      <c r="J54" s="61"/>
      <c r="K54" s="61"/>
      <c r="L54" s="61">
        <f t="shared" si="59"/>
        <v>6.4500000000000455</v>
      </c>
      <c r="M54" s="62">
        <f t="shared" si="60"/>
        <v>3870.0000000000273</v>
      </c>
    </row>
    <row r="55" spans="1:13" s="63" customFormat="1">
      <c r="A55" s="57">
        <v>43444</v>
      </c>
      <c r="B55" s="58" t="s">
        <v>435</v>
      </c>
      <c r="C55" s="59">
        <v>4000</v>
      </c>
      <c r="D55" s="58" t="s">
        <v>15</v>
      </c>
      <c r="E55" s="58">
        <v>100.4</v>
      </c>
      <c r="F55" s="58">
        <v>99.6</v>
      </c>
      <c r="G55" s="73"/>
      <c r="H55" s="73"/>
      <c r="I55" s="60">
        <f t="shared" si="58"/>
        <v>3200.0000000000455</v>
      </c>
      <c r="J55" s="61"/>
      <c r="K55" s="61"/>
      <c r="L55" s="61">
        <f t="shared" si="59"/>
        <v>0.80000000000001137</v>
      </c>
      <c r="M55" s="62">
        <f t="shared" si="60"/>
        <v>3200.0000000000455</v>
      </c>
    </row>
    <row r="56" spans="1:13" s="32" customFormat="1">
      <c r="A56" s="70">
        <v>43441</v>
      </c>
      <c r="B56" s="71" t="s">
        <v>499</v>
      </c>
      <c r="C56" s="72">
        <v>2200</v>
      </c>
      <c r="D56" s="71" t="s">
        <v>15</v>
      </c>
      <c r="E56" s="71">
        <v>310.2</v>
      </c>
      <c r="F56" s="71">
        <v>307.85000000000002</v>
      </c>
      <c r="G56" s="66">
        <v>305.10000000000002</v>
      </c>
      <c r="H56" s="66">
        <v>302.35000000000002</v>
      </c>
      <c r="I56" s="68">
        <f t="shared" si="58"/>
        <v>5169.9999999999254</v>
      </c>
      <c r="J56" s="67">
        <f t="shared" ref="J56:J57" si="61">(IF(D56="SHORT",IF(G56="",0,F56-G56),IF(D56="LONG",IF(G56="",0,G56-F56))))*C56</f>
        <v>6050</v>
      </c>
      <c r="K56" s="67">
        <f t="shared" ref="K56:K57" si="62">(IF(D56="SHORT",IF(H56="",0,G56-H56),IF(D56="LONG",IF(H56="",0,(H56-G56)))))*C56</f>
        <v>6050</v>
      </c>
      <c r="L56" s="67">
        <f t="shared" si="59"/>
        <v>7.8499999999999668</v>
      </c>
      <c r="M56" s="69">
        <f t="shared" si="60"/>
        <v>17269.999999999927</v>
      </c>
    </row>
    <row r="57" spans="1:13" s="32" customFormat="1">
      <c r="A57" s="70">
        <v>43441</v>
      </c>
      <c r="B57" s="71" t="s">
        <v>491</v>
      </c>
      <c r="C57" s="72">
        <v>800</v>
      </c>
      <c r="D57" s="71" t="s">
        <v>15</v>
      </c>
      <c r="E57" s="71">
        <v>593.04999999999995</v>
      </c>
      <c r="F57" s="71">
        <v>588.6</v>
      </c>
      <c r="G57" s="66">
        <v>583.29999999999995</v>
      </c>
      <c r="H57" s="66">
        <v>578.04999999999995</v>
      </c>
      <c r="I57" s="68">
        <f t="shared" si="58"/>
        <v>3559.9999999999454</v>
      </c>
      <c r="J57" s="67">
        <f t="shared" si="61"/>
        <v>4240.0000000000546</v>
      </c>
      <c r="K57" s="67">
        <f t="shared" si="62"/>
        <v>4200</v>
      </c>
      <c r="L57" s="67">
        <f t="shared" si="59"/>
        <v>15</v>
      </c>
      <c r="M57" s="69">
        <f t="shared" si="60"/>
        <v>12000</v>
      </c>
    </row>
    <row r="58" spans="1:13" s="63" customFormat="1">
      <c r="A58" s="57">
        <v>43441</v>
      </c>
      <c r="B58" s="58" t="s">
        <v>351</v>
      </c>
      <c r="C58" s="59">
        <v>1000</v>
      </c>
      <c r="D58" s="58" t="s">
        <v>15</v>
      </c>
      <c r="E58" s="58">
        <v>705.1</v>
      </c>
      <c r="F58" s="58">
        <v>699.8</v>
      </c>
      <c r="G58" s="73">
        <v>693.5</v>
      </c>
      <c r="H58" s="73"/>
      <c r="I58" s="60">
        <f t="shared" ref="I58" si="63">(IF(D58="SHORT",E58-F58,IF(D58="LONG",F58-E58)))*C58</f>
        <v>5300.0000000000682</v>
      </c>
      <c r="J58" s="61">
        <f t="shared" ref="J58" si="64">(IF(D58="SHORT",IF(G58="",0,F58-G58),IF(D58="LONG",IF(G58="",0,G58-F58))))*C58</f>
        <v>6299.9999999999545</v>
      </c>
      <c r="K58" s="61"/>
      <c r="L58" s="61">
        <f t="shared" ref="L58" si="65">(J58+I58+K58)/C58</f>
        <v>11.600000000000021</v>
      </c>
      <c r="M58" s="62">
        <f t="shared" ref="M58" si="66">L58*C58</f>
        <v>11600.000000000022</v>
      </c>
    </row>
    <row r="59" spans="1:13" s="63" customFormat="1">
      <c r="A59" s="57">
        <v>43440</v>
      </c>
      <c r="B59" s="58" t="s">
        <v>489</v>
      </c>
      <c r="C59" s="59">
        <v>700</v>
      </c>
      <c r="D59" s="58" t="s">
        <v>15</v>
      </c>
      <c r="E59" s="58">
        <v>859.15</v>
      </c>
      <c r="F59" s="58">
        <v>852.7</v>
      </c>
      <c r="G59" s="73"/>
      <c r="H59" s="73"/>
      <c r="I59" s="60">
        <f t="shared" ref="I59:I62" si="67">(IF(D59="SHORT",E59-F59,IF(D59="LONG",F59-E59)))*C59</f>
        <v>4514.9999999999527</v>
      </c>
      <c r="J59" s="61"/>
      <c r="K59" s="61"/>
      <c r="L59" s="61">
        <f t="shared" ref="L59:L62" si="68">(J59+I59+K59)/C59</f>
        <v>6.4499999999999327</v>
      </c>
      <c r="M59" s="62">
        <f t="shared" ref="M59:M62" si="69">L59*C59</f>
        <v>4514.9999999999527</v>
      </c>
    </row>
    <row r="60" spans="1:13" s="63" customFormat="1">
      <c r="A60" s="57">
        <v>43440</v>
      </c>
      <c r="B60" s="58" t="s">
        <v>521</v>
      </c>
      <c r="C60" s="59">
        <v>1200</v>
      </c>
      <c r="D60" s="58" t="s">
        <v>15</v>
      </c>
      <c r="E60" s="58">
        <v>608.45000000000005</v>
      </c>
      <c r="F60" s="58">
        <v>603.9</v>
      </c>
      <c r="G60" s="73"/>
      <c r="H60" s="73"/>
      <c r="I60" s="60">
        <f t="shared" si="67"/>
        <v>5460.0000000000819</v>
      </c>
      <c r="J60" s="61"/>
      <c r="K60" s="61"/>
      <c r="L60" s="61">
        <f t="shared" si="68"/>
        <v>4.5500000000000682</v>
      </c>
      <c r="M60" s="62">
        <f t="shared" si="69"/>
        <v>5460.0000000000819</v>
      </c>
    </row>
    <row r="61" spans="1:13" s="63" customFormat="1">
      <c r="A61" s="57">
        <v>43440</v>
      </c>
      <c r="B61" s="58" t="s">
        <v>353</v>
      </c>
      <c r="C61" s="59">
        <v>750</v>
      </c>
      <c r="D61" s="58" t="s">
        <v>15</v>
      </c>
      <c r="E61" s="58">
        <v>916.35</v>
      </c>
      <c r="F61" s="58">
        <v>909.45</v>
      </c>
      <c r="G61" s="73"/>
      <c r="H61" s="73"/>
      <c r="I61" s="60">
        <f t="shared" si="67"/>
        <v>5174.9999999999827</v>
      </c>
      <c r="J61" s="61"/>
      <c r="K61" s="61"/>
      <c r="L61" s="61">
        <f t="shared" si="68"/>
        <v>6.8999999999999773</v>
      </c>
      <c r="M61" s="62">
        <f t="shared" si="69"/>
        <v>5174.9999999999827</v>
      </c>
    </row>
    <row r="62" spans="1:13" s="32" customFormat="1">
      <c r="A62" s="70">
        <v>43440</v>
      </c>
      <c r="B62" s="71" t="s">
        <v>345</v>
      </c>
      <c r="C62" s="72">
        <v>500</v>
      </c>
      <c r="D62" s="71" t="s">
        <v>15</v>
      </c>
      <c r="E62" s="71">
        <v>1255</v>
      </c>
      <c r="F62" s="71">
        <v>1245.5999999999999</v>
      </c>
      <c r="G62" s="66">
        <v>1234.3499999999999</v>
      </c>
      <c r="H62" s="66">
        <v>1223.25</v>
      </c>
      <c r="I62" s="68">
        <f t="shared" si="67"/>
        <v>4700.0000000000455</v>
      </c>
      <c r="J62" s="67">
        <f t="shared" ref="J62" si="70">(IF(D62="SHORT",IF(G62="",0,F62-G62),IF(D62="LONG",IF(G62="",0,G62-F62))))*C62</f>
        <v>5625</v>
      </c>
      <c r="K62" s="67">
        <f t="shared" ref="K62" si="71">(IF(D62="SHORT",IF(H62="",0,G62-H62),IF(D62="LONG",IF(H62="",0,(H62-G62)))))*C62</f>
        <v>5549.9999999999545</v>
      </c>
      <c r="L62" s="67">
        <f t="shared" si="68"/>
        <v>31.75</v>
      </c>
      <c r="M62" s="69">
        <f t="shared" si="69"/>
        <v>15875</v>
      </c>
    </row>
    <row r="63" spans="1:13" s="32" customFormat="1">
      <c r="A63" s="70">
        <v>43439</v>
      </c>
      <c r="B63" s="71" t="s">
        <v>400</v>
      </c>
      <c r="C63" s="72">
        <v>1600</v>
      </c>
      <c r="D63" s="71" t="s">
        <v>15</v>
      </c>
      <c r="E63" s="71">
        <v>228.85</v>
      </c>
      <c r="F63" s="71">
        <v>227.1</v>
      </c>
      <c r="G63" s="66">
        <v>225.05</v>
      </c>
      <c r="H63" s="66">
        <v>223.05</v>
      </c>
      <c r="I63" s="68">
        <f t="shared" ref="I63" si="72">(IF(D63="SHORT",E63-F63,IF(D63="LONG",F63-E63)))*C63</f>
        <v>2800</v>
      </c>
      <c r="J63" s="67">
        <f t="shared" ref="J63" si="73">(IF(D63="SHORT",IF(G63="",0,F63-G63),IF(D63="LONG",IF(G63="",0,G63-F63))))*C63</f>
        <v>3279.9999999999727</v>
      </c>
      <c r="K63" s="67">
        <f t="shared" ref="K63" si="74">(IF(D63="SHORT",IF(H63="",0,G63-H63),IF(D63="LONG",IF(H63="",0,(H63-G63)))))*C63</f>
        <v>3200</v>
      </c>
      <c r="L63" s="67">
        <f t="shared" ref="L63" si="75">(J63+I63+K63)/C63</f>
        <v>5.7999999999999829</v>
      </c>
      <c r="M63" s="69">
        <f t="shared" ref="M63" si="76">L63*C63</f>
        <v>9279.9999999999727</v>
      </c>
    </row>
    <row r="64" spans="1:13" s="63" customFormat="1">
      <c r="A64" s="57">
        <v>43439</v>
      </c>
      <c r="B64" s="58" t="s">
        <v>499</v>
      </c>
      <c r="C64" s="59">
        <v>2200</v>
      </c>
      <c r="D64" s="58" t="s">
        <v>15</v>
      </c>
      <c r="E64" s="58">
        <v>317.2</v>
      </c>
      <c r="F64" s="58">
        <v>314.8</v>
      </c>
      <c r="G64" s="73"/>
      <c r="H64" s="73"/>
      <c r="I64" s="60">
        <f t="shared" ref="I64:I66" si="77">(IF(D64="SHORT",E64-F64,IF(D64="LONG",F64-E64)))*C64</f>
        <v>5279.99999999995</v>
      </c>
      <c r="J64" s="61"/>
      <c r="K64" s="61"/>
      <c r="L64" s="61">
        <f t="shared" ref="L64:L66" si="78">(J64+I64+K64)/C64</f>
        <v>2.3999999999999773</v>
      </c>
      <c r="M64" s="62">
        <f t="shared" ref="M64:M66" si="79">L64*C64</f>
        <v>5279.99999999995</v>
      </c>
    </row>
    <row r="65" spans="1:13" s="63" customFormat="1">
      <c r="A65" s="57">
        <v>43439</v>
      </c>
      <c r="B65" s="58" t="s">
        <v>473</v>
      </c>
      <c r="C65" s="59">
        <v>1500</v>
      </c>
      <c r="D65" s="58" t="s">
        <v>15</v>
      </c>
      <c r="E65" s="58">
        <v>544.75</v>
      </c>
      <c r="F65" s="58">
        <v>540.65</v>
      </c>
      <c r="G65" s="73"/>
      <c r="H65" s="73"/>
      <c r="I65" s="60">
        <f t="shared" si="77"/>
        <v>6150.0000000000346</v>
      </c>
      <c r="J65" s="61"/>
      <c r="K65" s="61"/>
      <c r="L65" s="61">
        <f t="shared" si="78"/>
        <v>4.1000000000000227</v>
      </c>
      <c r="M65" s="62">
        <f t="shared" si="79"/>
        <v>6150.0000000000346</v>
      </c>
    </row>
    <row r="66" spans="1:13" s="32" customFormat="1">
      <c r="A66" s="70">
        <v>43438</v>
      </c>
      <c r="B66" s="71" t="s">
        <v>353</v>
      </c>
      <c r="C66" s="72">
        <v>750</v>
      </c>
      <c r="D66" s="71" t="s">
        <v>15</v>
      </c>
      <c r="E66" s="71">
        <v>934.3</v>
      </c>
      <c r="F66" s="71">
        <v>927.25</v>
      </c>
      <c r="G66" s="66">
        <v>918.9</v>
      </c>
      <c r="H66" s="66">
        <v>910.65</v>
      </c>
      <c r="I66" s="68">
        <f t="shared" si="77"/>
        <v>5287.4999999999654</v>
      </c>
      <c r="J66" s="67">
        <f t="shared" ref="J66" si="80">(IF(D66="SHORT",IF(G66="",0,F66-G66),IF(D66="LONG",IF(G66="",0,G66-F66))))*C66</f>
        <v>6262.5000000000173</v>
      </c>
      <c r="K66" s="67">
        <f t="shared" ref="K66" si="81">(IF(D66="SHORT",IF(H66="",0,G66-H66),IF(D66="LONG",IF(H66="",0,(H66-G66)))))*C66</f>
        <v>6187.5</v>
      </c>
      <c r="L66" s="67">
        <f t="shared" si="78"/>
        <v>23.649999999999977</v>
      </c>
      <c r="M66" s="69">
        <f t="shared" si="79"/>
        <v>17737.499999999982</v>
      </c>
    </row>
    <row r="67" spans="1:13" s="63" customFormat="1">
      <c r="A67" s="57">
        <v>43438</v>
      </c>
      <c r="B67" s="58" t="s">
        <v>470</v>
      </c>
      <c r="C67" s="59">
        <v>1061</v>
      </c>
      <c r="D67" s="58" t="s">
        <v>14</v>
      </c>
      <c r="E67" s="58">
        <v>538.65</v>
      </c>
      <c r="F67" s="58">
        <v>539.5</v>
      </c>
      <c r="G67" s="73"/>
      <c r="H67" s="73"/>
      <c r="I67" s="60">
        <f t="shared" ref="I67:I69" si="82">(IF(D67="SHORT",E67-F67,IF(D67="LONG",F67-E67)))*C67</f>
        <v>901.85000000002412</v>
      </c>
      <c r="J67" s="61"/>
      <c r="K67" s="61"/>
      <c r="L67" s="61">
        <f t="shared" ref="L67:L69" si="83">(J67+I67+K67)/C67</f>
        <v>0.85000000000002274</v>
      </c>
      <c r="M67" s="62">
        <f t="shared" ref="M67:M69" si="84">L67*C67</f>
        <v>901.85000000002412</v>
      </c>
    </row>
    <row r="68" spans="1:13" s="63" customFormat="1">
      <c r="A68" s="57">
        <v>43438</v>
      </c>
      <c r="B68" s="58" t="s">
        <v>353</v>
      </c>
      <c r="C68" s="59">
        <v>750</v>
      </c>
      <c r="D68" s="58" t="s">
        <v>15</v>
      </c>
      <c r="E68" s="58">
        <v>934.3</v>
      </c>
      <c r="F68" s="58">
        <v>928.8</v>
      </c>
      <c r="G68" s="73"/>
      <c r="H68" s="73"/>
      <c r="I68" s="60">
        <f t="shared" si="82"/>
        <v>4125</v>
      </c>
      <c r="J68" s="61"/>
      <c r="K68" s="61"/>
      <c r="L68" s="61">
        <f t="shared" si="83"/>
        <v>5.5</v>
      </c>
      <c r="M68" s="62">
        <f t="shared" si="84"/>
        <v>4125</v>
      </c>
    </row>
    <row r="69" spans="1:13" s="63" customFormat="1">
      <c r="A69" s="57">
        <v>43438</v>
      </c>
      <c r="B69" s="58" t="s">
        <v>458</v>
      </c>
      <c r="C69" s="59">
        <v>1250</v>
      </c>
      <c r="D69" s="58" t="s">
        <v>15</v>
      </c>
      <c r="E69" s="58">
        <v>666.6</v>
      </c>
      <c r="F69" s="58">
        <v>661.6</v>
      </c>
      <c r="G69" s="73">
        <v>655.6</v>
      </c>
      <c r="H69" s="73"/>
      <c r="I69" s="60">
        <f t="shared" si="82"/>
        <v>6250</v>
      </c>
      <c r="J69" s="61">
        <f t="shared" ref="J69" si="85">(IF(D69="SHORT",IF(G69="",0,F69-G69),IF(D69="LONG",IF(G69="",0,G69-F69))))*C69</f>
        <v>7500</v>
      </c>
      <c r="K69" s="61"/>
      <c r="L69" s="61">
        <f t="shared" si="83"/>
        <v>11</v>
      </c>
      <c r="M69" s="62">
        <f t="shared" si="84"/>
        <v>13750</v>
      </c>
    </row>
    <row r="70" spans="1:13" s="63" customFormat="1">
      <c r="A70" s="57">
        <v>43437</v>
      </c>
      <c r="B70" s="58" t="s">
        <v>373</v>
      </c>
      <c r="C70" s="59">
        <v>250</v>
      </c>
      <c r="D70" s="58" t="s">
        <v>14</v>
      </c>
      <c r="E70" s="58">
        <v>2740.3</v>
      </c>
      <c r="F70" s="58">
        <v>2760.85</v>
      </c>
      <c r="G70" s="73">
        <v>2785.7</v>
      </c>
      <c r="H70" s="73"/>
      <c r="I70" s="60">
        <f t="shared" ref="I70" si="86">(IF(D70="SHORT",E70-F70,IF(D70="LONG",F70-E70)))*C70</f>
        <v>5137.4999999999318</v>
      </c>
      <c r="J70" s="61">
        <f t="shared" ref="J70" si="87">(IF(D70="SHORT",IF(G70="",0,F70-G70),IF(D70="LONG",IF(G70="",0,G70-F70))))*C70</f>
        <v>6212.4999999999773</v>
      </c>
      <c r="K70" s="61"/>
      <c r="L70" s="61">
        <f t="shared" ref="L70" si="88">(J70+I70+K70)/C70</f>
        <v>45.399999999999636</v>
      </c>
      <c r="M70" s="62">
        <f t="shared" ref="M70" si="89">L70*C70</f>
        <v>11349.999999999909</v>
      </c>
    </row>
    <row r="71" spans="1:13" ht="15" customHeight="1">
      <c r="A71" s="83"/>
      <c r="B71" s="84"/>
      <c r="C71" s="84"/>
      <c r="D71" s="84"/>
      <c r="E71" s="84"/>
      <c r="F71" s="84"/>
      <c r="G71" s="84"/>
      <c r="H71" s="84"/>
      <c r="I71" s="85"/>
      <c r="J71" s="86"/>
      <c r="K71" s="87"/>
      <c r="L71" s="88"/>
      <c r="M71" s="84"/>
    </row>
    <row r="72" spans="1:13" s="63" customFormat="1">
      <c r="A72" s="57">
        <v>43434</v>
      </c>
      <c r="B72" s="58" t="s">
        <v>434</v>
      </c>
      <c r="C72" s="59">
        <v>1200</v>
      </c>
      <c r="D72" s="58" t="s">
        <v>15</v>
      </c>
      <c r="E72" s="58">
        <v>668.2</v>
      </c>
      <c r="F72" s="58">
        <v>674.25</v>
      </c>
      <c r="G72" s="73"/>
      <c r="H72" s="73"/>
      <c r="I72" s="60">
        <f t="shared" ref="I72" si="90">(IF(D72="SHORT",E72-F72,IF(D72="LONG",F72-E72)))*C72</f>
        <v>-7259.9999999999454</v>
      </c>
      <c r="J72" s="61"/>
      <c r="K72" s="61"/>
      <c r="L72" s="61">
        <f t="shared" ref="L72" si="91">(J72+I72+K72)/C72</f>
        <v>-6.0499999999999545</v>
      </c>
      <c r="M72" s="62">
        <f t="shared" ref="M72" si="92">L72*C72</f>
        <v>-7259.9999999999454</v>
      </c>
    </row>
    <row r="73" spans="1:13" s="63" customFormat="1">
      <c r="A73" s="57">
        <v>43434</v>
      </c>
      <c r="B73" s="58" t="s">
        <v>486</v>
      </c>
      <c r="C73" s="59">
        <v>2400</v>
      </c>
      <c r="D73" s="58" t="s">
        <v>14</v>
      </c>
      <c r="E73" s="58">
        <v>155.19999999999999</v>
      </c>
      <c r="F73" s="58">
        <v>156.4</v>
      </c>
      <c r="G73" s="73"/>
      <c r="H73" s="73"/>
      <c r="I73" s="60">
        <f t="shared" ref="I73:I76" si="93">(IF(D73="SHORT",E73-F73,IF(D73="LONG",F73-E73)))*C73</f>
        <v>2880.0000000000409</v>
      </c>
      <c r="J73" s="61"/>
      <c r="K73" s="61"/>
      <c r="L73" s="61">
        <f t="shared" ref="L73:L76" si="94">(J73+I73+K73)/C73</f>
        <v>1.2000000000000171</v>
      </c>
      <c r="M73" s="62">
        <f t="shared" ref="M73:M76" si="95">L73*C73</f>
        <v>2880.0000000000409</v>
      </c>
    </row>
    <row r="74" spans="1:13" s="32" customFormat="1">
      <c r="A74" s="70">
        <v>43434</v>
      </c>
      <c r="B74" s="71" t="s">
        <v>487</v>
      </c>
      <c r="C74" s="72">
        <v>3500</v>
      </c>
      <c r="D74" s="71" t="s">
        <v>14</v>
      </c>
      <c r="E74" s="71">
        <v>225.45</v>
      </c>
      <c r="F74" s="71">
        <v>227.15</v>
      </c>
      <c r="G74" s="66">
        <v>229.2</v>
      </c>
      <c r="H74" s="66">
        <v>231.25</v>
      </c>
      <c r="I74" s="68">
        <f t="shared" ref="I74" si="96">(IF(D74="SHORT",E74-F74,IF(D74="LONG",F74-E74)))*C74</f>
        <v>5950.00000000006</v>
      </c>
      <c r="J74" s="67">
        <f t="shared" ref="J74" si="97">(IF(D74="SHORT",IF(G74="",0,F74-G74),IF(D74="LONG",IF(G74="",0,G74-F74))))*C74</f>
        <v>7174.99999999994</v>
      </c>
      <c r="K74" s="67">
        <f t="shared" ref="K74" si="98">(IF(D74="SHORT",IF(H74="",0,G74-H74),IF(D74="LONG",IF(H74="",0,(H74-G74)))))*C74</f>
        <v>7175.00000000004</v>
      </c>
      <c r="L74" s="67">
        <f t="shared" ref="L74" si="99">(J74+I74+K74)/C74</f>
        <v>5.8000000000000114</v>
      </c>
      <c r="M74" s="69">
        <f t="shared" ref="M74" si="100">L74*C74</f>
        <v>20300.00000000004</v>
      </c>
    </row>
    <row r="75" spans="1:13" s="63" customFormat="1">
      <c r="A75" s="57">
        <v>43434</v>
      </c>
      <c r="B75" s="58" t="s">
        <v>489</v>
      </c>
      <c r="C75" s="59">
        <v>800</v>
      </c>
      <c r="D75" s="58" t="s">
        <v>14</v>
      </c>
      <c r="E75" s="58">
        <v>881.5</v>
      </c>
      <c r="F75" s="58">
        <v>888.15</v>
      </c>
      <c r="G75" s="73"/>
      <c r="H75" s="73"/>
      <c r="I75" s="60">
        <f t="shared" si="93"/>
        <v>5319.9999999999818</v>
      </c>
      <c r="J75" s="61"/>
      <c r="K75" s="61"/>
      <c r="L75" s="61">
        <f t="shared" si="94"/>
        <v>6.6499999999999773</v>
      </c>
      <c r="M75" s="62">
        <f t="shared" si="95"/>
        <v>5319.9999999999818</v>
      </c>
    </row>
    <row r="76" spans="1:13" s="32" customFormat="1">
      <c r="A76" s="70">
        <v>43434</v>
      </c>
      <c r="B76" s="71" t="s">
        <v>348</v>
      </c>
      <c r="C76" s="72">
        <v>600</v>
      </c>
      <c r="D76" s="71" t="s">
        <v>14</v>
      </c>
      <c r="E76" s="71">
        <v>861.1</v>
      </c>
      <c r="F76" s="71">
        <v>867.55</v>
      </c>
      <c r="G76" s="66">
        <v>875.4</v>
      </c>
      <c r="H76" s="66">
        <v>883.25</v>
      </c>
      <c r="I76" s="68">
        <f t="shared" si="93"/>
        <v>3869.9999999999591</v>
      </c>
      <c r="J76" s="67">
        <f t="shared" ref="J76" si="101">(IF(D76="SHORT",IF(G76="",0,F76-G76),IF(D76="LONG",IF(G76="",0,G76-F76))))*C76</f>
        <v>4710.0000000000136</v>
      </c>
      <c r="K76" s="67">
        <f t="shared" ref="K76" si="102">(IF(D76="SHORT",IF(H76="",0,G76-H76),IF(D76="LONG",IF(H76="",0,(H76-G76)))))*C76</f>
        <v>4710.0000000000136</v>
      </c>
      <c r="L76" s="67">
        <f t="shared" si="94"/>
        <v>22.149999999999977</v>
      </c>
      <c r="M76" s="69">
        <f t="shared" si="95"/>
        <v>13289.999999999985</v>
      </c>
    </row>
    <row r="77" spans="1:13" s="63" customFormat="1">
      <c r="A77" s="57">
        <v>43433</v>
      </c>
      <c r="B77" s="58" t="s">
        <v>505</v>
      </c>
      <c r="C77" s="59">
        <v>550</v>
      </c>
      <c r="D77" s="58" t="s">
        <v>14</v>
      </c>
      <c r="E77" s="58">
        <v>1007</v>
      </c>
      <c r="F77" s="58">
        <v>1012.3</v>
      </c>
      <c r="G77" s="73"/>
      <c r="H77" s="73"/>
      <c r="I77" s="60">
        <f t="shared" ref="I77:I83" si="103">(IF(D77="SHORT",E77-F77,IF(D77="LONG",F77-E77)))*C77</f>
        <v>2914.999999999975</v>
      </c>
      <c r="J77" s="61"/>
      <c r="K77" s="61"/>
      <c r="L77" s="61">
        <f t="shared" ref="L77:L83" si="104">(J77+I77+K77)/C77</f>
        <v>5.2999999999999545</v>
      </c>
      <c r="M77" s="62">
        <f t="shared" ref="M77:M83" si="105">L77*C77</f>
        <v>2914.999999999975</v>
      </c>
    </row>
    <row r="78" spans="1:13" s="63" customFormat="1">
      <c r="A78" s="57">
        <v>43433</v>
      </c>
      <c r="B78" s="58" t="s">
        <v>465</v>
      </c>
      <c r="C78" s="59">
        <v>4000</v>
      </c>
      <c r="D78" s="58" t="s">
        <v>14</v>
      </c>
      <c r="E78" s="58">
        <v>104.75</v>
      </c>
      <c r="F78" s="58">
        <v>105.5</v>
      </c>
      <c r="G78" s="73">
        <v>106.5</v>
      </c>
      <c r="H78" s="73"/>
      <c r="I78" s="60">
        <f t="shared" si="103"/>
        <v>3000</v>
      </c>
      <c r="J78" s="61">
        <f t="shared" ref="J78:J80" si="106">(IF(D78="SHORT",IF(G78="",0,F78-G78),IF(D78="LONG",IF(G78="",0,G78-F78))))*C78</f>
        <v>4000</v>
      </c>
      <c r="K78" s="61"/>
      <c r="L78" s="61">
        <f t="shared" si="104"/>
        <v>1.75</v>
      </c>
      <c r="M78" s="62">
        <f t="shared" si="105"/>
        <v>7000</v>
      </c>
    </row>
    <row r="79" spans="1:13" s="63" customFormat="1">
      <c r="A79" s="57">
        <v>43433</v>
      </c>
      <c r="B79" s="58" t="s">
        <v>469</v>
      </c>
      <c r="C79" s="59">
        <v>4500</v>
      </c>
      <c r="D79" s="58" t="s">
        <v>14</v>
      </c>
      <c r="E79" s="58">
        <v>104.75</v>
      </c>
      <c r="F79" s="58">
        <v>105.5</v>
      </c>
      <c r="G79" s="73">
        <v>106.5</v>
      </c>
      <c r="H79" s="73"/>
      <c r="I79" s="60">
        <f t="shared" si="103"/>
        <v>3375</v>
      </c>
      <c r="J79" s="61">
        <f t="shared" si="106"/>
        <v>4500</v>
      </c>
      <c r="K79" s="61"/>
      <c r="L79" s="61">
        <f>(J79+I79+K79)/C79</f>
        <v>1.75</v>
      </c>
      <c r="M79" s="62">
        <f t="shared" si="105"/>
        <v>7875</v>
      </c>
    </row>
    <row r="80" spans="1:13" s="32" customFormat="1">
      <c r="A80" s="70">
        <v>43433</v>
      </c>
      <c r="B80" s="71" t="s">
        <v>357</v>
      </c>
      <c r="C80" s="72">
        <v>800</v>
      </c>
      <c r="D80" s="71" t="s">
        <v>14</v>
      </c>
      <c r="E80" s="71">
        <v>1171.95</v>
      </c>
      <c r="F80" s="71">
        <v>1180.7</v>
      </c>
      <c r="G80" s="66">
        <v>1191.4000000000001</v>
      </c>
      <c r="H80" s="66">
        <v>1202.0999999999999</v>
      </c>
      <c r="I80" s="68">
        <f t="shared" si="103"/>
        <v>7000</v>
      </c>
      <c r="J80" s="67">
        <f t="shared" si="106"/>
        <v>8560.0000000000364</v>
      </c>
      <c r="K80" s="67">
        <f t="shared" ref="K80" si="107">(IF(D80="SHORT",IF(H80="",0,G80-H80),IF(D80="LONG",IF(H80="",0,(H80-G80)))))*C80</f>
        <v>8559.9999999998545</v>
      </c>
      <c r="L80" s="67">
        <f t="shared" si="104"/>
        <v>30.149999999999864</v>
      </c>
      <c r="M80" s="69">
        <f t="shared" si="105"/>
        <v>24119.999999999891</v>
      </c>
    </row>
    <row r="81" spans="1:13" s="63" customFormat="1">
      <c r="A81" s="57">
        <v>43433</v>
      </c>
      <c r="B81" s="58" t="s">
        <v>412</v>
      </c>
      <c r="C81" s="59">
        <v>550</v>
      </c>
      <c r="D81" s="58" t="s">
        <v>14</v>
      </c>
      <c r="E81" s="58">
        <v>698.65</v>
      </c>
      <c r="F81" s="58">
        <v>692.35</v>
      </c>
      <c r="G81" s="73"/>
      <c r="H81" s="73"/>
      <c r="I81" s="60">
        <f t="shared" si="103"/>
        <v>-3464.999999999975</v>
      </c>
      <c r="J81" s="61"/>
      <c r="K81" s="61"/>
      <c r="L81" s="61">
        <f t="shared" si="104"/>
        <v>-6.2999999999999545</v>
      </c>
      <c r="M81" s="62">
        <f t="shared" si="105"/>
        <v>-3464.999999999975</v>
      </c>
    </row>
    <row r="82" spans="1:13" s="63" customFormat="1">
      <c r="A82" s="57">
        <v>43433</v>
      </c>
      <c r="B82" s="58" t="s">
        <v>424</v>
      </c>
      <c r="C82" s="59">
        <v>500</v>
      </c>
      <c r="D82" s="58" t="s">
        <v>14</v>
      </c>
      <c r="E82" s="58">
        <v>1238.1500000000001</v>
      </c>
      <c r="F82" s="58">
        <v>1227</v>
      </c>
      <c r="G82" s="73"/>
      <c r="H82" s="73"/>
      <c r="I82" s="60">
        <f t="shared" si="103"/>
        <v>-5575.0000000000455</v>
      </c>
      <c r="J82" s="61"/>
      <c r="K82" s="61"/>
      <c r="L82" s="61">
        <f t="shared" si="104"/>
        <v>-11.150000000000091</v>
      </c>
      <c r="M82" s="62">
        <f t="shared" si="105"/>
        <v>-5575.0000000000455</v>
      </c>
    </row>
    <row r="83" spans="1:13" s="63" customFormat="1">
      <c r="A83" s="57">
        <v>43432</v>
      </c>
      <c r="B83" s="58" t="s">
        <v>435</v>
      </c>
      <c r="C83" s="59">
        <v>2000</v>
      </c>
      <c r="D83" s="58" t="s">
        <v>14</v>
      </c>
      <c r="E83" s="58">
        <v>110.5</v>
      </c>
      <c r="F83" s="58">
        <v>111.3</v>
      </c>
      <c r="G83" s="73"/>
      <c r="H83" s="73"/>
      <c r="I83" s="60">
        <f t="shared" si="103"/>
        <v>1599.9999999999943</v>
      </c>
      <c r="J83" s="61"/>
      <c r="K83" s="61"/>
      <c r="L83" s="61">
        <f t="shared" si="104"/>
        <v>0.79999999999999716</v>
      </c>
      <c r="M83" s="62">
        <f t="shared" si="105"/>
        <v>1599.9999999999943</v>
      </c>
    </row>
    <row r="84" spans="1:13" s="63" customFormat="1">
      <c r="A84" s="57">
        <v>43432</v>
      </c>
      <c r="B84" s="58" t="s">
        <v>354</v>
      </c>
      <c r="C84" s="59">
        <v>1200</v>
      </c>
      <c r="D84" s="58" t="s">
        <v>15</v>
      </c>
      <c r="E84" s="58">
        <v>310.39999999999998</v>
      </c>
      <c r="F84" s="58">
        <v>308.05</v>
      </c>
      <c r="G84" s="73">
        <v>305.25</v>
      </c>
      <c r="H84" s="73"/>
      <c r="I84" s="60">
        <f t="shared" ref="I84:I85" si="108">(IF(D84="SHORT",E84-F84,IF(D84="LONG",F84-E84)))*C84</f>
        <v>2819.9999999999591</v>
      </c>
      <c r="J84" s="61">
        <f t="shared" ref="J84" si="109">(IF(D84="SHORT",IF(G84="",0,F84-G84),IF(D84="LONG",IF(G84="",0,G84-F84))))*C84</f>
        <v>3360.0000000000136</v>
      </c>
      <c r="K84" s="61"/>
      <c r="L84" s="61">
        <f t="shared" ref="L84:L85" si="110">(J84+I84+K84)/C84</f>
        <v>5.1499999999999773</v>
      </c>
      <c r="M84" s="62">
        <f t="shared" ref="M84:M85" si="111">L84*C84</f>
        <v>6179.9999999999727</v>
      </c>
    </row>
    <row r="85" spans="1:13" s="63" customFormat="1">
      <c r="A85" s="57">
        <v>43432</v>
      </c>
      <c r="B85" s="58" t="s">
        <v>438</v>
      </c>
      <c r="C85" s="59">
        <v>1500</v>
      </c>
      <c r="D85" s="58" t="s">
        <v>14</v>
      </c>
      <c r="E85" s="58">
        <v>268.25</v>
      </c>
      <c r="F85" s="58">
        <v>265.8</v>
      </c>
      <c r="G85" s="73"/>
      <c r="H85" s="73"/>
      <c r="I85" s="60">
        <f t="shared" si="108"/>
        <v>-3674.9999999999827</v>
      </c>
      <c r="J85" s="61"/>
      <c r="K85" s="61"/>
      <c r="L85" s="61">
        <f t="shared" si="110"/>
        <v>-2.4499999999999886</v>
      </c>
      <c r="M85" s="62">
        <f t="shared" si="111"/>
        <v>-3674.9999999999827</v>
      </c>
    </row>
    <row r="86" spans="1:13" s="63" customFormat="1">
      <c r="A86" s="57">
        <v>43431</v>
      </c>
      <c r="B86" s="58" t="s">
        <v>329</v>
      </c>
      <c r="C86" s="59">
        <v>1000</v>
      </c>
      <c r="D86" s="58" t="s">
        <v>14</v>
      </c>
      <c r="E86" s="58">
        <v>518.29999999999995</v>
      </c>
      <c r="F86" s="58">
        <v>519.70000000000005</v>
      </c>
      <c r="G86" s="73"/>
      <c r="H86" s="73"/>
      <c r="I86" s="60">
        <f t="shared" ref="I86" si="112">(IF(D86="SHORT",E86-F86,IF(D86="LONG",F86-E86)))*C86</f>
        <v>1400.0000000000909</v>
      </c>
      <c r="J86" s="61"/>
      <c r="K86" s="61"/>
      <c r="L86" s="61">
        <f t="shared" ref="L86" si="113">(J86+I86+K86)/C86</f>
        <v>1.4000000000000909</v>
      </c>
      <c r="M86" s="62">
        <f t="shared" ref="M86" si="114">L86*C86</f>
        <v>1400.0000000000909</v>
      </c>
    </row>
    <row r="87" spans="1:13" s="63" customFormat="1">
      <c r="A87" s="57">
        <v>43431</v>
      </c>
      <c r="B87" s="58" t="s">
        <v>520</v>
      </c>
      <c r="C87" s="59">
        <v>125</v>
      </c>
      <c r="D87" s="58" t="s">
        <v>14</v>
      </c>
      <c r="E87" s="58">
        <v>5806.5</v>
      </c>
      <c r="F87" s="58">
        <v>5850</v>
      </c>
      <c r="G87" s="73"/>
      <c r="H87" s="73"/>
      <c r="I87" s="60">
        <f t="shared" ref="I87:I88" si="115">(IF(D87="SHORT",E87-F87,IF(D87="LONG",F87-E87)))*C87</f>
        <v>5437.5</v>
      </c>
      <c r="J87" s="61"/>
      <c r="K87" s="61"/>
      <c r="L87" s="61">
        <f t="shared" ref="L87:L88" si="116">(J87+I87+K87)/C87</f>
        <v>43.5</v>
      </c>
      <c r="M87" s="62">
        <f t="shared" ref="M87:M88" si="117">L87*C87</f>
        <v>5437.5</v>
      </c>
    </row>
    <row r="88" spans="1:13" s="63" customFormat="1">
      <c r="A88" s="57">
        <v>43431</v>
      </c>
      <c r="B88" s="58" t="s">
        <v>519</v>
      </c>
      <c r="C88" s="59">
        <v>4000</v>
      </c>
      <c r="D88" s="58" t="s">
        <v>14</v>
      </c>
      <c r="E88" s="58">
        <v>144.4</v>
      </c>
      <c r="F88" s="58">
        <v>145.44999999999999</v>
      </c>
      <c r="G88" s="73">
        <v>146.75</v>
      </c>
      <c r="H88" s="73"/>
      <c r="I88" s="60">
        <f t="shared" si="115"/>
        <v>4199.9999999999318</v>
      </c>
      <c r="J88" s="61">
        <f t="shared" ref="J88" si="118">(IF(D88="SHORT",IF(G88="",0,F88-G88),IF(D88="LONG",IF(G88="",0,G88-F88))))*C88</f>
        <v>5200.0000000000455</v>
      </c>
      <c r="K88" s="61"/>
      <c r="L88" s="61">
        <f t="shared" si="116"/>
        <v>2.3499999999999948</v>
      </c>
      <c r="M88" s="62">
        <f t="shared" si="117"/>
        <v>9399.9999999999782</v>
      </c>
    </row>
    <row r="89" spans="1:13" s="63" customFormat="1">
      <c r="A89" s="57">
        <v>43430</v>
      </c>
      <c r="B89" s="58" t="s">
        <v>514</v>
      </c>
      <c r="C89" s="59">
        <v>1200</v>
      </c>
      <c r="D89" s="58" t="s">
        <v>15</v>
      </c>
      <c r="E89" s="58">
        <v>559.6</v>
      </c>
      <c r="F89" s="58">
        <v>555.4</v>
      </c>
      <c r="G89" s="73"/>
      <c r="H89" s="73"/>
      <c r="I89" s="60">
        <f t="shared" ref="I89:I92" si="119">(IF(D89="SHORT",E89-F89,IF(D89="LONG",F89-E89)))*C89</f>
        <v>5040.0000000000546</v>
      </c>
      <c r="J89" s="61"/>
      <c r="K89" s="61"/>
      <c r="L89" s="61">
        <f t="shared" ref="L89:L92" si="120">(J89+I89+K89)/C89</f>
        <v>4.2000000000000455</v>
      </c>
      <c r="M89" s="62">
        <f t="shared" ref="M89:M92" si="121">L89*C89</f>
        <v>5040.0000000000546</v>
      </c>
    </row>
    <row r="90" spans="1:13" s="63" customFormat="1">
      <c r="A90" s="57">
        <v>43430</v>
      </c>
      <c r="B90" s="58" t="s">
        <v>406</v>
      </c>
      <c r="C90" s="59">
        <v>700</v>
      </c>
      <c r="D90" s="58" t="s">
        <v>15</v>
      </c>
      <c r="E90" s="58">
        <v>856.5</v>
      </c>
      <c r="F90" s="58">
        <v>850.05</v>
      </c>
      <c r="G90" s="73"/>
      <c r="H90" s="73"/>
      <c r="I90" s="60">
        <f t="shared" si="119"/>
        <v>4515.0000000000318</v>
      </c>
      <c r="J90" s="61"/>
      <c r="K90" s="61"/>
      <c r="L90" s="61">
        <f t="shared" si="120"/>
        <v>6.4500000000000455</v>
      </c>
      <c r="M90" s="62">
        <f t="shared" si="121"/>
        <v>4515.0000000000318</v>
      </c>
    </row>
    <row r="91" spans="1:13" s="63" customFormat="1">
      <c r="A91" s="57">
        <v>43430</v>
      </c>
      <c r="B91" s="58" t="s">
        <v>411</v>
      </c>
      <c r="C91" s="59">
        <v>900</v>
      </c>
      <c r="D91" s="58" t="s">
        <v>15</v>
      </c>
      <c r="E91" s="58">
        <v>529.9</v>
      </c>
      <c r="F91" s="58">
        <v>525.9</v>
      </c>
      <c r="G91" s="73">
        <v>521.15</v>
      </c>
      <c r="H91" s="73"/>
      <c r="I91" s="60">
        <f t="shared" si="119"/>
        <v>3600</v>
      </c>
      <c r="J91" s="61">
        <f t="shared" ref="J91:J92" si="122">(IF(D91="SHORT",IF(G91="",0,F91-G91),IF(D91="LONG",IF(G91="",0,G91-F91))))*C91</f>
        <v>4275</v>
      </c>
      <c r="K91" s="61"/>
      <c r="L91" s="61">
        <f t="shared" si="120"/>
        <v>8.75</v>
      </c>
      <c r="M91" s="62">
        <f t="shared" si="121"/>
        <v>7875</v>
      </c>
    </row>
    <row r="92" spans="1:13" s="32" customFormat="1">
      <c r="A92" s="70">
        <v>43430</v>
      </c>
      <c r="B92" s="71" t="s">
        <v>518</v>
      </c>
      <c r="C92" s="72">
        <v>1200</v>
      </c>
      <c r="D92" s="71" t="s">
        <v>15</v>
      </c>
      <c r="E92" s="71">
        <v>303.64999999999998</v>
      </c>
      <c r="F92" s="71">
        <v>301.35000000000002</v>
      </c>
      <c r="G92" s="66">
        <v>298.64999999999998</v>
      </c>
      <c r="H92" s="66">
        <v>295.95</v>
      </c>
      <c r="I92" s="68">
        <f t="shared" si="119"/>
        <v>2759.9999999999454</v>
      </c>
      <c r="J92" s="67">
        <f t="shared" si="122"/>
        <v>3240.0000000000546</v>
      </c>
      <c r="K92" s="67">
        <f t="shared" ref="K92" si="123">(IF(D92="SHORT",IF(H92="",0,G92-H92),IF(D92="LONG",IF(H92="",0,(H92-G92)))))*C92</f>
        <v>3239.9999999999864</v>
      </c>
      <c r="L92" s="67">
        <f t="shared" si="120"/>
        <v>7.6999999999999877</v>
      </c>
      <c r="M92" s="69">
        <f t="shared" si="121"/>
        <v>9239.9999999999854</v>
      </c>
    </row>
    <row r="93" spans="1:13" s="63" customFormat="1">
      <c r="A93" s="57">
        <v>43426</v>
      </c>
      <c r="B93" s="58" t="s">
        <v>517</v>
      </c>
      <c r="C93" s="59">
        <v>2000</v>
      </c>
      <c r="D93" s="58" t="s">
        <v>15</v>
      </c>
      <c r="E93" s="58">
        <v>253.3</v>
      </c>
      <c r="F93" s="58">
        <v>251.4</v>
      </c>
      <c r="G93" s="73"/>
      <c r="H93" s="73"/>
      <c r="I93" s="60">
        <f t="shared" ref="I93:I97" si="124">(IF(D93="SHORT",E93-F93,IF(D93="LONG",F93-E93)))*C93</f>
        <v>3800.0000000000114</v>
      </c>
      <c r="J93" s="61"/>
      <c r="K93" s="61"/>
      <c r="L93" s="61">
        <f t="shared" ref="L93:L97" si="125">(J93+I93+K93)/C93</f>
        <v>1.9000000000000057</v>
      </c>
      <c r="M93" s="62">
        <f t="shared" ref="M93:M97" si="126">L93*C93</f>
        <v>3800.0000000000114</v>
      </c>
    </row>
    <row r="94" spans="1:13" s="63" customFormat="1">
      <c r="A94" s="57">
        <v>43426</v>
      </c>
      <c r="B94" s="58" t="s">
        <v>471</v>
      </c>
      <c r="C94" s="59">
        <v>400</v>
      </c>
      <c r="D94" s="58" t="s">
        <v>15</v>
      </c>
      <c r="E94" s="58">
        <v>1416.75</v>
      </c>
      <c r="F94" s="58">
        <v>1411.4</v>
      </c>
      <c r="G94" s="73"/>
      <c r="H94" s="73"/>
      <c r="I94" s="60">
        <f t="shared" si="124"/>
        <v>2139.9999999999636</v>
      </c>
      <c r="J94" s="61"/>
      <c r="K94" s="61"/>
      <c r="L94" s="61">
        <f t="shared" si="125"/>
        <v>5.3499999999999091</v>
      </c>
      <c r="M94" s="62">
        <f t="shared" si="126"/>
        <v>2139.9999999999636</v>
      </c>
    </row>
    <row r="95" spans="1:13" s="63" customFormat="1">
      <c r="A95" s="57">
        <v>43426</v>
      </c>
      <c r="B95" s="58" t="s">
        <v>418</v>
      </c>
      <c r="C95" s="59">
        <v>600</v>
      </c>
      <c r="D95" s="58" t="s">
        <v>14</v>
      </c>
      <c r="E95" s="58">
        <v>1196.2</v>
      </c>
      <c r="F95" s="58">
        <v>1185.4000000000001</v>
      </c>
      <c r="G95" s="73"/>
      <c r="H95" s="73"/>
      <c r="I95" s="60">
        <f t="shared" si="124"/>
        <v>-6479.9999999999727</v>
      </c>
      <c r="J95" s="61"/>
      <c r="K95" s="61"/>
      <c r="L95" s="61">
        <f t="shared" si="125"/>
        <v>-10.799999999999955</v>
      </c>
      <c r="M95" s="62">
        <f t="shared" si="126"/>
        <v>-6479.9999999999727</v>
      </c>
    </row>
    <row r="96" spans="1:13" s="63" customFormat="1">
      <c r="A96" s="57">
        <v>43426</v>
      </c>
      <c r="B96" s="58" t="s">
        <v>467</v>
      </c>
      <c r="C96" s="59">
        <v>2250</v>
      </c>
      <c r="D96" s="58" t="s">
        <v>15</v>
      </c>
      <c r="E96" s="58">
        <v>204.35</v>
      </c>
      <c r="F96" s="58">
        <v>202.8</v>
      </c>
      <c r="G96" s="73">
        <v>200.95</v>
      </c>
      <c r="H96" s="73"/>
      <c r="I96" s="60">
        <f t="shared" si="124"/>
        <v>3487.4999999999618</v>
      </c>
      <c r="J96" s="61">
        <f t="shared" ref="J96" si="127">(IF(D96="SHORT",IF(G96="",0,F96-G96),IF(D96="LONG",IF(G96="",0,G96-F96))))*C96</f>
        <v>4162.5000000000509</v>
      </c>
      <c r="K96" s="61"/>
      <c r="L96" s="61">
        <f t="shared" si="125"/>
        <v>3.4000000000000057</v>
      </c>
      <c r="M96" s="62">
        <f t="shared" si="126"/>
        <v>7650.0000000000127</v>
      </c>
    </row>
    <row r="97" spans="1:13" s="63" customFormat="1">
      <c r="A97" s="57">
        <v>43426</v>
      </c>
      <c r="B97" s="58" t="s">
        <v>397</v>
      </c>
      <c r="C97" s="59">
        <v>400</v>
      </c>
      <c r="D97" s="58" t="s">
        <v>14</v>
      </c>
      <c r="E97" s="58">
        <v>990.15</v>
      </c>
      <c r="F97" s="58">
        <v>997.55</v>
      </c>
      <c r="G97" s="73"/>
      <c r="H97" s="73"/>
      <c r="I97" s="60">
        <f t="shared" si="124"/>
        <v>2959.9999999999909</v>
      </c>
      <c r="J97" s="61"/>
      <c r="K97" s="61"/>
      <c r="L97" s="61">
        <f t="shared" si="125"/>
        <v>7.3999999999999773</v>
      </c>
      <c r="M97" s="62">
        <f t="shared" si="126"/>
        <v>2959.9999999999909</v>
      </c>
    </row>
    <row r="98" spans="1:13" s="63" customFormat="1">
      <c r="A98" s="57">
        <v>43425</v>
      </c>
      <c r="B98" s="58" t="s">
        <v>431</v>
      </c>
      <c r="C98" s="59">
        <v>1575</v>
      </c>
      <c r="D98" s="58" t="s">
        <v>15</v>
      </c>
      <c r="E98" s="58">
        <v>247.75</v>
      </c>
      <c r="F98" s="58">
        <v>250</v>
      </c>
      <c r="G98" s="73"/>
      <c r="H98" s="73"/>
      <c r="I98" s="60">
        <f t="shared" ref="I98:I101" si="128">(IF(D98="SHORT",E98-F98,IF(D98="LONG",F98-E98)))*C98</f>
        <v>-3543.75</v>
      </c>
      <c r="J98" s="61"/>
      <c r="K98" s="61"/>
      <c r="L98" s="61">
        <f t="shared" ref="L98:L101" si="129">(J98+I98+K98)/C98</f>
        <v>-2.25</v>
      </c>
      <c r="M98" s="62">
        <f t="shared" ref="M98:M101" si="130">L98*C98</f>
        <v>-3543.75</v>
      </c>
    </row>
    <row r="99" spans="1:13" s="63" customFormat="1">
      <c r="A99" s="57">
        <v>43425</v>
      </c>
      <c r="B99" s="58" t="s">
        <v>391</v>
      </c>
      <c r="C99" s="59">
        <v>1700</v>
      </c>
      <c r="D99" s="58" t="s">
        <v>15</v>
      </c>
      <c r="E99" s="58">
        <v>334.9</v>
      </c>
      <c r="F99" s="58">
        <v>332.35</v>
      </c>
      <c r="G99" s="73"/>
      <c r="H99" s="73"/>
      <c r="I99" s="60">
        <f t="shared" si="128"/>
        <v>4334.9999999999227</v>
      </c>
      <c r="J99" s="61"/>
      <c r="K99" s="61"/>
      <c r="L99" s="61">
        <f t="shared" si="129"/>
        <v>2.5499999999999545</v>
      </c>
      <c r="M99" s="62">
        <f t="shared" si="130"/>
        <v>4334.9999999999227</v>
      </c>
    </row>
    <row r="100" spans="1:13" s="63" customFormat="1">
      <c r="A100" s="57">
        <v>43425</v>
      </c>
      <c r="B100" s="58" t="s">
        <v>411</v>
      </c>
      <c r="C100" s="59">
        <v>900</v>
      </c>
      <c r="D100" s="58" t="s">
        <v>15</v>
      </c>
      <c r="E100" s="58">
        <v>528.25</v>
      </c>
      <c r="F100" s="58">
        <v>533</v>
      </c>
      <c r="G100" s="73"/>
      <c r="H100" s="73"/>
      <c r="I100" s="60">
        <f t="shared" si="128"/>
        <v>-4275</v>
      </c>
      <c r="J100" s="61"/>
      <c r="K100" s="61"/>
      <c r="L100" s="61">
        <f t="shared" si="129"/>
        <v>-4.75</v>
      </c>
      <c r="M100" s="62">
        <f t="shared" si="130"/>
        <v>-4275</v>
      </c>
    </row>
    <row r="101" spans="1:13" s="63" customFormat="1">
      <c r="A101" s="57">
        <v>43425</v>
      </c>
      <c r="B101" s="58" t="s">
        <v>334</v>
      </c>
      <c r="C101" s="59">
        <v>1200</v>
      </c>
      <c r="D101" s="58" t="s">
        <v>14</v>
      </c>
      <c r="E101" s="58">
        <v>424.5</v>
      </c>
      <c r="F101" s="58">
        <v>427.65</v>
      </c>
      <c r="G101" s="73"/>
      <c r="H101" s="73"/>
      <c r="I101" s="60">
        <f t="shared" si="128"/>
        <v>3779.9999999999727</v>
      </c>
      <c r="J101" s="61"/>
      <c r="K101" s="61"/>
      <c r="L101" s="61">
        <f t="shared" si="129"/>
        <v>3.1499999999999773</v>
      </c>
      <c r="M101" s="62">
        <f t="shared" si="130"/>
        <v>3779.9999999999727</v>
      </c>
    </row>
    <row r="102" spans="1:13" s="63" customFormat="1">
      <c r="A102" s="57">
        <v>43424</v>
      </c>
      <c r="B102" s="58" t="s">
        <v>384</v>
      </c>
      <c r="C102" s="59">
        <v>500</v>
      </c>
      <c r="D102" s="58" t="s">
        <v>15</v>
      </c>
      <c r="E102" s="58">
        <v>1122</v>
      </c>
      <c r="F102" s="58">
        <v>1113.5</v>
      </c>
      <c r="G102" s="73"/>
      <c r="H102" s="73"/>
      <c r="I102" s="60">
        <f t="shared" ref="I102:I104" si="131">(IF(D102="SHORT",E102-F102,IF(D102="LONG",F102-E102)))*C102</f>
        <v>4250</v>
      </c>
      <c r="J102" s="61"/>
      <c r="K102" s="61"/>
      <c r="L102" s="61">
        <f t="shared" ref="L102:L104" si="132">(J102+I102+K102)/C102</f>
        <v>8.5</v>
      </c>
      <c r="M102" s="62">
        <f t="shared" ref="M102:M104" si="133">L102*C102</f>
        <v>4250</v>
      </c>
    </row>
    <row r="103" spans="1:13" s="63" customFormat="1">
      <c r="A103" s="57">
        <v>43424</v>
      </c>
      <c r="B103" s="58" t="s">
        <v>447</v>
      </c>
      <c r="C103" s="59">
        <v>1300</v>
      </c>
      <c r="D103" s="58" t="s">
        <v>15</v>
      </c>
      <c r="E103" s="58">
        <v>324</v>
      </c>
      <c r="F103" s="58">
        <v>321.55</v>
      </c>
      <c r="G103" s="73"/>
      <c r="H103" s="73"/>
      <c r="I103" s="60">
        <f t="shared" si="131"/>
        <v>3184.9999999999854</v>
      </c>
      <c r="J103" s="61"/>
      <c r="K103" s="61"/>
      <c r="L103" s="61">
        <f t="shared" si="132"/>
        <v>2.4499999999999886</v>
      </c>
      <c r="M103" s="62">
        <f t="shared" si="133"/>
        <v>3184.9999999999854</v>
      </c>
    </row>
    <row r="104" spans="1:13" s="63" customFormat="1">
      <c r="A104" s="57">
        <v>43424</v>
      </c>
      <c r="B104" s="58" t="s">
        <v>329</v>
      </c>
      <c r="C104" s="59">
        <v>1000</v>
      </c>
      <c r="D104" s="58" t="s">
        <v>15</v>
      </c>
      <c r="E104" s="58">
        <v>526</v>
      </c>
      <c r="F104" s="58">
        <v>522.04999999999995</v>
      </c>
      <c r="G104" s="73"/>
      <c r="H104" s="73"/>
      <c r="I104" s="60">
        <f t="shared" si="131"/>
        <v>3950.0000000000455</v>
      </c>
      <c r="J104" s="61"/>
      <c r="K104" s="61"/>
      <c r="L104" s="61">
        <f t="shared" si="132"/>
        <v>3.9500000000000455</v>
      </c>
      <c r="M104" s="62">
        <f t="shared" si="133"/>
        <v>3950.0000000000455</v>
      </c>
    </row>
    <row r="105" spans="1:13" s="63" customFormat="1">
      <c r="A105" s="57">
        <v>43423</v>
      </c>
      <c r="B105" s="58" t="s">
        <v>391</v>
      </c>
      <c r="C105" s="59">
        <v>1700</v>
      </c>
      <c r="D105" s="58" t="s">
        <v>14</v>
      </c>
      <c r="E105" s="58">
        <v>331.6</v>
      </c>
      <c r="F105" s="58">
        <v>334.05</v>
      </c>
      <c r="G105" s="73">
        <v>337.1</v>
      </c>
      <c r="H105" s="73"/>
      <c r="I105" s="60">
        <f t="shared" ref="I105:I107" si="134">(IF(D105="SHORT",E105-F105,IF(D105="LONG",F105-E105)))*C105</f>
        <v>4164.9999999999809</v>
      </c>
      <c r="J105" s="61">
        <f t="shared" ref="J105:J107" si="135">(IF(D105="SHORT",IF(G105="",0,F105-G105),IF(D105="LONG",IF(G105="",0,G105-F105))))*C105</f>
        <v>5185.0000000000191</v>
      </c>
      <c r="K105" s="61"/>
      <c r="L105" s="61">
        <f t="shared" ref="L105:L107" si="136">(J105+I105+K105)/C105</f>
        <v>5.5</v>
      </c>
      <c r="M105" s="62">
        <f t="shared" ref="M105:M107" si="137">L105*C105</f>
        <v>9350</v>
      </c>
    </row>
    <row r="106" spans="1:13" s="63" customFormat="1">
      <c r="A106" s="57">
        <v>43423</v>
      </c>
      <c r="B106" s="58" t="s">
        <v>372</v>
      </c>
      <c r="C106" s="59">
        <v>300</v>
      </c>
      <c r="D106" s="58" t="s">
        <v>14</v>
      </c>
      <c r="E106" s="58">
        <v>1505.95</v>
      </c>
      <c r="F106" s="58">
        <v>1517.25</v>
      </c>
      <c r="G106" s="73">
        <v>1530.9</v>
      </c>
      <c r="H106" s="73"/>
      <c r="I106" s="60">
        <f t="shared" si="134"/>
        <v>3389.9999999999864</v>
      </c>
      <c r="J106" s="61">
        <f t="shared" si="135"/>
        <v>4095.0000000000273</v>
      </c>
      <c r="K106" s="61"/>
      <c r="L106" s="61">
        <f t="shared" si="136"/>
        <v>24.950000000000045</v>
      </c>
      <c r="M106" s="62">
        <f t="shared" si="137"/>
        <v>7485.0000000000136</v>
      </c>
    </row>
    <row r="107" spans="1:13" s="63" customFormat="1">
      <c r="A107" s="57">
        <v>43423</v>
      </c>
      <c r="B107" s="58" t="s">
        <v>416</v>
      </c>
      <c r="C107" s="59">
        <v>500</v>
      </c>
      <c r="D107" s="58" t="s">
        <v>14</v>
      </c>
      <c r="E107" s="58">
        <v>934.15</v>
      </c>
      <c r="F107" s="58">
        <v>941.5</v>
      </c>
      <c r="G107" s="73">
        <v>950</v>
      </c>
      <c r="H107" s="73"/>
      <c r="I107" s="60">
        <f t="shared" si="134"/>
        <v>3675.0000000000114</v>
      </c>
      <c r="J107" s="61">
        <f t="shared" si="135"/>
        <v>4250</v>
      </c>
      <c r="K107" s="61"/>
      <c r="L107" s="61">
        <f t="shared" si="136"/>
        <v>15.850000000000021</v>
      </c>
      <c r="M107" s="62">
        <f t="shared" si="137"/>
        <v>7925.0000000000109</v>
      </c>
    </row>
    <row r="108" spans="1:13" s="63" customFormat="1">
      <c r="A108" s="57">
        <v>43420</v>
      </c>
      <c r="B108" s="58" t="s">
        <v>20</v>
      </c>
      <c r="C108" s="59">
        <v>1000</v>
      </c>
      <c r="D108" s="58" t="s">
        <v>14</v>
      </c>
      <c r="E108" s="58">
        <v>548</v>
      </c>
      <c r="F108" s="58">
        <v>552.1</v>
      </c>
      <c r="G108" s="73"/>
      <c r="H108" s="73"/>
      <c r="I108" s="60">
        <f t="shared" ref="I108:I112" si="138">(IF(D108="SHORT",E108-F108,IF(D108="LONG",F108-E108)))*C108</f>
        <v>4100.0000000000227</v>
      </c>
      <c r="J108" s="61"/>
      <c r="K108" s="61"/>
      <c r="L108" s="61">
        <f t="shared" ref="L108:L112" si="139">(J108+I108+K108)/C108</f>
        <v>4.1000000000000227</v>
      </c>
      <c r="M108" s="62">
        <f t="shared" ref="M108:M112" si="140">L108*C108</f>
        <v>4100.0000000000227</v>
      </c>
    </row>
    <row r="109" spans="1:13" s="63" customFormat="1">
      <c r="A109" s="57">
        <v>43420</v>
      </c>
      <c r="B109" s="58" t="s">
        <v>499</v>
      </c>
      <c r="C109" s="59">
        <v>2200</v>
      </c>
      <c r="D109" s="58" t="s">
        <v>14</v>
      </c>
      <c r="E109" s="58">
        <v>317.5</v>
      </c>
      <c r="F109" s="58">
        <v>318.7</v>
      </c>
      <c r="G109" s="73"/>
      <c r="H109" s="73"/>
      <c r="I109" s="60">
        <f t="shared" si="138"/>
        <v>2639.999999999975</v>
      </c>
      <c r="J109" s="61"/>
      <c r="K109" s="61"/>
      <c r="L109" s="61">
        <f t="shared" si="139"/>
        <v>1.1999999999999886</v>
      </c>
      <c r="M109" s="62">
        <f t="shared" si="140"/>
        <v>2639.999999999975</v>
      </c>
    </row>
    <row r="110" spans="1:13" s="32" customFormat="1">
      <c r="A110" s="70">
        <v>43420</v>
      </c>
      <c r="B110" s="71" t="s">
        <v>166</v>
      </c>
      <c r="C110" s="72">
        <v>1000</v>
      </c>
      <c r="D110" s="71" t="s">
        <v>14</v>
      </c>
      <c r="E110" s="71">
        <v>600</v>
      </c>
      <c r="F110" s="71">
        <v>604.5</v>
      </c>
      <c r="G110" s="66">
        <v>609.95000000000005</v>
      </c>
      <c r="H110" s="66">
        <v>615.45000000000005</v>
      </c>
      <c r="I110" s="68">
        <f t="shared" si="138"/>
        <v>4500</v>
      </c>
      <c r="J110" s="67">
        <f>(IF(D110="SHORT",IF(G110="",0,F110-G110),IF(D110="LONG",IF(G110="",0,G110-F110))))*C110</f>
        <v>5450.0000000000455</v>
      </c>
      <c r="K110" s="67">
        <f t="shared" ref="K110" si="141">(IF(D110="SHORT",IF(H110="",0,G110-H110),IF(D110="LONG",IF(H110="",0,(H110-G110)))))*C110</f>
        <v>5500</v>
      </c>
      <c r="L110" s="67">
        <f t="shared" si="139"/>
        <v>15.450000000000045</v>
      </c>
      <c r="M110" s="69">
        <f t="shared" si="140"/>
        <v>15450.000000000045</v>
      </c>
    </row>
    <row r="111" spans="1:13" s="63" customFormat="1">
      <c r="A111" s="57">
        <v>43420</v>
      </c>
      <c r="B111" s="58" t="s">
        <v>357</v>
      </c>
      <c r="C111" s="59">
        <v>800</v>
      </c>
      <c r="D111" s="58" t="s">
        <v>14</v>
      </c>
      <c r="E111" s="58">
        <v>1166</v>
      </c>
      <c r="F111" s="58">
        <v>1170</v>
      </c>
      <c r="G111" s="73"/>
      <c r="H111" s="73"/>
      <c r="I111" s="60">
        <f t="shared" si="138"/>
        <v>3200</v>
      </c>
      <c r="J111" s="61"/>
      <c r="K111" s="61"/>
      <c r="L111" s="61">
        <f t="shared" si="139"/>
        <v>4</v>
      </c>
      <c r="M111" s="62">
        <f t="shared" si="140"/>
        <v>3200</v>
      </c>
    </row>
    <row r="112" spans="1:13" s="63" customFormat="1">
      <c r="A112" s="57">
        <v>43419</v>
      </c>
      <c r="B112" s="58" t="s">
        <v>348</v>
      </c>
      <c r="C112" s="59">
        <v>600</v>
      </c>
      <c r="D112" s="58" t="s">
        <v>14</v>
      </c>
      <c r="E112" s="58">
        <v>847</v>
      </c>
      <c r="F112" s="58">
        <v>853.35</v>
      </c>
      <c r="G112" s="73"/>
      <c r="H112" s="73"/>
      <c r="I112" s="60">
        <f t="shared" si="138"/>
        <v>3810.0000000000136</v>
      </c>
      <c r="J112" s="61"/>
      <c r="K112" s="61"/>
      <c r="L112" s="61">
        <f t="shared" si="139"/>
        <v>6.3500000000000227</v>
      </c>
      <c r="M112" s="62">
        <f t="shared" si="140"/>
        <v>3810.0000000000136</v>
      </c>
    </row>
    <row r="113" spans="1:13" s="63" customFormat="1">
      <c r="A113" s="57">
        <v>43419</v>
      </c>
      <c r="B113" s="58" t="s">
        <v>516</v>
      </c>
      <c r="C113" s="59">
        <v>1575</v>
      </c>
      <c r="D113" s="58" t="s">
        <v>14</v>
      </c>
      <c r="E113" s="58">
        <v>247.3</v>
      </c>
      <c r="F113" s="58">
        <v>249.15</v>
      </c>
      <c r="G113" s="73"/>
      <c r="H113" s="73"/>
      <c r="I113" s="60">
        <f t="shared" ref="I113:I115" si="142">(IF(D113="SHORT",E113-F113,IF(D113="LONG",F113-E113)))*C113</f>
        <v>2913.7499999999909</v>
      </c>
      <c r="J113" s="61"/>
      <c r="K113" s="61"/>
      <c r="L113" s="61">
        <f t="shared" ref="L113:L115" si="143">(J113+I113+K113)/C113</f>
        <v>1.8499999999999943</v>
      </c>
      <c r="M113" s="62">
        <f t="shared" ref="M113:M115" si="144">L113*C113</f>
        <v>2913.7499999999909</v>
      </c>
    </row>
    <row r="114" spans="1:13" s="32" customFormat="1">
      <c r="A114" s="70">
        <v>43419</v>
      </c>
      <c r="B114" s="71" t="s">
        <v>491</v>
      </c>
      <c r="C114" s="72">
        <v>800</v>
      </c>
      <c r="D114" s="71" t="s">
        <v>14</v>
      </c>
      <c r="E114" s="71">
        <v>617.1</v>
      </c>
      <c r="F114" s="71">
        <v>621.70000000000005</v>
      </c>
      <c r="G114" s="66">
        <v>627.35</v>
      </c>
      <c r="H114" s="66">
        <v>633</v>
      </c>
      <c r="I114" s="68">
        <f t="shared" si="142"/>
        <v>3680.0000000000182</v>
      </c>
      <c r="J114" s="67">
        <f t="shared" ref="J114:J115" si="145">(IF(D114="SHORT",IF(G114="",0,F114-G114),IF(D114="LONG",IF(G114="",0,G114-F114))))*C114</f>
        <v>4519.9999999999818</v>
      </c>
      <c r="K114" s="67">
        <f t="shared" ref="K114:K115" si="146">(IF(D114="SHORT",IF(H114="",0,G114-H114),IF(D114="LONG",IF(H114="",0,(H114-G114)))))*C114</f>
        <v>4519.9999999999818</v>
      </c>
      <c r="L114" s="67">
        <f t="shared" si="143"/>
        <v>15.899999999999977</v>
      </c>
      <c r="M114" s="69">
        <f t="shared" si="144"/>
        <v>12719.999999999982</v>
      </c>
    </row>
    <row r="115" spans="1:13" s="32" customFormat="1">
      <c r="A115" s="70">
        <v>43419</v>
      </c>
      <c r="B115" s="71" t="s">
        <v>398</v>
      </c>
      <c r="C115" s="72">
        <v>1400</v>
      </c>
      <c r="D115" s="71" t="s">
        <v>14</v>
      </c>
      <c r="E115" s="71">
        <v>489.9</v>
      </c>
      <c r="F115" s="71">
        <v>493.55</v>
      </c>
      <c r="G115" s="66">
        <v>498.05</v>
      </c>
      <c r="H115" s="66">
        <v>502.3</v>
      </c>
      <c r="I115" s="68">
        <f t="shared" si="142"/>
        <v>5110.0000000000473</v>
      </c>
      <c r="J115" s="67">
        <f t="shared" si="145"/>
        <v>6300</v>
      </c>
      <c r="K115" s="67">
        <f t="shared" si="146"/>
        <v>5950</v>
      </c>
      <c r="L115" s="67">
        <f t="shared" si="143"/>
        <v>12.400000000000034</v>
      </c>
      <c r="M115" s="69">
        <f t="shared" si="144"/>
        <v>17360.000000000047</v>
      </c>
    </row>
    <row r="116" spans="1:13" s="63" customFormat="1">
      <c r="A116" s="57">
        <v>43418</v>
      </c>
      <c r="B116" s="58" t="s">
        <v>346</v>
      </c>
      <c r="C116" s="59">
        <v>3000</v>
      </c>
      <c r="D116" s="58" t="s">
        <v>15</v>
      </c>
      <c r="E116" s="58">
        <v>147.85</v>
      </c>
      <c r="F116" s="58">
        <v>146.69999999999999</v>
      </c>
      <c r="G116" s="73">
        <v>145.4</v>
      </c>
      <c r="H116" s="73"/>
      <c r="I116" s="60">
        <f t="shared" ref="I116:I118" si="147">(IF(D116="SHORT",E116-F116,IF(D116="LONG",F116-E116)))*C116</f>
        <v>3450.0000000000173</v>
      </c>
      <c r="J116" s="61">
        <f t="shared" ref="J116:J118" si="148">(IF(D116="SHORT",IF(G116="",0,F116-G116),IF(D116="LONG",IF(G116="",0,G116-F116))))*C116</f>
        <v>3899.9999999999491</v>
      </c>
      <c r="K116" s="61"/>
      <c r="L116" s="61">
        <f t="shared" ref="L116:L118" si="149">(J116+I116+K116)/C116</f>
        <v>2.4499999999999886</v>
      </c>
      <c r="M116" s="62">
        <f t="shared" ref="M116:M118" si="150">L116*C116</f>
        <v>7349.9999999999654</v>
      </c>
    </row>
    <row r="117" spans="1:13" s="63" customFormat="1">
      <c r="A117" s="57">
        <v>43418</v>
      </c>
      <c r="B117" s="58" t="s">
        <v>279</v>
      </c>
      <c r="C117" s="59">
        <v>2500</v>
      </c>
      <c r="D117" s="58" t="s">
        <v>14</v>
      </c>
      <c r="E117" s="58">
        <v>335.85</v>
      </c>
      <c r="F117" s="58">
        <v>332.8</v>
      </c>
      <c r="G117" s="73"/>
      <c r="H117" s="73"/>
      <c r="I117" s="60">
        <f t="shared" si="147"/>
        <v>-7625.0000000000282</v>
      </c>
      <c r="J117" s="61"/>
      <c r="K117" s="61"/>
      <c r="L117" s="61">
        <f t="shared" si="149"/>
        <v>-3.0500000000000114</v>
      </c>
      <c r="M117" s="62">
        <f t="shared" si="150"/>
        <v>-7625.0000000000282</v>
      </c>
    </row>
    <row r="118" spans="1:13" s="63" customFormat="1">
      <c r="A118" s="57">
        <v>43418</v>
      </c>
      <c r="B118" s="58" t="s">
        <v>366</v>
      </c>
      <c r="C118" s="59">
        <v>500</v>
      </c>
      <c r="D118" s="58" t="s">
        <v>15</v>
      </c>
      <c r="E118" s="58">
        <v>848.5</v>
      </c>
      <c r="F118" s="58">
        <v>842.1</v>
      </c>
      <c r="G118" s="73"/>
      <c r="H118" s="73"/>
      <c r="I118" s="60">
        <f t="shared" si="147"/>
        <v>3199.9999999999886</v>
      </c>
      <c r="J118" s="61">
        <f t="shared" si="148"/>
        <v>0</v>
      </c>
      <c r="K118" s="61"/>
      <c r="L118" s="61">
        <f t="shared" si="149"/>
        <v>6.3999999999999773</v>
      </c>
      <c r="M118" s="62">
        <f t="shared" si="150"/>
        <v>3199.9999999999886</v>
      </c>
    </row>
    <row r="119" spans="1:13" s="63" customFormat="1">
      <c r="A119" s="57">
        <v>43417</v>
      </c>
      <c r="B119" s="58" t="s">
        <v>392</v>
      </c>
      <c r="C119" s="59">
        <v>2500</v>
      </c>
      <c r="D119" s="58" t="s">
        <v>14</v>
      </c>
      <c r="E119" s="58">
        <v>139.15</v>
      </c>
      <c r="F119" s="58">
        <v>140.15</v>
      </c>
      <c r="G119" s="73">
        <v>141.44999999999999</v>
      </c>
      <c r="H119" s="73"/>
      <c r="I119" s="60">
        <f t="shared" ref="I119:I122" si="151">(IF(D119="SHORT",E119-F119,IF(D119="LONG",F119-E119)))*C119</f>
        <v>2500</v>
      </c>
      <c r="J119" s="61">
        <f t="shared" ref="J119" si="152">(IF(D119="SHORT",IF(G119="",0,F119-G119),IF(D119="LONG",IF(G119="",0,G119-F119))))*C119</f>
        <v>3249.9999999999573</v>
      </c>
      <c r="K119" s="61"/>
      <c r="L119" s="61">
        <f t="shared" ref="L119:L122" si="153">(J119+I119+K119)/C119</f>
        <v>2.2999999999999829</v>
      </c>
      <c r="M119" s="62">
        <f t="shared" ref="M119:M122" si="154">L119*C119</f>
        <v>5749.9999999999573</v>
      </c>
    </row>
    <row r="120" spans="1:13" s="63" customFormat="1">
      <c r="A120" s="57">
        <v>43417</v>
      </c>
      <c r="B120" s="58" t="s">
        <v>501</v>
      </c>
      <c r="C120" s="59">
        <v>2500</v>
      </c>
      <c r="D120" s="58" t="s">
        <v>14</v>
      </c>
      <c r="E120" s="58">
        <v>204.9</v>
      </c>
      <c r="F120" s="58">
        <v>206.4</v>
      </c>
      <c r="G120" s="73"/>
      <c r="H120" s="73"/>
      <c r="I120" s="60">
        <f t="shared" si="151"/>
        <v>3750</v>
      </c>
      <c r="J120" s="61"/>
      <c r="K120" s="61"/>
      <c r="L120" s="61">
        <f t="shared" si="153"/>
        <v>1.5</v>
      </c>
      <c r="M120" s="62">
        <f t="shared" si="154"/>
        <v>3750</v>
      </c>
    </row>
    <row r="121" spans="1:13" s="63" customFormat="1">
      <c r="A121" s="57">
        <v>43417</v>
      </c>
      <c r="B121" s="58" t="s">
        <v>378</v>
      </c>
      <c r="C121" s="59">
        <v>2000</v>
      </c>
      <c r="D121" s="58" t="s">
        <v>14</v>
      </c>
      <c r="E121" s="58">
        <v>223.8</v>
      </c>
      <c r="F121" s="58">
        <v>225.45</v>
      </c>
      <c r="G121" s="73"/>
      <c r="H121" s="73"/>
      <c r="I121" s="60">
        <f t="shared" si="151"/>
        <v>3299.9999999999545</v>
      </c>
      <c r="J121" s="61"/>
      <c r="K121" s="61"/>
      <c r="L121" s="61">
        <f t="shared" si="153"/>
        <v>1.6499999999999773</v>
      </c>
      <c r="M121" s="62">
        <f t="shared" si="154"/>
        <v>3299.9999999999545</v>
      </c>
    </row>
    <row r="122" spans="1:13" s="63" customFormat="1">
      <c r="A122" s="57">
        <v>43417</v>
      </c>
      <c r="B122" s="58" t="s">
        <v>415</v>
      </c>
      <c r="C122" s="59">
        <v>1750</v>
      </c>
      <c r="D122" s="58" t="s">
        <v>14</v>
      </c>
      <c r="E122" s="58">
        <v>204.3</v>
      </c>
      <c r="F122" s="58">
        <v>202.45</v>
      </c>
      <c r="G122" s="73"/>
      <c r="H122" s="73"/>
      <c r="I122" s="60">
        <f t="shared" si="151"/>
        <v>-3237.50000000004</v>
      </c>
      <c r="J122" s="61"/>
      <c r="K122" s="61"/>
      <c r="L122" s="61">
        <f t="shared" si="153"/>
        <v>-1.850000000000023</v>
      </c>
      <c r="M122" s="62">
        <f t="shared" si="154"/>
        <v>-3237.50000000004</v>
      </c>
    </row>
    <row r="123" spans="1:13" s="63" customFormat="1">
      <c r="A123" s="57">
        <v>43416</v>
      </c>
      <c r="B123" s="58" t="s">
        <v>392</v>
      </c>
      <c r="C123" s="59">
        <v>2500</v>
      </c>
      <c r="D123" s="58" t="s">
        <v>15</v>
      </c>
      <c r="E123" s="58">
        <v>141.6</v>
      </c>
      <c r="F123" s="58">
        <v>140.5</v>
      </c>
      <c r="G123" s="73"/>
      <c r="H123" s="73"/>
      <c r="I123" s="60">
        <f t="shared" ref="I123:I126" si="155">(IF(D123="SHORT",E123-F123,IF(D123="LONG",F123-E123)))*C123</f>
        <v>2749.9999999999859</v>
      </c>
      <c r="J123" s="61"/>
      <c r="K123" s="61"/>
      <c r="L123" s="61">
        <f t="shared" ref="L123:L126" si="156">(J123+I123+K123)/C123</f>
        <v>1.0999999999999943</v>
      </c>
      <c r="M123" s="62">
        <f t="shared" ref="M123:M126" si="157">L123*C123</f>
        <v>2749.9999999999859</v>
      </c>
    </row>
    <row r="124" spans="1:13" s="63" customFormat="1">
      <c r="A124" s="57">
        <v>43416</v>
      </c>
      <c r="B124" s="58" t="s">
        <v>450</v>
      </c>
      <c r="C124" s="59">
        <v>1500</v>
      </c>
      <c r="D124" s="58" t="s">
        <v>15</v>
      </c>
      <c r="E124" s="58">
        <v>505.2</v>
      </c>
      <c r="F124" s="58">
        <v>501.4</v>
      </c>
      <c r="G124" s="73"/>
      <c r="H124" s="73"/>
      <c r="I124" s="60">
        <f t="shared" si="155"/>
        <v>5700.0000000000173</v>
      </c>
      <c r="J124" s="61"/>
      <c r="K124" s="61"/>
      <c r="L124" s="61">
        <f t="shared" si="156"/>
        <v>3.8000000000000114</v>
      </c>
      <c r="M124" s="62">
        <f t="shared" si="157"/>
        <v>5700.0000000000173</v>
      </c>
    </row>
    <row r="125" spans="1:13" s="63" customFormat="1">
      <c r="A125" s="57">
        <v>43416</v>
      </c>
      <c r="B125" s="58" t="s">
        <v>514</v>
      </c>
      <c r="C125" s="59">
        <v>1200</v>
      </c>
      <c r="D125" s="58" t="s">
        <v>15</v>
      </c>
      <c r="E125" s="58">
        <v>545.5</v>
      </c>
      <c r="F125" s="58">
        <v>541.4</v>
      </c>
      <c r="G125" s="73"/>
      <c r="H125" s="73"/>
      <c r="I125" s="60">
        <f t="shared" si="155"/>
        <v>4920.0000000000273</v>
      </c>
      <c r="J125" s="61"/>
      <c r="K125" s="61"/>
      <c r="L125" s="61">
        <f t="shared" si="156"/>
        <v>4.1000000000000227</v>
      </c>
      <c r="M125" s="62">
        <f t="shared" si="157"/>
        <v>4920.0000000000273</v>
      </c>
    </row>
    <row r="126" spans="1:13" s="63" customFormat="1">
      <c r="A126" s="57">
        <v>43410</v>
      </c>
      <c r="B126" s="58" t="s">
        <v>515</v>
      </c>
      <c r="C126" s="59">
        <v>500</v>
      </c>
      <c r="D126" s="58" t="s">
        <v>15</v>
      </c>
      <c r="E126" s="58">
        <v>1010.5</v>
      </c>
      <c r="F126" s="58">
        <v>1002.9</v>
      </c>
      <c r="G126" s="73"/>
      <c r="H126" s="73"/>
      <c r="I126" s="60">
        <f t="shared" si="155"/>
        <v>3800.0000000000114</v>
      </c>
      <c r="J126" s="61"/>
      <c r="K126" s="61"/>
      <c r="L126" s="61">
        <f t="shared" si="156"/>
        <v>7.6000000000000227</v>
      </c>
      <c r="M126" s="62">
        <f t="shared" si="157"/>
        <v>3800.0000000000114</v>
      </c>
    </row>
    <row r="127" spans="1:13" s="63" customFormat="1">
      <c r="A127" s="57">
        <v>43409</v>
      </c>
      <c r="B127" s="58" t="s">
        <v>315</v>
      </c>
      <c r="C127" s="59">
        <v>3200</v>
      </c>
      <c r="D127" s="58" t="s">
        <v>15</v>
      </c>
      <c r="E127" s="58">
        <v>264.5</v>
      </c>
      <c r="F127" s="58">
        <v>262.5</v>
      </c>
      <c r="G127" s="73"/>
      <c r="H127" s="73"/>
      <c r="I127" s="60">
        <f t="shared" ref="I127:I131" si="158">(IF(D127="SHORT",E127-F127,IF(D127="LONG",F127-E127)))*C127</f>
        <v>6400</v>
      </c>
      <c r="J127" s="61"/>
      <c r="K127" s="61"/>
      <c r="L127" s="61">
        <f t="shared" ref="L127:L131" si="159">(J127+I127+K127)/C127</f>
        <v>2</v>
      </c>
      <c r="M127" s="62">
        <f t="shared" ref="M127:M131" si="160">L127*C127</f>
        <v>6400</v>
      </c>
    </row>
    <row r="128" spans="1:13" s="63" customFormat="1">
      <c r="A128" s="57">
        <v>43409</v>
      </c>
      <c r="B128" s="58" t="s">
        <v>327</v>
      </c>
      <c r="C128" s="59">
        <v>500</v>
      </c>
      <c r="D128" s="58" t="s">
        <v>15</v>
      </c>
      <c r="E128" s="58">
        <v>1621.75</v>
      </c>
      <c r="F128" s="58">
        <v>1609.6</v>
      </c>
      <c r="G128" s="73"/>
      <c r="H128" s="73"/>
      <c r="I128" s="60">
        <f t="shared" si="158"/>
        <v>6075.0000000000455</v>
      </c>
      <c r="J128" s="61"/>
      <c r="K128" s="61"/>
      <c r="L128" s="61">
        <f t="shared" si="159"/>
        <v>12.150000000000091</v>
      </c>
      <c r="M128" s="62">
        <f t="shared" si="160"/>
        <v>6075.0000000000455</v>
      </c>
    </row>
    <row r="129" spans="1:13" s="63" customFormat="1">
      <c r="A129" s="57">
        <v>43409</v>
      </c>
      <c r="B129" s="58" t="s">
        <v>465</v>
      </c>
      <c r="C129" s="59">
        <v>4000</v>
      </c>
      <c r="D129" s="58" t="s">
        <v>15</v>
      </c>
      <c r="E129" s="58">
        <v>111</v>
      </c>
      <c r="F129" s="58">
        <v>112</v>
      </c>
      <c r="G129" s="73"/>
      <c r="H129" s="73"/>
      <c r="I129" s="60">
        <f t="shared" si="158"/>
        <v>-4000</v>
      </c>
      <c r="J129" s="61"/>
      <c r="K129" s="61"/>
      <c r="L129" s="61">
        <f t="shared" si="159"/>
        <v>-1</v>
      </c>
      <c r="M129" s="62">
        <f t="shared" si="160"/>
        <v>-4000</v>
      </c>
    </row>
    <row r="130" spans="1:13" s="32" customFormat="1">
      <c r="A130" s="70">
        <v>43409</v>
      </c>
      <c r="B130" s="71" t="s">
        <v>504</v>
      </c>
      <c r="C130" s="72">
        <v>1500</v>
      </c>
      <c r="D130" s="71" t="s">
        <v>15</v>
      </c>
      <c r="E130" s="71">
        <v>228.8</v>
      </c>
      <c r="F130" s="71">
        <v>227.05</v>
      </c>
      <c r="G130" s="66">
        <v>225</v>
      </c>
      <c r="H130" s="66">
        <v>223</v>
      </c>
      <c r="I130" s="68">
        <f t="shared" si="158"/>
        <v>2625</v>
      </c>
      <c r="J130" s="67">
        <f t="shared" ref="J130" si="161">(IF(D130="SHORT",IF(G130="",0,F130-G130),IF(D130="LONG",IF(G130="",0,G130-F130))))*C130</f>
        <v>3075.0000000000173</v>
      </c>
      <c r="K130" s="67">
        <f t="shared" ref="K130" si="162">(IF(D130="SHORT",IF(H130="",0,G130-H130),IF(D130="LONG",IF(H130="",0,(H130-G130)))))*C130</f>
        <v>3000</v>
      </c>
      <c r="L130" s="67">
        <f t="shared" si="159"/>
        <v>5.8000000000000123</v>
      </c>
      <c r="M130" s="69">
        <f t="shared" si="160"/>
        <v>8700.0000000000182</v>
      </c>
    </row>
    <row r="131" spans="1:13" s="63" customFormat="1">
      <c r="A131" s="57">
        <v>43409</v>
      </c>
      <c r="B131" s="58" t="s">
        <v>486</v>
      </c>
      <c r="C131" s="59">
        <v>2400</v>
      </c>
      <c r="D131" s="58" t="s">
        <v>14</v>
      </c>
      <c r="E131" s="58">
        <v>175.1</v>
      </c>
      <c r="F131" s="58">
        <v>173.5</v>
      </c>
      <c r="G131" s="73"/>
      <c r="H131" s="73"/>
      <c r="I131" s="60">
        <f t="shared" si="158"/>
        <v>-3839.9999999999864</v>
      </c>
      <c r="J131" s="61"/>
      <c r="K131" s="61"/>
      <c r="L131" s="61">
        <f t="shared" si="159"/>
        <v>-1.5999999999999943</v>
      </c>
      <c r="M131" s="62">
        <f t="shared" si="160"/>
        <v>-3839.9999999999864</v>
      </c>
    </row>
    <row r="132" spans="1:13" s="63" customFormat="1">
      <c r="A132" s="57">
        <v>43406</v>
      </c>
      <c r="B132" s="58" t="s">
        <v>456</v>
      </c>
      <c r="C132" s="59">
        <v>1250</v>
      </c>
      <c r="D132" s="58" t="s">
        <v>14</v>
      </c>
      <c r="E132" s="58">
        <v>665</v>
      </c>
      <c r="F132" s="58">
        <v>669.95</v>
      </c>
      <c r="G132" s="73"/>
      <c r="H132" s="73"/>
      <c r="I132" s="60">
        <f t="shared" ref="I132:I135" si="163">(IF(D132="SHORT",E132-F132,IF(D132="LONG",F132-E132)))*C132</f>
        <v>6187.5000000000564</v>
      </c>
      <c r="J132" s="61"/>
      <c r="K132" s="61"/>
      <c r="L132" s="61">
        <f t="shared" ref="L132:L135" si="164">(J132+I132+K132)/C132</f>
        <v>4.9500000000000455</v>
      </c>
      <c r="M132" s="62">
        <f t="shared" ref="M132:M135" si="165">L132*C132</f>
        <v>6187.5000000000564</v>
      </c>
    </row>
    <row r="133" spans="1:13" s="32" customFormat="1">
      <c r="A133" s="70">
        <v>43406</v>
      </c>
      <c r="B133" s="71" t="s">
        <v>380</v>
      </c>
      <c r="C133" s="72">
        <v>1250</v>
      </c>
      <c r="D133" s="71" t="s">
        <v>14</v>
      </c>
      <c r="E133" s="71">
        <v>279.05</v>
      </c>
      <c r="F133" s="71">
        <v>281.14999999999998</v>
      </c>
      <c r="G133" s="66">
        <v>283.7</v>
      </c>
      <c r="H133" s="66">
        <v>286.25</v>
      </c>
      <c r="I133" s="68">
        <f t="shared" si="163"/>
        <v>2624.9999999999573</v>
      </c>
      <c r="J133" s="67">
        <f t="shared" ref="J133" si="166">(IF(D133="SHORT",IF(G133="",0,F133-G133),IF(D133="LONG",IF(G133="",0,G133-F133))))*C133</f>
        <v>3187.5000000000141</v>
      </c>
      <c r="K133" s="67">
        <f t="shared" ref="K133" si="167">(IF(D133="SHORT",IF(H133="",0,G133-H133),IF(D133="LONG",IF(H133="",0,(H133-G133)))))*C133</f>
        <v>3187.5000000000141</v>
      </c>
      <c r="L133" s="67">
        <f t="shared" si="164"/>
        <v>7.1999999999999886</v>
      </c>
      <c r="M133" s="69">
        <f t="shared" si="165"/>
        <v>8999.9999999999854</v>
      </c>
    </row>
    <row r="134" spans="1:13" s="63" customFormat="1">
      <c r="A134" s="57">
        <v>43406</v>
      </c>
      <c r="B134" s="58" t="s">
        <v>402</v>
      </c>
      <c r="C134" s="59">
        <v>500</v>
      </c>
      <c r="D134" s="58" t="s">
        <v>14</v>
      </c>
      <c r="E134" s="58">
        <v>962.85</v>
      </c>
      <c r="F134" s="58">
        <v>954.15</v>
      </c>
      <c r="G134" s="73"/>
      <c r="H134" s="73"/>
      <c r="I134" s="60">
        <f t="shared" si="163"/>
        <v>-4350.0000000000227</v>
      </c>
      <c r="J134" s="61"/>
      <c r="K134" s="61"/>
      <c r="L134" s="61">
        <f t="shared" si="164"/>
        <v>-8.7000000000000455</v>
      </c>
      <c r="M134" s="62">
        <f t="shared" si="165"/>
        <v>-4350.0000000000227</v>
      </c>
    </row>
    <row r="135" spans="1:13" s="63" customFormat="1">
      <c r="A135" s="57">
        <v>43405</v>
      </c>
      <c r="B135" s="58" t="s">
        <v>471</v>
      </c>
      <c r="C135" s="59">
        <v>400</v>
      </c>
      <c r="D135" s="58" t="s">
        <v>15</v>
      </c>
      <c r="E135" s="58">
        <v>1374.75</v>
      </c>
      <c r="F135" s="58">
        <v>1387.15</v>
      </c>
      <c r="G135" s="73"/>
      <c r="H135" s="73"/>
      <c r="I135" s="60">
        <f t="shared" si="163"/>
        <v>-4960.0000000000364</v>
      </c>
      <c r="J135" s="61"/>
      <c r="K135" s="61"/>
      <c r="L135" s="61">
        <f t="shared" si="164"/>
        <v>-12.400000000000091</v>
      </c>
      <c r="M135" s="62">
        <f t="shared" si="165"/>
        <v>-4960.0000000000364</v>
      </c>
    </row>
    <row r="136" spans="1:13" s="63" customFormat="1">
      <c r="A136" s="57">
        <v>43405</v>
      </c>
      <c r="B136" s="58" t="s">
        <v>166</v>
      </c>
      <c r="C136" s="59">
        <v>1000</v>
      </c>
      <c r="D136" s="58" t="s">
        <v>14</v>
      </c>
      <c r="E136" s="58">
        <v>664.8</v>
      </c>
      <c r="F136" s="58">
        <v>669.75</v>
      </c>
      <c r="G136" s="73"/>
      <c r="H136" s="73"/>
      <c r="I136" s="60">
        <f t="shared" ref="I136" si="168">(IF(D136="SHORT",E136-F136,IF(D136="LONG",F136-E136)))*C136</f>
        <v>4950.0000000000455</v>
      </c>
      <c r="J136" s="61"/>
      <c r="K136" s="61"/>
      <c r="L136" s="61">
        <f t="shared" ref="L136" si="169">(J136+I136+K136)/C136</f>
        <v>4.9500000000000455</v>
      </c>
      <c r="M136" s="62">
        <f t="shared" ref="M136" si="170">L136*C136</f>
        <v>4950.0000000000455</v>
      </c>
    </row>
    <row r="137" spans="1:13" ht="15" customHeight="1">
      <c r="A137" s="83"/>
      <c r="B137" s="84"/>
      <c r="C137" s="84"/>
      <c r="D137" s="84"/>
      <c r="E137" s="84"/>
      <c r="F137" s="84"/>
      <c r="G137" s="84"/>
      <c r="H137" s="84"/>
      <c r="I137" s="85"/>
      <c r="J137" s="86"/>
      <c r="K137" s="87"/>
      <c r="L137" s="88"/>
      <c r="M137" s="84"/>
    </row>
    <row r="138" spans="1:13" s="63" customFormat="1">
      <c r="A138" s="57">
        <v>43404</v>
      </c>
      <c r="B138" s="58" t="s">
        <v>429</v>
      </c>
      <c r="C138" s="59">
        <v>250</v>
      </c>
      <c r="D138" s="58" t="s">
        <v>14</v>
      </c>
      <c r="E138" s="58">
        <v>2545.4</v>
      </c>
      <c r="F138" s="58">
        <v>2564.5</v>
      </c>
      <c r="G138" s="73"/>
      <c r="H138" s="73"/>
      <c r="I138" s="60">
        <f t="shared" ref="I138" si="171">(IF(D138="SHORT",E138-F138,IF(D138="LONG",F138-E138)))*C138</f>
        <v>4774.9999999999773</v>
      </c>
      <c r="J138" s="61"/>
      <c r="K138" s="61"/>
      <c r="L138" s="61">
        <f t="shared" ref="L138" si="172">(J138+I138+K138)/C138</f>
        <v>19.099999999999909</v>
      </c>
      <c r="M138" s="62">
        <f t="shared" ref="M138" si="173">L138*C138</f>
        <v>4774.9999999999773</v>
      </c>
    </row>
    <row r="139" spans="1:13" s="63" customFormat="1">
      <c r="A139" s="57">
        <v>43404</v>
      </c>
      <c r="B139" s="58" t="s">
        <v>456</v>
      </c>
      <c r="C139" s="59">
        <v>1250</v>
      </c>
      <c r="D139" s="58" t="s">
        <v>14</v>
      </c>
      <c r="E139" s="58">
        <v>626.75</v>
      </c>
      <c r="F139" s="58">
        <v>631.45000000000005</v>
      </c>
      <c r="G139" s="73">
        <v>637.15</v>
      </c>
      <c r="H139" s="73"/>
      <c r="I139" s="60">
        <f t="shared" ref="I139:I141" si="174">(IF(D139="SHORT",E139-F139,IF(D139="LONG",F139-E139)))*C139</f>
        <v>5875.0000000000564</v>
      </c>
      <c r="J139" s="61">
        <f t="shared" ref="J139:J141" si="175">(IF(D139="SHORT",IF(G139="",0,F139-G139),IF(D139="LONG",IF(G139="",0,G139-F139))))*C139</f>
        <v>7124.9999999999145</v>
      </c>
      <c r="K139" s="61"/>
      <c r="L139" s="61">
        <f t="shared" ref="L139:L141" si="176">(J139+I139+K139)/C139</f>
        <v>10.399999999999977</v>
      </c>
      <c r="M139" s="62">
        <f t="shared" ref="M139:M141" si="177">L139*C139</f>
        <v>12999.999999999971</v>
      </c>
    </row>
    <row r="140" spans="1:13" s="63" customFormat="1">
      <c r="A140" s="57">
        <v>43404</v>
      </c>
      <c r="B140" s="58" t="s">
        <v>512</v>
      </c>
      <c r="C140" s="59">
        <v>2750</v>
      </c>
      <c r="D140" s="58" t="s">
        <v>14</v>
      </c>
      <c r="E140" s="58">
        <v>349.2</v>
      </c>
      <c r="F140" s="58">
        <v>351.8</v>
      </c>
      <c r="G140" s="73">
        <v>355</v>
      </c>
      <c r="H140" s="73"/>
      <c r="I140" s="60">
        <f t="shared" si="174"/>
        <v>7150.0000000000628</v>
      </c>
      <c r="J140" s="61">
        <f t="shared" si="175"/>
        <v>8799.9999999999691</v>
      </c>
      <c r="K140" s="61"/>
      <c r="L140" s="61">
        <f t="shared" si="176"/>
        <v>5.8000000000000123</v>
      </c>
      <c r="M140" s="62">
        <f t="shared" si="177"/>
        <v>15950.000000000035</v>
      </c>
    </row>
    <row r="141" spans="1:13" s="63" customFormat="1">
      <c r="A141" s="57">
        <v>43404</v>
      </c>
      <c r="B141" s="58" t="s">
        <v>30</v>
      </c>
      <c r="C141" s="59">
        <v>1500</v>
      </c>
      <c r="D141" s="58" t="s">
        <v>15</v>
      </c>
      <c r="E141" s="58">
        <v>235.5</v>
      </c>
      <c r="F141" s="58">
        <v>233.7</v>
      </c>
      <c r="G141" s="73"/>
      <c r="H141" s="73"/>
      <c r="I141" s="60">
        <f t="shared" si="174"/>
        <v>2700.0000000000173</v>
      </c>
      <c r="J141" s="61">
        <f t="shared" si="175"/>
        <v>0</v>
      </c>
      <c r="K141" s="61"/>
      <c r="L141" s="61">
        <f t="shared" si="176"/>
        <v>1.8000000000000116</v>
      </c>
      <c r="M141" s="62">
        <f t="shared" si="177"/>
        <v>2700.0000000000173</v>
      </c>
    </row>
    <row r="142" spans="1:13" s="63" customFormat="1">
      <c r="A142" s="57">
        <v>43403</v>
      </c>
      <c r="B142" s="58" t="s">
        <v>365</v>
      </c>
      <c r="C142" s="59">
        <v>1500</v>
      </c>
      <c r="D142" s="58" t="s">
        <v>15</v>
      </c>
      <c r="E142" s="58">
        <v>177.8</v>
      </c>
      <c r="F142" s="58">
        <v>176.45</v>
      </c>
      <c r="G142" s="73"/>
      <c r="H142" s="73"/>
      <c r="I142" s="60">
        <f t="shared" ref="I142:I143" si="178">(IF(D142="SHORT",E142-F142,IF(D142="LONG",F142-E142)))*C142</f>
        <v>2025.0000000000341</v>
      </c>
      <c r="J142" s="61"/>
      <c r="K142" s="61"/>
      <c r="L142" s="61">
        <f t="shared" ref="L142:L143" si="179">(J142+I142+K142)/C142</f>
        <v>1.3500000000000227</v>
      </c>
      <c r="M142" s="62">
        <f t="shared" ref="M142:M143" si="180">L142*C142</f>
        <v>2025.0000000000341</v>
      </c>
    </row>
    <row r="143" spans="1:13" s="63" customFormat="1">
      <c r="A143" s="57">
        <v>43403</v>
      </c>
      <c r="B143" s="58" t="s">
        <v>431</v>
      </c>
      <c r="C143" s="59">
        <v>1575</v>
      </c>
      <c r="D143" s="58" t="s">
        <v>14</v>
      </c>
      <c r="E143" s="58">
        <v>225.6</v>
      </c>
      <c r="F143" s="58">
        <v>227.3</v>
      </c>
      <c r="G143" s="73"/>
      <c r="H143" s="73"/>
      <c r="I143" s="60">
        <f t="shared" si="178"/>
        <v>2677.5000000000268</v>
      </c>
      <c r="J143" s="61"/>
      <c r="K143" s="61"/>
      <c r="L143" s="61">
        <f t="shared" si="179"/>
        <v>1.7000000000000171</v>
      </c>
      <c r="M143" s="62">
        <f t="shared" si="180"/>
        <v>2677.5000000000268</v>
      </c>
    </row>
    <row r="144" spans="1:13" s="63" customFormat="1">
      <c r="A144" s="57">
        <v>43402</v>
      </c>
      <c r="B144" s="58" t="s">
        <v>511</v>
      </c>
      <c r="C144" s="59">
        <v>4000</v>
      </c>
      <c r="D144" s="58" t="s">
        <v>14</v>
      </c>
      <c r="E144" s="58">
        <v>113.8</v>
      </c>
      <c r="F144" s="58">
        <v>114.65</v>
      </c>
      <c r="G144" s="73">
        <v>115.7</v>
      </c>
      <c r="H144" s="73"/>
      <c r="I144" s="60">
        <f t="shared" ref="I144" si="181">(IF(D144="SHORT",E144-F144,IF(D144="LONG",F144-E144)))*C144</f>
        <v>3400.0000000000341</v>
      </c>
      <c r="J144" s="61">
        <f t="shared" ref="J144" si="182">(IF(D144="SHORT",IF(G144="",0,F144-G144),IF(D144="LONG",IF(G144="",0,G144-F144))))*C144</f>
        <v>4199.9999999999891</v>
      </c>
      <c r="K144" s="61"/>
      <c r="L144" s="61">
        <f t="shared" ref="L144" si="183">(J144+I144+K144)/C144</f>
        <v>1.9000000000000059</v>
      </c>
      <c r="M144" s="62">
        <f t="shared" ref="M144" si="184">L144*C144</f>
        <v>7600.0000000000236</v>
      </c>
    </row>
    <row r="145" spans="1:13" s="63" customFormat="1">
      <c r="A145" s="57">
        <v>43402</v>
      </c>
      <c r="B145" s="58" t="s">
        <v>446</v>
      </c>
      <c r="C145" s="59">
        <v>700</v>
      </c>
      <c r="D145" s="58" t="s">
        <v>14</v>
      </c>
      <c r="E145" s="58">
        <v>763.8</v>
      </c>
      <c r="F145" s="58">
        <v>769.2</v>
      </c>
      <c r="G145" s="73"/>
      <c r="H145" s="73"/>
      <c r="I145" s="60">
        <f t="shared" ref="I145:I147" si="185">(IF(D145="SHORT",E145-F145,IF(D145="LONG",F145-E145)))*C145</f>
        <v>3780.0000000000637</v>
      </c>
      <c r="J145" s="61">
        <f t="shared" ref="J145:J146" si="186">(IF(D145="SHORT",IF(G145="",0,F145-G145),IF(D145="LONG",IF(G145="",0,G145-F145))))*C145</f>
        <v>0</v>
      </c>
      <c r="K145" s="61"/>
      <c r="L145" s="61">
        <f t="shared" ref="L145:L147" si="187">(J145+I145+K145)/C145</f>
        <v>5.4000000000000909</v>
      </c>
      <c r="M145" s="62">
        <f t="shared" ref="M145:M147" si="188">L145*C145</f>
        <v>3780.0000000000637</v>
      </c>
    </row>
    <row r="146" spans="1:13" s="63" customFormat="1">
      <c r="A146" s="57">
        <v>43402</v>
      </c>
      <c r="B146" s="58" t="s">
        <v>501</v>
      </c>
      <c r="C146" s="59">
        <v>2500</v>
      </c>
      <c r="D146" s="58" t="s">
        <v>14</v>
      </c>
      <c r="E146" s="58">
        <v>191.85</v>
      </c>
      <c r="F146" s="58">
        <v>193.25</v>
      </c>
      <c r="G146" s="73">
        <v>195.05</v>
      </c>
      <c r="H146" s="73"/>
      <c r="I146" s="60">
        <f t="shared" si="185"/>
        <v>3500.0000000000141</v>
      </c>
      <c r="J146" s="61">
        <f t="shared" si="186"/>
        <v>4500.0000000000282</v>
      </c>
      <c r="K146" s="61"/>
      <c r="L146" s="61">
        <f t="shared" si="187"/>
        <v>3.2000000000000166</v>
      </c>
      <c r="M146" s="62">
        <f t="shared" si="188"/>
        <v>8000.0000000000418</v>
      </c>
    </row>
    <row r="147" spans="1:13" s="63" customFormat="1">
      <c r="A147" s="57">
        <v>43402</v>
      </c>
      <c r="B147" s="58" t="s">
        <v>353</v>
      </c>
      <c r="C147" s="59">
        <v>750</v>
      </c>
      <c r="D147" s="58" t="s">
        <v>14</v>
      </c>
      <c r="E147" s="58">
        <v>818.15</v>
      </c>
      <c r="F147" s="58">
        <v>824.25</v>
      </c>
      <c r="G147" s="73"/>
      <c r="H147" s="73"/>
      <c r="I147" s="60">
        <f t="shared" si="185"/>
        <v>4575.0000000000173</v>
      </c>
      <c r="J147" s="61"/>
      <c r="K147" s="61"/>
      <c r="L147" s="61">
        <f t="shared" si="187"/>
        <v>6.1000000000000227</v>
      </c>
      <c r="M147" s="62">
        <f t="shared" si="188"/>
        <v>4575.0000000000173</v>
      </c>
    </row>
    <row r="148" spans="1:13" s="63" customFormat="1">
      <c r="A148" s="57">
        <v>43399</v>
      </c>
      <c r="B148" s="58" t="s">
        <v>419</v>
      </c>
      <c r="C148" s="59">
        <v>1000</v>
      </c>
      <c r="D148" s="58" t="s">
        <v>15</v>
      </c>
      <c r="E148" s="58">
        <v>734.85</v>
      </c>
      <c r="F148" s="58">
        <v>729.35</v>
      </c>
      <c r="G148" s="73"/>
      <c r="H148" s="73"/>
      <c r="I148" s="60">
        <f t="shared" ref="I148:I150" si="189">(IF(D148="SHORT",E148-F148,IF(D148="LONG",F148-E148)))*C148</f>
        <v>5500</v>
      </c>
      <c r="J148" s="61"/>
      <c r="K148" s="61"/>
      <c r="L148" s="61">
        <f t="shared" ref="L148:L150" si="190">(J148+I148+K148)/C148</f>
        <v>5.5</v>
      </c>
      <c r="M148" s="62">
        <f t="shared" ref="M148:M150" si="191">L148*C148</f>
        <v>5500</v>
      </c>
    </row>
    <row r="149" spans="1:13" s="63" customFormat="1">
      <c r="A149" s="57">
        <v>43399</v>
      </c>
      <c r="B149" s="58" t="s">
        <v>433</v>
      </c>
      <c r="C149" s="59">
        <v>1600</v>
      </c>
      <c r="D149" s="58" t="s">
        <v>14</v>
      </c>
      <c r="E149" s="58">
        <v>345.6</v>
      </c>
      <c r="F149" s="58">
        <v>342.45</v>
      </c>
      <c r="G149" s="73"/>
      <c r="H149" s="73"/>
      <c r="I149" s="60">
        <f t="shared" si="189"/>
        <v>-5040.0000000000546</v>
      </c>
      <c r="J149" s="61"/>
      <c r="K149" s="61"/>
      <c r="L149" s="61">
        <f t="shared" si="190"/>
        <v>-3.1500000000000341</v>
      </c>
      <c r="M149" s="62">
        <f t="shared" si="191"/>
        <v>-5040.0000000000546</v>
      </c>
    </row>
    <row r="150" spans="1:13" s="32" customFormat="1">
      <c r="A150" s="70">
        <v>43399</v>
      </c>
      <c r="B150" s="71" t="s">
        <v>469</v>
      </c>
      <c r="C150" s="72">
        <v>4500</v>
      </c>
      <c r="D150" s="71" t="s">
        <v>14</v>
      </c>
      <c r="E150" s="71">
        <v>117.55</v>
      </c>
      <c r="F150" s="71">
        <v>118.45</v>
      </c>
      <c r="G150" s="66">
        <v>119.5</v>
      </c>
      <c r="H150" s="66">
        <v>120.6</v>
      </c>
      <c r="I150" s="68">
        <f t="shared" si="189"/>
        <v>4050.0000000000255</v>
      </c>
      <c r="J150" s="67">
        <f t="shared" ref="J150" si="192">(IF(D150="SHORT",IF(G150="",0,F150-G150),IF(D150="LONG",IF(G150="",0,G150-F150))))*C150</f>
        <v>4724.9999999999873</v>
      </c>
      <c r="K150" s="67">
        <f t="shared" ref="K150" si="193">(IF(D150="SHORT",IF(H150="",0,G150-H150),IF(D150="LONG",IF(H150="",0,(H150-G150)))))*C150</f>
        <v>4949.9999999999745</v>
      </c>
      <c r="L150" s="67">
        <f t="shared" si="190"/>
        <v>3.0499999999999972</v>
      </c>
      <c r="M150" s="69">
        <f t="shared" si="191"/>
        <v>13724.999999999987</v>
      </c>
    </row>
    <row r="151" spans="1:13" s="63" customFormat="1">
      <c r="A151" s="57">
        <v>43398</v>
      </c>
      <c r="B151" s="58" t="s">
        <v>423</v>
      </c>
      <c r="C151" s="59">
        <v>2600</v>
      </c>
      <c r="D151" s="58" t="s">
        <v>15</v>
      </c>
      <c r="E151" s="58">
        <v>302.8</v>
      </c>
      <c r="F151" s="58">
        <v>300.5</v>
      </c>
      <c r="G151" s="73">
        <v>297.8</v>
      </c>
      <c r="H151" s="73"/>
      <c r="I151" s="60">
        <f t="shared" ref="I151:I154" si="194">(IF(D151="SHORT",E151-F151,IF(D151="LONG",F151-E151)))*C151</f>
        <v>5980.0000000000291</v>
      </c>
      <c r="J151" s="61">
        <f t="shared" ref="J151:J154" si="195">(IF(D151="SHORT",IF(G151="",0,F151-G151),IF(D151="LONG",IF(G151="",0,G151-F151))))*C151</f>
        <v>7019.9999999999709</v>
      </c>
      <c r="K151" s="61"/>
      <c r="L151" s="61">
        <f t="shared" ref="L151:L154" si="196">(J151+I151+K151)/C151</f>
        <v>5</v>
      </c>
      <c r="M151" s="62">
        <f t="shared" ref="M151:M154" si="197">L151*C151</f>
        <v>13000</v>
      </c>
    </row>
    <row r="152" spans="1:13" s="63" customFormat="1">
      <c r="A152" s="57">
        <v>43398</v>
      </c>
      <c r="B152" s="58" t="s">
        <v>510</v>
      </c>
      <c r="C152" s="59">
        <v>700</v>
      </c>
      <c r="D152" s="58" t="s">
        <v>15</v>
      </c>
      <c r="E152" s="58">
        <v>675.8</v>
      </c>
      <c r="F152" s="58">
        <v>670.75</v>
      </c>
      <c r="G152" s="73"/>
      <c r="H152" s="73"/>
      <c r="I152" s="60">
        <f t="shared" si="194"/>
        <v>3534.9999999999682</v>
      </c>
      <c r="J152" s="61"/>
      <c r="K152" s="61"/>
      <c r="L152" s="61">
        <f t="shared" si="196"/>
        <v>5.0499999999999545</v>
      </c>
      <c r="M152" s="62">
        <f t="shared" si="197"/>
        <v>3534.9999999999682</v>
      </c>
    </row>
    <row r="153" spans="1:13" s="63" customFormat="1">
      <c r="A153" s="57">
        <v>43398</v>
      </c>
      <c r="B153" s="58" t="s">
        <v>509</v>
      </c>
      <c r="C153" s="59">
        <v>1200</v>
      </c>
      <c r="D153" s="58" t="s">
        <v>15</v>
      </c>
      <c r="E153" s="58">
        <v>547</v>
      </c>
      <c r="F153" s="58">
        <v>542.85</v>
      </c>
      <c r="G153" s="73"/>
      <c r="H153" s="73"/>
      <c r="I153" s="60">
        <f t="shared" si="194"/>
        <v>4979.9999999999727</v>
      </c>
      <c r="J153" s="61"/>
      <c r="K153" s="61"/>
      <c r="L153" s="61">
        <f t="shared" si="196"/>
        <v>4.1499999999999773</v>
      </c>
      <c r="M153" s="62">
        <f t="shared" si="197"/>
        <v>4979.9999999999727</v>
      </c>
    </row>
    <row r="154" spans="1:13" s="63" customFormat="1">
      <c r="A154" s="57">
        <v>43398</v>
      </c>
      <c r="B154" s="58" t="s">
        <v>438</v>
      </c>
      <c r="C154" s="59">
        <v>1500</v>
      </c>
      <c r="D154" s="58" t="s">
        <v>15</v>
      </c>
      <c r="E154" s="58">
        <v>261.14999999999998</v>
      </c>
      <c r="F154" s="58">
        <v>259.2</v>
      </c>
      <c r="G154" s="73">
        <v>256.85000000000002</v>
      </c>
      <c r="H154" s="73"/>
      <c r="I154" s="60">
        <f t="shared" si="194"/>
        <v>2924.9999999999827</v>
      </c>
      <c r="J154" s="61">
        <f t="shared" si="195"/>
        <v>3524.9999999999491</v>
      </c>
      <c r="K154" s="61"/>
      <c r="L154" s="61">
        <f t="shared" si="196"/>
        <v>4.2999999999999545</v>
      </c>
      <c r="M154" s="62">
        <f t="shared" si="197"/>
        <v>6449.9999999999318</v>
      </c>
    </row>
    <row r="155" spans="1:13" s="63" customFormat="1">
      <c r="A155" s="57">
        <v>43397</v>
      </c>
      <c r="B155" s="58" t="s">
        <v>458</v>
      </c>
      <c r="C155" s="59">
        <v>1250</v>
      </c>
      <c r="D155" s="58" t="s">
        <v>15</v>
      </c>
      <c r="E155" s="58">
        <v>510.35</v>
      </c>
      <c r="F155" s="58">
        <v>514.95000000000005</v>
      </c>
      <c r="G155" s="73"/>
      <c r="H155" s="73"/>
      <c r="I155" s="60">
        <f t="shared" ref="I155:I160" si="198">(IF(D155="SHORT",E155-F155,IF(D155="LONG",F155-E155)))*C155</f>
        <v>-5750.0000000000282</v>
      </c>
      <c r="J155" s="61"/>
      <c r="K155" s="61"/>
      <c r="L155" s="61">
        <f t="shared" ref="L155:L160" si="199">(J155+I155+K155)/C155</f>
        <v>-4.6000000000000227</v>
      </c>
      <c r="M155" s="62">
        <f t="shared" ref="M155:M160" si="200">L155*C155</f>
        <v>-5750.0000000000282</v>
      </c>
    </row>
    <row r="156" spans="1:13" s="32" customFormat="1">
      <c r="A156" s="70">
        <v>43397</v>
      </c>
      <c r="B156" s="71" t="s">
        <v>450</v>
      </c>
      <c r="C156" s="72">
        <v>1500</v>
      </c>
      <c r="D156" s="71" t="s">
        <v>15</v>
      </c>
      <c r="E156" s="71">
        <v>467.8</v>
      </c>
      <c r="F156" s="71">
        <v>464.5</v>
      </c>
      <c r="G156" s="66">
        <v>460.3</v>
      </c>
      <c r="H156" s="66">
        <v>456.2</v>
      </c>
      <c r="I156" s="68">
        <f t="shared" si="198"/>
        <v>4950.0000000000173</v>
      </c>
      <c r="J156" s="67">
        <f t="shared" ref="J156:J159" si="201">(IF(D156="SHORT",IF(G156="",0,F156-G156),IF(D156="LONG",IF(G156="",0,G156-F156))))*C156</f>
        <v>6299.9999999999827</v>
      </c>
      <c r="K156" s="67">
        <f t="shared" ref="K156" si="202">(IF(D156="SHORT",IF(H156="",0,G156-H156),IF(D156="LONG",IF(H156="",0,(H156-G156)))))*C156</f>
        <v>6150.0000000000346</v>
      </c>
      <c r="L156" s="67">
        <f t="shared" si="199"/>
        <v>11.600000000000025</v>
      </c>
      <c r="M156" s="69">
        <f t="shared" si="200"/>
        <v>17400.000000000036</v>
      </c>
    </row>
    <row r="157" spans="1:13" s="63" customFormat="1">
      <c r="A157" s="57">
        <v>43397</v>
      </c>
      <c r="B157" s="58" t="s">
        <v>200</v>
      </c>
      <c r="C157" s="59">
        <v>1500</v>
      </c>
      <c r="D157" s="58" t="s">
        <v>15</v>
      </c>
      <c r="E157" s="58">
        <v>350</v>
      </c>
      <c r="F157" s="58">
        <v>353.15</v>
      </c>
      <c r="G157" s="73"/>
      <c r="H157" s="73"/>
      <c r="I157" s="60">
        <f t="shared" si="198"/>
        <v>-4724.9999999999654</v>
      </c>
      <c r="J157" s="61"/>
      <c r="K157" s="61"/>
      <c r="L157" s="61">
        <f t="shared" si="199"/>
        <v>-3.1499999999999768</v>
      </c>
      <c r="M157" s="62">
        <f t="shared" si="200"/>
        <v>-4724.9999999999654</v>
      </c>
    </row>
    <row r="158" spans="1:13" s="63" customFormat="1">
      <c r="A158" s="57">
        <v>43397</v>
      </c>
      <c r="B158" s="58" t="s">
        <v>438</v>
      </c>
      <c r="C158" s="59">
        <v>1500</v>
      </c>
      <c r="D158" s="58" t="s">
        <v>15</v>
      </c>
      <c r="E158" s="58">
        <v>265.10000000000002</v>
      </c>
      <c r="F158" s="58">
        <v>267.5</v>
      </c>
      <c r="G158" s="73"/>
      <c r="H158" s="73"/>
      <c r="I158" s="60">
        <f t="shared" si="198"/>
        <v>-3599.9999999999659</v>
      </c>
      <c r="J158" s="61"/>
      <c r="K158" s="61"/>
      <c r="L158" s="61">
        <f t="shared" si="199"/>
        <v>-2.3999999999999773</v>
      </c>
      <c r="M158" s="62">
        <f t="shared" si="200"/>
        <v>-3599.9999999999659</v>
      </c>
    </row>
    <row r="159" spans="1:13" s="63" customFormat="1">
      <c r="A159" s="57">
        <v>43397</v>
      </c>
      <c r="B159" s="58" t="s">
        <v>334</v>
      </c>
      <c r="C159" s="59">
        <v>1200</v>
      </c>
      <c r="D159" s="58" t="s">
        <v>15</v>
      </c>
      <c r="E159" s="58">
        <v>373</v>
      </c>
      <c r="F159" s="58">
        <v>370.2</v>
      </c>
      <c r="G159" s="73">
        <v>366.85</v>
      </c>
      <c r="H159" s="73"/>
      <c r="I159" s="60">
        <f t="shared" si="198"/>
        <v>3360.0000000000136</v>
      </c>
      <c r="J159" s="61">
        <f t="shared" si="201"/>
        <v>4019.9999999999591</v>
      </c>
      <c r="K159" s="61"/>
      <c r="L159" s="61">
        <f t="shared" si="199"/>
        <v>6.1499999999999773</v>
      </c>
      <c r="M159" s="62">
        <f t="shared" si="200"/>
        <v>7379.9999999999727</v>
      </c>
    </row>
    <row r="160" spans="1:13" s="63" customFormat="1">
      <c r="A160" s="57">
        <v>43397</v>
      </c>
      <c r="B160" s="58" t="s">
        <v>415</v>
      </c>
      <c r="C160" s="59">
        <v>1750</v>
      </c>
      <c r="D160" s="58" t="s">
        <v>15</v>
      </c>
      <c r="E160" s="58">
        <v>210.6</v>
      </c>
      <c r="F160" s="58">
        <v>208.9</v>
      </c>
      <c r="G160" s="73"/>
      <c r="H160" s="73"/>
      <c r="I160" s="60">
        <f t="shared" si="198"/>
        <v>2974.99999999998</v>
      </c>
      <c r="J160" s="61"/>
      <c r="K160" s="61"/>
      <c r="L160" s="61">
        <f t="shared" si="199"/>
        <v>1.6999999999999886</v>
      </c>
      <c r="M160" s="62">
        <f t="shared" si="200"/>
        <v>2974.99999999998</v>
      </c>
    </row>
    <row r="161" spans="1:13" s="63" customFormat="1">
      <c r="A161" s="57">
        <v>43396</v>
      </c>
      <c r="B161" s="58" t="s">
        <v>420</v>
      </c>
      <c r="C161" s="59">
        <v>2400</v>
      </c>
      <c r="D161" s="58" t="s">
        <v>15</v>
      </c>
      <c r="E161" s="58">
        <v>288.60000000000002</v>
      </c>
      <c r="F161" s="58">
        <v>286.39999999999998</v>
      </c>
      <c r="G161" s="73"/>
      <c r="H161" s="73"/>
      <c r="I161" s="60">
        <f t="shared" ref="I161:I163" si="203">(IF(D161="SHORT",E161-F161,IF(D161="LONG",F161-E161)))*C161</f>
        <v>5280.0000000001091</v>
      </c>
      <c r="J161" s="61"/>
      <c r="K161" s="61"/>
      <c r="L161" s="61">
        <f t="shared" ref="L161:L163" si="204">(J161+I161+K161)/C161</f>
        <v>2.2000000000000455</v>
      </c>
      <c r="M161" s="62">
        <f t="shared" ref="M161:M163" si="205">L161*C161</f>
        <v>5280.0000000001091</v>
      </c>
    </row>
    <row r="162" spans="1:13" s="63" customFormat="1">
      <c r="A162" s="57">
        <v>43396</v>
      </c>
      <c r="B162" s="58" t="s">
        <v>401</v>
      </c>
      <c r="C162" s="59">
        <v>500</v>
      </c>
      <c r="D162" s="58" t="s">
        <v>14</v>
      </c>
      <c r="E162" s="58">
        <v>1981.4</v>
      </c>
      <c r="F162" s="58">
        <v>1992.85</v>
      </c>
      <c r="G162" s="73"/>
      <c r="H162" s="73"/>
      <c r="I162" s="60">
        <f t="shared" si="203"/>
        <v>5724.9999999999091</v>
      </c>
      <c r="J162" s="61"/>
      <c r="K162" s="61"/>
      <c r="L162" s="61">
        <f t="shared" si="204"/>
        <v>11.449999999999818</v>
      </c>
      <c r="M162" s="62">
        <f t="shared" si="205"/>
        <v>5724.9999999999091</v>
      </c>
    </row>
    <row r="163" spans="1:13" s="63" customFormat="1">
      <c r="A163" s="57">
        <v>43396</v>
      </c>
      <c r="B163" s="58" t="s">
        <v>407</v>
      </c>
      <c r="C163" s="59">
        <v>1750</v>
      </c>
      <c r="D163" s="58" t="s">
        <v>14</v>
      </c>
      <c r="E163" s="58">
        <v>214.35</v>
      </c>
      <c r="F163" s="58">
        <v>215.95</v>
      </c>
      <c r="G163" s="73"/>
      <c r="H163" s="73"/>
      <c r="I163" s="60">
        <f t="shared" si="203"/>
        <v>2799.99999999999</v>
      </c>
      <c r="J163" s="61"/>
      <c r="K163" s="61"/>
      <c r="L163" s="61">
        <f t="shared" si="204"/>
        <v>1.5999999999999943</v>
      </c>
      <c r="M163" s="62">
        <f t="shared" si="205"/>
        <v>2799.99999999999</v>
      </c>
    </row>
    <row r="164" spans="1:13" s="32" customFormat="1">
      <c r="A164" s="70">
        <v>43395</v>
      </c>
      <c r="B164" s="71" t="s">
        <v>416</v>
      </c>
      <c r="C164" s="72">
        <v>500</v>
      </c>
      <c r="D164" s="71" t="s">
        <v>15</v>
      </c>
      <c r="E164" s="71">
        <v>953.2</v>
      </c>
      <c r="F164" s="71">
        <v>946.05</v>
      </c>
      <c r="G164" s="66">
        <v>937.5</v>
      </c>
      <c r="H164" s="66">
        <v>929.05</v>
      </c>
      <c r="I164" s="68">
        <f t="shared" ref="I164:I166" si="206">(IF(D164="SHORT",E164-F164,IF(D164="LONG",F164-E164)))*C164</f>
        <v>3575.0000000000455</v>
      </c>
      <c r="J164" s="67">
        <f t="shared" ref="J164" si="207">(IF(D164="SHORT",IF(G164="",0,F164-G164),IF(D164="LONG",IF(G164="",0,G164-F164))))*C164</f>
        <v>4274.9999999999773</v>
      </c>
      <c r="K164" s="67">
        <f t="shared" ref="K164" si="208">(IF(D164="SHORT",IF(H164="",0,G164-H164),IF(D164="LONG",IF(H164="",0,(H164-G164)))))*C164</f>
        <v>4225.0000000000227</v>
      </c>
      <c r="L164" s="67">
        <f t="shared" ref="L164:L166" si="209">(J164+I164+K164)/C164</f>
        <v>24.150000000000091</v>
      </c>
      <c r="M164" s="69">
        <f t="shared" ref="M164:M166" si="210">L164*C164</f>
        <v>12075.000000000045</v>
      </c>
    </row>
    <row r="165" spans="1:13" s="63" customFormat="1">
      <c r="A165" s="57">
        <v>43395</v>
      </c>
      <c r="B165" s="58" t="s">
        <v>388</v>
      </c>
      <c r="C165" s="59">
        <v>3000</v>
      </c>
      <c r="D165" s="58" t="s">
        <v>15</v>
      </c>
      <c r="E165" s="58">
        <v>206.85</v>
      </c>
      <c r="F165" s="58">
        <v>208.75</v>
      </c>
      <c r="G165" s="73"/>
      <c r="H165" s="73"/>
      <c r="I165" s="60">
        <f t="shared" si="206"/>
        <v>-5700.0000000000173</v>
      </c>
      <c r="J165" s="61"/>
      <c r="K165" s="61"/>
      <c r="L165" s="61">
        <f t="shared" si="209"/>
        <v>-1.9000000000000057</v>
      </c>
      <c r="M165" s="62">
        <f t="shared" si="210"/>
        <v>-5700.0000000000173</v>
      </c>
    </row>
    <row r="166" spans="1:13" s="63" customFormat="1">
      <c r="A166" s="57">
        <v>43395</v>
      </c>
      <c r="B166" s="58" t="s">
        <v>405</v>
      </c>
      <c r="C166" s="59">
        <v>1200</v>
      </c>
      <c r="D166" s="58" t="s">
        <v>15</v>
      </c>
      <c r="E166" s="58">
        <v>732.8</v>
      </c>
      <c r="F166" s="58">
        <v>739.4</v>
      </c>
      <c r="G166" s="73"/>
      <c r="H166" s="73"/>
      <c r="I166" s="60">
        <f t="shared" si="206"/>
        <v>-7920.0000000000273</v>
      </c>
      <c r="J166" s="61"/>
      <c r="K166" s="61"/>
      <c r="L166" s="61">
        <f t="shared" si="209"/>
        <v>-6.6000000000000227</v>
      </c>
      <c r="M166" s="62">
        <f t="shared" si="210"/>
        <v>-7920.0000000000273</v>
      </c>
    </row>
    <row r="167" spans="1:13" s="32" customFormat="1">
      <c r="A167" s="70">
        <v>43392</v>
      </c>
      <c r="B167" s="71" t="s">
        <v>444</v>
      </c>
      <c r="C167" s="72">
        <v>2667</v>
      </c>
      <c r="D167" s="71" t="s">
        <v>15</v>
      </c>
      <c r="E167" s="71">
        <v>354</v>
      </c>
      <c r="F167" s="71">
        <v>351.3</v>
      </c>
      <c r="G167" s="66">
        <v>348.15</v>
      </c>
      <c r="H167" s="66">
        <v>345</v>
      </c>
      <c r="I167" s="68">
        <f t="shared" ref="I167:I170" si="211">(IF(D167="SHORT",E167-F167,IF(D167="LONG",F167-E167)))*C167</f>
        <v>7200.8999999999696</v>
      </c>
      <c r="J167" s="67">
        <f t="shared" ref="J167:J170" si="212">(IF(D167="SHORT",IF(G167="",0,F167-G167),IF(D167="LONG",IF(G167="",0,G167-F167))))*C167</f>
        <v>8401.0500000000902</v>
      </c>
      <c r="K167" s="67">
        <f t="shared" ref="K167" si="213">(IF(D167="SHORT",IF(H167="",0,G167-H167),IF(D167="LONG",IF(H167="",0,(H167-G167)))))*C167</f>
        <v>8401.0499999999392</v>
      </c>
      <c r="L167" s="67">
        <f t="shared" ref="L167:L170" si="214">(J167+I167+K167)/C167</f>
        <v>9</v>
      </c>
      <c r="M167" s="69">
        <f t="shared" ref="M167:M170" si="215">L167*C167</f>
        <v>24003</v>
      </c>
    </row>
    <row r="168" spans="1:13" s="63" customFormat="1">
      <c r="A168" s="57">
        <v>43392</v>
      </c>
      <c r="B168" s="58" t="s">
        <v>508</v>
      </c>
      <c r="C168" s="59">
        <v>1000</v>
      </c>
      <c r="D168" s="58" t="s">
        <v>15</v>
      </c>
      <c r="E168" s="58">
        <v>745.55</v>
      </c>
      <c r="F168" s="58">
        <v>752.25</v>
      </c>
      <c r="G168" s="73"/>
      <c r="H168" s="73"/>
      <c r="I168" s="60">
        <f t="shared" si="211"/>
        <v>-6700.0000000000455</v>
      </c>
      <c r="J168" s="61"/>
      <c r="K168" s="61"/>
      <c r="L168" s="61">
        <f t="shared" si="214"/>
        <v>-6.7000000000000455</v>
      </c>
      <c r="M168" s="62">
        <f t="shared" si="215"/>
        <v>-6700.0000000000455</v>
      </c>
    </row>
    <row r="169" spans="1:13" s="63" customFormat="1">
      <c r="A169" s="57">
        <v>43392</v>
      </c>
      <c r="B169" s="58" t="s">
        <v>393</v>
      </c>
      <c r="C169" s="59">
        <v>600</v>
      </c>
      <c r="D169" s="58" t="s">
        <v>15</v>
      </c>
      <c r="E169" s="58">
        <v>817.35</v>
      </c>
      <c r="F169" s="58">
        <v>811.25</v>
      </c>
      <c r="G169" s="73">
        <v>803.9</v>
      </c>
      <c r="H169" s="73"/>
      <c r="I169" s="60">
        <f t="shared" si="211"/>
        <v>3660.0000000000136</v>
      </c>
      <c r="J169" s="61">
        <f t="shared" si="212"/>
        <v>4410.0000000000136</v>
      </c>
      <c r="K169" s="61"/>
      <c r="L169" s="61">
        <f t="shared" si="214"/>
        <v>13.450000000000045</v>
      </c>
      <c r="M169" s="62">
        <f t="shared" si="215"/>
        <v>8070.0000000000273</v>
      </c>
    </row>
    <row r="170" spans="1:13" s="63" customFormat="1">
      <c r="A170" s="57">
        <v>43392</v>
      </c>
      <c r="B170" s="58" t="s">
        <v>414</v>
      </c>
      <c r="C170" s="59">
        <v>1800</v>
      </c>
      <c r="D170" s="58" t="s">
        <v>15</v>
      </c>
      <c r="E170" s="58">
        <v>286.8</v>
      </c>
      <c r="F170" s="58">
        <v>284.60000000000002</v>
      </c>
      <c r="G170" s="73">
        <v>282.05</v>
      </c>
      <c r="H170" s="73"/>
      <c r="I170" s="60">
        <f t="shared" si="211"/>
        <v>3959.9999999999795</v>
      </c>
      <c r="J170" s="61">
        <f t="shared" si="212"/>
        <v>4590.00000000002</v>
      </c>
      <c r="K170" s="61"/>
      <c r="L170" s="61">
        <f t="shared" si="214"/>
        <v>4.75</v>
      </c>
      <c r="M170" s="62">
        <f t="shared" si="215"/>
        <v>8550</v>
      </c>
    </row>
    <row r="171" spans="1:13" s="63" customFormat="1">
      <c r="A171" s="57">
        <v>43390</v>
      </c>
      <c r="B171" s="58" t="s">
        <v>166</v>
      </c>
      <c r="C171" s="59">
        <v>1000</v>
      </c>
      <c r="D171" s="58" t="s">
        <v>15</v>
      </c>
      <c r="E171" s="58">
        <v>661.85</v>
      </c>
      <c r="F171" s="58">
        <v>656.85</v>
      </c>
      <c r="G171" s="73">
        <v>650.95000000000005</v>
      </c>
      <c r="H171" s="73"/>
      <c r="I171" s="60">
        <f t="shared" ref="I171:I174" si="216">(IF(D171="SHORT",E171-F171,IF(D171="LONG",F171-E171)))*C171</f>
        <v>5000</v>
      </c>
      <c r="J171" s="61">
        <f t="shared" ref="J171:J174" si="217">(IF(D171="SHORT",IF(G171="",0,F171-G171),IF(D171="LONG",IF(G171="",0,G171-F171))))*C171</f>
        <v>5899.9999999999773</v>
      </c>
      <c r="K171" s="61"/>
      <c r="L171" s="61">
        <f t="shared" ref="L171:L174" si="218">(J171+I171+K171)/C171</f>
        <v>10.899999999999979</v>
      </c>
      <c r="M171" s="62">
        <f t="shared" ref="M171:M174" si="219">L171*C171</f>
        <v>10899.999999999978</v>
      </c>
    </row>
    <row r="172" spans="1:13" s="32" customFormat="1">
      <c r="A172" s="70">
        <v>43390</v>
      </c>
      <c r="B172" s="71" t="s">
        <v>467</v>
      </c>
      <c r="C172" s="72">
        <v>4500</v>
      </c>
      <c r="D172" s="71" t="s">
        <v>15</v>
      </c>
      <c r="E172" s="71">
        <v>214.35</v>
      </c>
      <c r="F172" s="71">
        <v>212.7</v>
      </c>
      <c r="G172" s="66">
        <v>210.8</v>
      </c>
      <c r="H172" s="66">
        <v>208.9</v>
      </c>
      <c r="I172" s="68">
        <f t="shared" si="216"/>
        <v>7425.0000000000255</v>
      </c>
      <c r="J172" s="67">
        <f t="shared" si="217"/>
        <v>8549.9999999998981</v>
      </c>
      <c r="K172" s="67">
        <f t="shared" ref="K172:K174" si="220">(IF(D172="SHORT",IF(H172="",0,G172-H172),IF(D172="LONG",IF(H172="",0,(H172-G172)))))*C172</f>
        <v>8550.0000000000255</v>
      </c>
      <c r="L172" s="67">
        <f t="shared" si="218"/>
        <v>5.4499999999999886</v>
      </c>
      <c r="M172" s="69">
        <f t="shared" si="219"/>
        <v>24524.999999999949</v>
      </c>
    </row>
    <row r="173" spans="1:13" s="32" customFormat="1">
      <c r="A173" s="70">
        <v>43390</v>
      </c>
      <c r="B173" s="71" t="s">
        <v>392</v>
      </c>
      <c r="C173" s="72">
        <v>2500</v>
      </c>
      <c r="D173" s="71" t="s">
        <v>15</v>
      </c>
      <c r="E173" s="71">
        <v>129.94999999999999</v>
      </c>
      <c r="F173" s="71">
        <v>128.94999999999999</v>
      </c>
      <c r="G173" s="66">
        <v>127.8</v>
      </c>
      <c r="H173" s="66">
        <v>126.5</v>
      </c>
      <c r="I173" s="68">
        <f t="shared" si="216"/>
        <v>2500</v>
      </c>
      <c r="J173" s="67">
        <f t="shared" si="217"/>
        <v>2874.9999999999786</v>
      </c>
      <c r="K173" s="67">
        <f t="shared" si="220"/>
        <v>3249.9999999999927</v>
      </c>
      <c r="L173" s="67">
        <f t="shared" si="218"/>
        <v>3.4499999999999882</v>
      </c>
      <c r="M173" s="69">
        <f t="shared" si="219"/>
        <v>8624.9999999999709</v>
      </c>
    </row>
    <row r="174" spans="1:13" s="32" customFormat="1">
      <c r="A174" s="70">
        <v>43390</v>
      </c>
      <c r="B174" s="71" t="s">
        <v>390</v>
      </c>
      <c r="C174" s="72">
        <v>1000</v>
      </c>
      <c r="D174" s="71" t="s">
        <v>15</v>
      </c>
      <c r="E174" s="71">
        <v>608.45000000000005</v>
      </c>
      <c r="F174" s="71">
        <v>603.85</v>
      </c>
      <c r="G174" s="66">
        <v>598.45000000000005</v>
      </c>
      <c r="H174" s="66">
        <v>593.04999999999995</v>
      </c>
      <c r="I174" s="68">
        <f t="shared" si="216"/>
        <v>4600.0000000000227</v>
      </c>
      <c r="J174" s="67">
        <f t="shared" si="217"/>
        <v>5399.9999999999773</v>
      </c>
      <c r="K174" s="67">
        <f t="shared" si="220"/>
        <v>5400.0000000000909</v>
      </c>
      <c r="L174" s="67">
        <f t="shared" si="218"/>
        <v>15.400000000000091</v>
      </c>
      <c r="M174" s="69">
        <f t="shared" si="219"/>
        <v>15400.000000000091</v>
      </c>
    </row>
    <row r="175" spans="1:13" s="32" customFormat="1">
      <c r="A175" s="70">
        <v>43389</v>
      </c>
      <c r="B175" s="71" t="s">
        <v>407</v>
      </c>
      <c r="C175" s="72">
        <v>1750</v>
      </c>
      <c r="D175" s="71" t="s">
        <v>14</v>
      </c>
      <c r="E175" s="71">
        <v>249</v>
      </c>
      <c r="F175" s="71">
        <v>250.9</v>
      </c>
      <c r="G175" s="66">
        <v>253.15</v>
      </c>
      <c r="H175" s="66">
        <v>255.4</v>
      </c>
      <c r="I175" s="68">
        <f t="shared" ref="I175:I177" si="221">(IF(D175="SHORT",E175-F175,IF(D175="LONG",F175-E175)))*C175</f>
        <v>3325.00000000001</v>
      </c>
      <c r="J175" s="67">
        <f t="shared" ref="J175" si="222">(IF(D175="SHORT",IF(G175="",0,F175-G175),IF(D175="LONG",IF(G175="",0,G175-F175))))*C175</f>
        <v>3937.5</v>
      </c>
      <c r="K175" s="67">
        <f t="shared" ref="K175" si="223">(IF(D175="SHORT",IF(H175="",0,G175-H175),IF(D175="LONG",IF(H175="",0,(H175-G175)))))*C175</f>
        <v>3937.5</v>
      </c>
      <c r="L175" s="67">
        <f t="shared" ref="L175:L177" si="224">(J175+I175+K175)/C175</f>
        <v>6.4000000000000066</v>
      </c>
      <c r="M175" s="69">
        <f t="shared" ref="M175:M177" si="225">L175*C175</f>
        <v>11200.000000000011</v>
      </c>
    </row>
    <row r="176" spans="1:13" s="63" customFormat="1">
      <c r="A176" s="57">
        <v>43389</v>
      </c>
      <c r="B176" s="58" t="s">
        <v>415</v>
      </c>
      <c r="C176" s="59">
        <v>1750</v>
      </c>
      <c r="D176" s="58" t="s">
        <v>14</v>
      </c>
      <c r="E176" s="58">
        <v>213.55</v>
      </c>
      <c r="F176" s="58">
        <v>215.15</v>
      </c>
      <c r="G176" s="73"/>
      <c r="H176" s="73"/>
      <c r="I176" s="60">
        <f t="shared" si="221"/>
        <v>2799.99999999999</v>
      </c>
      <c r="J176" s="61"/>
      <c r="K176" s="61"/>
      <c r="L176" s="61">
        <f t="shared" si="224"/>
        <v>1.5999999999999943</v>
      </c>
      <c r="M176" s="62">
        <f t="shared" si="225"/>
        <v>2799.99999999999</v>
      </c>
    </row>
    <row r="177" spans="1:13" s="63" customFormat="1">
      <c r="A177" s="57">
        <v>43389</v>
      </c>
      <c r="B177" s="58" t="s">
        <v>410</v>
      </c>
      <c r="C177" s="59">
        <v>2800</v>
      </c>
      <c r="D177" s="58" t="s">
        <v>14</v>
      </c>
      <c r="E177" s="58">
        <v>101.95</v>
      </c>
      <c r="F177" s="58">
        <v>102.7</v>
      </c>
      <c r="G177" s="73"/>
      <c r="H177" s="73"/>
      <c r="I177" s="60">
        <f t="shared" si="221"/>
        <v>2100</v>
      </c>
      <c r="J177" s="61"/>
      <c r="K177" s="61"/>
      <c r="L177" s="61">
        <f t="shared" si="224"/>
        <v>0.75</v>
      </c>
      <c r="M177" s="62">
        <f t="shared" si="225"/>
        <v>2100</v>
      </c>
    </row>
    <row r="178" spans="1:13" s="63" customFormat="1">
      <c r="A178" s="57">
        <v>43389</v>
      </c>
      <c r="B178" s="58" t="s">
        <v>448</v>
      </c>
      <c r="C178" s="59">
        <v>6000</v>
      </c>
      <c r="D178" s="58" t="s">
        <v>15</v>
      </c>
      <c r="E178" s="58">
        <v>104.5</v>
      </c>
      <c r="F178" s="58">
        <v>105.3</v>
      </c>
      <c r="G178" s="73"/>
      <c r="H178" s="73"/>
      <c r="I178" s="60">
        <f t="shared" ref="I178:I179" si="226">(IF(D178="SHORT",E178-F178,IF(D178="LONG",F178-E178)))*C178</f>
        <v>-4799.9999999999827</v>
      </c>
      <c r="J178" s="61"/>
      <c r="K178" s="61"/>
      <c r="L178" s="61">
        <f t="shared" ref="L178:L179" si="227">(J178+I178+K178)/C178</f>
        <v>-0.79999999999999716</v>
      </c>
      <c r="M178" s="62">
        <f t="shared" ref="M178:M179" si="228">L178*C178</f>
        <v>-4799.9999999999827</v>
      </c>
    </row>
    <row r="179" spans="1:13" s="32" customFormat="1">
      <c r="A179" s="70">
        <v>43388</v>
      </c>
      <c r="B179" s="71" t="s">
        <v>506</v>
      </c>
      <c r="C179" s="72">
        <v>200</v>
      </c>
      <c r="D179" s="71" t="s">
        <v>14</v>
      </c>
      <c r="E179" s="71">
        <v>3711.45</v>
      </c>
      <c r="F179" s="71">
        <v>3739.25</v>
      </c>
      <c r="G179" s="66">
        <v>3772.95</v>
      </c>
      <c r="H179" s="66">
        <v>3806.9</v>
      </c>
      <c r="I179" s="68">
        <f t="shared" si="226"/>
        <v>5560.0000000000364</v>
      </c>
      <c r="J179" s="67">
        <f t="shared" ref="J179" si="229">(IF(D179="SHORT",IF(G179="",0,F179-G179),IF(D179="LONG",IF(G179="",0,G179-F179))))*C179</f>
        <v>6739.9999999999636</v>
      </c>
      <c r="K179" s="67">
        <f t="shared" ref="K179" si="230">(IF(D179="SHORT",IF(H179="",0,G179-H179),IF(D179="LONG",IF(H179="",0,(H179-G179)))))*C179</f>
        <v>6790.0000000000546</v>
      </c>
      <c r="L179" s="67">
        <f t="shared" si="227"/>
        <v>95.450000000000273</v>
      </c>
      <c r="M179" s="69">
        <f t="shared" si="228"/>
        <v>19090.000000000055</v>
      </c>
    </row>
    <row r="180" spans="1:13" s="63" customFormat="1">
      <c r="A180" s="57">
        <v>43388</v>
      </c>
      <c r="B180" s="58" t="s">
        <v>355</v>
      </c>
      <c r="C180" s="59">
        <v>600</v>
      </c>
      <c r="D180" s="58" t="s">
        <v>14</v>
      </c>
      <c r="E180" s="58">
        <v>1504.95</v>
      </c>
      <c r="F180" s="58">
        <v>1516.25</v>
      </c>
      <c r="G180" s="73"/>
      <c r="H180" s="73"/>
      <c r="I180" s="60">
        <f t="shared" ref="I180:I182" si="231">(IF(D180="SHORT",E180-F180,IF(D180="LONG",F180-E180)))*C180</f>
        <v>6779.9999999999727</v>
      </c>
      <c r="J180" s="61"/>
      <c r="K180" s="61"/>
      <c r="L180" s="61">
        <f t="shared" ref="L180:L182" si="232">(J180+I180+K180)/C180</f>
        <v>11.299999999999955</v>
      </c>
      <c r="M180" s="62">
        <f t="shared" ref="M180:M182" si="233">L180*C180</f>
        <v>6779.9999999999727</v>
      </c>
    </row>
    <row r="181" spans="1:13" s="63" customFormat="1">
      <c r="A181" s="57">
        <v>43388</v>
      </c>
      <c r="B181" s="58" t="s">
        <v>505</v>
      </c>
      <c r="C181" s="59">
        <v>1100</v>
      </c>
      <c r="D181" s="58" t="s">
        <v>15</v>
      </c>
      <c r="E181" s="58">
        <v>917.95</v>
      </c>
      <c r="F181" s="58">
        <v>926.25</v>
      </c>
      <c r="G181" s="73"/>
      <c r="H181" s="73"/>
      <c r="I181" s="60">
        <f t="shared" si="231"/>
        <v>-9129.9999999999491</v>
      </c>
      <c r="J181" s="61"/>
      <c r="K181" s="61"/>
      <c r="L181" s="61">
        <f t="shared" si="232"/>
        <v>-8.2999999999999545</v>
      </c>
      <c r="M181" s="62">
        <f t="shared" si="233"/>
        <v>-9129.9999999999491</v>
      </c>
    </row>
    <row r="182" spans="1:13" s="63" customFormat="1">
      <c r="A182" s="57">
        <v>43385</v>
      </c>
      <c r="B182" s="58" t="s">
        <v>507</v>
      </c>
      <c r="C182" s="59">
        <v>700</v>
      </c>
      <c r="D182" s="58" t="s">
        <v>14</v>
      </c>
      <c r="E182" s="58">
        <v>994.15</v>
      </c>
      <c r="F182" s="58">
        <v>1001.6</v>
      </c>
      <c r="G182" s="73"/>
      <c r="H182" s="73"/>
      <c r="I182" s="60">
        <f t="shared" si="231"/>
        <v>5215.0000000000318</v>
      </c>
      <c r="J182" s="61"/>
      <c r="K182" s="61"/>
      <c r="L182" s="61">
        <f t="shared" si="232"/>
        <v>7.4500000000000455</v>
      </c>
      <c r="M182" s="62">
        <f t="shared" si="233"/>
        <v>5215.0000000000318</v>
      </c>
    </row>
    <row r="183" spans="1:13" s="63" customFormat="1">
      <c r="A183" s="57">
        <v>43385</v>
      </c>
      <c r="B183" s="58" t="s">
        <v>408</v>
      </c>
      <c r="C183" s="59">
        <v>2250</v>
      </c>
      <c r="D183" s="58" t="s">
        <v>14</v>
      </c>
      <c r="E183" s="58">
        <v>200</v>
      </c>
      <c r="F183" s="58">
        <v>201.5</v>
      </c>
      <c r="G183" s="73">
        <v>203.35</v>
      </c>
      <c r="H183" s="73"/>
      <c r="I183" s="60">
        <f t="shared" ref="I183:I186" si="234">(IF(D183="SHORT",E183-F183,IF(D183="LONG",F183-E183)))*C183</f>
        <v>3375</v>
      </c>
      <c r="J183" s="61">
        <f t="shared" ref="J183:J185" si="235">(IF(D183="SHORT",IF(G183="",0,F183-G183),IF(D183="LONG",IF(G183="",0,G183-F183))))*C183</f>
        <v>4162.4999999999873</v>
      </c>
      <c r="K183" s="61"/>
      <c r="L183" s="61">
        <f t="shared" ref="L183:L186" si="236">(J183+I183+K183)/C183</f>
        <v>3.3499999999999943</v>
      </c>
      <c r="M183" s="62">
        <f t="shared" ref="M183:M186" si="237">L183*C183</f>
        <v>7537.4999999999873</v>
      </c>
    </row>
    <row r="184" spans="1:13" s="63" customFormat="1">
      <c r="A184" s="57">
        <v>43385</v>
      </c>
      <c r="B184" s="58" t="s">
        <v>353</v>
      </c>
      <c r="C184" s="59">
        <v>750</v>
      </c>
      <c r="D184" s="58" t="s">
        <v>14</v>
      </c>
      <c r="E184" s="58">
        <v>804</v>
      </c>
      <c r="F184" s="58">
        <v>810</v>
      </c>
      <c r="G184" s="73"/>
      <c r="H184" s="73"/>
      <c r="I184" s="60">
        <f t="shared" si="234"/>
        <v>4500</v>
      </c>
      <c r="J184" s="61"/>
      <c r="K184" s="61"/>
      <c r="L184" s="61">
        <f t="shared" si="236"/>
        <v>6</v>
      </c>
      <c r="M184" s="62">
        <f t="shared" si="237"/>
        <v>4500</v>
      </c>
    </row>
    <row r="185" spans="1:13" s="63" customFormat="1">
      <c r="A185" s="57">
        <v>43385</v>
      </c>
      <c r="B185" s="58" t="s">
        <v>334</v>
      </c>
      <c r="C185" s="59">
        <v>1200</v>
      </c>
      <c r="D185" s="58" t="s">
        <v>14</v>
      </c>
      <c r="E185" s="58">
        <v>374.75</v>
      </c>
      <c r="F185" s="58">
        <v>377.55</v>
      </c>
      <c r="G185" s="73">
        <v>380.95</v>
      </c>
      <c r="H185" s="73"/>
      <c r="I185" s="60">
        <f t="shared" si="234"/>
        <v>3360.0000000000136</v>
      </c>
      <c r="J185" s="61">
        <f t="shared" si="235"/>
        <v>4079.9999999999727</v>
      </c>
      <c r="K185" s="61"/>
      <c r="L185" s="61">
        <f t="shared" si="236"/>
        <v>6.1999999999999886</v>
      </c>
      <c r="M185" s="62">
        <f t="shared" si="237"/>
        <v>7439.9999999999864</v>
      </c>
    </row>
    <row r="186" spans="1:13" s="63" customFormat="1">
      <c r="A186" s="57">
        <v>43385</v>
      </c>
      <c r="B186" s="58" t="s">
        <v>368</v>
      </c>
      <c r="C186" s="59">
        <v>3000</v>
      </c>
      <c r="D186" s="58" t="s">
        <v>14</v>
      </c>
      <c r="E186" s="58">
        <v>266.95</v>
      </c>
      <c r="F186" s="58">
        <v>264.5</v>
      </c>
      <c r="G186" s="73"/>
      <c r="H186" s="73"/>
      <c r="I186" s="60">
        <f t="shared" si="234"/>
        <v>-7349.9999999999654</v>
      </c>
      <c r="J186" s="61"/>
      <c r="K186" s="61"/>
      <c r="L186" s="61">
        <f t="shared" si="236"/>
        <v>-2.4499999999999886</v>
      </c>
      <c r="M186" s="62">
        <f t="shared" si="237"/>
        <v>-7349.9999999999654</v>
      </c>
    </row>
    <row r="187" spans="1:13" s="63" customFormat="1">
      <c r="A187" s="57">
        <v>43384</v>
      </c>
      <c r="B187" s="58" t="s">
        <v>423</v>
      </c>
      <c r="C187" s="59">
        <v>2600</v>
      </c>
      <c r="D187" s="58" t="s">
        <v>14</v>
      </c>
      <c r="E187" s="58">
        <v>302.35000000000002</v>
      </c>
      <c r="F187" s="58">
        <v>304.60000000000002</v>
      </c>
      <c r="G187" s="73">
        <v>307.35000000000002</v>
      </c>
      <c r="H187" s="73"/>
      <c r="I187" s="60">
        <f t="shared" ref="I187:I190" si="238">(IF(D187="SHORT",E187-F187,IF(D187="LONG",F187-E187)))*C187</f>
        <v>5850</v>
      </c>
      <c r="J187" s="61">
        <f t="shared" ref="J187:J190" si="239">(IF(D187="SHORT",IF(G187="",0,F187-G187),IF(D187="LONG",IF(G187="",0,G187-F187))))*C187</f>
        <v>7150</v>
      </c>
      <c r="K187" s="61"/>
      <c r="L187" s="61">
        <f t="shared" ref="L187:L190" si="240">(J187+I187+K187)/C187</f>
        <v>5</v>
      </c>
      <c r="M187" s="62">
        <f t="shared" ref="M187:M190" si="241">L187*C187</f>
        <v>13000</v>
      </c>
    </row>
    <row r="188" spans="1:13" s="63" customFormat="1">
      <c r="A188" s="57">
        <v>43384</v>
      </c>
      <c r="B188" s="58" t="s">
        <v>488</v>
      </c>
      <c r="C188" s="59">
        <v>500</v>
      </c>
      <c r="D188" s="58" t="s">
        <v>14</v>
      </c>
      <c r="E188" s="58">
        <v>1706.5</v>
      </c>
      <c r="F188" s="58">
        <v>1691.1</v>
      </c>
      <c r="G188" s="73"/>
      <c r="H188" s="73"/>
      <c r="I188" s="60">
        <f t="shared" si="238"/>
        <v>-7700.0000000000455</v>
      </c>
      <c r="J188" s="61"/>
      <c r="K188" s="61"/>
      <c r="L188" s="61">
        <f t="shared" si="240"/>
        <v>-15.400000000000091</v>
      </c>
      <c r="M188" s="62">
        <f t="shared" si="241"/>
        <v>-7700.0000000000455</v>
      </c>
    </row>
    <row r="189" spans="1:13" s="63" customFormat="1">
      <c r="A189" s="57">
        <v>43384</v>
      </c>
      <c r="B189" s="58" t="s">
        <v>499</v>
      </c>
      <c r="C189" s="59">
        <v>2200</v>
      </c>
      <c r="D189" s="58" t="s">
        <v>15</v>
      </c>
      <c r="E189" s="58">
        <v>268.60000000000002</v>
      </c>
      <c r="F189" s="58">
        <v>271.05</v>
      </c>
      <c r="G189" s="73"/>
      <c r="H189" s="73"/>
      <c r="I189" s="60">
        <f t="shared" si="238"/>
        <v>-5389.9999999999745</v>
      </c>
      <c r="J189" s="61"/>
      <c r="K189" s="61"/>
      <c r="L189" s="61">
        <f t="shared" si="240"/>
        <v>-2.4499999999999886</v>
      </c>
      <c r="M189" s="62">
        <f t="shared" si="241"/>
        <v>-5389.9999999999745</v>
      </c>
    </row>
    <row r="190" spans="1:13" s="63" customFormat="1">
      <c r="A190" s="57">
        <v>43384</v>
      </c>
      <c r="B190" s="58" t="s">
        <v>504</v>
      </c>
      <c r="C190" s="59">
        <v>1500</v>
      </c>
      <c r="D190" s="58" t="s">
        <v>15</v>
      </c>
      <c r="E190" s="58">
        <v>281</v>
      </c>
      <c r="F190" s="58">
        <v>278.85000000000002</v>
      </c>
      <c r="G190" s="73">
        <v>276.35000000000002</v>
      </c>
      <c r="H190" s="73"/>
      <c r="I190" s="60">
        <f t="shared" si="238"/>
        <v>3224.9999999999659</v>
      </c>
      <c r="J190" s="61">
        <f t="shared" si="239"/>
        <v>3750</v>
      </c>
      <c r="K190" s="61"/>
      <c r="L190" s="61">
        <f t="shared" si="240"/>
        <v>4.6499999999999773</v>
      </c>
      <c r="M190" s="62">
        <f t="shared" si="241"/>
        <v>6974.9999999999654</v>
      </c>
    </row>
    <row r="191" spans="1:13" s="63" customFormat="1">
      <c r="A191" s="57">
        <v>43383</v>
      </c>
      <c r="B191" s="58" t="s">
        <v>503</v>
      </c>
      <c r="C191" s="59">
        <v>600</v>
      </c>
      <c r="D191" s="58" t="s">
        <v>14</v>
      </c>
      <c r="E191" s="58">
        <v>1220</v>
      </c>
      <c r="F191" s="58">
        <v>1229.1500000000001</v>
      </c>
      <c r="G191" s="73"/>
      <c r="H191" s="73"/>
      <c r="I191" s="60">
        <f t="shared" ref="I191:I193" si="242">(IF(D191="SHORT",E191-F191,IF(D191="LONG",F191-E191)))*C191</f>
        <v>5490.0000000000546</v>
      </c>
      <c r="J191" s="61"/>
      <c r="K191" s="61"/>
      <c r="L191" s="61">
        <f t="shared" ref="L191:L193" si="243">(J191+I191+K191)/C191</f>
        <v>9.1500000000000909</v>
      </c>
      <c r="M191" s="62">
        <f t="shared" ref="M191:M193" si="244">L191*C191</f>
        <v>5490.0000000000546</v>
      </c>
    </row>
    <row r="192" spans="1:13" s="32" customFormat="1">
      <c r="A192" s="70">
        <v>43383</v>
      </c>
      <c r="B192" s="71" t="s">
        <v>493</v>
      </c>
      <c r="C192" s="72">
        <v>800</v>
      </c>
      <c r="D192" s="71" t="s">
        <v>14</v>
      </c>
      <c r="E192" s="71">
        <v>635</v>
      </c>
      <c r="F192" s="71">
        <v>639.75</v>
      </c>
      <c r="G192" s="66">
        <v>645.6</v>
      </c>
      <c r="H192" s="66">
        <v>651.35</v>
      </c>
      <c r="I192" s="68">
        <f t="shared" si="242"/>
        <v>3800</v>
      </c>
      <c r="J192" s="67">
        <f t="shared" ref="J192" si="245">(IF(D192="SHORT",IF(G192="",0,F192-G192),IF(D192="LONG",IF(G192="",0,G192-F192))))*C192</f>
        <v>4680.0000000000182</v>
      </c>
      <c r="K192" s="67">
        <f t="shared" ref="K192" si="246">(IF(D192="SHORT",IF(H192="",0,G192-H192),IF(D192="LONG",IF(H192="",0,(H192-G192)))))*C192</f>
        <v>4600</v>
      </c>
      <c r="L192" s="67">
        <f t="shared" si="243"/>
        <v>16.350000000000023</v>
      </c>
      <c r="M192" s="69">
        <f t="shared" si="244"/>
        <v>13080.000000000018</v>
      </c>
    </row>
    <row r="193" spans="1:13" s="63" customFormat="1">
      <c r="A193" s="57">
        <v>43383</v>
      </c>
      <c r="B193" s="58" t="s">
        <v>365</v>
      </c>
      <c r="C193" s="59">
        <v>1500</v>
      </c>
      <c r="D193" s="58" t="s">
        <v>14</v>
      </c>
      <c r="E193" s="58">
        <v>188.1</v>
      </c>
      <c r="F193" s="58">
        <v>189.5</v>
      </c>
      <c r="G193" s="73"/>
      <c r="H193" s="73"/>
      <c r="I193" s="60">
        <f t="shared" si="242"/>
        <v>2100.0000000000086</v>
      </c>
      <c r="J193" s="61"/>
      <c r="K193" s="61"/>
      <c r="L193" s="61">
        <f t="shared" si="243"/>
        <v>1.4000000000000057</v>
      </c>
      <c r="M193" s="62">
        <f t="shared" si="244"/>
        <v>2100.0000000000086</v>
      </c>
    </row>
    <row r="194" spans="1:13" s="63" customFormat="1">
      <c r="A194" s="57">
        <v>43382</v>
      </c>
      <c r="B194" s="58" t="s">
        <v>407</v>
      </c>
      <c r="C194" s="59">
        <v>1750</v>
      </c>
      <c r="D194" s="58" t="s">
        <v>15</v>
      </c>
      <c r="E194" s="58">
        <v>227</v>
      </c>
      <c r="F194" s="58">
        <v>225.3</v>
      </c>
      <c r="G194" s="73"/>
      <c r="H194" s="73"/>
      <c r="I194" s="60">
        <f t="shared" ref="I194" si="247">(IF(D194="SHORT",E194-F194,IF(D194="LONG",F194-E194)))*C194</f>
        <v>2974.99999999998</v>
      </c>
      <c r="J194" s="61"/>
      <c r="K194" s="61"/>
      <c r="L194" s="61">
        <f t="shared" ref="L194" si="248">(J194+I194+K194)/C194</f>
        <v>1.6999999999999886</v>
      </c>
      <c r="M194" s="62">
        <f t="shared" ref="M194" si="249">L194*C194</f>
        <v>2974.99999999998</v>
      </c>
    </row>
    <row r="195" spans="1:13" s="63" customFormat="1">
      <c r="A195" s="57">
        <v>43382</v>
      </c>
      <c r="B195" s="58" t="s">
        <v>381</v>
      </c>
      <c r="C195" s="59">
        <v>4000</v>
      </c>
      <c r="D195" s="58" t="s">
        <v>15</v>
      </c>
      <c r="E195" s="58">
        <v>108.1</v>
      </c>
      <c r="F195" s="58">
        <v>109.1</v>
      </c>
      <c r="G195" s="73"/>
      <c r="H195" s="73"/>
      <c r="I195" s="60">
        <f t="shared" ref="I195:I197" si="250">(IF(D195="SHORT",E195-F195,IF(D195="LONG",F195-E195)))*C195</f>
        <v>-4000</v>
      </c>
      <c r="J195" s="61"/>
      <c r="K195" s="61"/>
      <c r="L195" s="61">
        <f t="shared" ref="L195:L197" si="251">(J195+I195+K195)/C195</f>
        <v>-1</v>
      </c>
      <c r="M195" s="62">
        <f t="shared" ref="M195:M197" si="252">L195*C195</f>
        <v>-4000</v>
      </c>
    </row>
    <row r="196" spans="1:13" s="32" customFormat="1">
      <c r="A196" s="70">
        <v>43382</v>
      </c>
      <c r="B196" s="71" t="s">
        <v>465</v>
      </c>
      <c r="C196" s="72">
        <v>4000</v>
      </c>
      <c r="D196" s="71" t="s">
        <v>15</v>
      </c>
      <c r="E196" s="71">
        <v>97.35</v>
      </c>
      <c r="F196" s="71">
        <v>96.6</v>
      </c>
      <c r="G196" s="66">
        <v>95.75</v>
      </c>
      <c r="H196" s="66">
        <v>94.85</v>
      </c>
      <c r="I196" s="68">
        <f t="shared" si="250"/>
        <v>3000</v>
      </c>
      <c r="J196" s="67">
        <f t="shared" ref="J196" si="253">(IF(D196="SHORT",IF(G196="",0,F196-G196),IF(D196="LONG",IF(G196="",0,G196-F196))))*C196</f>
        <v>3399.9999999999773</v>
      </c>
      <c r="K196" s="67">
        <f t="shared" ref="K196" si="254">(IF(D196="SHORT",IF(H196="",0,G196-H196),IF(D196="LONG",IF(H196="",0,(H196-G196)))))*C196</f>
        <v>3600.0000000000227</v>
      </c>
      <c r="L196" s="67">
        <f t="shared" si="251"/>
        <v>2.5</v>
      </c>
      <c r="M196" s="69">
        <f t="shared" si="252"/>
        <v>10000</v>
      </c>
    </row>
    <row r="197" spans="1:13" s="63" customFormat="1">
      <c r="A197" s="57">
        <v>43382</v>
      </c>
      <c r="B197" s="58" t="s">
        <v>279</v>
      </c>
      <c r="C197" s="59">
        <v>2500</v>
      </c>
      <c r="D197" s="58" t="s">
        <v>15</v>
      </c>
      <c r="E197" s="58">
        <v>313.14999999999998</v>
      </c>
      <c r="F197" s="58">
        <v>316</v>
      </c>
      <c r="G197" s="73"/>
      <c r="H197" s="73"/>
      <c r="I197" s="60">
        <f t="shared" si="250"/>
        <v>-7125.0000000000564</v>
      </c>
      <c r="J197" s="61"/>
      <c r="K197" s="61"/>
      <c r="L197" s="61">
        <f t="shared" si="251"/>
        <v>-2.8500000000000227</v>
      </c>
      <c r="M197" s="62">
        <f t="shared" si="252"/>
        <v>-7125.0000000000564</v>
      </c>
    </row>
    <row r="198" spans="1:13" s="63" customFormat="1">
      <c r="A198" s="57">
        <v>43381</v>
      </c>
      <c r="B198" s="58" t="s">
        <v>329</v>
      </c>
      <c r="C198" s="59">
        <v>1000</v>
      </c>
      <c r="D198" s="58" t="s">
        <v>15</v>
      </c>
      <c r="E198" s="58">
        <v>634.35</v>
      </c>
      <c r="F198" s="58">
        <v>629.54999999999995</v>
      </c>
      <c r="G198" s="73"/>
      <c r="H198" s="73"/>
      <c r="I198" s="60">
        <f t="shared" ref="I198" si="255">(IF(D198="SHORT",E198-F198,IF(D198="LONG",F198-E198)))*C198</f>
        <v>4800.0000000000682</v>
      </c>
      <c r="J198" s="61"/>
      <c r="K198" s="61"/>
      <c r="L198" s="61">
        <f t="shared" ref="L198" si="256">(J198+I198+K198)/C198</f>
        <v>4.8000000000000682</v>
      </c>
      <c r="M198" s="62">
        <f t="shared" ref="M198" si="257">L198*C198</f>
        <v>4800.0000000000682</v>
      </c>
    </row>
    <row r="199" spans="1:13" s="63" customFormat="1">
      <c r="A199" s="57">
        <v>43378</v>
      </c>
      <c r="B199" s="58" t="s">
        <v>471</v>
      </c>
      <c r="C199" s="59">
        <v>400</v>
      </c>
      <c r="D199" s="58" t="s">
        <v>15</v>
      </c>
      <c r="E199" s="58">
        <v>1175.5999999999999</v>
      </c>
      <c r="F199" s="58">
        <v>1166.75</v>
      </c>
      <c r="G199" s="73">
        <v>1156.25</v>
      </c>
      <c r="H199" s="73"/>
      <c r="I199" s="60">
        <f t="shared" ref="I199:I202" si="258">(IF(D199="SHORT",E199-F199,IF(D199="LONG",F199-E199)))*C199</f>
        <v>3539.9999999999636</v>
      </c>
      <c r="J199" s="61">
        <f t="shared" ref="J199:J202" si="259">(IF(D199="SHORT",IF(G199="",0,F199-G199),IF(D199="LONG",IF(G199="",0,G199-F199))))*C199</f>
        <v>4200</v>
      </c>
      <c r="K199" s="61"/>
      <c r="L199" s="61">
        <f t="shared" ref="L199:L202" si="260">(J199+I199+K199)/C199</f>
        <v>19.349999999999909</v>
      </c>
      <c r="M199" s="62">
        <f t="shared" ref="M199:M202" si="261">L199*C199</f>
        <v>7739.9999999999636</v>
      </c>
    </row>
    <row r="200" spans="1:13" s="63" customFormat="1">
      <c r="A200" s="57">
        <v>43378</v>
      </c>
      <c r="B200" s="58" t="s">
        <v>352</v>
      </c>
      <c r="C200" s="59">
        <v>800</v>
      </c>
      <c r="D200" s="58" t="s">
        <v>15</v>
      </c>
      <c r="E200" s="58">
        <v>476.25</v>
      </c>
      <c r="F200" s="58">
        <v>473.15</v>
      </c>
      <c r="G200" s="73">
        <v>468.9</v>
      </c>
      <c r="H200" s="73"/>
      <c r="I200" s="60">
        <f t="shared" si="258"/>
        <v>2480.0000000000182</v>
      </c>
      <c r="J200" s="61">
        <f t="shared" si="259"/>
        <v>3400</v>
      </c>
      <c r="K200" s="61"/>
      <c r="L200" s="61">
        <f t="shared" si="260"/>
        <v>7.3500000000000227</v>
      </c>
      <c r="M200" s="62">
        <f t="shared" si="261"/>
        <v>5880.0000000000182</v>
      </c>
    </row>
    <row r="201" spans="1:13" s="63" customFormat="1">
      <c r="A201" s="57">
        <v>43378</v>
      </c>
      <c r="B201" s="58" t="s">
        <v>463</v>
      </c>
      <c r="C201" s="59">
        <v>6000</v>
      </c>
      <c r="D201" s="58" t="s">
        <v>15</v>
      </c>
      <c r="E201" s="58">
        <v>77.5</v>
      </c>
      <c r="F201" s="58">
        <v>77</v>
      </c>
      <c r="G201" s="73"/>
      <c r="H201" s="73"/>
      <c r="I201" s="60">
        <f t="shared" si="258"/>
        <v>3000</v>
      </c>
      <c r="J201" s="61"/>
      <c r="K201" s="61"/>
      <c r="L201" s="61">
        <f t="shared" si="260"/>
        <v>0.5</v>
      </c>
      <c r="M201" s="62">
        <f t="shared" si="261"/>
        <v>3000</v>
      </c>
    </row>
    <row r="202" spans="1:13" s="32" customFormat="1">
      <c r="A202" s="70">
        <v>43378</v>
      </c>
      <c r="B202" s="71" t="s">
        <v>446</v>
      </c>
      <c r="C202" s="72">
        <v>700</v>
      </c>
      <c r="D202" s="71" t="s">
        <v>15</v>
      </c>
      <c r="E202" s="71">
        <v>731.85</v>
      </c>
      <c r="F202" s="71">
        <v>726.35</v>
      </c>
      <c r="G202" s="66">
        <v>719.8</v>
      </c>
      <c r="H202" s="66">
        <v>713.3</v>
      </c>
      <c r="I202" s="68">
        <f t="shared" si="258"/>
        <v>3850</v>
      </c>
      <c r="J202" s="67">
        <f t="shared" si="259"/>
        <v>4585.0000000000473</v>
      </c>
      <c r="K202" s="67">
        <f t="shared" ref="K202" si="262">(IF(D202="SHORT",IF(H202="",0,G202-H202),IF(D202="LONG",IF(H202="",0,(H202-G202)))))*C202</f>
        <v>4550</v>
      </c>
      <c r="L202" s="67">
        <f t="shared" si="260"/>
        <v>18.550000000000068</v>
      </c>
      <c r="M202" s="69">
        <f t="shared" si="261"/>
        <v>12985.000000000047</v>
      </c>
    </row>
    <row r="203" spans="1:13" s="63" customFormat="1">
      <c r="A203" s="57">
        <v>43377</v>
      </c>
      <c r="B203" s="58" t="s">
        <v>427</v>
      </c>
      <c r="C203" s="59">
        <v>4500</v>
      </c>
      <c r="D203" s="58" t="s">
        <v>15</v>
      </c>
      <c r="E203" s="58">
        <v>99.75</v>
      </c>
      <c r="F203" s="58">
        <v>99</v>
      </c>
      <c r="G203" s="73">
        <v>98.1</v>
      </c>
      <c r="H203" s="73"/>
      <c r="I203" s="60">
        <f t="shared" ref="I203:I205" si="263">(IF(D203="SHORT",E203-F203,IF(D203="LONG",F203-E203)))*C203</f>
        <v>3375</v>
      </c>
      <c r="J203" s="61">
        <f t="shared" ref="J203:J205" si="264">(IF(D203="SHORT",IF(G203="",0,F203-G203),IF(D203="LONG",IF(G203="",0,G203-F203))))*C203</f>
        <v>4050.0000000000255</v>
      </c>
      <c r="K203" s="61"/>
      <c r="L203" s="61">
        <f t="shared" ref="L203:L205" si="265">(J203+I203+K203)/C203</f>
        <v>1.6500000000000057</v>
      </c>
      <c r="M203" s="62">
        <f t="shared" ref="M203:M205" si="266">L203*C203</f>
        <v>7425.0000000000255</v>
      </c>
    </row>
    <row r="204" spans="1:13" s="63" customFormat="1">
      <c r="A204" s="57">
        <v>43377</v>
      </c>
      <c r="B204" s="58" t="s">
        <v>446</v>
      </c>
      <c r="C204" s="59">
        <v>700</v>
      </c>
      <c r="D204" s="58" t="s">
        <v>15</v>
      </c>
      <c r="E204" s="58">
        <v>734.05</v>
      </c>
      <c r="F204" s="58">
        <v>728.5</v>
      </c>
      <c r="G204" s="73"/>
      <c r="H204" s="73"/>
      <c r="I204" s="60">
        <f t="shared" si="263"/>
        <v>3884.9999999999682</v>
      </c>
      <c r="J204" s="61"/>
      <c r="K204" s="61"/>
      <c r="L204" s="61">
        <f t="shared" si="265"/>
        <v>5.5499999999999545</v>
      </c>
      <c r="M204" s="62">
        <f t="shared" si="266"/>
        <v>3884.9999999999682</v>
      </c>
    </row>
    <row r="205" spans="1:13" s="32" customFormat="1">
      <c r="A205" s="70">
        <v>43377</v>
      </c>
      <c r="B205" s="71" t="s">
        <v>334</v>
      </c>
      <c r="C205" s="72">
        <v>1200</v>
      </c>
      <c r="D205" s="71" t="s">
        <v>15</v>
      </c>
      <c r="E205" s="71">
        <v>393.25</v>
      </c>
      <c r="F205" s="71">
        <v>390.3</v>
      </c>
      <c r="G205" s="66">
        <v>386.75</v>
      </c>
      <c r="H205" s="66">
        <v>383.3</v>
      </c>
      <c r="I205" s="68">
        <f t="shared" si="263"/>
        <v>3539.9999999999864</v>
      </c>
      <c r="J205" s="67">
        <f t="shared" si="264"/>
        <v>4260.0000000000136</v>
      </c>
      <c r="K205" s="67">
        <f t="shared" ref="K205" si="267">(IF(D205="SHORT",IF(H205="",0,G205-H205),IF(D205="LONG",IF(H205="",0,(H205-G205)))))*C205</f>
        <v>4139.9999999999864</v>
      </c>
      <c r="L205" s="67">
        <f t="shared" si="265"/>
        <v>9.9499999999999886</v>
      </c>
      <c r="M205" s="69">
        <f t="shared" si="266"/>
        <v>11939.999999999985</v>
      </c>
    </row>
    <row r="206" spans="1:13" s="63" customFormat="1">
      <c r="A206" s="57">
        <v>43376</v>
      </c>
      <c r="B206" s="58" t="s">
        <v>200</v>
      </c>
      <c r="C206" s="59">
        <v>1500</v>
      </c>
      <c r="D206" s="58" t="s">
        <v>15</v>
      </c>
      <c r="E206" s="58">
        <v>435.25</v>
      </c>
      <c r="F206" s="58">
        <v>431.9</v>
      </c>
      <c r="G206" s="73"/>
      <c r="H206" s="73"/>
      <c r="I206" s="60">
        <f t="shared" ref="I206:I207" si="268">(IF(D206="SHORT",E206-F206,IF(D206="LONG",F206-E206)))*C206</f>
        <v>5025.0000000000346</v>
      </c>
      <c r="J206" s="61"/>
      <c r="K206" s="61"/>
      <c r="L206" s="61">
        <f t="shared" ref="L206:L207" si="269">(J206+I206+K206)/C206</f>
        <v>3.3500000000000232</v>
      </c>
      <c r="M206" s="62">
        <f t="shared" ref="M206:M207" si="270">L206*C206</f>
        <v>5025.0000000000346</v>
      </c>
    </row>
    <row r="207" spans="1:13" s="63" customFormat="1">
      <c r="A207" s="57">
        <v>43376</v>
      </c>
      <c r="B207" s="58" t="s">
        <v>422</v>
      </c>
      <c r="C207" s="59">
        <v>4000</v>
      </c>
      <c r="D207" s="58" t="s">
        <v>15</v>
      </c>
      <c r="E207" s="58">
        <v>191.6</v>
      </c>
      <c r="F207" s="58">
        <v>190.15</v>
      </c>
      <c r="G207" s="73"/>
      <c r="H207" s="73"/>
      <c r="I207" s="60">
        <f t="shared" si="268"/>
        <v>5799.9999999999545</v>
      </c>
      <c r="J207" s="61"/>
      <c r="K207" s="61"/>
      <c r="L207" s="61">
        <f t="shared" si="269"/>
        <v>1.4499999999999886</v>
      </c>
      <c r="M207" s="62">
        <f t="shared" si="270"/>
        <v>5799.9999999999545</v>
      </c>
    </row>
    <row r="208" spans="1:13" s="63" customFormat="1">
      <c r="A208" s="57">
        <v>43374</v>
      </c>
      <c r="B208" s="58" t="s">
        <v>501</v>
      </c>
      <c r="C208" s="59">
        <v>2500</v>
      </c>
      <c r="D208" s="58" t="s">
        <v>15</v>
      </c>
      <c r="E208" s="58">
        <v>223.1</v>
      </c>
      <c r="F208" s="58">
        <v>221.4</v>
      </c>
      <c r="G208" s="73">
        <v>219.4</v>
      </c>
      <c r="H208" s="73"/>
      <c r="I208" s="60">
        <f t="shared" ref="I208:I210" si="271">(IF(D208="SHORT",E208-F208,IF(D208="LONG",F208-E208)))*C208</f>
        <v>4249.9999999999718</v>
      </c>
      <c r="J208" s="61">
        <f t="shared" ref="J208:J210" si="272">(IF(D208="SHORT",IF(G208="",0,F208-G208),IF(D208="LONG",IF(G208="",0,G208-F208))))*C208</f>
        <v>5000</v>
      </c>
      <c r="K208" s="61"/>
      <c r="L208" s="61">
        <f t="shared" ref="L208:L210" si="273">(J208+I208+K208)/C208</f>
        <v>3.6999999999999882</v>
      </c>
      <c r="M208" s="62">
        <f t="shared" ref="M208:M210" si="274">L208*C208</f>
        <v>9249.9999999999709</v>
      </c>
    </row>
    <row r="209" spans="1:13" s="32" customFormat="1">
      <c r="A209" s="70">
        <v>43374</v>
      </c>
      <c r="B209" s="71" t="s">
        <v>421</v>
      </c>
      <c r="C209" s="72">
        <v>1200</v>
      </c>
      <c r="D209" s="71" t="s">
        <v>15</v>
      </c>
      <c r="E209" s="71">
        <v>605.79999999999995</v>
      </c>
      <c r="F209" s="71">
        <v>601.25</v>
      </c>
      <c r="G209" s="66">
        <v>595.79999999999995</v>
      </c>
      <c r="H209" s="66">
        <v>590.45000000000005</v>
      </c>
      <c r="I209" s="68">
        <f t="shared" si="271"/>
        <v>5459.9999999999454</v>
      </c>
      <c r="J209" s="67">
        <f t="shared" si="272"/>
        <v>6540.0000000000546</v>
      </c>
      <c r="K209" s="67">
        <f t="shared" ref="K209:K210" si="275">(IF(D209="SHORT",IF(H209="",0,G209-H209),IF(D209="LONG",IF(H209="",0,(H209-G209)))))*C209</f>
        <v>6419.9999999998909</v>
      </c>
      <c r="L209" s="67">
        <f t="shared" si="273"/>
        <v>15.349999999999909</v>
      </c>
      <c r="M209" s="69">
        <f t="shared" si="274"/>
        <v>18419.999999999891</v>
      </c>
    </row>
    <row r="210" spans="1:13" s="32" customFormat="1">
      <c r="A210" s="70">
        <v>43374</v>
      </c>
      <c r="B210" s="71" t="s">
        <v>486</v>
      </c>
      <c r="C210" s="72">
        <v>1600</v>
      </c>
      <c r="D210" s="71" t="s">
        <v>15</v>
      </c>
      <c r="E210" s="71">
        <v>251.75</v>
      </c>
      <c r="F210" s="71">
        <v>249.85</v>
      </c>
      <c r="G210" s="66">
        <v>247.6</v>
      </c>
      <c r="H210" s="66">
        <v>245.35</v>
      </c>
      <c r="I210" s="68">
        <f t="shared" si="271"/>
        <v>3040.0000000000091</v>
      </c>
      <c r="J210" s="67">
        <f t="shared" si="272"/>
        <v>3600</v>
      </c>
      <c r="K210" s="67">
        <f t="shared" si="275"/>
        <v>3600</v>
      </c>
      <c r="L210" s="67">
        <f t="shared" si="273"/>
        <v>6.4000000000000057</v>
      </c>
      <c r="M210" s="69">
        <f t="shared" si="274"/>
        <v>10240.000000000009</v>
      </c>
    </row>
    <row r="211" spans="1:13" ht="15" customHeight="1">
      <c r="A211" s="83"/>
      <c r="B211" s="84"/>
      <c r="C211" s="84"/>
      <c r="D211" s="84"/>
      <c r="E211" s="84"/>
      <c r="F211" s="84"/>
      <c r="G211" s="84"/>
      <c r="H211" s="84"/>
      <c r="I211" s="85"/>
      <c r="J211" s="86"/>
      <c r="K211" s="87"/>
      <c r="L211" s="88"/>
      <c r="M211" s="84"/>
    </row>
    <row r="212" spans="1:13" s="63" customFormat="1">
      <c r="A212" s="57">
        <v>43371</v>
      </c>
      <c r="B212" s="58" t="s">
        <v>422</v>
      </c>
      <c r="C212" s="59">
        <v>4000</v>
      </c>
      <c r="D212" s="58" t="s">
        <v>15</v>
      </c>
      <c r="E212" s="58">
        <v>194.4</v>
      </c>
      <c r="F212" s="58">
        <v>196.15</v>
      </c>
      <c r="G212" s="73"/>
      <c r="H212" s="73"/>
      <c r="I212" s="60">
        <f t="shared" ref="I212:I215" si="276">(IF(D212="SHORT",E212-F212,IF(D212="LONG",F212-E212)))*C212</f>
        <v>-7000</v>
      </c>
      <c r="J212" s="61"/>
      <c r="K212" s="61"/>
      <c r="L212" s="61">
        <f t="shared" ref="L212:L215" si="277">(J212+I212+K212)/C212</f>
        <v>-1.75</v>
      </c>
      <c r="M212" s="62">
        <f t="shared" ref="M212:M215" si="278">L212*C212</f>
        <v>-7000</v>
      </c>
    </row>
    <row r="213" spans="1:13" s="63" customFormat="1">
      <c r="A213" s="57">
        <v>43371</v>
      </c>
      <c r="B213" s="58" t="s">
        <v>407</v>
      </c>
      <c r="C213" s="59">
        <v>1750</v>
      </c>
      <c r="D213" s="58" t="s">
        <v>14</v>
      </c>
      <c r="E213" s="58">
        <v>191.95</v>
      </c>
      <c r="F213" s="58">
        <v>190.2</v>
      </c>
      <c r="G213" s="73"/>
      <c r="H213" s="73"/>
      <c r="I213" s="60">
        <f t="shared" si="276"/>
        <v>-3062.5</v>
      </c>
      <c r="J213" s="61"/>
      <c r="K213" s="61"/>
      <c r="L213" s="61">
        <f t="shared" si="277"/>
        <v>-1.75</v>
      </c>
      <c r="M213" s="62">
        <f t="shared" si="278"/>
        <v>-3062.5</v>
      </c>
    </row>
    <row r="214" spans="1:13" s="63" customFormat="1">
      <c r="A214" s="57">
        <v>43371</v>
      </c>
      <c r="B214" s="58" t="s">
        <v>334</v>
      </c>
      <c r="C214" s="59">
        <v>1200</v>
      </c>
      <c r="D214" s="58" t="s">
        <v>15</v>
      </c>
      <c r="E214" s="58">
        <v>412.8</v>
      </c>
      <c r="F214" s="58">
        <v>409.7</v>
      </c>
      <c r="G214" s="73"/>
      <c r="H214" s="73"/>
      <c r="I214" s="60">
        <f t="shared" si="276"/>
        <v>3720.0000000000273</v>
      </c>
      <c r="J214" s="61"/>
      <c r="K214" s="61"/>
      <c r="L214" s="61">
        <f t="shared" si="277"/>
        <v>3.1000000000000227</v>
      </c>
      <c r="M214" s="62">
        <f t="shared" si="278"/>
        <v>3720.0000000000273</v>
      </c>
    </row>
    <row r="215" spans="1:13" s="32" customFormat="1">
      <c r="A215" s="70">
        <v>43371</v>
      </c>
      <c r="B215" s="71" t="s">
        <v>34</v>
      </c>
      <c r="C215" s="72">
        <v>1200</v>
      </c>
      <c r="D215" s="71" t="s">
        <v>15</v>
      </c>
      <c r="E215" s="71">
        <v>678.1</v>
      </c>
      <c r="F215" s="71">
        <v>673</v>
      </c>
      <c r="G215" s="66">
        <v>666.95</v>
      </c>
      <c r="H215" s="66">
        <v>660.95</v>
      </c>
      <c r="I215" s="68">
        <f t="shared" si="276"/>
        <v>6120.0000000000273</v>
      </c>
      <c r="J215" s="67">
        <f t="shared" ref="J215" si="279">(IF(D215="SHORT",IF(G215="",0,F215-G215),IF(D215="LONG",IF(G215="",0,G215-F215))))*C215</f>
        <v>7259.9999999999454</v>
      </c>
      <c r="K215" s="67">
        <f t="shared" ref="K215" si="280">(IF(D215="SHORT",IF(H215="",0,G215-H215),IF(D215="LONG",IF(H215="",0,(H215-G215)))))*C215</f>
        <v>7200</v>
      </c>
      <c r="L215" s="67">
        <f t="shared" si="277"/>
        <v>17.149999999999977</v>
      </c>
      <c r="M215" s="69">
        <f t="shared" si="278"/>
        <v>20579.999999999971</v>
      </c>
    </row>
    <row r="216" spans="1:13" s="63" customFormat="1">
      <c r="A216" s="57">
        <v>43370</v>
      </c>
      <c r="B216" s="58" t="s">
        <v>423</v>
      </c>
      <c r="C216" s="59">
        <v>2600</v>
      </c>
      <c r="D216" s="58" t="s">
        <v>15</v>
      </c>
      <c r="E216" s="58">
        <v>337.3</v>
      </c>
      <c r="F216" s="58">
        <v>334.75</v>
      </c>
      <c r="G216" s="73"/>
      <c r="H216" s="73"/>
      <c r="I216" s="60">
        <f t="shared" ref="I216:I219" si="281">(IF(D216="SHORT",E216-F216,IF(D216="LONG",F216-E216)))*C216</f>
        <v>6630.0000000000291</v>
      </c>
      <c r="J216" s="61"/>
      <c r="K216" s="61"/>
      <c r="L216" s="61">
        <f t="shared" ref="L216:L219" si="282">(J216+I216+K216)/C216</f>
        <v>2.5500000000000114</v>
      </c>
      <c r="M216" s="62">
        <f t="shared" ref="M216:M219" si="283">L216*C216</f>
        <v>6630.0000000000291</v>
      </c>
    </row>
    <row r="217" spans="1:13" s="63" customFormat="1">
      <c r="A217" s="57">
        <v>43370</v>
      </c>
      <c r="B217" s="58" t="s">
        <v>444</v>
      </c>
      <c r="C217" s="59">
        <v>2667</v>
      </c>
      <c r="D217" s="58" t="s">
        <v>15</v>
      </c>
      <c r="E217" s="58">
        <v>376.85</v>
      </c>
      <c r="F217" s="58">
        <v>380.25</v>
      </c>
      <c r="G217" s="73"/>
      <c r="H217" s="73"/>
      <c r="I217" s="60">
        <f t="shared" si="281"/>
        <v>-9067.7999999999392</v>
      </c>
      <c r="J217" s="61"/>
      <c r="K217" s="61"/>
      <c r="L217" s="61">
        <f t="shared" si="282"/>
        <v>-3.3999999999999773</v>
      </c>
      <c r="M217" s="62">
        <f t="shared" si="283"/>
        <v>-9067.7999999999392</v>
      </c>
    </row>
    <row r="218" spans="1:13" s="63" customFormat="1">
      <c r="A218" s="57">
        <v>43370</v>
      </c>
      <c r="B218" s="58" t="s">
        <v>315</v>
      </c>
      <c r="C218" s="59">
        <v>3200</v>
      </c>
      <c r="D218" s="58" t="s">
        <v>15</v>
      </c>
      <c r="E218" s="58">
        <v>303.2</v>
      </c>
      <c r="F218" s="58">
        <v>300.89999999999998</v>
      </c>
      <c r="G218" s="73"/>
      <c r="H218" s="73"/>
      <c r="I218" s="60">
        <f t="shared" si="281"/>
        <v>7360.0000000000364</v>
      </c>
      <c r="J218" s="61"/>
      <c r="K218" s="61"/>
      <c r="L218" s="61">
        <f t="shared" si="282"/>
        <v>2.3000000000000114</v>
      </c>
      <c r="M218" s="62">
        <f t="shared" si="283"/>
        <v>7360.0000000000364</v>
      </c>
    </row>
    <row r="219" spans="1:13" s="32" customFormat="1">
      <c r="A219" s="70">
        <v>43370</v>
      </c>
      <c r="B219" s="71" t="s">
        <v>390</v>
      </c>
      <c r="C219" s="72">
        <v>1000</v>
      </c>
      <c r="D219" s="71" t="s">
        <v>15</v>
      </c>
      <c r="E219" s="71">
        <v>636.5</v>
      </c>
      <c r="F219" s="71">
        <v>631.75</v>
      </c>
      <c r="G219" s="66">
        <v>626</v>
      </c>
      <c r="H219" s="66">
        <v>620.4</v>
      </c>
      <c r="I219" s="68">
        <f t="shared" si="281"/>
        <v>4750</v>
      </c>
      <c r="J219" s="67">
        <f t="shared" ref="J219" si="284">(IF(D219="SHORT",IF(G219="",0,F219-G219),IF(D219="LONG",IF(G219="",0,G219-F219))))*C219</f>
        <v>5750</v>
      </c>
      <c r="K219" s="67">
        <f t="shared" ref="K219" si="285">(IF(D219="SHORT",IF(H219="",0,G219-H219),IF(D219="LONG",IF(H219="",0,(H219-G219)))))*C219</f>
        <v>5600.0000000000227</v>
      </c>
      <c r="L219" s="67">
        <f t="shared" si="282"/>
        <v>16.100000000000023</v>
      </c>
      <c r="M219" s="69">
        <f t="shared" si="283"/>
        <v>16100.000000000022</v>
      </c>
    </row>
    <row r="220" spans="1:13" s="63" customFormat="1">
      <c r="A220" s="57">
        <v>43369</v>
      </c>
      <c r="B220" s="58" t="s">
        <v>166</v>
      </c>
      <c r="C220" s="59">
        <v>1000</v>
      </c>
      <c r="D220" s="58" t="s">
        <v>15</v>
      </c>
      <c r="E220" s="58">
        <v>647.29999999999995</v>
      </c>
      <c r="F220" s="58">
        <v>642.4</v>
      </c>
      <c r="G220" s="73">
        <v>636.65</v>
      </c>
      <c r="H220" s="73"/>
      <c r="I220" s="60">
        <f t="shared" ref="I220:I222" si="286">(IF(D220="SHORT",E220-F220,IF(D220="LONG",F220-E220)))*C220</f>
        <v>4899.9999999999773</v>
      </c>
      <c r="J220" s="61">
        <f t="shared" ref="J220:J221" si="287">(IF(D220="SHORT",IF(G220="",0,F220-G220),IF(D220="LONG",IF(G220="",0,G220-F220))))*C220</f>
        <v>5750</v>
      </c>
      <c r="K220" s="61"/>
      <c r="L220" s="61">
        <f t="shared" ref="L220:L222" si="288">(J220+I220+K220)/C220</f>
        <v>10.649999999999979</v>
      </c>
      <c r="M220" s="62">
        <f t="shared" ref="M220:M222" si="289">L220*C220</f>
        <v>10649.999999999978</v>
      </c>
    </row>
    <row r="221" spans="1:13" s="63" customFormat="1">
      <c r="A221" s="57">
        <v>43369</v>
      </c>
      <c r="B221" s="58" t="s">
        <v>398</v>
      </c>
      <c r="C221" s="59">
        <v>1400</v>
      </c>
      <c r="D221" s="58" t="s">
        <v>14</v>
      </c>
      <c r="E221" s="58">
        <v>504.3</v>
      </c>
      <c r="F221" s="58">
        <v>508.05</v>
      </c>
      <c r="G221" s="73">
        <v>512.65</v>
      </c>
      <c r="H221" s="73"/>
      <c r="I221" s="60">
        <f t="shared" si="286"/>
        <v>5250</v>
      </c>
      <c r="J221" s="61">
        <f t="shared" si="287"/>
        <v>6439.9999999999527</v>
      </c>
      <c r="K221" s="61"/>
      <c r="L221" s="61">
        <f t="shared" si="288"/>
        <v>8.3499999999999659</v>
      </c>
      <c r="M221" s="62">
        <f t="shared" si="289"/>
        <v>11689.999999999953</v>
      </c>
    </row>
    <row r="222" spans="1:13" s="63" customFormat="1">
      <c r="A222" s="57">
        <v>43369</v>
      </c>
      <c r="B222" s="58" t="s">
        <v>500</v>
      </c>
      <c r="C222" s="59">
        <v>2250</v>
      </c>
      <c r="D222" s="58" t="s">
        <v>14</v>
      </c>
      <c r="E222" s="58">
        <v>229.2</v>
      </c>
      <c r="F222" s="58">
        <v>230.9</v>
      </c>
      <c r="G222" s="73"/>
      <c r="H222" s="73"/>
      <c r="I222" s="60">
        <f t="shared" si="286"/>
        <v>3825.0000000000382</v>
      </c>
      <c r="J222" s="61"/>
      <c r="K222" s="61"/>
      <c r="L222" s="61">
        <f t="shared" si="288"/>
        <v>1.7000000000000171</v>
      </c>
      <c r="M222" s="62">
        <f t="shared" si="289"/>
        <v>3825.0000000000382</v>
      </c>
    </row>
    <row r="223" spans="1:13" s="63" customFormat="1">
      <c r="A223" s="57">
        <v>43368</v>
      </c>
      <c r="B223" s="58" t="s">
        <v>415</v>
      </c>
      <c r="C223" s="59">
        <v>1750</v>
      </c>
      <c r="D223" s="58" t="s">
        <v>15</v>
      </c>
      <c r="E223" s="58">
        <v>230</v>
      </c>
      <c r="F223" s="58">
        <v>228.25</v>
      </c>
      <c r="G223" s="73"/>
      <c r="H223" s="73"/>
      <c r="I223" s="60">
        <f t="shared" ref="I223:I246" si="290">(IF(D223="SHORT",E223-F223,IF(D223="LONG",F223-E223)))*C223</f>
        <v>3062.5</v>
      </c>
      <c r="J223" s="61">
        <f t="shared" ref="J223:J227" si="291">(IF(D223="SHORT",IF(G223="",0,F223-G223),IF(D223="LONG",IF(G223="",0,G223-F223))))*C223</f>
        <v>0</v>
      </c>
      <c r="K223" s="61"/>
      <c r="L223" s="61">
        <f t="shared" ref="L223:L246" si="292">(J223+I223+K223)/C223</f>
        <v>1.75</v>
      </c>
      <c r="M223" s="62">
        <f t="shared" ref="M223:M246" si="293">L223*C223</f>
        <v>3062.5</v>
      </c>
    </row>
    <row r="224" spans="1:13" s="63" customFormat="1">
      <c r="A224" s="57">
        <v>43368</v>
      </c>
      <c r="B224" s="58" t="s">
        <v>438</v>
      </c>
      <c r="C224" s="59">
        <v>1500</v>
      </c>
      <c r="D224" s="58" t="s">
        <v>14</v>
      </c>
      <c r="E224" s="58">
        <v>275.05</v>
      </c>
      <c r="F224" s="58">
        <v>277.10000000000002</v>
      </c>
      <c r="G224" s="73">
        <v>279.60000000000002</v>
      </c>
      <c r="H224" s="73"/>
      <c r="I224" s="60">
        <f t="shared" si="290"/>
        <v>3075.0000000000173</v>
      </c>
      <c r="J224" s="61">
        <f t="shared" si="291"/>
        <v>3750</v>
      </c>
      <c r="K224" s="61"/>
      <c r="L224" s="61">
        <f t="shared" si="292"/>
        <v>4.5500000000000114</v>
      </c>
      <c r="M224" s="62">
        <f t="shared" si="293"/>
        <v>6825.0000000000173</v>
      </c>
    </row>
    <row r="225" spans="1:13" s="63" customFormat="1">
      <c r="A225" s="57">
        <v>43368</v>
      </c>
      <c r="B225" s="58" t="s">
        <v>448</v>
      </c>
      <c r="C225" s="59">
        <v>6000</v>
      </c>
      <c r="D225" s="58" t="s">
        <v>14</v>
      </c>
      <c r="E225" s="58">
        <v>100.25</v>
      </c>
      <c r="F225" s="58">
        <v>99.3</v>
      </c>
      <c r="G225" s="73"/>
      <c r="H225" s="73"/>
      <c r="I225" s="60">
        <f t="shared" si="290"/>
        <v>-5700.0000000000173</v>
      </c>
      <c r="J225" s="61"/>
      <c r="K225" s="61"/>
      <c r="L225" s="61">
        <f t="shared" si="292"/>
        <v>-0.95000000000000284</v>
      </c>
      <c r="M225" s="62">
        <f t="shared" si="293"/>
        <v>-5700.0000000000173</v>
      </c>
    </row>
    <row r="226" spans="1:13" s="63" customFormat="1">
      <c r="A226" s="57">
        <v>43367</v>
      </c>
      <c r="B226" s="58" t="s">
        <v>356</v>
      </c>
      <c r="C226" s="59">
        <v>3000</v>
      </c>
      <c r="D226" s="58" t="s">
        <v>15</v>
      </c>
      <c r="E226" s="58">
        <v>409.35</v>
      </c>
      <c r="F226" s="58">
        <v>406.25</v>
      </c>
      <c r="G226" s="73"/>
      <c r="H226" s="73"/>
      <c r="I226" s="60">
        <f t="shared" si="290"/>
        <v>9300.0000000000691</v>
      </c>
      <c r="J226" s="61"/>
      <c r="K226" s="61"/>
      <c r="L226" s="61">
        <f t="shared" si="292"/>
        <v>3.1000000000000232</v>
      </c>
      <c r="M226" s="62">
        <f t="shared" si="293"/>
        <v>9300.0000000000691</v>
      </c>
    </row>
    <row r="227" spans="1:13" s="32" customFormat="1">
      <c r="A227" s="70">
        <v>43367</v>
      </c>
      <c r="B227" s="71" t="s">
        <v>380</v>
      </c>
      <c r="C227" s="72">
        <v>1250</v>
      </c>
      <c r="D227" s="71" t="s">
        <v>15</v>
      </c>
      <c r="E227" s="71">
        <v>284.45</v>
      </c>
      <c r="F227" s="71">
        <v>282.3</v>
      </c>
      <c r="G227" s="66">
        <v>279.75</v>
      </c>
      <c r="H227" s="66">
        <v>277.25</v>
      </c>
      <c r="I227" s="68">
        <f t="shared" si="290"/>
        <v>2687.4999999999718</v>
      </c>
      <c r="J227" s="67">
        <f t="shared" si="291"/>
        <v>3187.5000000000141</v>
      </c>
      <c r="K227" s="67">
        <f t="shared" ref="K227" si="294">(IF(D227="SHORT",IF(H227="",0,G227-H227),IF(D227="LONG",IF(H227="",0,(H227-G227)))))*C227</f>
        <v>3125</v>
      </c>
      <c r="L227" s="67">
        <f t="shared" si="292"/>
        <v>7.1999999999999886</v>
      </c>
      <c r="M227" s="69">
        <f t="shared" si="293"/>
        <v>8999.9999999999854</v>
      </c>
    </row>
    <row r="228" spans="1:13" s="63" customFormat="1">
      <c r="A228" s="57">
        <v>43367</v>
      </c>
      <c r="B228" s="58" t="s">
        <v>453</v>
      </c>
      <c r="C228" s="59">
        <v>750</v>
      </c>
      <c r="D228" s="58" t="s">
        <v>15</v>
      </c>
      <c r="E228" s="58">
        <v>1027.45</v>
      </c>
      <c r="F228" s="58">
        <v>1019.7</v>
      </c>
      <c r="G228" s="73"/>
      <c r="H228" s="73"/>
      <c r="I228" s="60">
        <f t="shared" si="290"/>
        <v>5812.5</v>
      </c>
      <c r="J228" s="61"/>
      <c r="K228" s="61"/>
      <c r="L228" s="61">
        <f t="shared" si="292"/>
        <v>7.75</v>
      </c>
      <c r="M228" s="62">
        <f t="shared" si="293"/>
        <v>5812.5</v>
      </c>
    </row>
    <row r="229" spans="1:13" s="63" customFormat="1">
      <c r="A229" s="57">
        <v>43364</v>
      </c>
      <c r="B229" s="58" t="s">
        <v>485</v>
      </c>
      <c r="C229" s="59">
        <v>4000</v>
      </c>
      <c r="D229" s="58" t="s">
        <v>14</v>
      </c>
      <c r="E229" s="58">
        <v>237.4</v>
      </c>
      <c r="F229" s="58">
        <v>239.15</v>
      </c>
      <c r="G229" s="73"/>
      <c r="H229" s="73"/>
      <c r="I229" s="60">
        <f t="shared" si="290"/>
        <v>7000</v>
      </c>
      <c r="J229" s="61"/>
      <c r="K229" s="61"/>
      <c r="L229" s="61">
        <f t="shared" si="292"/>
        <v>1.75</v>
      </c>
      <c r="M229" s="62">
        <f t="shared" si="293"/>
        <v>7000</v>
      </c>
    </row>
    <row r="230" spans="1:13" s="63" customFormat="1">
      <c r="A230" s="57">
        <v>43364</v>
      </c>
      <c r="B230" s="58" t="s">
        <v>200</v>
      </c>
      <c r="C230" s="59">
        <v>1500</v>
      </c>
      <c r="D230" s="58" t="s">
        <v>14</v>
      </c>
      <c r="E230" s="58">
        <v>458.3</v>
      </c>
      <c r="F230" s="58">
        <v>461.7</v>
      </c>
      <c r="G230" s="73"/>
      <c r="H230" s="73"/>
      <c r="I230" s="60">
        <f t="shared" si="290"/>
        <v>5099.9999999999654</v>
      </c>
      <c r="J230" s="61"/>
      <c r="K230" s="61"/>
      <c r="L230" s="61">
        <f t="shared" si="292"/>
        <v>3.3999999999999768</v>
      </c>
      <c r="M230" s="62">
        <f t="shared" si="293"/>
        <v>5099.9999999999654</v>
      </c>
    </row>
    <row r="231" spans="1:13" s="63" customFormat="1">
      <c r="A231" s="57">
        <v>43364</v>
      </c>
      <c r="B231" s="58" t="s">
        <v>466</v>
      </c>
      <c r="C231" s="59">
        <v>2250</v>
      </c>
      <c r="D231" s="58" t="s">
        <v>15</v>
      </c>
      <c r="E231" s="58">
        <v>239.1</v>
      </c>
      <c r="F231" s="58">
        <v>237.3</v>
      </c>
      <c r="G231" s="73"/>
      <c r="H231" s="73"/>
      <c r="I231" s="60">
        <f t="shared" si="290"/>
        <v>4049.9999999999618</v>
      </c>
      <c r="J231" s="61"/>
      <c r="K231" s="61"/>
      <c r="L231" s="61">
        <f t="shared" si="292"/>
        <v>1.7999999999999829</v>
      </c>
      <c r="M231" s="62">
        <f t="shared" si="293"/>
        <v>4049.9999999999618</v>
      </c>
    </row>
    <row r="232" spans="1:13" s="63" customFormat="1">
      <c r="A232" s="57">
        <v>43362</v>
      </c>
      <c r="B232" s="58" t="s">
        <v>487</v>
      </c>
      <c r="C232" s="59">
        <v>3500</v>
      </c>
      <c r="D232" s="58" t="s">
        <v>14</v>
      </c>
      <c r="E232" s="58">
        <v>239</v>
      </c>
      <c r="F232" s="58">
        <v>239.75</v>
      </c>
      <c r="G232" s="73">
        <v>241</v>
      </c>
      <c r="H232" s="73"/>
      <c r="I232" s="60">
        <f t="shared" si="290"/>
        <v>2625</v>
      </c>
      <c r="J232" s="61">
        <f t="shared" ref="J232" si="295">(IF(D232="SHORT",IF(G232="",0,F232-G232),IF(D232="LONG",IF(G232="",0,G232-F232))))*C232</f>
        <v>4375</v>
      </c>
      <c r="K232" s="61"/>
      <c r="L232" s="61">
        <f t="shared" si="292"/>
        <v>2</v>
      </c>
      <c r="M232" s="62">
        <f t="shared" si="293"/>
        <v>7000</v>
      </c>
    </row>
    <row r="233" spans="1:13" s="63" customFormat="1">
      <c r="A233" s="57">
        <v>43361</v>
      </c>
      <c r="B233" s="58" t="s">
        <v>362</v>
      </c>
      <c r="C233" s="59">
        <v>900</v>
      </c>
      <c r="D233" s="58" t="s">
        <v>14</v>
      </c>
      <c r="E233" s="58">
        <v>677</v>
      </c>
      <c r="F233" s="58">
        <v>680</v>
      </c>
      <c r="G233" s="73"/>
      <c r="H233" s="73"/>
      <c r="I233" s="60">
        <f t="shared" si="290"/>
        <v>2700</v>
      </c>
      <c r="J233" s="61"/>
      <c r="K233" s="61"/>
      <c r="L233" s="61">
        <f t="shared" si="292"/>
        <v>3</v>
      </c>
      <c r="M233" s="62">
        <f t="shared" si="293"/>
        <v>2700</v>
      </c>
    </row>
    <row r="234" spans="1:13" s="63" customFormat="1">
      <c r="A234" s="57">
        <v>43360</v>
      </c>
      <c r="B234" s="58" t="s">
        <v>472</v>
      </c>
      <c r="C234" s="59">
        <v>1000</v>
      </c>
      <c r="D234" s="58" t="s">
        <v>14</v>
      </c>
      <c r="E234" s="58">
        <v>814</v>
      </c>
      <c r="F234" s="58">
        <v>817</v>
      </c>
      <c r="G234" s="73"/>
      <c r="H234" s="73"/>
      <c r="I234" s="60">
        <f t="shared" si="290"/>
        <v>3000</v>
      </c>
      <c r="J234" s="61"/>
      <c r="K234" s="61"/>
      <c r="L234" s="61">
        <f t="shared" si="292"/>
        <v>3</v>
      </c>
      <c r="M234" s="62">
        <f t="shared" si="293"/>
        <v>3000</v>
      </c>
    </row>
    <row r="235" spans="1:13" s="63" customFormat="1">
      <c r="A235" s="57">
        <v>43357</v>
      </c>
      <c r="B235" s="58" t="s">
        <v>493</v>
      </c>
      <c r="C235" s="59">
        <v>800</v>
      </c>
      <c r="D235" s="58" t="s">
        <v>14</v>
      </c>
      <c r="E235" s="58">
        <v>802</v>
      </c>
      <c r="F235" s="58">
        <v>805</v>
      </c>
      <c r="G235" s="73"/>
      <c r="H235" s="73"/>
      <c r="I235" s="60">
        <f>(IF(D235="SHORT",E235-F235,IF(D235="LONG",F235-E235)))*C235</f>
        <v>2400</v>
      </c>
      <c r="J235" s="61"/>
      <c r="K235" s="61"/>
      <c r="L235" s="61">
        <f t="shared" si="292"/>
        <v>3</v>
      </c>
      <c r="M235" s="62">
        <f t="shared" si="293"/>
        <v>2400</v>
      </c>
    </row>
    <row r="236" spans="1:13" s="63" customFormat="1">
      <c r="A236" s="57">
        <v>43357</v>
      </c>
      <c r="B236" s="58" t="s">
        <v>356</v>
      </c>
      <c r="C236" s="59">
        <v>3000</v>
      </c>
      <c r="D236" s="58" t="s">
        <v>14</v>
      </c>
      <c r="E236" s="58">
        <v>408.2</v>
      </c>
      <c r="F236" s="58">
        <v>409</v>
      </c>
      <c r="G236" s="73"/>
      <c r="H236" s="73"/>
      <c r="I236" s="60">
        <f t="shared" si="290"/>
        <v>2400.0000000000341</v>
      </c>
      <c r="J236" s="61"/>
      <c r="K236" s="61"/>
      <c r="L236" s="61">
        <f t="shared" si="292"/>
        <v>0.80000000000001137</v>
      </c>
      <c r="M236" s="62">
        <f t="shared" si="293"/>
        <v>2400.0000000000341</v>
      </c>
    </row>
    <row r="237" spans="1:13" s="63" customFormat="1">
      <c r="A237" s="57">
        <v>43355</v>
      </c>
      <c r="B237" s="58" t="s">
        <v>470</v>
      </c>
      <c r="C237" s="59">
        <v>1061</v>
      </c>
      <c r="D237" s="58" t="s">
        <v>14</v>
      </c>
      <c r="E237" s="58">
        <v>595</v>
      </c>
      <c r="F237" s="58">
        <v>597</v>
      </c>
      <c r="G237" s="73"/>
      <c r="H237" s="73"/>
      <c r="I237" s="60">
        <f t="shared" si="290"/>
        <v>2122</v>
      </c>
      <c r="J237" s="61"/>
      <c r="K237" s="61"/>
      <c r="L237" s="61">
        <f t="shared" si="292"/>
        <v>2</v>
      </c>
      <c r="M237" s="62">
        <f t="shared" si="293"/>
        <v>2122</v>
      </c>
    </row>
    <row r="238" spans="1:13" s="63" customFormat="1">
      <c r="A238" s="57">
        <v>43355</v>
      </c>
      <c r="B238" s="58" t="s">
        <v>200</v>
      </c>
      <c r="C238" s="59">
        <v>1500</v>
      </c>
      <c r="D238" s="58" t="s">
        <v>14</v>
      </c>
      <c r="E238" s="58">
        <v>464</v>
      </c>
      <c r="F238" s="58">
        <v>461</v>
      </c>
      <c r="G238" s="73"/>
      <c r="H238" s="73"/>
      <c r="I238" s="60">
        <f t="shared" si="290"/>
        <v>-4500</v>
      </c>
      <c r="J238" s="61"/>
      <c r="K238" s="61"/>
      <c r="L238" s="61">
        <f t="shared" si="292"/>
        <v>-3</v>
      </c>
      <c r="M238" s="62">
        <f t="shared" si="293"/>
        <v>-4500</v>
      </c>
    </row>
    <row r="239" spans="1:13" s="63" customFormat="1">
      <c r="A239" s="57">
        <v>43354</v>
      </c>
      <c r="B239" s="58" t="s">
        <v>499</v>
      </c>
      <c r="C239" s="59">
        <v>2200</v>
      </c>
      <c r="D239" s="58" t="s">
        <v>14</v>
      </c>
      <c r="E239" s="58">
        <v>303.7</v>
      </c>
      <c r="F239" s="58">
        <v>300.95</v>
      </c>
      <c r="G239" s="73"/>
      <c r="H239" s="73"/>
      <c r="I239" s="60">
        <f t="shared" si="290"/>
        <v>-6050</v>
      </c>
      <c r="J239" s="61"/>
      <c r="K239" s="61"/>
      <c r="L239" s="61">
        <f t="shared" si="292"/>
        <v>-2.75</v>
      </c>
      <c r="M239" s="62">
        <f t="shared" si="293"/>
        <v>-6050</v>
      </c>
    </row>
    <row r="240" spans="1:13" s="63" customFormat="1">
      <c r="A240" s="57">
        <v>43354</v>
      </c>
      <c r="B240" s="58" t="s">
        <v>221</v>
      </c>
      <c r="C240" s="59">
        <v>750</v>
      </c>
      <c r="D240" s="58" t="s">
        <v>15</v>
      </c>
      <c r="E240" s="58">
        <v>1340.15</v>
      </c>
      <c r="F240" s="58">
        <v>1334.95</v>
      </c>
      <c r="G240" s="73"/>
      <c r="H240" s="73"/>
      <c r="I240" s="60">
        <f t="shared" si="290"/>
        <v>3900.0000000000341</v>
      </c>
      <c r="J240" s="61"/>
      <c r="K240" s="61"/>
      <c r="L240" s="61">
        <f t="shared" si="292"/>
        <v>5.2000000000000455</v>
      </c>
      <c r="M240" s="62">
        <f t="shared" si="293"/>
        <v>3900.0000000000341</v>
      </c>
    </row>
    <row r="241" spans="1:13" s="63" customFormat="1">
      <c r="A241" s="57">
        <v>43353</v>
      </c>
      <c r="B241" s="58" t="s">
        <v>421</v>
      </c>
      <c r="C241" s="59">
        <v>1200</v>
      </c>
      <c r="D241" s="58" t="s">
        <v>15</v>
      </c>
      <c r="E241" s="58">
        <v>653.4</v>
      </c>
      <c r="F241" s="58">
        <v>648.5</v>
      </c>
      <c r="G241" s="73"/>
      <c r="H241" s="73"/>
      <c r="I241" s="60">
        <f t="shared" si="290"/>
        <v>5879.9999999999727</v>
      </c>
      <c r="J241" s="61"/>
      <c r="K241" s="61"/>
      <c r="L241" s="61">
        <f t="shared" si="292"/>
        <v>4.8999999999999773</v>
      </c>
      <c r="M241" s="62">
        <f t="shared" si="293"/>
        <v>5879.9999999999727</v>
      </c>
    </row>
    <row r="242" spans="1:13" s="63" customFormat="1">
      <c r="A242" s="57">
        <v>43353</v>
      </c>
      <c r="B242" s="58" t="s">
        <v>435</v>
      </c>
      <c r="C242" s="59">
        <v>2000</v>
      </c>
      <c r="D242" s="58" t="s">
        <v>15</v>
      </c>
      <c r="E242" s="58">
        <v>390.5</v>
      </c>
      <c r="F242" s="58">
        <v>387.6</v>
      </c>
      <c r="G242" s="73"/>
      <c r="H242" s="73"/>
      <c r="I242" s="60">
        <f t="shared" ref="I242" si="296">(IF(D242="SHORT",E242-F242,IF(D242="LONG",F242-E242)))*C242</f>
        <v>5799.9999999999545</v>
      </c>
      <c r="J242" s="61"/>
      <c r="K242" s="61"/>
      <c r="L242" s="61">
        <f t="shared" ref="L242" si="297">(J242+I242+K242)/C242</f>
        <v>2.8999999999999773</v>
      </c>
      <c r="M242" s="62">
        <f t="shared" ref="M242" si="298">L242*C242</f>
        <v>5799.9999999999545</v>
      </c>
    </row>
    <row r="243" spans="1:13" s="63" customFormat="1">
      <c r="A243" s="57">
        <v>43353</v>
      </c>
      <c r="B243" s="58" t="s">
        <v>96</v>
      </c>
      <c r="C243" s="59">
        <v>2500</v>
      </c>
      <c r="D243" s="58" t="s">
        <v>15</v>
      </c>
      <c r="E243" s="58">
        <v>206</v>
      </c>
      <c r="F243" s="58">
        <v>204.45</v>
      </c>
      <c r="G243" s="73"/>
      <c r="H243" s="73"/>
      <c r="I243" s="60">
        <f t="shared" ref="I243" si="299">(IF(D243="SHORT",E243-F243,IF(D243="LONG",F243-E243)))*C243</f>
        <v>3875.0000000000282</v>
      </c>
      <c r="J243" s="61"/>
      <c r="K243" s="61"/>
      <c r="L243" s="61">
        <f t="shared" ref="L243" si="300">(J243+I243+K243)/C243</f>
        <v>1.5500000000000114</v>
      </c>
      <c r="M243" s="62">
        <f t="shared" ref="M243" si="301">L243*C243</f>
        <v>3875.0000000000282</v>
      </c>
    </row>
    <row r="244" spans="1:13" s="63" customFormat="1">
      <c r="A244" s="57">
        <v>43350</v>
      </c>
      <c r="B244" s="58" t="s">
        <v>393</v>
      </c>
      <c r="C244" s="59">
        <v>600</v>
      </c>
      <c r="D244" s="58" t="s">
        <v>14</v>
      </c>
      <c r="E244" s="58">
        <v>859.95</v>
      </c>
      <c r="F244" s="58">
        <v>866.45</v>
      </c>
      <c r="G244" s="73"/>
      <c r="H244" s="73"/>
      <c r="I244" s="60">
        <f t="shared" ref="I244" si="302">(IF(D244="SHORT",E244-F244,IF(D244="LONG",F244-E244)))*C244</f>
        <v>3900</v>
      </c>
      <c r="J244" s="61"/>
      <c r="K244" s="61"/>
      <c r="L244" s="61">
        <f t="shared" ref="L244" si="303">(J244+I244+K244)/C244</f>
        <v>6.5</v>
      </c>
      <c r="M244" s="62">
        <f t="shared" ref="M244" si="304">L244*C244</f>
        <v>3900</v>
      </c>
    </row>
    <row r="245" spans="1:13" s="63" customFormat="1">
      <c r="A245" s="57">
        <v>43350</v>
      </c>
      <c r="B245" s="58" t="s">
        <v>460</v>
      </c>
      <c r="C245" s="59">
        <v>1000</v>
      </c>
      <c r="D245" s="58" t="s">
        <v>14</v>
      </c>
      <c r="E245" s="58">
        <v>449.35</v>
      </c>
      <c r="F245" s="58">
        <v>452.75</v>
      </c>
      <c r="G245" s="73"/>
      <c r="H245" s="73"/>
      <c r="I245" s="60">
        <f t="shared" ref="I245" si="305">(IF(D245="SHORT",E245-F245,IF(D245="LONG",F245-E245)))*C245</f>
        <v>3399.9999999999773</v>
      </c>
      <c r="J245" s="61"/>
      <c r="K245" s="61"/>
      <c r="L245" s="61">
        <f t="shared" ref="L245" si="306">(J245+I245+K245)/C245</f>
        <v>3.3999999999999773</v>
      </c>
      <c r="M245" s="62">
        <f t="shared" ref="M245" si="307">L245*C245</f>
        <v>3399.9999999999773</v>
      </c>
    </row>
    <row r="246" spans="1:13" s="63" customFormat="1">
      <c r="A246" s="57">
        <v>43349</v>
      </c>
      <c r="B246" s="58" t="s">
        <v>383</v>
      </c>
      <c r="C246" s="59">
        <v>2500</v>
      </c>
      <c r="D246" s="58" t="s">
        <v>14</v>
      </c>
      <c r="E246" s="58">
        <v>460.5</v>
      </c>
      <c r="F246" s="58">
        <v>463.95</v>
      </c>
      <c r="G246" s="73"/>
      <c r="H246" s="73"/>
      <c r="I246" s="60">
        <f t="shared" si="290"/>
        <v>8624.9999999999709</v>
      </c>
      <c r="J246" s="61"/>
      <c r="K246" s="61"/>
      <c r="L246" s="61">
        <f t="shared" si="292"/>
        <v>3.4499999999999882</v>
      </c>
      <c r="M246" s="62">
        <f t="shared" si="293"/>
        <v>8624.9999999999709</v>
      </c>
    </row>
    <row r="247" spans="1:13" s="63" customFormat="1">
      <c r="A247" s="57">
        <v>43349</v>
      </c>
      <c r="B247" s="58" t="s">
        <v>376</v>
      </c>
      <c r="C247" s="59">
        <v>3500</v>
      </c>
      <c r="D247" s="58" t="s">
        <v>14</v>
      </c>
      <c r="E247" s="58">
        <v>124.55</v>
      </c>
      <c r="F247" s="58">
        <v>125.45</v>
      </c>
      <c r="G247" s="73"/>
      <c r="H247" s="73"/>
      <c r="I247" s="60">
        <f t="shared" ref="I247" si="308">(IF(D247="SHORT",E247-F247,IF(D247="LONG",F247-E247)))*C247</f>
        <v>3150.00000000002</v>
      </c>
      <c r="J247" s="61"/>
      <c r="K247" s="61"/>
      <c r="L247" s="61">
        <f t="shared" ref="L247" si="309">(J247+I247+K247)/C247</f>
        <v>0.90000000000000568</v>
      </c>
      <c r="M247" s="62">
        <f t="shared" ref="M247" si="310">L247*C247</f>
        <v>3150.00000000002</v>
      </c>
    </row>
    <row r="248" spans="1:13" s="63" customFormat="1">
      <c r="A248" s="57">
        <v>43349</v>
      </c>
      <c r="B248" s="58" t="s">
        <v>353</v>
      </c>
      <c r="C248" s="59">
        <v>750</v>
      </c>
      <c r="D248" s="58" t="s">
        <v>14</v>
      </c>
      <c r="E248" s="58">
        <v>872.9</v>
      </c>
      <c r="F248" s="58">
        <v>879.4</v>
      </c>
      <c r="G248" s="73">
        <v>887.4</v>
      </c>
      <c r="H248" s="73"/>
      <c r="I248" s="60">
        <f t="shared" ref="I248:I250" si="311">(IF(D248="SHORT",E248-F248,IF(D248="LONG",F248-E248)))*C248</f>
        <v>4875</v>
      </c>
      <c r="J248" s="61">
        <f t="shared" ref="J248:J249" si="312">(IF(D248="SHORT",IF(G248="",0,F248-G248),IF(D248="LONG",IF(G248="",0,G248-F248))))*C248</f>
        <v>6000</v>
      </c>
      <c r="K248" s="61"/>
      <c r="L248" s="61">
        <f t="shared" ref="L248:L250" si="313">(J248+I248+K248)/C248</f>
        <v>14.5</v>
      </c>
      <c r="M248" s="62">
        <f t="shared" ref="M248:M250" si="314">L248*C248</f>
        <v>10875</v>
      </c>
    </row>
    <row r="249" spans="1:13" s="32" customFormat="1">
      <c r="A249" s="70">
        <v>43349</v>
      </c>
      <c r="B249" s="71" t="s">
        <v>347</v>
      </c>
      <c r="C249" s="72">
        <v>4000</v>
      </c>
      <c r="D249" s="71" t="s">
        <v>14</v>
      </c>
      <c r="E249" s="71">
        <v>154</v>
      </c>
      <c r="F249" s="71">
        <v>155.15</v>
      </c>
      <c r="G249" s="66">
        <v>156.55000000000001</v>
      </c>
      <c r="H249" s="66">
        <v>158</v>
      </c>
      <c r="I249" s="68">
        <f t="shared" si="311"/>
        <v>4600.0000000000227</v>
      </c>
      <c r="J249" s="67">
        <f t="shared" si="312"/>
        <v>5600.0000000000227</v>
      </c>
      <c r="K249" s="67">
        <f t="shared" ref="K249" si="315">(IF(D249="SHORT",IF(H249="",0,G249-H249),IF(D249="LONG",IF(H249="",0,(H249-G249)))))*C249</f>
        <v>5799.9999999999545</v>
      </c>
      <c r="L249" s="67">
        <f t="shared" si="313"/>
        <v>4</v>
      </c>
      <c r="M249" s="69">
        <f t="shared" si="314"/>
        <v>16000</v>
      </c>
    </row>
    <row r="250" spans="1:13" s="63" customFormat="1">
      <c r="A250" s="57">
        <v>43349</v>
      </c>
      <c r="B250" s="58" t="s">
        <v>488</v>
      </c>
      <c r="C250" s="59">
        <v>500</v>
      </c>
      <c r="D250" s="58" t="s">
        <v>14</v>
      </c>
      <c r="E250" s="58">
        <v>1940.2</v>
      </c>
      <c r="F250" s="58">
        <v>1954.75</v>
      </c>
      <c r="G250" s="73"/>
      <c r="H250" s="73"/>
      <c r="I250" s="60">
        <f t="shared" si="311"/>
        <v>7274.9999999999773</v>
      </c>
      <c r="J250" s="61"/>
      <c r="K250" s="61"/>
      <c r="L250" s="61">
        <f t="shared" si="313"/>
        <v>14.549999999999955</v>
      </c>
      <c r="M250" s="62">
        <f t="shared" si="314"/>
        <v>7274.9999999999773</v>
      </c>
    </row>
    <row r="251" spans="1:13" s="63" customFormat="1">
      <c r="A251" s="57">
        <v>43348</v>
      </c>
      <c r="B251" s="58" t="s">
        <v>440</v>
      </c>
      <c r="C251" s="59">
        <v>500</v>
      </c>
      <c r="D251" s="58" t="s">
        <v>15</v>
      </c>
      <c r="E251" s="58">
        <v>2742.95</v>
      </c>
      <c r="F251" s="58">
        <v>2722.4</v>
      </c>
      <c r="G251" s="73">
        <v>2697.9</v>
      </c>
      <c r="H251" s="73"/>
      <c r="I251" s="60">
        <f t="shared" ref="I251:I254" si="316">(IF(D251="SHORT",E251-F251,IF(D251="LONG",F251-E251)))*C251</f>
        <v>10274.999999999864</v>
      </c>
      <c r="J251" s="61">
        <f t="shared" ref="J251:J253" si="317">(IF(D251="SHORT",IF(G251="",0,F251-G251),IF(D251="LONG",IF(G251="",0,G251-F251))))*C251</f>
        <v>12250</v>
      </c>
      <c r="K251" s="61"/>
      <c r="L251" s="61">
        <f t="shared" ref="L251:L254" si="318">(J251+I251+K251)/C251</f>
        <v>45.04999999999972</v>
      </c>
      <c r="M251" s="62">
        <f t="shared" ref="M251:M254" si="319">L251*C251</f>
        <v>22524.999999999862</v>
      </c>
    </row>
    <row r="252" spans="1:13" s="32" customFormat="1">
      <c r="A252" s="70">
        <v>43348</v>
      </c>
      <c r="B252" s="71" t="s">
        <v>133</v>
      </c>
      <c r="C252" s="72">
        <v>7000</v>
      </c>
      <c r="D252" s="71" t="s">
        <v>15</v>
      </c>
      <c r="E252" s="71">
        <v>49.8</v>
      </c>
      <c r="F252" s="71">
        <v>49.4</v>
      </c>
      <c r="G252" s="66">
        <v>48.95</v>
      </c>
      <c r="H252" s="66">
        <v>48.5</v>
      </c>
      <c r="I252" s="68">
        <f t="shared" si="316"/>
        <v>2799.99999999999</v>
      </c>
      <c r="J252" s="67">
        <f t="shared" si="317"/>
        <v>3149.99999999997</v>
      </c>
      <c r="K252" s="67">
        <f t="shared" ref="K252:K253" si="320">(IF(D252="SHORT",IF(H252="",0,G252-H252),IF(D252="LONG",IF(H252="",0,(H252-G252)))))*C252</f>
        <v>3150.00000000002</v>
      </c>
      <c r="L252" s="67">
        <f t="shared" si="318"/>
        <v>1.2999999999999972</v>
      </c>
      <c r="M252" s="69">
        <f t="shared" si="319"/>
        <v>9099.99999999998</v>
      </c>
    </row>
    <row r="253" spans="1:13" s="32" customFormat="1">
      <c r="A253" s="70">
        <v>43348</v>
      </c>
      <c r="B253" s="71" t="s">
        <v>20</v>
      </c>
      <c r="C253" s="72">
        <v>1000</v>
      </c>
      <c r="D253" s="71" t="s">
        <v>15</v>
      </c>
      <c r="E253" s="71">
        <v>591.5</v>
      </c>
      <c r="F253" s="71">
        <v>587.1</v>
      </c>
      <c r="G253" s="66">
        <v>581.75</v>
      </c>
      <c r="H253" s="66">
        <v>576.5</v>
      </c>
      <c r="I253" s="68">
        <f t="shared" si="316"/>
        <v>4399.9999999999773</v>
      </c>
      <c r="J253" s="67">
        <f t="shared" si="317"/>
        <v>5350.0000000000227</v>
      </c>
      <c r="K253" s="67">
        <f t="shared" si="320"/>
        <v>5250</v>
      </c>
      <c r="L253" s="67">
        <f t="shared" si="318"/>
        <v>15</v>
      </c>
      <c r="M253" s="69">
        <f t="shared" si="319"/>
        <v>15000</v>
      </c>
    </row>
    <row r="254" spans="1:13" s="63" customFormat="1">
      <c r="A254" s="57">
        <v>43348</v>
      </c>
      <c r="B254" s="58" t="s">
        <v>360</v>
      </c>
      <c r="C254" s="59">
        <v>1200</v>
      </c>
      <c r="D254" s="58" t="s">
        <v>15</v>
      </c>
      <c r="E254" s="58">
        <v>764.65</v>
      </c>
      <c r="F254" s="58">
        <v>771.55</v>
      </c>
      <c r="G254" s="73"/>
      <c r="H254" s="73"/>
      <c r="I254" s="60">
        <f t="shared" si="316"/>
        <v>-8279.9999999999727</v>
      </c>
      <c r="J254" s="61"/>
      <c r="K254" s="61"/>
      <c r="L254" s="61">
        <f t="shared" si="318"/>
        <v>-6.8999999999999773</v>
      </c>
      <c r="M254" s="62">
        <f t="shared" si="319"/>
        <v>-8279.9999999999727</v>
      </c>
    </row>
    <row r="255" spans="1:13" s="32" customFormat="1">
      <c r="A255" s="70">
        <v>43347</v>
      </c>
      <c r="B255" s="71" t="s">
        <v>412</v>
      </c>
      <c r="C255" s="72">
        <v>550</v>
      </c>
      <c r="D255" s="71" t="s">
        <v>15</v>
      </c>
      <c r="E255" s="71">
        <v>1024.5999999999999</v>
      </c>
      <c r="F255" s="71">
        <v>1016.95</v>
      </c>
      <c r="G255" s="66">
        <v>1007.75</v>
      </c>
      <c r="H255" s="66">
        <v>998.65</v>
      </c>
      <c r="I255" s="68">
        <f t="shared" ref="I255:I257" si="321">(IF(D255="SHORT",E255-F255,IF(D255="LONG",F255-E255)))*C255</f>
        <v>4207.4999999999254</v>
      </c>
      <c r="J255" s="67">
        <f t="shared" ref="J255:J256" si="322">(IF(D255="SHORT",IF(G255="",0,F255-G255),IF(D255="LONG",IF(G255="",0,G255-F255))))*C255</f>
        <v>5060.0000000000255</v>
      </c>
      <c r="K255" s="67">
        <f t="shared" ref="K255:K256" si="323">(IF(D255="SHORT",IF(H255="",0,G255-H255),IF(D255="LONG",IF(H255="",0,(H255-G255)))))*C255</f>
        <v>5005.0000000000127</v>
      </c>
      <c r="L255" s="67">
        <f t="shared" ref="L255:L257" si="324">(J255+I255+K255)/C255</f>
        <v>25.949999999999935</v>
      </c>
      <c r="M255" s="69">
        <f t="shared" ref="M255:M257" si="325">L255*C255</f>
        <v>14272.499999999964</v>
      </c>
    </row>
    <row r="256" spans="1:13" s="32" customFormat="1">
      <c r="A256" s="70">
        <v>43347</v>
      </c>
      <c r="B256" s="71" t="s">
        <v>147</v>
      </c>
      <c r="C256" s="72">
        <v>8000</v>
      </c>
      <c r="D256" s="71" t="s">
        <v>15</v>
      </c>
      <c r="E256" s="71">
        <v>103.6</v>
      </c>
      <c r="F256" s="71">
        <v>102.8</v>
      </c>
      <c r="G256" s="66">
        <v>101.85</v>
      </c>
      <c r="H256" s="66">
        <v>100.95</v>
      </c>
      <c r="I256" s="68">
        <f t="shared" si="321"/>
        <v>6399.9999999999773</v>
      </c>
      <c r="J256" s="67">
        <f t="shared" si="322"/>
        <v>7600.0000000000227</v>
      </c>
      <c r="K256" s="67">
        <f t="shared" si="323"/>
        <v>7199.9999999999318</v>
      </c>
      <c r="L256" s="67">
        <f t="shared" si="324"/>
        <v>2.6499999999999915</v>
      </c>
      <c r="M256" s="69">
        <f t="shared" si="325"/>
        <v>21199.999999999931</v>
      </c>
    </row>
    <row r="257" spans="1:13" s="63" customFormat="1">
      <c r="A257" s="57">
        <v>43347</v>
      </c>
      <c r="B257" s="58" t="s">
        <v>334</v>
      </c>
      <c r="C257" s="59">
        <v>1200</v>
      </c>
      <c r="D257" s="58" t="s">
        <v>15</v>
      </c>
      <c r="E257" s="58">
        <v>447.45</v>
      </c>
      <c r="F257" s="58">
        <v>444.1</v>
      </c>
      <c r="G257" s="73"/>
      <c r="H257" s="73"/>
      <c r="I257" s="60">
        <f t="shared" si="321"/>
        <v>4019.9999999999591</v>
      </c>
      <c r="J257" s="61"/>
      <c r="K257" s="61"/>
      <c r="L257" s="61">
        <f t="shared" si="324"/>
        <v>3.3499999999999659</v>
      </c>
      <c r="M257" s="62">
        <f t="shared" si="325"/>
        <v>4019.9999999999591</v>
      </c>
    </row>
    <row r="258" spans="1:13" s="63" customFormat="1">
      <c r="A258" s="57">
        <v>43346</v>
      </c>
      <c r="B258" s="58" t="s">
        <v>497</v>
      </c>
      <c r="C258" s="59">
        <v>1100</v>
      </c>
      <c r="D258" s="58" t="s">
        <v>14</v>
      </c>
      <c r="E258" s="58">
        <v>527.1</v>
      </c>
      <c r="F258" s="58">
        <v>527.45000000000005</v>
      </c>
      <c r="G258" s="73"/>
      <c r="H258" s="73"/>
      <c r="I258" s="60">
        <f t="shared" ref="I258" si="326">(IF(D258="SHORT",E258-F258,IF(D258="LONG",F258-E258)))*C258</f>
        <v>385.00000000002501</v>
      </c>
      <c r="J258" s="61"/>
      <c r="K258" s="61"/>
      <c r="L258" s="61">
        <f t="shared" ref="L258" si="327">(J258+I258+K258)/C258</f>
        <v>0.35000000000002274</v>
      </c>
      <c r="M258" s="62">
        <f t="shared" ref="M258" si="328">L258*C258</f>
        <v>385.00000000002501</v>
      </c>
    </row>
    <row r="259" spans="1:13" s="63" customFormat="1">
      <c r="A259" s="57">
        <v>43346</v>
      </c>
      <c r="B259" s="58" t="s">
        <v>388</v>
      </c>
      <c r="C259" s="59">
        <v>3000</v>
      </c>
      <c r="D259" s="58" t="s">
        <v>15</v>
      </c>
      <c r="E259" s="58">
        <v>253.95</v>
      </c>
      <c r="F259" s="58">
        <v>252</v>
      </c>
      <c r="G259" s="73"/>
      <c r="H259" s="73"/>
      <c r="I259" s="60">
        <f t="shared" ref="I259:I261" si="329">(IF(D259="SHORT",E259-F259,IF(D259="LONG",F259-E259)))*C259</f>
        <v>5849.9999999999654</v>
      </c>
      <c r="J259" s="61"/>
      <c r="K259" s="61"/>
      <c r="L259" s="61">
        <f t="shared" ref="L259:L261" si="330">(J259+I259+K259)/C259</f>
        <v>1.9499999999999884</v>
      </c>
      <c r="M259" s="62">
        <f t="shared" ref="M259:M261" si="331">L259*C259</f>
        <v>5849.9999999999654</v>
      </c>
    </row>
    <row r="260" spans="1:13" s="63" customFormat="1">
      <c r="A260" s="57">
        <v>43346</v>
      </c>
      <c r="B260" s="58" t="s">
        <v>470</v>
      </c>
      <c r="C260" s="59">
        <v>1061</v>
      </c>
      <c r="D260" s="58" t="s">
        <v>14</v>
      </c>
      <c r="E260" s="58">
        <v>605.9</v>
      </c>
      <c r="F260" s="58">
        <v>610.4</v>
      </c>
      <c r="G260" s="73"/>
      <c r="H260" s="73"/>
      <c r="I260" s="60">
        <f t="shared" si="329"/>
        <v>4774.5</v>
      </c>
      <c r="J260" s="61"/>
      <c r="K260" s="61"/>
      <c r="L260" s="61">
        <f t="shared" si="330"/>
        <v>4.5</v>
      </c>
      <c r="M260" s="62">
        <f t="shared" si="331"/>
        <v>4774.5</v>
      </c>
    </row>
    <row r="261" spans="1:13" s="63" customFormat="1">
      <c r="A261" s="57">
        <v>43346</v>
      </c>
      <c r="B261" s="58" t="s">
        <v>406</v>
      </c>
      <c r="C261" s="59">
        <v>700</v>
      </c>
      <c r="D261" s="58" t="s">
        <v>14</v>
      </c>
      <c r="E261" s="58">
        <v>882.6</v>
      </c>
      <c r="F261" s="58">
        <v>889.2</v>
      </c>
      <c r="G261" s="73"/>
      <c r="H261" s="73"/>
      <c r="I261" s="60">
        <f t="shared" si="329"/>
        <v>4620.0000000000164</v>
      </c>
      <c r="J261" s="61"/>
      <c r="K261" s="61"/>
      <c r="L261" s="61">
        <f t="shared" si="330"/>
        <v>6.6000000000000236</v>
      </c>
      <c r="M261" s="62">
        <f t="shared" si="331"/>
        <v>4620.0000000000164</v>
      </c>
    </row>
    <row r="262" spans="1:13" ht="15" customHeight="1">
      <c r="A262" s="83"/>
      <c r="B262" s="84"/>
      <c r="C262" s="84"/>
      <c r="D262" s="84"/>
      <c r="E262" s="84"/>
      <c r="F262" s="84"/>
      <c r="G262" s="84"/>
      <c r="H262" s="84"/>
      <c r="I262" s="85"/>
      <c r="J262" s="86"/>
      <c r="K262" s="87"/>
      <c r="L262" s="88"/>
      <c r="M262" s="84"/>
    </row>
    <row r="263" spans="1:13" s="63" customFormat="1">
      <c r="A263" s="57">
        <v>43343</v>
      </c>
      <c r="B263" s="58" t="s">
        <v>448</v>
      </c>
      <c r="C263" s="59">
        <v>6000</v>
      </c>
      <c r="D263" s="58" t="s">
        <v>15</v>
      </c>
      <c r="E263" s="58">
        <v>117.5</v>
      </c>
      <c r="F263" s="58">
        <v>118.55</v>
      </c>
      <c r="G263" s="73"/>
      <c r="H263" s="73"/>
      <c r="I263" s="60">
        <f t="shared" ref="I263:I267" si="332">(IF(D263="SHORT",E263-F263,IF(D263="LONG",F263-E263)))*C263</f>
        <v>-6299.9999999999827</v>
      </c>
      <c r="J263" s="61"/>
      <c r="K263" s="61"/>
      <c r="L263" s="61">
        <f t="shared" ref="L263:L267" si="333">(J263+I263+K263)/C263</f>
        <v>-1.0499999999999972</v>
      </c>
      <c r="M263" s="62">
        <f t="shared" ref="M263:M267" si="334">L263*C263</f>
        <v>-6299.9999999999827</v>
      </c>
    </row>
    <row r="264" spans="1:13" s="63" customFormat="1">
      <c r="A264" s="57">
        <v>43343</v>
      </c>
      <c r="B264" s="58" t="s">
        <v>495</v>
      </c>
      <c r="C264" s="59">
        <v>3500</v>
      </c>
      <c r="D264" s="58" t="s">
        <v>15</v>
      </c>
      <c r="E264" s="58">
        <v>124.65</v>
      </c>
      <c r="F264" s="58">
        <v>123.7</v>
      </c>
      <c r="G264" s="73"/>
      <c r="H264" s="73"/>
      <c r="I264" s="60">
        <f t="shared" si="332"/>
        <v>3325.00000000001</v>
      </c>
      <c r="J264" s="61"/>
      <c r="K264" s="61"/>
      <c r="L264" s="61">
        <f t="shared" si="333"/>
        <v>0.95000000000000284</v>
      </c>
      <c r="M264" s="62">
        <f t="shared" si="334"/>
        <v>3325.00000000001</v>
      </c>
    </row>
    <row r="265" spans="1:13" s="63" customFormat="1">
      <c r="A265" s="57">
        <v>43343</v>
      </c>
      <c r="B265" s="58" t="s">
        <v>366</v>
      </c>
      <c r="C265" s="59">
        <v>500</v>
      </c>
      <c r="D265" s="58" t="s">
        <v>15</v>
      </c>
      <c r="E265" s="58">
        <v>1279.3</v>
      </c>
      <c r="F265" s="58">
        <v>1269.7</v>
      </c>
      <c r="G265" s="73"/>
      <c r="H265" s="73"/>
      <c r="I265" s="60">
        <f t="shared" si="332"/>
        <v>4799.9999999999545</v>
      </c>
      <c r="J265" s="61"/>
      <c r="K265" s="61"/>
      <c r="L265" s="61">
        <f t="shared" si="333"/>
        <v>9.5999999999999091</v>
      </c>
      <c r="M265" s="62">
        <f t="shared" si="334"/>
        <v>4799.9999999999545</v>
      </c>
    </row>
    <row r="266" spans="1:13" s="63" customFormat="1">
      <c r="A266" s="57">
        <v>43343</v>
      </c>
      <c r="B266" s="58" t="s">
        <v>364</v>
      </c>
      <c r="C266" s="59">
        <v>700</v>
      </c>
      <c r="D266" s="58" t="s">
        <v>15</v>
      </c>
      <c r="E266" s="58">
        <v>1418.3</v>
      </c>
      <c r="F266" s="58">
        <v>1407.7</v>
      </c>
      <c r="G266" s="73">
        <v>1394.95</v>
      </c>
      <c r="H266" s="73"/>
      <c r="I266" s="60">
        <f t="shared" si="332"/>
        <v>7419.9999999999363</v>
      </c>
      <c r="J266" s="61">
        <f t="shared" ref="J266" si="335">(IF(D266="SHORT",IF(G266="",0,F266-G266),IF(D266="LONG",IF(G266="",0,G266-F266))))*C266</f>
        <v>8925</v>
      </c>
      <c r="K266" s="61"/>
      <c r="L266" s="61">
        <f t="shared" si="333"/>
        <v>23.349999999999909</v>
      </c>
      <c r="M266" s="62">
        <f t="shared" si="334"/>
        <v>16344.999999999936</v>
      </c>
    </row>
    <row r="267" spans="1:13" s="63" customFormat="1">
      <c r="A267" s="57">
        <v>43342</v>
      </c>
      <c r="B267" s="58" t="s">
        <v>496</v>
      </c>
      <c r="C267" s="59">
        <v>1500</v>
      </c>
      <c r="D267" s="58" t="s">
        <v>14</v>
      </c>
      <c r="E267" s="58">
        <v>411.5</v>
      </c>
      <c r="F267" s="58">
        <v>414.55</v>
      </c>
      <c r="G267" s="73"/>
      <c r="H267" s="73"/>
      <c r="I267" s="60">
        <f t="shared" si="332"/>
        <v>4575.0000000000173</v>
      </c>
      <c r="J267" s="61"/>
      <c r="K267" s="61"/>
      <c r="L267" s="61">
        <f t="shared" si="333"/>
        <v>3.0500000000000114</v>
      </c>
      <c r="M267" s="62">
        <f t="shared" si="334"/>
        <v>4575.0000000000173</v>
      </c>
    </row>
    <row r="268" spans="1:13" s="63" customFormat="1">
      <c r="A268" s="57">
        <v>43342</v>
      </c>
      <c r="B268" s="58" t="s">
        <v>352</v>
      </c>
      <c r="C268" s="59">
        <v>800</v>
      </c>
      <c r="D268" s="58" t="s">
        <v>14</v>
      </c>
      <c r="E268" s="58">
        <v>552.4</v>
      </c>
      <c r="F268" s="58">
        <v>556.5</v>
      </c>
      <c r="G268" s="73"/>
      <c r="H268" s="73"/>
      <c r="I268" s="60">
        <f t="shared" ref="I268:I270" si="336">(IF(D268="SHORT",E268-F268,IF(D268="LONG",F268-E268)))*C268</f>
        <v>3280.0000000000182</v>
      </c>
      <c r="J268" s="61"/>
      <c r="K268" s="61"/>
      <c r="L268" s="61">
        <f t="shared" ref="L268:L270" si="337">(J268+I268+K268)/C268</f>
        <v>4.1000000000000227</v>
      </c>
      <c r="M268" s="62">
        <f t="shared" ref="M268:M270" si="338">L268*C268</f>
        <v>3280.0000000000182</v>
      </c>
    </row>
    <row r="269" spans="1:13" s="63" customFormat="1">
      <c r="A269" s="57">
        <v>43342</v>
      </c>
      <c r="B269" s="58" t="s">
        <v>470</v>
      </c>
      <c r="C269" s="59">
        <v>1061</v>
      </c>
      <c r="D269" s="58" t="s">
        <v>14</v>
      </c>
      <c r="E269" s="58">
        <v>600.79999999999995</v>
      </c>
      <c r="F269" s="58">
        <v>605.29999999999995</v>
      </c>
      <c r="G269" s="73"/>
      <c r="H269" s="73"/>
      <c r="I269" s="60">
        <f t="shared" si="336"/>
        <v>4774.5</v>
      </c>
      <c r="J269" s="61"/>
      <c r="K269" s="61"/>
      <c r="L269" s="61">
        <f t="shared" si="337"/>
        <v>4.5</v>
      </c>
      <c r="M269" s="62">
        <f t="shared" si="338"/>
        <v>4774.5</v>
      </c>
    </row>
    <row r="270" spans="1:13" s="63" customFormat="1">
      <c r="A270" s="57">
        <v>43342</v>
      </c>
      <c r="B270" s="58" t="s">
        <v>166</v>
      </c>
      <c r="C270" s="59">
        <v>1000</v>
      </c>
      <c r="D270" s="58" t="s">
        <v>14</v>
      </c>
      <c r="E270" s="58">
        <v>773.5</v>
      </c>
      <c r="F270" s="58">
        <v>766.5</v>
      </c>
      <c r="G270" s="73"/>
      <c r="H270" s="73"/>
      <c r="I270" s="60">
        <f t="shared" si="336"/>
        <v>-7000</v>
      </c>
      <c r="J270" s="61"/>
      <c r="K270" s="61"/>
      <c r="L270" s="61">
        <f t="shared" si="337"/>
        <v>-7</v>
      </c>
      <c r="M270" s="62">
        <f t="shared" si="338"/>
        <v>-7000</v>
      </c>
    </row>
    <row r="271" spans="1:13" s="63" customFormat="1">
      <c r="A271" s="57">
        <v>43341</v>
      </c>
      <c r="B271" s="58" t="s">
        <v>467</v>
      </c>
      <c r="C271" s="59">
        <v>4500</v>
      </c>
      <c r="D271" s="58" t="s">
        <v>14</v>
      </c>
      <c r="E271" s="58">
        <v>293.55</v>
      </c>
      <c r="F271" s="58">
        <v>295.75</v>
      </c>
      <c r="G271" s="73"/>
      <c r="H271" s="73"/>
      <c r="I271" s="60">
        <f t="shared" ref="I271:I273" si="339">(IF(D271="SHORT",E271-F271,IF(D271="LONG",F271-E271)))*C271</f>
        <v>9899.9999999999491</v>
      </c>
      <c r="J271" s="61"/>
      <c r="K271" s="61"/>
      <c r="L271" s="61">
        <f t="shared" ref="L271:L273" si="340">(J271+I271+K271)/C271</f>
        <v>2.1999999999999886</v>
      </c>
      <c r="M271" s="62">
        <f t="shared" ref="M271:M273" si="341">L271*C271</f>
        <v>9899.9999999999491</v>
      </c>
    </row>
    <row r="272" spans="1:13" s="63" customFormat="1">
      <c r="A272" s="57">
        <v>43341</v>
      </c>
      <c r="B272" s="58" t="s">
        <v>494</v>
      </c>
      <c r="C272" s="59">
        <v>3000</v>
      </c>
      <c r="D272" s="58" t="s">
        <v>14</v>
      </c>
      <c r="E272" s="58">
        <v>234.3</v>
      </c>
      <c r="F272" s="58">
        <v>232.15</v>
      </c>
      <c r="G272" s="73"/>
      <c r="H272" s="73"/>
      <c r="I272" s="60">
        <f t="shared" si="339"/>
        <v>-6450.0000000000173</v>
      </c>
      <c r="J272" s="61"/>
      <c r="K272" s="61"/>
      <c r="L272" s="61">
        <f t="shared" si="340"/>
        <v>-2.1500000000000057</v>
      </c>
      <c r="M272" s="62">
        <f t="shared" si="341"/>
        <v>-6450.0000000000173</v>
      </c>
    </row>
    <row r="273" spans="1:13" s="32" customFormat="1">
      <c r="A273" s="70">
        <v>43341</v>
      </c>
      <c r="B273" s="71" t="s">
        <v>358</v>
      </c>
      <c r="C273" s="72">
        <v>1500</v>
      </c>
      <c r="D273" s="71" t="s">
        <v>14</v>
      </c>
      <c r="E273" s="71">
        <v>436.9</v>
      </c>
      <c r="F273" s="71">
        <v>440.15</v>
      </c>
      <c r="G273" s="66">
        <v>444.15</v>
      </c>
      <c r="H273" s="66">
        <v>448.15</v>
      </c>
      <c r="I273" s="68">
        <f t="shared" si="339"/>
        <v>4875</v>
      </c>
      <c r="J273" s="67">
        <f t="shared" ref="J273" si="342">(IF(D273="SHORT",IF(G273="",0,F273-G273),IF(D273="LONG",IF(G273="",0,G273-F273))))*C273</f>
        <v>6000</v>
      </c>
      <c r="K273" s="67">
        <f t="shared" ref="K273" si="343">(IF(D273="SHORT",IF(H273="",0,G273-H273),IF(D273="LONG",IF(H273="",0,(H273-G273)))))*C273</f>
        <v>6000</v>
      </c>
      <c r="L273" s="67">
        <f t="shared" si="340"/>
        <v>11.25</v>
      </c>
      <c r="M273" s="69">
        <f t="shared" si="341"/>
        <v>16875</v>
      </c>
    </row>
    <row r="274" spans="1:13" s="63" customFormat="1">
      <c r="A274" s="57">
        <v>43340</v>
      </c>
      <c r="B274" s="58" t="s">
        <v>376</v>
      </c>
      <c r="C274" s="59">
        <v>3500</v>
      </c>
      <c r="D274" s="58" t="s">
        <v>14</v>
      </c>
      <c r="E274" s="58">
        <v>124.7</v>
      </c>
      <c r="F274" s="58">
        <v>125.65</v>
      </c>
      <c r="G274" s="73"/>
      <c r="H274" s="73"/>
      <c r="I274" s="60">
        <f t="shared" ref="I274:I277" si="344">(IF(D274="SHORT",E274-F274,IF(D274="LONG",F274-E274)))*C274</f>
        <v>3325.00000000001</v>
      </c>
      <c r="J274" s="61"/>
      <c r="K274" s="61"/>
      <c r="L274" s="61">
        <f t="shared" ref="L274:L277" si="345">(J274+I274+K274)/C274</f>
        <v>0.95000000000000284</v>
      </c>
      <c r="M274" s="62">
        <f t="shared" ref="M274:M277" si="346">L274*C274</f>
        <v>3325.00000000001</v>
      </c>
    </row>
    <row r="275" spans="1:13" s="63" customFormat="1">
      <c r="A275" s="57">
        <v>43340</v>
      </c>
      <c r="B275" s="58" t="s">
        <v>414</v>
      </c>
      <c r="C275" s="59">
        <v>1800</v>
      </c>
      <c r="D275" s="58" t="s">
        <v>14</v>
      </c>
      <c r="E275" s="58">
        <v>364.3</v>
      </c>
      <c r="F275" s="58">
        <v>361</v>
      </c>
      <c r="G275" s="73"/>
      <c r="H275" s="73"/>
      <c r="I275" s="60">
        <f t="shared" si="344"/>
        <v>-5940.00000000002</v>
      </c>
      <c r="J275" s="61"/>
      <c r="K275" s="61"/>
      <c r="L275" s="61">
        <f t="shared" si="345"/>
        <v>-3.3000000000000109</v>
      </c>
      <c r="M275" s="62">
        <f t="shared" si="346"/>
        <v>-5940.00000000002</v>
      </c>
    </row>
    <row r="276" spans="1:13" s="32" customFormat="1">
      <c r="A276" s="70">
        <v>43340</v>
      </c>
      <c r="B276" s="71" t="s">
        <v>404</v>
      </c>
      <c r="C276" s="72">
        <v>4000</v>
      </c>
      <c r="D276" s="71" t="s">
        <v>14</v>
      </c>
      <c r="E276" s="71">
        <v>147.35</v>
      </c>
      <c r="F276" s="71">
        <v>148.44999999999999</v>
      </c>
      <c r="G276" s="66">
        <v>149.80000000000001</v>
      </c>
      <c r="H276" s="66">
        <v>151.15</v>
      </c>
      <c r="I276" s="68">
        <f t="shared" si="344"/>
        <v>4399.9999999999773</v>
      </c>
      <c r="J276" s="67">
        <f t="shared" ref="J276" si="347">(IF(D276="SHORT",IF(G276="",0,F276-G276),IF(D276="LONG",IF(G276="",0,G276-F276))))*C276</f>
        <v>5400.0000000000909</v>
      </c>
      <c r="K276" s="67">
        <f t="shared" ref="K276" si="348">(IF(D276="SHORT",IF(H276="",0,G276-H276),IF(D276="LONG",IF(H276="",0,(H276-G276)))))*C276</f>
        <v>5399.9999999999773</v>
      </c>
      <c r="L276" s="67">
        <f t="shared" si="345"/>
        <v>3.8000000000000118</v>
      </c>
      <c r="M276" s="69">
        <f t="shared" si="346"/>
        <v>15200.000000000047</v>
      </c>
    </row>
    <row r="277" spans="1:13" s="63" customFormat="1">
      <c r="A277" s="57">
        <v>43339</v>
      </c>
      <c r="B277" s="58" t="s">
        <v>362</v>
      </c>
      <c r="C277" s="59">
        <v>900</v>
      </c>
      <c r="D277" s="58" t="s">
        <v>14</v>
      </c>
      <c r="E277" s="58">
        <v>608.29999999999995</v>
      </c>
      <c r="F277" s="58">
        <v>612.85</v>
      </c>
      <c r="G277" s="73"/>
      <c r="H277" s="73"/>
      <c r="I277" s="60">
        <f t="shared" si="344"/>
        <v>4095.0000000000614</v>
      </c>
      <c r="J277" s="61"/>
      <c r="K277" s="61"/>
      <c r="L277" s="61">
        <f t="shared" si="345"/>
        <v>4.5500000000000682</v>
      </c>
      <c r="M277" s="62">
        <f t="shared" si="346"/>
        <v>4095.0000000000614</v>
      </c>
    </row>
    <row r="278" spans="1:13" s="63" customFormat="1">
      <c r="A278" s="57">
        <v>43339</v>
      </c>
      <c r="B278" s="58" t="s">
        <v>438</v>
      </c>
      <c r="C278" s="59">
        <v>1500</v>
      </c>
      <c r="D278" s="58" t="s">
        <v>14</v>
      </c>
      <c r="E278" s="58">
        <v>308.35000000000002</v>
      </c>
      <c r="F278" s="58">
        <v>310.64999999999998</v>
      </c>
      <c r="G278" s="73"/>
      <c r="H278" s="73"/>
      <c r="I278" s="60">
        <f t="shared" ref="I278:I280" si="349">(IF(D278="SHORT",E278-F278,IF(D278="LONG",F278-E278)))*C278</f>
        <v>3449.9999999999318</v>
      </c>
      <c r="J278" s="61"/>
      <c r="K278" s="61"/>
      <c r="L278" s="61">
        <f t="shared" ref="L278:L280" si="350">(J278+I278+K278)/C278</f>
        <v>2.2999999999999545</v>
      </c>
      <c r="M278" s="62">
        <f t="shared" ref="M278:M280" si="351">L278*C278</f>
        <v>3449.9999999999318</v>
      </c>
    </row>
    <row r="279" spans="1:13" s="63" customFormat="1">
      <c r="A279" s="57">
        <v>43339</v>
      </c>
      <c r="B279" s="58" t="s">
        <v>34</v>
      </c>
      <c r="C279" s="59">
        <v>1200</v>
      </c>
      <c r="D279" s="58" t="s">
        <v>14</v>
      </c>
      <c r="E279" s="58">
        <v>658.45</v>
      </c>
      <c r="F279" s="58">
        <v>663.35</v>
      </c>
      <c r="G279" s="73"/>
      <c r="H279" s="73"/>
      <c r="I279" s="60">
        <f t="shared" si="349"/>
        <v>5879.9999999999727</v>
      </c>
      <c r="J279" s="61"/>
      <c r="K279" s="61"/>
      <c r="L279" s="61">
        <f t="shared" si="350"/>
        <v>4.8999999999999773</v>
      </c>
      <c r="M279" s="62">
        <f t="shared" si="351"/>
        <v>5879.9999999999727</v>
      </c>
    </row>
    <row r="280" spans="1:13" s="63" customFormat="1">
      <c r="A280" s="57">
        <v>43339</v>
      </c>
      <c r="B280" s="58" t="s">
        <v>279</v>
      </c>
      <c r="C280" s="59">
        <v>2500</v>
      </c>
      <c r="D280" s="58" t="s">
        <v>14</v>
      </c>
      <c r="E280" s="58">
        <v>379.15</v>
      </c>
      <c r="F280" s="58">
        <v>381.95</v>
      </c>
      <c r="G280" s="73"/>
      <c r="H280" s="73"/>
      <c r="I280" s="60">
        <f t="shared" si="349"/>
        <v>7000.0000000000282</v>
      </c>
      <c r="J280" s="61"/>
      <c r="K280" s="61"/>
      <c r="L280" s="61">
        <f t="shared" si="350"/>
        <v>2.8000000000000114</v>
      </c>
      <c r="M280" s="62">
        <f t="shared" si="351"/>
        <v>7000.0000000000282</v>
      </c>
    </row>
    <row r="281" spans="1:13" s="63" customFormat="1">
      <c r="A281" s="57">
        <v>43336</v>
      </c>
      <c r="B281" s="58" t="s">
        <v>430</v>
      </c>
      <c r="C281" s="59">
        <v>2250</v>
      </c>
      <c r="D281" s="58" t="s">
        <v>14</v>
      </c>
      <c r="E281" s="58">
        <v>236.15</v>
      </c>
      <c r="F281" s="58">
        <v>234</v>
      </c>
      <c r="G281" s="73"/>
      <c r="H281" s="73"/>
      <c r="I281" s="60">
        <f t="shared" ref="I281:I283" si="352">(IF(D281="SHORT",E281-F281,IF(D281="LONG",F281-E281)))*C281</f>
        <v>-4837.5000000000127</v>
      </c>
      <c r="J281" s="61"/>
      <c r="K281" s="61"/>
      <c r="L281" s="61">
        <f t="shared" ref="L281:L283" si="353">(J281+I281+K281)/C281</f>
        <v>-2.1500000000000057</v>
      </c>
      <c r="M281" s="62">
        <f t="shared" ref="M281:M283" si="354">L281*C281</f>
        <v>-4837.5000000000127</v>
      </c>
    </row>
    <row r="282" spans="1:13" s="63" customFormat="1">
      <c r="A282" s="57">
        <v>43336</v>
      </c>
      <c r="B282" s="58" t="s">
        <v>493</v>
      </c>
      <c r="C282" s="59">
        <v>800</v>
      </c>
      <c r="D282" s="58" t="s">
        <v>15</v>
      </c>
      <c r="E282" s="58">
        <v>812.45</v>
      </c>
      <c r="F282" s="58">
        <v>806.35</v>
      </c>
      <c r="G282" s="73"/>
      <c r="H282" s="73"/>
      <c r="I282" s="60">
        <f t="shared" si="352"/>
        <v>4880.0000000000182</v>
      </c>
      <c r="J282" s="61"/>
      <c r="K282" s="61"/>
      <c r="L282" s="61">
        <f t="shared" si="353"/>
        <v>6.1000000000000227</v>
      </c>
      <c r="M282" s="62">
        <f t="shared" si="354"/>
        <v>4880.0000000000182</v>
      </c>
    </row>
    <row r="283" spans="1:13" s="63" customFormat="1">
      <c r="A283" s="57">
        <v>43336</v>
      </c>
      <c r="B283" s="58" t="s">
        <v>466</v>
      </c>
      <c r="C283" s="59">
        <v>2250</v>
      </c>
      <c r="D283" s="58" t="s">
        <v>14</v>
      </c>
      <c r="E283" s="58">
        <v>201.7</v>
      </c>
      <c r="F283" s="58">
        <v>203.2</v>
      </c>
      <c r="G283" s="73"/>
      <c r="H283" s="73"/>
      <c r="I283" s="60">
        <f t="shared" si="352"/>
        <v>3375</v>
      </c>
      <c r="J283" s="61"/>
      <c r="K283" s="61"/>
      <c r="L283" s="61">
        <f t="shared" si="353"/>
        <v>1.5</v>
      </c>
      <c r="M283" s="62">
        <f t="shared" si="354"/>
        <v>3375</v>
      </c>
    </row>
    <row r="284" spans="1:13" s="32" customFormat="1">
      <c r="A284" s="70">
        <v>43335</v>
      </c>
      <c r="B284" s="71" t="s">
        <v>386</v>
      </c>
      <c r="C284" s="72">
        <v>6000</v>
      </c>
      <c r="D284" s="71" t="s">
        <v>14</v>
      </c>
      <c r="E284" s="71">
        <v>88</v>
      </c>
      <c r="F284" s="71">
        <v>88.65</v>
      </c>
      <c r="G284" s="66">
        <v>89.45</v>
      </c>
      <c r="H284" s="66">
        <v>90.3</v>
      </c>
      <c r="I284" s="68">
        <f t="shared" ref="I284:I287" si="355">(IF(D284="SHORT",E284-F284,IF(D284="LONG",F284-E284)))*C284</f>
        <v>3900.0000000000341</v>
      </c>
      <c r="J284" s="67">
        <f t="shared" ref="J284:J286" si="356">(IF(D284="SHORT",IF(G284="",0,F284-G284),IF(D284="LONG",IF(G284="",0,G284-F284))))*C284</f>
        <v>4799.9999999999827</v>
      </c>
      <c r="K284" s="67">
        <f t="shared" ref="K284" si="357">(IF(D284="SHORT",IF(H284="",0,G284-H284),IF(D284="LONG",IF(H284="",0,(H284-G284)))))*C284</f>
        <v>5099.9999999999654</v>
      </c>
      <c r="L284" s="67">
        <f t="shared" ref="L284:L287" si="358">(J284+I284+K284)/C284</f>
        <v>2.2999999999999972</v>
      </c>
      <c r="M284" s="69">
        <f t="shared" ref="M284:M287" si="359">L284*C284</f>
        <v>13799.999999999984</v>
      </c>
    </row>
    <row r="285" spans="1:13" s="63" customFormat="1">
      <c r="A285" s="57">
        <v>43335</v>
      </c>
      <c r="B285" s="58" t="s">
        <v>492</v>
      </c>
      <c r="C285" s="59">
        <v>9000</v>
      </c>
      <c r="D285" s="58" t="s">
        <v>15</v>
      </c>
      <c r="E285" s="58">
        <v>72</v>
      </c>
      <c r="F285" s="58">
        <v>71.55</v>
      </c>
      <c r="G285" s="73"/>
      <c r="H285" s="73"/>
      <c r="I285" s="60">
        <f t="shared" si="355"/>
        <v>4050.0000000000255</v>
      </c>
      <c r="J285" s="61"/>
      <c r="K285" s="61"/>
      <c r="L285" s="61">
        <f t="shared" si="358"/>
        <v>0.45000000000000284</v>
      </c>
      <c r="M285" s="62">
        <f t="shared" si="359"/>
        <v>4050.0000000000255</v>
      </c>
    </row>
    <row r="286" spans="1:13" s="63" customFormat="1">
      <c r="A286" s="57">
        <v>43335</v>
      </c>
      <c r="B286" s="58" t="s">
        <v>491</v>
      </c>
      <c r="C286" s="59">
        <v>800</v>
      </c>
      <c r="D286" s="58" t="s">
        <v>14</v>
      </c>
      <c r="E286" s="58">
        <v>678.35</v>
      </c>
      <c r="F286" s="58">
        <v>683.4</v>
      </c>
      <c r="G286" s="73">
        <v>689.6</v>
      </c>
      <c r="H286" s="73"/>
      <c r="I286" s="60">
        <f t="shared" si="355"/>
        <v>4039.9999999999636</v>
      </c>
      <c r="J286" s="61">
        <f t="shared" si="356"/>
        <v>4960.0000000000364</v>
      </c>
      <c r="K286" s="61"/>
      <c r="L286" s="61">
        <f t="shared" si="358"/>
        <v>11.25</v>
      </c>
      <c r="M286" s="62">
        <f t="shared" si="359"/>
        <v>9000</v>
      </c>
    </row>
    <row r="287" spans="1:13" s="63" customFormat="1">
      <c r="A287" s="57">
        <v>43335</v>
      </c>
      <c r="B287" s="58" t="s">
        <v>490</v>
      </c>
      <c r="C287" s="59">
        <v>302</v>
      </c>
      <c r="D287" s="58" t="s">
        <v>15</v>
      </c>
      <c r="E287" s="58">
        <v>2836.15</v>
      </c>
      <c r="F287" s="58">
        <v>2814.9</v>
      </c>
      <c r="G287" s="73"/>
      <c r="H287" s="73"/>
      <c r="I287" s="60">
        <f t="shared" si="355"/>
        <v>6417.5</v>
      </c>
      <c r="J287" s="61"/>
      <c r="K287" s="61"/>
      <c r="L287" s="61">
        <f t="shared" si="358"/>
        <v>21.25</v>
      </c>
      <c r="M287" s="62">
        <f t="shared" si="359"/>
        <v>6417.5</v>
      </c>
    </row>
    <row r="288" spans="1:13" s="63" customFormat="1">
      <c r="A288" s="57">
        <v>43333</v>
      </c>
      <c r="B288" s="58" t="s">
        <v>353</v>
      </c>
      <c r="C288" s="59">
        <v>750</v>
      </c>
      <c r="D288" s="58" t="s">
        <v>14</v>
      </c>
      <c r="E288" s="58">
        <v>913.5</v>
      </c>
      <c r="F288" s="58">
        <v>917.45</v>
      </c>
      <c r="G288" s="73"/>
      <c r="H288" s="73"/>
      <c r="I288" s="60">
        <f t="shared" ref="I288:I290" si="360">(IF(D288="SHORT",E288-F288,IF(D288="LONG",F288-E288)))*C288</f>
        <v>2962.5000000000341</v>
      </c>
      <c r="J288" s="61"/>
      <c r="K288" s="61"/>
      <c r="L288" s="61">
        <f t="shared" ref="L288:L290" si="361">(J288+I288+K288)/C288</f>
        <v>3.9500000000000455</v>
      </c>
      <c r="M288" s="62">
        <f t="shared" ref="M288:M290" si="362">L288*C288</f>
        <v>2962.5000000000341</v>
      </c>
    </row>
    <row r="289" spans="1:13" s="63" customFormat="1">
      <c r="A289" s="57">
        <v>43333</v>
      </c>
      <c r="B289" s="58" t="s">
        <v>489</v>
      </c>
      <c r="C289" s="59">
        <v>700</v>
      </c>
      <c r="D289" s="58" t="s">
        <v>14</v>
      </c>
      <c r="E289" s="58">
        <v>874.4</v>
      </c>
      <c r="F289" s="58">
        <v>880.95</v>
      </c>
      <c r="G289" s="73">
        <v>888.9</v>
      </c>
      <c r="H289" s="73"/>
      <c r="I289" s="60">
        <f t="shared" si="360"/>
        <v>4585.0000000000473</v>
      </c>
      <c r="J289" s="61">
        <f t="shared" ref="J289:J290" si="363">(IF(D289="SHORT",IF(G289="",0,F289-G289),IF(D289="LONG",IF(G289="",0,G289-F289))))*C289</f>
        <v>5564.9999999999527</v>
      </c>
      <c r="K289" s="61"/>
      <c r="L289" s="61">
        <f t="shared" si="361"/>
        <v>14.5</v>
      </c>
      <c r="M289" s="62">
        <f t="shared" si="362"/>
        <v>10150</v>
      </c>
    </row>
    <row r="290" spans="1:13" s="63" customFormat="1">
      <c r="A290" s="57">
        <v>43333</v>
      </c>
      <c r="B290" s="58" t="s">
        <v>392</v>
      </c>
      <c r="C290" s="59">
        <v>2500</v>
      </c>
      <c r="D290" s="58" t="s">
        <v>15</v>
      </c>
      <c r="E290" s="58">
        <v>193.95</v>
      </c>
      <c r="F290" s="58">
        <v>192.5</v>
      </c>
      <c r="G290" s="73">
        <v>190.75</v>
      </c>
      <c r="H290" s="73"/>
      <c r="I290" s="60">
        <f t="shared" si="360"/>
        <v>3624.9999999999718</v>
      </c>
      <c r="J290" s="61">
        <f t="shared" si="363"/>
        <v>4375</v>
      </c>
      <c r="K290" s="61"/>
      <c r="L290" s="61">
        <f t="shared" si="361"/>
        <v>3.1999999999999886</v>
      </c>
      <c r="M290" s="62">
        <f t="shared" si="362"/>
        <v>7999.9999999999718</v>
      </c>
    </row>
    <row r="291" spans="1:13" s="63" customFormat="1">
      <c r="A291" s="57">
        <v>43332</v>
      </c>
      <c r="B291" s="58" t="s">
        <v>420</v>
      </c>
      <c r="C291" s="59">
        <v>2400</v>
      </c>
      <c r="D291" s="58" t="s">
        <v>14</v>
      </c>
      <c r="E291" s="58">
        <v>314</v>
      </c>
      <c r="F291" s="58">
        <v>316.35000000000002</v>
      </c>
      <c r="G291" s="73"/>
      <c r="H291" s="73"/>
      <c r="I291" s="60">
        <f t="shared" ref="I291" si="364">(IF(D291="SHORT",E291-F291,IF(D291="LONG",F291-E291)))*C291</f>
        <v>5640.0000000000546</v>
      </c>
      <c r="J291" s="61"/>
      <c r="K291" s="61"/>
      <c r="L291" s="61">
        <f t="shared" ref="L291" si="365">(J291+I291+K291)/C291</f>
        <v>2.3500000000000227</v>
      </c>
      <c r="M291" s="62">
        <f t="shared" ref="M291" si="366">L291*C291</f>
        <v>5640.0000000000546</v>
      </c>
    </row>
    <row r="292" spans="1:13" s="32" customFormat="1">
      <c r="A292" s="70">
        <v>43332</v>
      </c>
      <c r="B292" s="71" t="s">
        <v>466</v>
      </c>
      <c r="C292" s="72">
        <v>2250</v>
      </c>
      <c r="D292" s="71" t="s">
        <v>14</v>
      </c>
      <c r="E292" s="71">
        <v>200.1</v>
      </c>
      <c r="F292" s="71">
        <v>201.6</v>
      </c>
      <c r="G292" s="66">
        <v>203.45</v>
      </c>
      <c r="H292" s="66">
        <v>205.25</v>
      </c>
      <c r="I292" s="68">
        <f t="shared" ref="I292" si="367">(IF(D292="SHORT",E292-F292,IF(D292="LONG",F292-E292)))*C292</f>
        <v>3375</v>
      </c>
      <c r="J292" s="67">
        <f t="shared" ref="J292" si="368">(IF(D292="SHORT",IF(G292="",0,F292-G292),IF(D292="LONG",IF(G292="",0,G292-F292))))*C292</f>
        <v>4162.4999999999873</v>
      </c>
      <c r="K292" s="67">
        <f t="shared" ref="K292" si="369">(IF(D292="SHORT",IF(H292="",0,G292-H292),IF(D292="LONG",IF(H292="",0,(H292-G292)))))*C292</f>
        <v>4050.0000000000255</v>
      </c>
      <c r="L292" s="67">
        <f t="shared" ref="L292" si="370">(J292+I292+K292)/C292</f>
        <v>5.1500000000000057</v>
      </c>
      <c r="M292" s="69">
        <f t="shared" ref="M292" si="371">L292*C292</f>
        <v>11587.500000000013</v>
      </c>
    </row>
    <row r="293" spans="1:13" s="63" customFormat="1">
      <c r="A293" s="57">
        <v>43332</v>
      </c>
      <c r="B293" s="58" t="s">
        <v>447</v>
      </c>
      <c r="C293" s="59">
        <v>1200</v>
      </c>
      <c r="D293" s="58" t="s">
        <v>14</v>
      </c>
      <c r="E293" s="58">
        <v>396.2</v>
      </c>
      <c r="F293" s="58">
        <v>392.6</v>
      </c>
      <c r="G293" s="73"/>
      <c r="H293" s="73"/>
      <c r="I293" s="60">
        <f t="shared" ref="I293:I295" si="372">(IF(D293="SHORT",E293-F293,IF(D293="LONG",F293-E293)))*C293</f>
        <v>-4319.9999999999591</v>
      </c>
      <c r="J293" s="61"/>
      <c r="K293" s="61"/>
      <c r="L293" s="61">
        <f t="shared" ref="L293:L295" si="373">(J293+I293+K293)/C293</f>
        <v>-3.5999999999999659</v>
      </c>
      <c r="M293" s="62">
        <f t="shared" ref="M293:M295" si="374">L293*C293</f>
        <v>-4319.9999999999591</v>
      </c>
    </row>
    <row r="294" spans="1:13" s="63" customFormat="1">
      <c r="A294" s="57">
        <v>43332</v>
      </c>
      <c r="B294" s="58" t="s">
        <v>362</v>
      </c>
      <c r="C294" s="59">
        <v>900</v>
      </c>
      <c r="D294" s="58" t="s">
        <v>14</v>
      </c>
      <c r="E294" s="58">
        <v>599.04999999999995</v>
      </c>
      <c r="F294" s="58">
        <v>603.5</v>
      </c>
      <c r="G294" s="73">
        <v>609</v>
      </c>
      <c r="H294" s="73"/>
      <c r="I294" s="60">
        <f t="shared" si="372"/>
        <v>4005.0000000000409</v>
      </c>
      <c r="J294" s="61">
        <f t="shared" ref="J294" si="375">(IF(D294="SHORT",IF(G294="",0,F294-G294),IF(D294="LONG",IF(G294="",0,G294-F294))))*C294</f>
        <v>4950</v>
      </c>
      <c r="K294" s="61"/>
      <c r="L294" s="61">
        <f t="shared" si="373"/>
        <v>9.9500000000000437</v>
      </c>
      <c r="M294" s="62">
        <f t="shared" si="374"/>
        <v>8955.00000000004</v>
      </c>
    </row>
    <row r="295" spans="1:13" s="63" customFormat="1">
      <c r="A295" s="57">
        <v>43329</v>
      </c>
      <c r="B295" s="58" t="s">
        <v>488</v>
      </c>
      <c r="C295" s="59">
        <v>500</v>
      </c>
      <c r="D295" s="58" t="s">
        <v>14</v>
      </c>
      <c r="E295" s="58">
        <v>1906</v>
      </c>
      <c r="F295" s="58">
        <v>1920.65</v>
      </c>
      <c r="G295" s="73"/>
      <c r="H295" s="73"/>
      <c r="I295" s="60">
        <f t="shared" si="372"/>
        <v>7325.0000000000455</v>
      </c>
      <c r="J295" s="61"/>
      <c r="K295" s="61"/>
      <c r="L295" s="61">
        <f t="shared" si="373"/>
        <v>14.650000000000091</v>
      </c>
      <c r="M295" s="62">
        <f t="shared" si="374"/>
        <v>7325.0000000000455</v>
      </c>
    </row>
    <row r="296" spans="1:13" s="63" customFormat="1">
      <c r="A296" s="57">
        <v>43329</v>
      </c>
      <c r="B296" s="58" t="s">
        <v>423</v>
      </c>
      <c r="C296" s="59">
        <v>2600</v>
      </c>
      <c r="D296" s="58" t="s">
        <v>14</v>
      </c>
      <c r="E296" s="58">
        <v>366</v>
      </c>
      <c r="F296" s="58">
        <v>368.7</v>
      </c>
      <c r="G296" s="73">
        <v>372.1</v>
      </c>
      <c r="H296" s="73"/>
      <c r="I296" s="60">
        <f t="shared" ref="I296:I297" si="376">(IF(D296="SHORT",E296-F296,IF(D296="LONG",F296-E296)))*C296</f>
        <v>7019.9999999999709</v>
      </c>
      <c r="J296" s="61">
        <f t="shared" ref="J296" si="377">(IF(D296="SHORT",IF(G296="",0,F296-G296),IF(D296="LONG",IF(G296="",0,G296-F296))))*C296</f>
        <v>8840.0000000000891</v>
      </c>
      <c r="K296" s="61"/>
      <c r="L296" s="61">
        <f t="shared" ref="L296:L297" si="378">(J296+I296+K296)/C296</f>
        <v>6.1000000000000227</v>
      </c>
      <c r="M296" s="62">
        <f t="shared" ref="M296:M297" si="379">L296*C296</f>
        <v>15860.000000000058</v>
      </c>
    </row>
    <row r="297" spans="1:13" s="63" customFormat="1">
      <c r="A297" s="57">
        <v>43328</v>
      </c>
      <c r="B297" s="58" t="s">
        <v>486</v>
      </c>
      <c r="C297" s="59">
        <v>1600</v>
      </c>
      <c r="D297" s="58" t="s">
        <v>15</v>
      </c>
      <c r="E297" s="58">
        <v>302.64999999999998</v>
      </c>
      <c r="F297" s="58">
        <v>305.39999999999998</v>
      </c>
      <c r="G297" s="73"/>
      <c r="H297" s="73"/>
      <c r="I297" s="60">
        <f t="shared" si="376"/>
        <v>-4400</v>
      </c>
      <c r="J297" s="61"/>
      <c r="K297" s="61"/>
      <c r="L297" s="61">
        <f t="shared" si="378"/>
        <v>-2.75</v>
      </c>
      <c r="M297" s="62">
        <f t="shared" si="379"/>
        <v>-4400</v>
      </c>
    </row>
    <row r="298" spans="1:13" s="63" customFormat="1">
      <c r="A298" s="57">
        <v>43328</v>
      </c>
      <c r="B298" s="58" t="s">
        <v>387</v>
      </c>
      <c r="C298" s="59">
        <v>1000</v>
      </c>
      <c r="D298" s="58" t="s">
        <v>15</v>
      </c>
      <c r="E298" s="58">
        <v>520.70000000000005</v>
      </c>
      <c r="F298" s="58">
        <v>516.75</v>
      </c>
      <c r="G298" s="73"/>
      <c r="H298" s="73"/>
      <c r="I298" s="60">
        <f t="shared" ref="I298:I301" si="380">(IF(D298="SHORT",E298-F298,IF(D298="LONG",F298-E298)))*C298</f>
        <v>3950.0000000000455</v>
      </c>
      <c r="J298" s="61"/>
      <c r="K298" s="61"/>
      <c r="L298" s="61">
        <f t="shared" ref="L298:L301" si="381">(J298+I298+K298)/C298</f>
        <v>3.9500000000000455</v>
      </c>
      <c r="M298" s="62">
        <f t="shared" ref="M298:M301" si="382">L298*C298</f>
        <v>3950.0000000000455</v>
      </c>
    </row>
    <row r="299" spans="1:13" s="63" customFormat="1">
      <c r="A299" s="57">
        <v>43328</v>
      </c>
      <c r="B299" s="58" t="s">
        <v>423</v>
      </c>
      <c r="C299" s="59">
        <v>2600</v>
      </c>
      <c r="D299" s="58" t="s">
        <v>14</v>
      </c>
      <c r="E299" s="58">
        <v>366.85</v>
      </c>
      <c r="F299" s="58">
        <v>364.6</v>
      </c>
      <c r="G299" s="73"/>
      <c r="H299" s="73"/>
      <c r="I299" s="60">
        <f t="shared" si="380"/>
        <v>-5850</v>
      </c>
      <c r="J299" s="61"/>
      <c r="K299" s="61"/>
      <c r="L299" s="61">
        <f t="shared" si="381"/>
        <v>-2.25</v>
      </c>
      <c r="M299" s="62">
        <f t="shared" si="382"/>
        <v>-5850</v>
      </c>
    </row>
    <row r="300" spans="1:13" s="63" customFormat="1">
      <c r="A300" s="57">
        <v>43328</v>
      </c>
      <c r="B300" s="58" t="s">
        <v>485</v>
      </c>
      <c r="C300" s="59">
        <v>4000</v>
      </c>
      <c r="D300" s="58" t="s">
        <v>14</v>
      </c>
      <c r="E300" s="58">
        <v>198.75</v>
      </c>
      <c r="F300" s="58">
        <v>196.95</v>
      </c>
      <c r="G300" s="73"/>
      <c r="H300" s="73"/>
      <c r="I300" s="60">
        <f t="shared" si="380"/>
        <v>-7200.0000000000455</v>
      </c>
      <c r="J300" s="61"/>
      <c r="K300" s="61"/>
      <c r="L300" s="61">
        <f t="shared" si="381"/>
        <v>-1.8000000000000114</v>
      </c>
      <c r="M300" s="62">
        <f t="shared" si="382"/>
        <v>-7200.0000000000455</v>
      </c>
    </row>
    <row r="301" spans="1:13" s="63" customFormat="1">
      <c r="A301" s="57">
        <v>43328</v>
      </c>
      <c r="B301" s="58" t="s">
        <v>374</v>
      </c>
      <c r="C301" s="59">
        <v>2000</v>
      </c>
      <c r="D301" s="58" t="s">
        <v>14</v>
      </c>
      <c r="E301" s="58">
        <v>273.05</v>
      </c>
      <c r="F301" s="58">
        <v>275.10000000000002</v>
      </c>
      <c r="G301" s="73"/>
      <c r="H301" s="73"/>
      <c r="I301" s="60">
        <f t="shared" si="380"/>
        <v>4100.0000000000227</v>
      </c>
      <c r="J301" s="61"/>
      <c r="K301" s="61"/>
      <c r="L301" s="61">
        <f t="shared" si="381"/>
        <v>2.0500000000000114</v>
      </c>
      <c r="M301" s="62">
        <f t="shared" si="382"/>
        <v>4100.0000000000227</v>
      </c>
    </row>
    <row r="302" spans="1:13" s="63" customFormat="1">
      <c r="A302" s="57">
        <v>43326</v>
      </c>
      <c r="B302" s="58" t="s">
        <v>410</v>
      </c>
      <c r="C302" s="59">
        <v>2800</v>
      </c>
      <c r="D302" s="58" t="s">
        <v>14</v>
      </c>
      <c r="E302" s="58">
        <v>136.69999999999999</v>
      </c>
      <c r="F302" s="58">
        <v>137.30000000000001</v>
      </c>
      <c r="G302" s="73"/>
      <c r="H302" s="73"/>
      <c r="I302" s="60">
        <f t="shared" ref="I302:I303" si="383">(IF(D302="SHORT",E302-F302,IF(D302="LONG",F302-E302)))*C302</f>
        <v>1680.0000000000637</v>
      </c>
      <c r="J302" s="61"/>
      <c r="K302" s="61"/>
      <c r="L302" s="61">
        <f t="shared" ref="L302:L303" si="384">(J302+I302+K302)/C302</f>
        <v>0.60000000000002274</v>
      </c>
      <c r="M302" s="62">
        <f t="shared" ref="M302:M303" si="385">L302*C302</f>
        <v>1680.0000000000637</v>
      </c>
    </row>
    <row r="303" spans="1:13" s="63" customFormat="1">
      <c r="A303" s="57">
        <v>43326</v>
      </c>
      <c r="B303" s="58" t="s">
        <v>487</v>
      </c>
      <c r="C303" s="59">
        <v>3500</v>
      </c>
      <c r="D303" s="58" t="s">
        <v>14</v>
      </c>
      <c r="E303" s="58">
        <v>222.5</v>
      </c>
      <c r="F303" s="58">
        <v>223.95</v>
      </c>
      <c r="G303" s="73"/>
      <c r="H303" s="73"/>
      <c r="I303" s="60">
        <f t="shared" si="383"/>
        <v>5074.99999999996</v>
      </c>
      <c r="J303" s="61"/>
      <c r="K303" s="61"/>
      <c r="L303" s="61">
        <f t="shared" si="384"/>
        <v>1.4499999999999886</v>
      </c>
      <c r="M303" s="62">
        <f t="shared" si="385"/>
        <v>5074.99999999996</v>
      </c>
    </row>
    <row r="304" spans="1:13" s="32" customFormat="1">
      <c r="A304" s="70">
        <v>43322</v>
      </c>
      <c r="B304" s="71" t="s">
        <v>96</v>
      </c>
      <c r="C304" s="72">
        <v>2500</v>
      </c>
      <c r="D304" s="71" t="s">
        <v>15</v>
      </c>
      <c r="E304" s="71">
        <v>199</v>
      </c>
      <c r="F304" s="71">
        <v>197.7</v>
      </c>
      <c r="G304" s="66">
        <v>196.15</v>
      </c>
      <c r="H304" s="66">
        <v>194.55</v>
      </c>
      <c r="I304" s="68">
        <f t="shared" ref="I304:I306" si="386">(IF(D304="SHORT",E304-F304,IF(D304="LONG",F304-E304)))*C304</f>
        <v>3250.0000000000282</v>
      </c>
      <c r="J304" s="67">
        <f t="shared" ref="J304:J306" si="387">(IF(D304="SHORT",IF(G304="",0,F304-G304),IF(D304="LONG",IF(G304="",0,G304-F304))))*C304</f>
        <v>3874.9999999999573</v>
      </c>
      <c r="K304" s="67">
        <f t="shared" ref="K304:K306" si="388">(IF(D304="SHORT",IF(H304="",0,G304-H304),IF(D304="LONG",IF(H304="",0,(H304-G304)))))*C304</f>
        <v>3999.9999999999859</v>
      </c>
      <c r="L304" s="67">
        <f t="shared" ref="L304:L306" si="389">(J304+I304+K304)/C304</f>
        <v>4.4499999999999886</v>
      </c>
      <c r="M304" s="69">
        <f t="shared" ref="M304:M306" si="390">L304*C304</f>
        <v>11124.999999999971</v>
      </c>
    </row>
    <row r="305" spans="1:13" s="63" customFormat="1">
      <c r="A305" s="57">
        <v>43322</v>
      </c>
      <c r="B305" s="58" t="s">
        <v>468</v>
      </c>
      <c r="C305" s="59">
        <v>400</v>
      </c>
      <c r="D305" s="58" t="s">
        <v>15</v>
      </c>
      <c r="E305" s="58">
        <v>1568.65</v>
      </c>
      <c r="F305" s="58">
        <v>1558.45</v>
      </c>
      <c r="G305" s="73">
        <v>1545.95</v>
      </c>
      <c r="H305" s="73"/>
      <c r="I305" s="60">
        <f t="shared" si="386"/>
        <v>4080.0000000000182</v>
      </c>
      <c r="J305" s="61">
        <f t="shared" si="387"/>
        <v>5000</v>
      </c>
      <c r="K305" s="61"/>
      <c r="L305" s="61">
        <f t="shared" si="389"/>
        <v>22.700000000000045</v>
      </c>
      <c r="M305" s="62">
        <f t="shared" si="390"/>
        <v>9080.0000000000182</v>
      </c>
    </row>
    <row r="306" spans="1:13" s="32" customFormat="1">
      <c r="A306" s="70">
        <v>43322</v>
      </c>
      <c r="B306" s="71" t="s">
        <v>484</v>
      </c>
      <c r="C306" s="72">
        <v>6000</v>
      </c>
      <c r="D306" s="71" t="s">
        <v>15</v>
      </c>
      <c r="E306" s="71">
        <v>97</v>
      </c>
      <c r="F306" s="71">
        <v>96.35</v>
      </c>
      <c r="G306" s="66">
        <v>95.5</v>
      </c>
      <c r="H306" s="66">
        <v>94.65</v>
      </c>
      <c r="I306" s="68">
        <f t="shared" si="386"/>
        <v>3900.0000000000341</v>
      </c>
      <c r="J306" s="67">
        <f t="shared" si="387"/>
        <v>5099.9999999999654</v>
      </c>
      <c r="K306" s="67">
        <f t="shared" si="388"/>
        <v>5099.9999999999654</v>
      </c>
      <c r="L306" s="67">
        <f t="shared" si="389"/>
        <v>2.3499999999999943</v>
      </c>
      <c r="M306" s="69">
        <f t="shared" si="390"/>
        <v>14099.999999999965</v>
      </c>
    </row>
    <row r="307" spans="1:13" s="63" customFormat="1">
      <c r="A307" s="57">
        <v>43321</v>
      </c>
      <c r="B307" s="58" t="s">
        <v>315</v>
      </c>
      <c r="C307" s="59">
        <v>3200</v>
      </c>
      <c r="D307" s="58" t="s">
        <v>14</v>
      </c>
      <c r="E307" s="58">
        <v>283.60000000000002</v>
      </c>
      <c r="F307" s="58">
        <v>285.39999999999998</v>
      </c>
      <c r="G307" s="73"/>
      <c r="H307" s="73"/>
      <c r="I307" s="60">
        <f t="shared" ref="I307:I309" si="391">(IF(D307="SHORT",E307-F307,IF(D307="LONG",F307-E307)))*C307</f>
        <v>5759.9999999998545</v>
      </c>
      <c r="J307" s="61"/>
      <c r="K307" s="61"/>
      <c r="L307" s="61">
        <f t="shared" ref="L307:L309" si="392">(J307+I307+K307)/C307</f>
        <v>1.7999999999999545</v>
      </c>
      <c r="M307" s="62">
        <f t="shared" ref="M307:M309" si="393">L307*C307</f>
        <v>5759.9999999998545</v>
      </c>
    </row>
    <row r="308" spans="1:13" s="63" customFormat="1">
      <c r="A308" s="57">
        <v>43321</v>
      </c>
      <c r="B308" s="58" t="s">
        <v>465</v>
      </c>
      <c r="C308" s="59">
        <v>4000</v>
      </c>
      <c r="D308" s="58" t="s">
        <v>14</v>
      </c>
      <c r="E308" s="58">
        <v>154.75</v>
      </c>
      <c r="F308" s="58">
        <v>155.75</v>
      </c>
      <c r="G308" s="73">
        <v>157</v>
      </c>
      <c r="H308" s="73"/>
      <c r="I308" s="60">
        <f t="shared" si="391"/>
        <v>4000</v>
      </c>
      <c r="J308" s="61">
        <f t="shared" ref="J308" si="394">(IF(D308="SHORT",IF(G308="",0,F308-G308),IF(D308="LONG",IF(G308="",0,G308-F308))))*C308</f>
        <v>5000</v>
      </c>
      <c r="K308" s="61"/>
      <c r="L308" s="61">
        <f t="shared" si="392"/>
        <v>2.25</v>
      </c>
      <c r="M308" s="62">
        <f t="shared" si="393"/>
        <v>9000</v>
      </c>
    </row>
    <row r="309" spans="1:13" s="63" customFormat="1">
      <c r="A309" s="57">
        <v>43321</v>
      </c>
      <c r="B309" s="58" t="s">
        <v>439</v>
      </c>
      <c r="C309" s="59">
        <v>1000</v>
      </c>
      <c r="D309" s="58" t="s">
        <v>14</v>
      </c>
      <c r="E309" s="58">
        <v>933.15</v>
      </c>
      <c r="F309" s="58">
        <v>939.2</v>
      </c>
      <c r="G309" s="73"/>
      <c r="H309" s="73"/>
      <c r="I309" s="60">
        <f t="shared" si="391"/>
        <v>6050.0000000000682</v>
      </c>
      <c r="J309" s="61"/>
      <c r="K309" s="61"/>
      <c r="L309" s="61">
        <f t="shared" si="392"/>
        <v>6.0500000000000682</v>
      </c>
      <c r="M309" s="62">
        <f t="shared" si="393"/>
        <v>6050.0000000000682</v>
      </c>
    </row>
    <row r="310" spans="1:13" s="63" customFormat="1">
      <c r="A310" s="57">
        <v>43320</v>
      </c>
      <c r="B310" s="58" t="s">
        <v>473</v>
      </c>
      <c r="C310" s="59">
        <v>1500</v>
      </c>
      <c r="D310" s="58" t="s">
        <v>14</v>
      </c>
      <c r="E310" s="58">
        <v>630.5</v>
      </c>
      <c r="F310" s="58">
        <v>624.6</v>
      </c>
      <c r="G310" s="73"/>
      <c r="H310" s="73"/>
      <c r="I310" s="60">
        <f t="shared" ref="I310:I312" si="395">(IF(D310="SHORT",E310-F310,IF(D310="LONG",F310-E310)))*C310</f>
        <v>-8849.9999999999654</v>
      </c>
      <c r="J310" s="61"/>
      <c r="K310" s="61"/>
      <c r="L310" s="61">
        <f t="shared" ref="L310:L312" si="396">(J310+I310+K310)/C310</f>
        <v>-5.8999999999999773</v>
      </c>
      <c r="M310" s="62">
        <f t="shared" ref="M310:M312" si="397">L310*C310</f>
        <v>-8849.9999999999654</v>
      </c>
    </row>
    <row r="311" spans="1:13" s="63" customFormat="1">
      <c r="A311" s="57">
        <v>43320</v>
      </c>
      <c r="B311" s="58" t="s">
        <v>472</v>
      </c>
      <c r="C311" s="59">
        <v>600</v>
      </c>
      <c r="D311" s="58" t="s">
        <v>14</v>
      </c>
      <c r="E311" s="58">
        <v>621.9</v>
      </c>
      <c r="F311" s="58">
        <v>625.95000000000005</v>
      </c>
      <c r="G311" s="73"/>
      <c r="H311" s="73"/>
      <c r="I311" s="60">
        <f t="shared" si="395"/>
        <v>2430.0000000000409</v>
      </c>
      <c r="J311" s="61"/>
      <c r="K311" s="61"/>
      <c r="L311" s="61">
        <f t="shared" si="396"/>
        <v>4.0500000000000682</v>
      </c>
      <c r="M311" s="62">
        <f t="shared" si="397"/>
        <v>2430.0000000000409</v>
      </c>
    </row>
    <row r="312" spans="1:13" s="63" customFormat="1">
      <c r="A312" s="57">
        <v>43320</v>
      </c>
      <c r="B312" s="58" t="s">
        <v>421</v>
      </c>
      <c r="C312" s="59">
        <v>1200</v>
      </c>
      <c r="D312" s="58" t="s">
        <v>15</v>
      </c>
      <c r="E312" s="58">
        <v>590</v>
      </c>
      <c r="F312" s="58">
        <v>595.35</v>
      </c>
      <c r="G312" s="73"/>
      <c r="H312" s="73"/>
      <c r="I312" s="60">
        <f t="shared" si="395"/>
        <v>-6420.0000000000273</v>
      </c>
      <c r="J312" s="61"/>
      <c r="K312" s="61"/>
      <c r="L312" s="61">
        <f t="shared" si="396"/>
        <v>-5.3500000000000227</v>
      </c>
      <c r="M312" s="62">
        <f t="shared" si="397"/>
        <v>-6420.0000000000273</v>
      </c>
    </row>
    <row r="313" spans="1:13" s="63" customFormat="1">
      <c r="A313" s="57">
        <v>43319</v>
      </c>
      <c r="B313" s="58" t="s">
        <v>467</v>
      </c>
      <c r="C313" s="59">
        <v>4500</v>
      </c>
      <c r="D313" s="58" t="s">
        <v>14</v>
      </c>
      <c r="E313" s="58">
        <v>300.85000000000002</v>
      </c>
      <c r="F313" s="58">
        <v>302.8</v>
      </c>
      <c r="G313" s="73">
        <v>305.25</v>
      </c>
      <c r="H313" s="73"/>
      <c r="I313" s="60">
        <f t="shared" ref="I313:I316" si="398">(IF(D313="SHORT",E313-F313,IF(D313="LONG",F313-E313)))*C313</f>
        <v>8774.9999999999491</v>
      </c>
      <c r="J313" s="61">
        <f t="shared" ref="J313" si="399">(IF(D313="SHORT",IF(G313="",0,F313-G313),IF(D313="LONG",IF(G313="",0,G313-F313))))*C313</f>
        <v>11024.999999999949</v>
      </c>
      <c r="K313" s="61"/>
      <c r="L313" s="61">
        <f t="shared" ref="L313:L316" si="400">(J313+I313+K313)/C313</f>
        <v>4.3999999999999773</v>
      </c>
      <c r="M313" s="62">
        <f t="shared" ref="M313:M316" si="401">L313*C313</f>
        <v>19799.999999999898</v>
      </c>
    </row>
    <row r="314" spans="1:13" s="63" customFormat="1">
      <c r="A314" s="57">
        <v>43319</v>
      </c>
      <c r="B314" s="58" t="s">
        <v>415</v>
      </c>
      <c r="C314" s="59">
        <v>1750</v>
      </c>
      <c r="D314" s="58" t="s">
        <v>15</v>
      </c>
      <c r="E314" s="58">
        <v>225.2</v>
      </c>
      <c r="F314" s="58">
        <v>227.25</v>
      </c>
      <c r="G314" s="73"/>
      <c r="H314" s="73"/>
      <c r="I314" s="60">
        <f t="shared" si="398"/>
        <v>-3587.50000000002</v>
      </c>
      <c r="J314" s="61"/>
      <c r="K314" s="61"/>
      <c r="L314" s="61">
        <f t="shared" si="400"/>
        <v>-2.0500000000000114</v>
      </c>
      <c r="M314" s="62">
        <f t="shared" si="401"/>
        <v>-3587.50000000002</v>
      </c>
    </row>
    <row r="315" spans="1:13" s="63" customFormat="1">
      <c r="A315" s="57">
        <v>43319</v>
      </c>
      <c r="B315" s="58" t="s">
        <v>399</v>
      </c>
      <c r="C315" s="59">
        <v>1000</v>
      </c>
      <c r="D315" s="58" t="s">
        <v>15</v>
      </c>
      <c r="E315" s="58">
        <v>1192.8</v>
      </c>
      <c r="F315" s="58">
        <v>1185</v>
      </c>
      <c r="G315" s="73"/>
      <c r="H315" s="73"/>
      <c r="I315" s="60">
        <f t="shared" si="398"/>
        <v>7799.9999999999545</v>
      </c>
      <c r="J315" s="61"/>
      <c r="K315" s="61"/>
      <c r="L315" s="61">
        <f t="shared" si="400"/>
        <v>7.7999999999999545</v>
      </c>
      <c r="M315" s="62">
        <f t="shared" si="401"/>
        <v>7799.9999999999545</v>
      </c>
    </row>
    <row r="316" spans="1:13" s="63" customFormat="1">
      <c r="A316" s="57">
        <v>43319</v>
      </c>
      <c r="B316" s="58" t="s">
        <v>362</v>
      </c>
      <c r="C316" s="59">
        <v>900</v>
      </c>
      <c r="D316" s="58" t="s">
        <v>14</v>
      </c>
      <c r="E316" s="58">
        <v>576.45000000000005</v>
      </c>
      <c r="F316" s="58">
        <v>580.15</v>
      </c>
      <c r="G316" s="73"/>
      <c r="H316" s="73"/>
      <c r="I316" s="60">
        <f t="shared" si="398"/>
        <v>3329.9999999999386</v>
      </c>
      <c r="J316" s="61"/>
      <c r="K316" s="61"/>
      <c r="L316" s="61">
        <f t="shared" si="400"/>
        <v>3.6999999999999318</v>
      </c>
      <c r="M316" s="62">
        <f t="shared" si="401"/>
        <v>3329.9999999999386</v>
      </c>
    </row>
    <row r="317" spans="1:13" s="63" customFormat="1">
      <c r="A317" s="57">
        <v>43318</v>
      </c>
      <c r="B317" s="58" t="s">
        <v>463</v>
      </c>
      <c r="C317" s="59">
        <v>6000</v>
      </c>
      <c r="D317" s="58" t="s">
        <v>14</v>
      </c>
      <c r="E317" s="58">
        <v>86.65</v>
      </c>
      <c r="F317" s="58">
        <v>87.2</v>
      </c>
      <c r="G317" s="73"/>
      <c r="H317" s="73"/>
      <c r="I317" s="60">
        <f t="shared" ref="I317" si="402">(IF(D317="SHORT",E317-F317,IF(D317="LONG",F317-E317)))*C317</f>
        <v>3299.9999999999827</v>
      </c>
      <c r="J317" s="61"/>
      <c r="K317" s="61"/>
      <c r="L317" s="61">
        <f t="shared" ref="L317" si="403">(J317+I317+K317)/C317</f>
        <v>0.54999999999999716</v>
      </c>
      <c r="M317" s="62">
        <f t="shared" ref="M317" si="404">L317*C317</f>
        <v>3299.9999999999827</v>
      </c>
    </row>
    <row r="318" spans="1:13" s="32" customFormat="1">
      <c r="A318" s="70">
        <v>43315</v>
      </c>
      <c r="B318" s="71" t="s">
        <v>471</v>
      </c>
      <c r="C318" s="72">
        <v>400</v>
      </c>
      <c r="D318" s="71" t="s">
        <v>14</v>
      </c>
      <c r="E318" s="71">
        <v>1179</v>
      </c>
      <c r="F318" s="71">
        <v>1186.6500000000001</v>
      </c>
      <c r="G318" s="66">
        <v>1196.1500000000001</v>
      </c>
      <c r="H318" s="66">
        <v>1205.75</v>
      </c>
      <c r="I318" s="68">
        <f t="shared" ref="I318:I320" si="405">(IF(D318="SHORT",E318-F318,IF(D318="LONG",F318-E318)))*C318</f>
        <v>3060.0000000000364</v>
      </c>
      <c r="J318" s="67">
        <f t="shared" ref="J318" si="406">(IF(D318="SHORT",IF(G318="",0,F318-G318),IF(D318="LONG",IF(G318="",0,G318-F318))))*C318</f>
        <v>3800</v>
      </c>
      <c r="K318" s="67">
        <f t="shared" ref="K318" si="407">(IF(D318="SHORT",IF(H318="",0,G318-H318),IF(D318="LONG",IF(H318="",0,(H318-G318)))))*C318</f>
        <v>3839.9999999999636</v>
      </c>
      <c r="L318" s="67">
        <f t="shared" ref="L318:L320" si="408">(J318+I318+K318)/C318</f>
        <v>26.75</v>
      </c>
      <c r="M318" s="69">
        <f t="shared" ref="M318:M320" si="409">L318*C318</f>
        <v>10700</v>
      </c>
    </row>
    <row r="319" spans="1:13" s="63" customFormat="1">
      <c r="A319" s="57">
        <v>43315</v>
      </c>
      <c r="B319" s="58" t="s">
        <v>379</v>
      </c>
      <c r="C319" s="59">
        <v>1250</v>
      </c>
      <c r="D319" s="58" t="s">
        <v>14</v>
      </c>
      <c r="E319" s="58">
        <v>516.25</v>
      </c>
      <c r="F319" s="58">
        <v>519.6</v>
      </c>
      <c r="G319" s="73"/>
      <c r="H319" s="73"/>
      <c r="I319" s="60">
        <f t="shared" si="405"/>
        <v>4187.5000000000282</v>
      </c>
      <c r="J319" s="61"/>
      <c r="K319" s="61"/>
      <c r="L319" s="61">
        <f t="shared" si="408"/>
        <v>3.3500000000000227</v>
      </c>
      <c r="M319" s="62">
        <f t="shared" si="409"/>
        <v>4187.5000000000282</v>
      </c>
    </row>
    <row r="320" spans="1:13" s="63" customFormat="1">
      <c r="A320" s="57">
        <v>43315</v>
      </c>
      <c r="B320" s="58" t="s">
        <v>430</v>
      </c>
      <c r="C320" s="59">
        <v>2250</v>
      </c>
      <c r="D320" s="58" t="s">
        <v>14</v>
      </c>
      <c r="E320" s="58">
        <v>238</v>
      </c>
      <c r="F320" s="58">
        <v>239.55</v>
      </c>
      <c r="G320" s="73"/>
      <c r="H320" s="73"/>
      <c r="I320" s="60">
        <f t="shared" si="405"/>
        <v>3487.5000000000255</v>
      </c>
      <c r="J320" s="61"/>
      <c r="K320" s="61"/>
      <c r="L320" s="61">
        <f t="shared" si="408"/>
        <v>1.5500000000000114</v>
      </c>
      <c r="M320" s="62">
        <f t="shared" si="409"/>
        <v>3487.5000000000255</v>
      </c>
    </row>
    <row r="321" spans="1:13" s="63" customFormat="1">
      <c r="A321" s="57">
        <v>43314</v>
      </c>
      <c r="B321" s="58" t="s">
        <v>470</v>
      </c>
      <c r="C321" s="59">
        <v>1061</v>
      </c>
      <c r="D321" s="58" t="s">
        <v>14</v>
      </c>
      <c r="E321" s="58">
        <v>560.20000000000005</v>
      </c>
      <c r="F321" s="58">
        <v>563.75</v>
      </c>
      <c r="G321" s="73"/>
      <c r="H321" s="73"/>
      <c r="I321" s="60">
        <f t="shared" ref="I321:I324" si="410">(IF(D321="SHORT",E321-F321,IF(D321="LONG",F321-E321)))*C321</f>
        <v>3766.549999999952</v>
      </c>
      <c r="J321" s="61"/>
      <c r="K321" s="61"/>
      <c r="L321" s="61">
        <f t="shared" ref="L321:L324" si="411">(J321+I321+K321)/C321</f>
        <v>3.5499999999999545</v>
      </c>
      <c r="M321" s="62">
        <f t="shared" ref="M321:M324" si="412">L321*C321</f>
        <v>3766.549999999952</v>
      </c>
    </row>
    <row r="322" spans="1:13" s="63" customFormat="1">
      <c r="A322" s="57">
        <v>43314</v>
      </c>
      <c r="B322" s="58" t="s">
        <v>469</v>
      </c>
      <c r="C322" s="59">
        <v>4500</v>
      </c>
      <c r="D322" s="58" t="s">
        <v>14</v>
      </c>
      <c r="E322" s="58">
        <v>174.95</v>
      </c>
      <c r="F322" s="58">
        <v>176.05</v>
      </c>
      <c r="G322" s="73"/>
      <c r="H322" s="73"/>
      <c r="I322" s="60">
        <f t="shared" si="410"/>
        <v>4950.0000000001019</v>
      </c>
      <c r="J322" s="61"/>
      <c r="K322" s="61"/>
      <c r="L322" s="61">
        <f t="shared" si="411"/>
        <v>1.1000000000000227</v>
      </c>
      <c r="M322" s="62">
        <f t="shared" si="412"/>
        <v>4950.0000000001019</v>
      </c>
    </row>
    <row r="323" spans="1:13" s="63" customFormat="1">
      <c r="A323" s="57">
        <v>43314</v>
      </c>
      <c r="B323" s="58" t="s">
        <v>468</v>
      </c>
      <c r="C323" s="59">
        <v>400</v>
      </c>
      <c r="D323" s="58" t="s">
        <v>14</v>
      </c>
      <c r="E323" s="58">
        <v>1537</v>
      </c>
      <c r="F323" s="58">
        <v>1546.95</v>
      </c>
      <c r="G323" s="73"/>
      <c r="H323" s="73"/>
      <c r="I323" s="60">
        <f t="shared" si="410"/>
        <v>3980.0000000000182</v>
      </c>
      <c r="J323" s="61"/>
      <c r="K323" s="61"/>
      <c r="L323" s="61">
        <f t="shared" si="411"/>
        <v>9.9500000000000455</v>
      </c>
      <c r="M323" s="62">
        <f t="shared" si="412"/>
        <v>3980.0000000000182</v>
      </c>
    </row>
    <row r="324" spans="1:13" s="63" customFormat="1">
      <c r="A324" s="57">
        <v>43314</v>
      </c>
      <c r="B324" s="58" t="s">
        <v>467</v>
      </c>
      <c r="C324" s="59">
        <v>4500</v>
      </c>
      <c r="D324" s="58" t="s">
        <v>15</v>
      </c>
      <c r="E324" s="58">
        <v>306.55</v>
      </c>
      <c r="F324" s="58">
        <v>304.55</v>
      </c>
      <c r="G324" s="73">
        <v>302.10000000000002</v>
      </c>
      <c r="H324" s="73"/>
      <c r="I324" s="60">
        <f t="shared" si="410"/>
        <v>9000</v>
      </c>
      <c r="J324" s="61">
        <f t="shared" ref="J324" si="413">(IF(D324="SHORT",IF(G324="",0,F324-G324),IF(D324="LONG",IF(G324="",0,G324-F324))))*C324</f>
        <v>11024.999999999949</v>
      </c>
      <c r="K324" s="61"/>
      <c r="L324" s="61">
        <f t="shared" si="411"/>
        <v>4.4499999999999886</v>
      </c>
      <c r="M324" s="62">
        <f t="shared" si="412"/>
        <v>20024.999999999949</v>
      </c>
    </row>
    <row r="325" spans="1:13" s="63" customFormat="1">
      <c r="A325" s="57">
        <v>43313</v>
      </c>
      <c r="B325" s="58" t="s">
        <v>405</v>
      </c>
      <c r="C325" s="59">
        <v>800</v>
      </c>
      <c r="D325" s="58" t="s">
        <v>15</v>
      </c>
      <c r="E325" s="58">
        <v>1321.35</v>
      </c>
      <c r="F325" s="58">
        <v>1333.25</v>
      </c>
      <c r="G325" s="73"/>
      <c r="H325" s="73"/>
      <c r="I325" s="60">
        <f t="shared" ref="I325" si="414">(IF(D325="SHORT",E325-F325,IF(D325="LONG",F325-E325)))*C325</f>
        <v>-9520.0000000000728</v>
      </c>
      <c r="J325" s="61"/>
      <c r="K325" s="61"/>
      <c r="L325" s="61">
        <f t="shared" ref="L325" si="415">(J325+I325+K325)/C325</f>
        <v>-11.900000000000091</v>
      </c>
      <c r="M325" s="62">
        <f t="shared" ref="M325" si="416">L325*C325</f>
        <v>-9520.0000000000728</v>
      </c>
    </row>
    <row r="326" spans="1:13" s="63" customFormat="1">
      <c r="A326" s="57">
        <v>43313</v>
      </c>
      <c r="B326" s="58" t="s">
        <v>372</v>
      </c>
      <c r="C326" s="59">
        <v>300</v>
      </c>
      <c r="D326" s="58" t="s">
        <v>15</v>
      </c>
      <c r="E326" s="58">
        <v>2000</v>
      </c>
      <c r="F326" s="58">
        <v>1987</v>
      </c>
      <c r="G326" s="73"/>
      <c r="H326" s="73"/>
      <c r="I326" s="60">
        <f t="shared" ref="I326:I327" si="417">(IF(D326="SHORT",E326-F326,IF(D326="LONG",F326-E326)))*C326</f>
        <v>3900</v>
      </c>
      <c r="J326" s="61"/>
      <c r="K326" s="61"/>
      <c r="L326" s="61">
        <f t="shared" ref="L326:L327" si="418">(J326+I326+K326)/C326</f>
        <v>13</v>
      </c>
      <c r="M326" s="62">
        <f t="shared" ref="M326:M327" si="419">L326*C326</f>
        <v>3900</v>
      </c>
    </row>
    <row r="327" spans="1:13" s="32" customFormat="1">
      <c r="A327" s="70">
        <v>43313</v>
      </c>
      <c r="B327" s="71" t="s">
        <v>410</v>
      </c>
      <c r="C327" s="72">
        <v>2500</v>
      </c>
      <c r="D327" s="71" t="s">
        <v>14</v>
      </c>
      <c r="E327" s="71">
        <v>141.69999999999999</v>
      </c>
      <c r="F327" s="71">
        <v>142.6</v>
      </c>
      <c r="G327" s="66">
        <v>143.80000000000001</v>
      </c>
      <c r="H327" s="66">
        <v>144.94999999999999</v>
      </c>
      <c r="I327" s="68">
        <f t="shared" si="417"/>
        <v>2250.0000000000141</v>
      </c>
      <c r="J327" s="67">
        <f t="shared" ref="J327" si="420">(IF(D327="SHORT",IF(G327="",0,F327-G327),IF(D327="LONG",IF(G327="",0,G327-F327))))*C327</f>
        <v>3000.0000000000427</v>
      </c>
      <c r="K327" s="67">
        <f t="shared" ref="K327" si="421">(IF(D327="SHORT",IF(H327="",0,G327-H327),IF(D327="LONG",IF(H327="",0,(H327-G327)))))*C327</f>
        <v>2874.9999999999432</v>
      </c>
      <c r="L327" s="67">
        <f t="shared" si="418"/>
        <v>3.25</v>
      </c>
      <c r="M327" s="69">
        <f t="shared" si="419"/>
        <v>8125</v>
      </c>
    </row>
    <row r="328" spans="1:13" ht="15" customHeight="1">
      <c r="A328" s="83"/>
      <c r="B328" s="84"/>
      <c r="C328" s="84"/>
      <c r="D328" s="84"/>
      <c r="E328" s="84"/>
      <c r="F328" s="84"/>
      <c r="G328" s="84"/>
      <c r="H328" s="84"/>
      <c r="I328" s="85"/>
      <c r="J328" s="86"/>
      <c r="K328" s="87"/>
      <c r="L328" s="88"/>
      <c r="M328" s="84"/>
    </row>
    <row r="329" spans="1:13" s="63" customFormat="1">
      <c r="A329" s="57">
        <v>43312</v>
      </c>
      <c r="B329" s="58" t="s">
        <v>381</v>
      </c>
      <c r="C329" s="59">
        <v>4000</v>
      </c>
      <c r="D329" s="58" t="s">
        <v>14</v>
      </c>
      <c r="E329" s="58">
        <v>112.65</v>
      </c>
      <c r="F329" s="58">
        <v>113.4</v>
      </c>
      <c r="G329" s="73"/>
      <c r="H329" s="73"/>
      <c r="I329" s="60">
        <f t="shared" ref="I329:I331" si="422">(IF(D329="SHORT",E329-F329,IF(D329="LONG",F329-E329)))*C329</f>
        <v>3000</v>
      </c>
      <c r="J329" s="61"/>
      <c r="K329" s="61"/>
      <c r="L329" s="61">
        <f t="shared" ref="L329:L331" si="423">(J329+I329+K329)/C329</f>
        <v>0.75</v>
      </c>
      <c r="M329" s="62">
        <f t="shared" ref="M329:M331" si="424">L329*C329</f>
        <v>3000</v>
      </c>
    </row>
    <row r="330" spans="1:13" s="63" customFormat="1">
      <c r="A330" s="57">
        <v>43312</v>
      </c>
      <c r="B330" s="58" t="s">
        <v>357</v>
      </c>
      <c r="C330" s="59">
        <v>800</v>
      </c>
      <c r="D330" s="58" t="s">
        <v>14</v>
      </c>
      <c r="E330" s="58">
        <v>1302</v>
      </c>
      <c r="F330" s="58">
        <v>1310.45</v>
      </c>
      <c r="G330" s="73"/>
      <c r="H330" s="73"/>
      <c r="I330" s="60">
        <f t="shared" si="422"/>
        <v>6760.0000000000364</v>
      </c>
      <c r="J330" s="61"/>
      <c r="K330" s="61"/>
      <c r="L330" s="61">
        <f t="shared" si="423"/>
        <v>8.4500000000000455</v>
      </c>
      <c r="M330" s="62">
        <f t="shared" si="424"/>
        <v>6760.0000000000364</v>
      </c>
    </row>
    <row r="331" spans="1:13" s="63" customFormat="1" ht="15.75" customHeight="1">
      <c r="A331" s="57">
        <v>43312</v>
      </c>
      <c r="B331" s="58" t="s">
        <v>279</v>
      </c>
      <c r="C331" s="59">
        <v>2500</v>
      </c>
      <c r="D331" s="58" t="s">
        <v>15</v>
      </c>
      <c r="E331" s="58">
        <v>390.85</v>
      </c>
      <c r="F331" s="58">
        <v>389.35</v>
      </c>
      <c r="G331" s="73"/>
      <c r="H331" s="73"/>
      <c r="I331" s="60">
        <f t="shared" si="422"/>
        <v>3750</v>
      </c>
      <c r="J331" s="61"/>
      <c r="K331" s="61"/>
      <c r="L331" s="61">
        <f t="shared" si="423"/>
        <v>1.5</v>
      </c>
      <c r="M331" s="62">
        <f t="shared" si="424"/>
        <v>3750</v>
      </c>
    </row>
    <row r="332" spans="1:13" s="63" customFormat="1">
      <c r="A332" s="57">
        <v>43311</v>
      </c>
      <c r="B332" s="58" t="s">
        <v>334</v>
      </c>
      <c r="C332" s="59">
        <v>1200</v>
      </c>
      <c r="D332" s="58" t="s">
        <v>15</v>
      </c>
      <c r="E332" s="58">
        <v>475.5</v>
      </c>
      <c r="F332" s="58">
        <v>472.4</v>
      </c>
      <c r="G332" s="73">
        <v>468.6</v>
      </c>
      <c r="H332" s="73"/>
      <c r="I332" s="60">
        <f t="shared" ref="I332:I336" si="425">(IF(D332="SHORT",E332-F332,IF(D332="LONG",F332-E332)))*C332</f>
        <v>3720.0000000000273</v>
      </c>
      <c r="J332" s="61">
        <f t="shared" ref="J332:J336" si="426">(IF(D332="SHORT",IF(G332="",0,F332-G332),IF(D332="LONG",IF(G332="",0,G332-F332))))*C332</f>
        <v>4559.9999999999454</v>
      </c>
      <c r="K332" s="61"/>
      <c r="L332" s="61">
        <f t="shared" ref="L332:L336" si="427">(J332+I332+K332)/C332</f>
        <v>6.8999999999999773</v>
      </c>
      <c r="M332" s="62">
        <f t="shared" ref="M332:M336" si="428">L332*C332</f>
        <v>8279.9999999999727</v>
      </c>
    </row>
    <row r="333" spans="1:13" s="63" customFormat="1">
      <c r="A333" s="57">
        <v>43311</v>
      </c>
      <c r="B333" s="58" t="s">
        <v>361</v>
      </c>
      <c r="C333" s="59">
        <v>8000</v>
      </c>
      <c r="D333" s="58" t="s">
        <v>14</v>
      </c>
      <c r="E333" s="58">
        <v>61.3</v>
      </c>
      <c r="F333" s="58">
        <v>61.65</v>
      </c>
      <c r="G333" s="73"/>
      <c r="H333" s="73"/>
      <c r="I333" s="60">
        <f t="shared" si="425"/>
        <v>2800.0000000000114</v>
      </c>
      <c r="J333" s="61"/>
      <c r="K333" s="61"/>
      <c r="L333" s="61">
        <f t="shared" si="427"/>
        <v>0.35000000000000142</v>
      </c>
      <c r="M333" s="62">
        <f t="shared" si="428"/>
        <v>2800.0000000000114</v>
      </c>
    </row>
    <row r="334" spans="1:13" s="63" customFormat="1">
      <c r="A334" s="57">
        <v>43311</v>
      </c>
      <c r="B334" s="58" t="s">
        <v>458</v>
      </c>
      <c r="C334" s="59">
        <v>1250</v>
      </c>
      <c r="D334" s="58" t="s">
        <v>14</v>
      </c>
      <c r="E334" s="58">
        <v>602.5</v>
      </c>
      <c r="F334" s="58">
        <v>597.04999999999995</v>
      </c>
      <c r="G334" s="73"/>
      <c r="H334" s="73"/>
      <c r="I334" s="60">
        <f t="shared" si="425"/>
        <v>-6812.5000000000564</v>
      </c>
      <c r="J334" s="61"/>
      <c r="K334" s="61"/>
      <c r="L334" s="61">
        <f t="shared" si="427"/>
        <v>-5.4500000000000455</v>
      </c>
      <c r="M334" s="62">
        <f t="shared" si="428"/>
        <v>-6812.5000000000564</v>
      </c>
    </row>
    <row r="335" spans="1:13" s="63" customFormat="1">
      <c r="A335" s="57">
        <v>43311</v>
      </c>
      <c r="B335" s="58" t="s">
        <v>410</v>
      </c>
      <c r="C335" s="59">
        <v>2800</v>
      </c>
      <c r="D335" s="58" t="s">
        <v>14</v>
      </c>
      <c r="E335" s="58">
        <v>150.80000000000001</v>
      </c>
      <c r="F335" s="58">
        <v>149.4</v>
      </c>
      <c r="G335" s="73"/>
      <c r="H335" s="73"/>
      <c r="I335" s="60">
        <f t="shared" si="425"/>
        <v>-3920.0000000000159</v>
      </c>
      <c r="J335" s="61"/>
      <c r="K335" s="61"/>
      <c r="L335" s="61">
        <f t="shared" si="427"/>
        <v>-1.4000000000000057</v>
      </c>
      <c r="M335" s="62">
        <f t="shared" si="428"/>
        <v>-3920.0000000000159</v>
      </c>
    </row>
    <row r="336" spans="1:13" s="63" customFormat="1">
      <c r="A336" s="57">
        <v>43311</v>
      </c>
      <c r="B336" s="58" t="s">
        <v>442</v>
      </c>
      <c r="C336" s="59">
        <v>2750</v>
      </c>
      <c r="D336" s="58" t="s">
        <v>14</v>
      </c>
      <c r="E336" s="58">
        <v>296.85000000000002</v>
      </c>
      <c r="F336" s="58">
        <v>298.75</v>
      </c>
      <c r="G336" s="73">
        <v>301.2</v>
      </c>
      <c r="H336" s="73"/>
      <c r="I336" s="60">
        <f t="shared" si="425"/>
        <v>5224.9999999999372</v>
      </c>
      <c r="J336" s="61">
        <f t="shared" si="426"/>
        <v>6737.4999999999691</v>
      </c>
      <c r="K336" s="61"/>
      <c r="L336" s="61">
        <f t="shared" si="427"/>
        <v>4.3499999999999659</v>
      </c>
      <c r="M336" s="62">
        <f t="shared" si="428"/>
        <v>11962.499999999905</v>
      </c>
    </row>
    <row r="337" spans="1:13" s="63" customFormat="1">
      <c r="A337" s="57">
        <v>43308</v>
      </c>
      <c r="B337" s="58" t="s">
        <v>318</v>
      </c>
      <c r="C337" s="59">
        <v>4500</v>
      </c>
      <c r="D337" s="58" t="s">
        <v>14</v>
      </c>
      <c r="E337" s="58">
        <v>168</v>
      </c>
      <c r="F337" s="58">
        <v>169.05</v>
      </c>
      <c r="G337" s="73"/>
      <c r="H337" s="73"/>
      <c r="I337" s="60">
        <f t="shared" ref="I337:I339" si="429">(IF(D337="SHORT",E337-F337,IF(D337="LONG",F337-E337)))*C337</f>
        <v>4725.0000000000509</v>
      </c>
      <c r="J337" s="61"/>
      <c r="K337" s="61"/>
      <c r="L337" s="61">
        <f t="shared" ref="L337:L339" si="430">(J337+I337+K337)/C337</f>
        <v>1.0500000000000114</v>
      </c>
      <c r="M337" s="62">
        <f t="shared" ref="M337:M339" si="431">L337*C337</f>
        <v>4725.0000000000509</v>
      </c>
    </row>
    <row r="338" spans="1:13" s="63" customFormat="1">
      <c r="A338" s="57">
        <v>43308</v>
      </c>
      <c r="B338" s="58" t="s">
        <v>466</v>
      </c>
      <c r="C338" s="59">
        <v>2250</v>
      </c>
      <c r="D338" s="58" t="s">
        <v>14</v>
      </c>
      <c r="E338" s="58">
        <v>201.1</v>
      </c>
      <c r="F338" s="58">
        <v>199.25</v>
      </c>
      <c r="G338" s="73"/>
      <c r="H338" s="73"/>
      <c r="I338" s="60">
        <f t="shared" si="429"/>
        <v>-4162.4999999999873</v>
      </c>
      <c r="J338" s="61"/>
      <c r="K338" s="61"/>
      <c r="L338" s="61">
        <f t="shared" si="430"/>
        <v>-1.8499999999999943</v>
      </c>
      <c r="M338" s="62">
        <f t="shared" si="431"/>
        <v>-4162.4999999999873</v>
      </c>
    </row>
    <row r="339" spans="1:13" s="63" customFormat="1">
      <c r="A339" s="57">
        <v>43308</v>
      </c>
      <c r="B339" s="58" t="s">
        <v>315</v>
      </c>
      <c r="C339" s="59">
        <v>3200</v>
      </c>
      <c r="D339" s="58" t="s">
        <v>14</v>
      </c>
      <c r="E339" s="58">
        <v>273.35000000000002</v>
      </c>
      <c r="F339" s="58">
        <v>274.35000000000002</v>
      </c>
      <c r="G339" s="73"/>
      <c r="H339" s="73"/>
      <c r="I339" s="60">
        <f t="shared" si="429"/>
        <v>3200</v>
      </c>
      <c r="J339" s="61"/>
      <c r="K339" s="61"/>
      <c r="L339" s="61">
        <f t="shared" si="430"/>
        <v>1</v>
      </c>
      <c r="M339" s="62">
        <f t="shared" si="431"/>
        <v>3200</v>
      </c>
    </row>
    <row r="340" spans="1:13" s="63" customFormat="1">
      <c r="A340" s="57">
        <v>43307</v>
      </c>
      <c r="B340" s="58" t="s">
        <v>332</v>
      </c>
      <c r="C340" s="59">
        <v>2800</v>
      </c>
      <c r="D340" s="58" t="s">
        <v>14</v>
      </c>
      <c r="E340" s="58">
        <v>163.6</v>
      </c>
      <c r="F340" s="58">
        <v>164.65</v>
      </c>
      <c r="G340" s="73">
        <v>166</v>
      </c>
      <c r="H340" s="73"/>
      <c r="I340" s="60">
        <f t="shared" ref="I340:I343" si="432">(IF(D340="SHORT",E340-F340,IF(D340="LONG",F340-E340)))*C340</f>
        <v>2940.0000000000318</v>
      </c>
      <c r="J340" s="61">
        <f t="shared" ref="J340" si="433">(IF(D340="SHORT",IF(G340="",0,F340-G340),IF(D340="LONG",IF(G340="",0,G340-F340))))*C340</f>
        <v>3779.9999999999841</v>
      </c>
      <c r="K340" s="61"/>
      <c r="L340" s="61">
        <f t="shared" ref="L340:L343" si="434">(J340+I340+K340)/C340</f>
        <v>2.4000000000000057</v>
      </c>
      <c r="M340" s="62">
        <f t="shared" ref="M340:M343" si="435">L340*C340</f>
        <v>6720.0000000000164</v>
      </c>
    </row>
    <row r="341" spans="1:13" s="63" customFormat="1">
      <c r="A341" s="57">
        <v>43307</v>
      </c>
      <c r="B341" s="58" t="s">
        <v>409</v>
      </c>
      <c r="C341" s="59">
        <v>3000</v>
      </c>
      <c r="D341" s="58" t="s">
        <v>14</v>
      </c>
      <c r="E341" s="58">
        <v>86.2</v>
      </c>
      <c r="F341" s="58">
        <v>85.3</v>
      </c>
      <c r="G341" s="73"/>
      <c r="H341" s="73"/>
      <c r="I341" s="60">
        <f t="shared" si="432"/>
        <v>-2700.0000000000173</v>
      </c>
      <c r="J341" s="61"/>
      <c r="K341" s="61"/>
      <c r="L341" s="61">
        <f t="shared" si="434"/>
        <v>-0.9000000000000058</v>
      </c>
      <c r="M341" s="62">
        <f t="shared" si="435"/>
        <v>-2700.0000000000173</v>
      </c>
    </row>
    <row r="342" spans="1:13" s="63" customFormat="1">
      <c r="A342" s="57">
        <v>43307</v>
      </c>
      <c r="B342" s="58" t="s">
        <v>355</v>
      </c>
      <c r="C342" s="59">
        <v>600</v>
      </c>
      <c r="D342" s="58" t="s">
        <v>14</v>
      </c>
      <c r="E342" s="58">
        <v>1655</v>
      </c>
      <c r="F342" s="58">
        <v>1665.75</v>
      </c>
      <c r="G342" s="73"/>
      <c r="H342" s="73"/>
      <c r="I342" s="60">
        <f t="shared" si="432"/>
        <v>6450</v>
      </c>
      <c r="J342" s="61"/>
      <c r="K342" s="61"/>
      <c r="L342" s="61">
        <f t="shared" si="434"/>
        <v>10.75</v>
      </c>
      <c r="M342" s="62">
        <f t="shared" si="435"/>
        <v>6450</v>
      </c>
    </row>
    <row r="343" spans="1:13" s="63" customFormat="1">
      <c r="A343" s="57">
        <v>43307</v>
      </c>
      <c r="B343" s="58" t="s">
        <v>331</v>
      </c>
      <c r="C343" s="59">
        <v>1300</v>
      </c>
      <c r="D343" s="58" t="s">
        <v>14</v>
      </c>
      <c r="E343" s="58">
        <v>400</v>
      </c>
      <c r="F343" s="58">
        <v>402.6</v>
      </c>
      <c r="G343" s="73"/>
      <c r="H343" s="73"/>
      <c r="I343" s="60">
        <f t="shared" si="432"/>
        <v>3380.0000000000296</v>
      </c>
      <c r="J343" s="61"/>
      <c r="K343" s="61"/>
      <c r="L343" s="61">
        <f t="shared" si="434"/>
        <v>2.6000000000000227</v>
      </c>
      <c r="M343" s="62">
        <f t="shared" si="435"/>
        <v>3380.0000000000296</v>
      </c>
    </row>
    <row r="344" spans="1:13" s="63" customFormat="1">
      <c r="A344" s="57">
        <v>43306</v>
      </c>
      <c r="B344" s="58" t="s">
        <v>445</v>
      </c>
      <c r="C344" s="59">
        <v>2400</v>
      </c>
      <c r="D344" s="58" t="s">
        <v>14</v>
      </c>
      <c r="E344" s="58">
        <v>274.3</v>
      </c>
      <c r="F344" s="58">
        <v>276</v>
      </c>
      <c r="G344" s="73"/>
      <c r="H344" s="73"/>
      <c r="I344" s="60">
        <f t="shared" ref="I344" si="436">(IF(D344="SHORT",E344-F344,IF(D344="LONG",F344-E344)))*C344</f>
        <v>4079.9999999999727</v>
      </c>
      <c r="J344" s="61"/>
      <c r="K344" s="61"/>
      <c r="L344" s="61">
        <f t="shared" ref="L344" si="437">(J344+I344+K344)/C344</f>
        <v>1.6999999999999886</v>
      </c>
      <c r="M344" s="62">
        <f t="shared" ref="M344" si="438">L344*C344</f>
        <v>4079.9999999999727</v>
      </c>
    </row>
    <row r="345" spans="1:13" s="32" customFormat="1">
      <c r="A345" s="70">
        <v>43305</v>
      </c>
      <c r="B345" s="71" t="s">
        <v>348</v>
      </c>
      <c r="C345" s="72">
        <v>1200</v>
      </c>
      <c r="D345" s="71" t="s">
        <v>14</v>
      </c>
      <c r="E345" s="71">
        <v>968.45</v>
      </c>
      <c r="F345" s="71">
        <v>974.7</v>
      </c>
      <c r="G345" s="66">
        <v>982.55</v>
      </c>
      <c r="H345" s="66">
        <v>990.4</v>
      </c>
      <c r="I345" s="68">
        <f t="shared" ref="I345:I347" si="439">(IF(D345="SHORT",E345-F345,IF(D345="LONG",F345-E345)))*C345</f>
        <v>7500</v>
      </c>
      <c r="J345" s="67">
        <f t="shared" ref="J345:J346" si="440">(IF(D345="SHORT",IF(G345="",0,F345-G345),IF(D345="LONG",IF(G345="",0,G345-F345))))*C345</f>
        <v>9419.9999999998909</v>
      </c>
      <c r="K345" s="67">
        <f t="shared" ref="K345:K346" si="441">(IF(D345="SHORT",IF(H345="",0,G345-H345),IF(D345="LONG",IF(H345="",0,(H345-G345)))))*C345</f>
        <v>9420.0000000000273</v>
      </c>
      <c r="L345" s="67">
        <f t="shared" ref="L345:L347" si="442">(J345+I345+K345)/C345</f>
        <v>21.949999999999932</v>
      </c>
      <c r="M345" s="69">
        <f t="shared" ref="M345:M347" si="443">L345*C345</f>
        <v>26339.99999999992</v>
      </c>
    </row>
    <row r="346" spans="1:13" s="32" customFormat="1">
      <c r="A346" s="70">
        <v>43305</v>
      </c>
      <c r="B346" s="71" t="s">
        <v>458</v>
      </c>
      <c r="C346" s="72">
        <v>1250</v>
      </c>
      <c r="D346" s="71" t="s">
        <v>14</v>
      </c>
      <c r="E346" s="71">
        <v>574.25</v>
      </c>
      <c r="F346" s="71">
        <v>577.95000000000005</v>
      </c>
      <c r="G346" s="66">
        <v>582.6</v>
      </c>
      <c r="H346" s="66">
        <v>587.29999999999995</v>
      </c>
      <c r="I346" s="68">
        <f t="shared" si="439"/>
        <v>4625.0000000000564</v>
      </c>
      <c r="J346" s="67">
        <f t="shared" si="440"/>
        <v>5812.4999999999718</v>
      </c>
      <c r="K346" s="67">
        <f t="shared" si="441"/>
        <v>5874.9999999999145</v>
      </c>
      <c r="L346" s="67">
        <f t="shared" si="442"/>
        <v>13.049999999999955</v>
      </c>
      <c r="M346" s="69">
        <f t="shared" si="443"/>
        <v>16312.499999999944</v>
      </c>
    </row>
    <row r="347" spans="1:13" s="63" customFormat="1">
      <c r="A347" s="57">
        <v>43305</v>
      </c>
      <c r="B347" s="58" t="s">
        <v>436</v>
      </c>
      <c r="C347" s="59">
        <v>1000</v>
      </c>
      <c r="D347" s="58" t="s">
        <v>14</v>
      </c>
      <c r="E347" s="58">
        <v>568</v>
      </c>
      <c r="F347" s="58">
        <v>562.85</v>
      </c>
      <c r="G347" s="73"/>
      <c r="H347" s="73"/>
      <c r="I347" s="60">
        <f t="shared" si="439"/>
        <v>-5149.9999999999773</v>
      </c>
      <c r="J347" s="61"/>
      <c r="K347" s="61"/>
      <c r="L347" s="61">
        <f t="shared" si="442"/>
        <v>-5.1499999999999773</v>
      </c>
      <c r="M347" s="62">
        <f t="shared" si="443"/>
        <v>-5149.9999999999773</v>
      </c>
    </row>
    <row r="348" spans="1:13" s="63" customFormat="1">
      <c r="A348" s="57">
        <v>43304</v>
      </c>
      <c r="B348" s="58" t="s">
        <v>200</v>
      </c>
      <c r="C348" s="59">
        <v>1500</v>
      </c>
      <c r="D348" s="58" t="s">
        <v>14</v>
      </c>
      <c r="E348" s="58">
        <v>498.5</v>
      </c>
      <c r="F348" s="58">
        <v>501.95</v>
      </c>
      <c r="G348" s="73"/>
      <c r="H348" s="73"/>
      <c r="I348" s="60">
        <f t="shared" ref="I348:I352" si="444">(IF(D348="SHORT",E348-F348,IF(D348="LONG",F348-E348)))*C348</f>
        <v>5174.9999999999827</v>
      </c>
      <c r="J348" s="61"/>
      <c r="K348" s="61"/>
      <c r="L348" s="61">
        <f t="shared" ref="L348:L352" si="445">(J348+I348+K348)/C348</f>
        <v>3.4499999999999886</v>
      </c>
      <c r="M348" s="62">
        <f t="shared" ref="M348:M352" si="446">L348*C348</f>
        <v>5174.9999999999827</v>
      </c>
    </row>
    <row r="349" spans="1:13" s="63" customFormat="1">
      <c r="A349" s="57">
        <v>43304</v>
      </c>
      <c r="B349" s="58" t="s">
        <v>435</v>
      </c>
      <c r="C349" s="59">
        <v>2000</v>
      </c>
      <c r="D349" s="58" t="s">
        <v>15</v>
      </c>
      <c r="E349" s="58">
        <v>398.4</v>
      </c>
      <c r="F349" s="58">
        <v>395.8</v>
      </c>
      <c r="G349" s="73"/>
      <c r="H349" s="73"/>
      <c r="I349" s="60">
        <f t="shared" si="444"/>
        <v>5199.9999999999318</v>
      </c>
      <c r="J349" s="61"/>
      <c r="K349" s="61"/>
      <c r="L349" s="61">
        <f t="shared" si="445"/>
        <v>2.5999999999999659</v>
      </c>
      <c r="M349" s="62">
        <f t="shared" si="446"/>
        <v>5199.9999999999318</v>
      </c>
    </row>
    <row r="350" spans="1:13" s="32" customFormat="1">
      <c r="A350" s="70">
        <v>43304</v>
      </c>
      <c r="B350" s="71" t="s">
        <v>378</v>
      </c>
      <c r="C350" s="72">
        <v>2000</v>
      </c>
      <c r="D350" s="71" t="s">
        <v>14</v>
      </c>
      <c r="E350" s="71">
        <v>310</v>
      </c>
      <c r="F350" s="71">
        <v>312</v>
      </c>
      <c r="G350" s="66">
        <v>314.5</v>
      </c>
      <c r="H350" s="66">
        <v>317.05</v>
      </c>
      <c r="I350" s="68">
        <f t="shared" si="444"/>
        <v>4000</v>
      </c>
      <c r="J350" s="67">
        <f t="shared" ref="J350" si="447">(IF(D350="SHORT",IF(G350="",0,F350-G350),IF(D350="LONG",IF(G350="",0,G350-F350))))*C350</f>
        <v>5000</v>
      </c>
      <c r="K350" s="67">
        <f t="shared" ref="K350" si="448">(IF(D350="SHORT",IF(H350="",0,G350-H350),IF(D350="LONG",IF(H350="",0,(H350-G350)))))*C350</f>
        <v>5100.0000000000227</v>
      </c>
      <c r="L350" s="67">
        <f t="shared" si="445"/>
        <v>7.0500000000000105</v>
      </c>
      <c r="M350" s="69">
        <f t="shared" si="446"/>
        <v>14100.000000000022</v>
      </c>
    </row>
    <row r="351" spans="1:13" s="63" customFormat="1">
      <c r="A351" s="57">
        <v>43304</v>
      </c>
      <c r="B351" s="58" t="s">
        <v>453</v>
      </c>
      <c r="C351" s="59">
        <v>750</v>
      </c>
      <c r="D351" s="58" t="s">
        <v>14</v>
      </c>
      <c r="E351" s="58">
        <v>946.2</v>
      </c>
      <c r="F351" s="58">
        <v>937.65</v>
      </c>
      <c r="G351" s="73"/>
      <c r="H351" s="73"/>
      <c r="I351" s="60">
        <f t="shared" si="444"/>
        <v>-6412.5000000000509</v>
      </c>
      <c r="J351" s="61"/>
      <c r="K351" s="61"/>
      <c r="L351" s="61">
        <f>(J351+I351+K351)/C351</f>
        <v>-8.5500000000000682</v>
      </c>
      <c r="M351" s="62">
        <f t="shared" si="446"/>
        <v>-6412.5000000000509</v>
      </c>
    </row>
    <row r="352" spans="1:13" s="63" customFormat="1">
      <c r="A352" s="57">
        <v>43304</v>
      </c>
      <c r="B352" s="58" t="s">
        <v>465</v>
      </c>
      <c r="C352" s="59">
        <v>4000</v>
      </c>
      <c r="D352" s="58" t="s">
        <v>14</v>
      </c>
      <c r="E352" s="58">
        <v>120.7</v>
      </c>
      <c r="F352" s="58">
        <v>119.6</v>
      </c>
      <c r="G352" s="73"/>
      <c r="H352" s="73"/>
      <c r="I352" s="60">
        <f t="shared" si="444"/>
        <v>-4400.0000000000346</v>
      </c>
      <c r="J352" s="61"/>
      <c r="K352" s="61"/>
      <c r="L352" s="61">
        <f t="shared" si="445"/>
        <v>-1.1000000000000087</v>
      </c>
      <c r="M352" s="62">
        <f t="shared" si="446"/>
        <v>-4400.0000000000346</v>
      </c>
    </row>
    <row r="353" spans="1:13" s="63" customFormat="1">
      <c r="A353" s="57">
        <v>43301</v>
      </c>
      <c r="B353" s="58" t="s">
        <v>332</v>
      </c>
      <c r="C353" s="59">
        <v>2800</v>
      </c>
      <c r="D353" s="58" t="s">
        <v>14</v>
      </c>
      <c r="E353" s="58">
        <v>157.4</v>
      </c>
      <c r="F353" s="58">
        <v>158.4</v>
      </c>
      <c r="G353" s="73"/>
      <c r="H353" s="73"/>
      <c r="I353" s="60">
        <f t="shared" ref="I353:I355" si="449">(IF(D353="SHORT",E353-F353,IF(D353="LONG",F353-E353)))*C353</f>
        <v>2800</v>
      </c>
      <c r="J353" s="61"/>
      <c r="K353" s="61"/>
      <c r="L353" s="61">
        <f t="shared" ref="L353:L355" si="450">(J353+I353+K353)/C353</f>
        <v>1</v>
      </c>
      <c r="M353" s="62">
        <f t="shared" ref="M353:M355" si="451">L353*C353</f>
        <v>2800</v>
      </c>
    </row>
    <row r="354" spans="1:13" s="32" customFormat="1">
      <c r="A354" s="70">
        <v>43301</v>
      </c>
      <c r="B354" s="71" t="s">
        <v>464</v>
      </c>
      <c r="C354" s="72">
        <v>7500</v>
      </c>
      <c r="D354" s="71" t="s">
        <v>14</v>
      </c>
      <c r="E354" s="71">
        <v>66.349999999999994</v>
      </c>
      <c r="F354" s="71">
        <v>66.8</v>
      </c>
      <c r="G354" s="66">
        <v>67.400000000000006</v>
      </c>
      <c r="H354" s="66">
        <v>67.95</v>
      </c>
      <c r="I354" s="68">
        <f t="shared" si="449"/>
        <v>3375.0000000000214</v>
      </c>
      <c r="J354" s="67">
        <f t="shared" ref="J354" si="452">(IF(D354="SHORT",IF(G354="",0,F354-G354),IF(D354="LONG",IF(G354="",0,G354-F354))))*C354</f>
        <v>4500.0000000000637</v>
      </c>
      <c r="K354" s="67">
        <f t="shared" ref="K354" si="453">(IF(D354="SHORT",IF(H354="",0,G354-H354),IF(D354="LONG",IF(H354="",0,(H354-G354)))))*C354</f>
        <v>4124.9999999999791</v>
      </c>
      <c r="L354" s="67">
        <f t="shared" si="450"/>
        <v>1.6000000000000087</v>
      </c>
      <c r="M354" s="69">
        <f t="shared" si="451"/>
        <v>12000.000000000065</v>
      </c>
    </row>
    <row r="355" spans="1:13" s="63" customFormat="1">
      <c r="A355" s="57">
        <v>43301</v>
      </c>
      <c r="B355" s="58" t="s">
        <v>463</v>
      </c>
      <c r="C355" s="59">
        <v>6000</v>
      </c>
      <c r="D355" s="58" t="s">
        <v>14</v>
      </c>
      <c r="E355" s="58">
        <v>71.599999999999994</v>
      </c>
      <c r="F355" s="58">
        <v>70.95</v>
      </c>
      <c r="G355" s="73"/>
      <c r="H355" s="73"/>
      <c r="I355" s="60">
        <f t="shared" si="449"/>
        <v>-3899.9999999999491</v>
      </c>
      <c r="J355" s="61"/>
      <c r="K355" s="61"/>
      <c r="L355" s="61">
        <f t="shared" si="450"/>
        <v>-0.64999999999999147</v>
      </c>
      <c r="M355" s="62">
        <f t="shared" si="451"/>
        <v>-3899.9999999999491</v>
      </c>
    </row>
    <row r="356" spans="1:13" s="63" customFormat="1">
      <c r="A356" s="57">
        <v>43300</v>
      </c>
      <c r="B356" s="58" t="s">
        <v>411</v>
      </c>
      <c r="C356" s="59">
        <v>900</v>
      </c>
      <c r="D356" s="58" t="s">
        <v>14</v>
      </c>
      <c r="E356" s="58">
        <v>574</v>
      </c>
      <c r="F356" s="58">
        <v>568.79999999999995</v>
      </c>
      <c r="G356" s="73"/>
      <c r="H356" s="73"/>
      <c r="I356" s="60">
        <f t="shared" ref="I356:I358" si="454">(IF(D356="SHORT",E356-F356,IF(D356="LONG",F356-E356)))*C356</f>
        <v>-4680.0000000000409</v>
      </c>
      <c r="J356" s="61"/>
      <c r="K356" s="61"/>
      <c r="L356" s="61">
        <f t="shared" ref="L356:L358" si="455">(J356+I356+K356)/C356</f>
        <v>-5.2000000000000455</v>
      </c>
      <c r="M356" s="62">
        <f t="shared" ref="M356:M358" si="456">L356*C356</f>
        <v>-4680.0000000000409</v>
      </c>
    </row>
    <row r="357" spans="1:13" s="63" customFormat="1">
      <c r="A357" s="57">
        <v>43300</v>
      </c>
      <c r="B357" s="58" t="s">
        <v>458</v>
      </c>
      <c r="C357" s="59">
        <v>1250</v>
      </c>
      <c r="D357" s="58" t="s">
        <v>14</v>
      </c>
      <c r="E357" s="58">
        <v>563.79999999999995</v>
      </c>
      <c r="F357" s="58">
        <v>566.75</v>
      </c>
      <c r="G357" s="73"/>
      <c r="H357" s="73"/>
      <c r="I357" s="60">
        <f>(IF(D357="SHORT",E357-F357,IF(D357="LONG",F357-E357)))*C357</f>
        <v>3687.5000000000568</v>
      </c>
      <c r="J357" s="61"/>
      <c r="K357" s="61"/>
      <c r="L357" s="61">
        <f t="shared" si="455"/>
        <v>2.9500000000000455</v>
      </c>
      <c r="M357" s="62">
        <f t="shared" si="456"/>
        <v>3687.5000000000568</v>
      </c>
    </row>
    <row r="358" spans="1:13" s="63" customFormat="1">
      <c r="A358" s="57">
        <v>43300</v>
      </c>
      <c r="B358" s="58" t="s">
        <v>96</v>
      </c>
      <c r="C358" s="59">
        <v>2500</v>
      </c>
      <c r="D358" s="58" t="s">
        <v>14</v>
      </c>
      <c r="E358" s="58">
        <v>173.4</v>
      </c>
      <c r="F358" s="58">
        <v>174.55</v>
      </c>
      <c r="G358" s="73"/>
      <c r="H358" s="73"/>
      <c r="I358" s="60">
        <f t="shared" si="454"/>
        <v>2875.0000000000141</v>
      </c>
      <c r="J358" s="61"/>
      <c r="K358" s="61"/>
      <c r="L358" s="61">
        <f t="shared" si="455"/>
        <v>1.1500000000000057</v>
      </c>
      <c r="M358" s="62">
        <f t="shared" si="456"/>
        <v>2875.0000000000141</v>
      </c>
    </row>
    <row r="359" spans="1:13" s="32" customFormat="1">
      <c r="A359" s="70">
        <v>43299</v>
      </c>
      <c r="B359" s="71" t="s">
        <v>365</v>
      </c>
      <c r="C359" s="72">
        <v>1500</v>
      </c>
      <c r="D359" s="71" t="s">
        <v>15</v>
      </c>
      <c r="E359" s="71">
        <v>254.5</v>
      </c>
      <c r="F359" s="71">
        <v>252.85</v>
      </c>
      <c r="G359" s="66">
        <v>250.8</v>
      </c>
      <c r="H359" s="66">
        <v>248.8</v>
      </c>
      <c r="I359" s="68">
        <f t="shared" ref="I359:I361" si="457">(IF(D359="SHORT",E359-F359,IF(D359="LONG",F359-E359)))*C359</f>
        <v>2475.0000000000086</v>
      </c>
      <c r="J359" s="67">
        <f t="shared" ref="J359:J360" si="458">(IF(D359="SHORT",IF(G359="",0,F359-G359),IF(D359="LONG",IF(G359="",0,G359-F359))))*C359</f>
        <v>3074.9999999999745</v>
      </c>
      <c r="K359" s="67">
        <f t="shared" ref="K359" si="459">(IF(D359="SHORT",IF(H359="",0,G359-H359),IF(D359="LONG",IF(H359="",0,(H359-G359)))))*C359</f>
        <v>3000</v>
      </c>
      <c r="L359" s="67">
        <f t="shared" ref="L359:L361" si="460">(J359+I359+K359)/C359</f>
        <v>5.6999999999999895</v>
      </c>
      <c r="M359" s="69">
        <f t="shared" ref="M359:M361" si="461">L359*C359</f>
        <v>8549.9999999999836</v>
      </c>
    </row>
    <row r="360" spans="1:13" s="63" customFormat="1">
      <c r="A360" s="57">
        <v>43299</v>
      </c>
      <c r="B360" s="58" t="s">
        <v>404</v>
      </c>
      <c r="C360" s="59">
        <v>4000</v>
      </c>
      <c r="D360" s="58" t="s">
        <v>15</v>
      </c>
      <c r="E360" s="58">
        <v>135.1</v>
      </c>
      <c r="F360" s="58">
        <v>134.25</v>
      </c>
      <c r="G360" s="73">
        <v>133.1</v>
      </c>
      <c r="H360" s="73"/>
      <c r="I360" s="60">
        <f t="shared" si="457"/>
        <v>3399.9999999999773</v>
      </c>
      <c r="J360" s="61">
        <f t="shared" si="458"/>
        <v>4600.0000000000227</v>
      </c>
      <c r="K360" s="61"/>
      <c r="L360" s="61">
        <f t="shared" si="460"/>
        <v>2</v>
      </c>
      <c r="M360" s="62">
        <f t="shared" si="461"/>
        <v>8000</v>
      </c>
    </row>
    <row r="361" spans="1:13" s="63" customFormat="1">
      <c r="A361" s="57">
        <v>43299</v>
      </c>
      <c r="B361" s="58" t="s">
        <v>434</v>
      </c>
      <c r="C361" s="59">
        <v>600</v>
      </c>
      <c r="D361" s="58" t="s">
        <v>15</v>
      </c>
      <c r="E361" s="58">
        <v>1334.25</v>
      </c>
      <c r="F361" s="58">
        <v>1325.6</v>
      </c>
      <c r="G361" s="73"/>
      <c r="H361" s="73"/>
      <c r="I361" s="60">
        <f t="shared" si="457"/>
        <v>5190.0000000000546</v>
      </c>
      <c r="J361" s="61"/>
      <c r="K361" s="61"/>
      <c r="L361" s="61">
        <f t="shared" si="460"/>
        <v>8.6500000000000909</v>
      </c>
      <c r="M361" s="62">
        <f t="shared" si="461"/>
        <v>5190.0000000000546</v>
      </c>
    </row>
    <row r="362" spans="1:13" s="63" customFormat="1">
      <c r="A362" s="57">
        <v>43298</v>
      </c>
      <c r="B362" s="58" t="s">
        <v>315</v>
      </c>
      <c r="C362" s="59">
        <v>3200</v>
      </c>
      <c r="D362" s="58" t="s">
        <v>14</v>
      </c>
      <c r="E362" s="58">
        <v>267.14999999999998</v>
      </c>
      <c r="F362" s="58">
        <v>268.85000000000002</v>
      </c>
      <c r="G362" s="73">
        <v>271.05</v>
      </c>
      <c r="H362" s="73"/>
      <c r="I362" s="60">
        <f t="shared" ref="I362:I364" si="462">(IF(D362="SHORT",E362-F362,IF(D362="LONG",F362-E362)))*C362</f>
        <v>5440.0000000001455</v>
      </c>
      <c r="J362" s="61">
        <f t="shared" ref="J362:J363" si="463">(IF(D362="SHORT",IF(G362="",0,F362-G362),IF(D362="LONG",IF(G362="",0,G362-F362))))*C362</f>
        <v>7039.9999999999636</v>
      </c>
      <c r="K362" s="61"/>
      <c r="L362" s="61">
        <f t="shared" ref="L362:L364" si="464">(J362+I362+K362)/C362</f>
        <v>3.9000000000000341</v>
      </c>
      <c r="M362" s="62">
        <f t="shared" ref="M362:M364" si="465">L362*C362</f>
        <v>12480.000000000109</v>
      </c>
    </row>
    <row r="363" spans="1:13" s="32" customFormat="1">
      <c r="A363" s="70">
        <v>43298</v>
      </c>
      <c r="B363" s="71" t="s">
        <v>381</v>
      </c>
      <c r="C363" s="72">
        <v>4000</v>
      </c>
      <c r="D363" s="71" t="s">
        <v>14</v>
      </c>
      <c r="E363" s="71">
        <v>128</v>
      </c>
      <c r="F363" s="71">
        <v>128.85</v>
      </c>
      <c r="G363" s="66">
        <v>129.9</v>
      </c>
      <c r="H363" s="66">
        <v>130.9</v>
      </c>
      <c r="I363" s="68">
        <f t="shared" si="462"/>
        <v>3399.9999999999773</v>
      </c>
      <c r="J363" s="67">
        <f t="shared" si="463"/>
        <v>4200.0000000000455</v>
      </c>
      <c r="K363" s="67">
        <f t="shared" ref="K363" si="466">(IF(D363="SHORT",IF(H363="",0,G363-H363),IF(D363="LONG",IF(H363="",0,(H363-G363)))))*C363</f>
        <v>4000</v>
      </c>
      <c r="L363" s="67">
        <f t="shared" si="464"/>
        <v>2.9000000000000052</v>
      </c>
      <c r="M363" s="69">
        <f t="shared" si="465"/>
        <v>11600.000000000022</v>
      </c>
    </row>
    <row r="364" spans="1:13" s="63" customFormat="1">
      <c r="A364" s="57">
        <v>43298</v>
      </c>
      <c r="B364" s="58" t="s">
        <v>462</v>
      </c>
      <c r="C364" s="59">
        <v>1600</v>
      </c>
      <c r="D364" s="58" t="s">
        <v>14</v>
      </c>
      <c r="E364" s="58">
        <v>285.25</v>
      </c>
      <c r="F364" s="58">
        <v>287</v>
      </c>
      <c r="G364" s="73"/>
      <c r="H364" s="73"/>
      <c r="I364" s="60">
        <f t="shared" si="462"/>
        <v>2800</v>
      </c>
      <c r="J364" s="61"/>
      <c r="K364" s="61"/>
      <c r="L364" s="61">
        <f t="shared" si="464"/>
        <v>1.75</v>
      </c>
      <c r="M364" s="62">
        <f t="shared" si="465"/>
        <v>2800</v>
      </c>
    </row>
    <row r="365" spans="1:13" s="32" customFormat="1">
      <c r="A365" s="70">
        <v>43297</v>
      </c>
      <c r="B365" s="71" t="s">
        <v>334</v>
      </c>
      <c r="C365" s="72">
        <v>1200</v>
      </c>
      <c r="D365" s="71" t="s">
        <v>15</v>
      </c>
      <c r="E365" s="71">
        <v>434.5</v>
      </c>
      <c r="F365" s="71">
        <v>431.65</v>
      </c>
      <c r="G365" s="66">
        <v>428.2</v>
      </c>
      <c r="H365" s="66">
        <v>424.75</v>
      </c>
      <c r="I365" s="68">
        <f t="shared" ref="I365" si="467">(IF(D365="SHORT",E365-F365,IF(D365="LONG",F365-E365)))*C365</f>
        <v>3420.0000000000273</v>
      </c>
      <c r="J365" s="67">
        <f t="shared" ref="J365" si="468">(IF(D365="SHORT",IF(G365="",0,F365-G365),IF(D365="LONG",IF(G365="",0,G365-F365))))*C365</f>
        <v>4139.9999999999864</v>
      </c>
      <c r="K365" s="67">
        <f t="shared" ref="K365" si="469">(IF(D365="SHORT",IF(H365="",0,G365-H365),IF(D365="LONG",IF(H365="",0,(H365-G365)))))*C365</f>
        <v>4139.9999999999864</v>
      </c>
      <c r="L365" s="67">
        <f t="shared" ref="L365" si="470">(J365+I365+K365)/C365</f>
        <v>9.75</v>
      </c>
      <c r="M365" s="69">
        <f t="shared" ref="M365" si="471">L365*C365</f>
        <v>11700</v>
      </c>
    </row>
    <row r="366" spans="1:13" s="63" customFormat="1">
      <c r="A366" s="57">
        <v>43292</v>
      </c>
      <c r="B366" s="58" t="s">
        <v>200</v>
      </c>
      <c r="C366" s="59">
        <v>1500</v>
      </c>
      <c r="D366" s="58" t="s">
        <v>14</v>
      </c>
      <c r="E366" s="58">
        <v>488.9</v>
      </c>
      <c r="F366" s="58">
        <v>492.05</v>
      </c>
      <c r="G366" s="73"/>
      <c r="H366" s="73"/>
      <c r="I366" s="60">
        <f t="shared" ref="I366:I370" si="472">(IF(D366="SHORT",E366-F366,IF(D366="LONG",F366-E366)))*C366</f>
        <v>4725.0000000000509</v>
      </c>
      <c r="J366" s="61"/>
      <c r="K366" s="61"/>
      <c r="L366" s="61">
        <f t="shared" ref="L366:L370" si="473">(J366+I366+K366)/C366</f>
        <v>3.1500000000000341</v>
      </c>
      <c r="M366" s="62">
        <f t="shared" ref="M366:M370" si="474">L366*C366</f>
        <v>4725.0000000000509</v>
      </c>
    </row>
    <row r="367" spans="1:13" s="63" customFormat="1">
      <c r="A367" s="57">
        <v>43292</v>
      </c>
      <c r="B367" s="58" t="s">
        <v>461</v>
      </c>
      <c r="C367" s="59">
        <v>1000</v>
      </c>
      <c r="D367" s="58" t="s">
        <v>15</v>
      </c>
      <c r="E367" s="58">
        <v>587.35</v>
      </c>
      <c r="F367" s="58">
        <v>583.5</v>
      </c>
      <c r="G367" s="73"/>
      <c r="H367" s="73"/>
      <c r="I367" s="60">
        <f t="shared" si="472"/>
        <v>3850.0000000000227</v>
      </c>
      <c r="J367" s="61"/>
      <c r="K367" s="61"/>
      <c r="L367" s="61">
        <f t="shared" si="473"/>
        <v>3.8500000000000227</v>
      </c>
      <c r="M367" s="62">
        <f t="shared" si="474"/>
        <v>3850.0000000000227</v>
      </c>
    </row>
    <row r="368" spans="1:13" s="63" customFormat="1">
      <c r="A368" s="57">
        <v>43292</v>
      </c>
      <c r="B368" s="58" t="s">
        <v>460</v>
      </c>
      <c r="C368" s="59">
        <v>1000</v>
      </c>
      <c r="D368" s="58" t="s">
        <v>14</v>
      </c>
      <c r="E368" s="58">
        <v>475.75</v>
      </c>
      <c r="F368" s="58">
        <v>478.8</v>
      </c>
      <c r="G368" s="73"/>
      <c r="H368" s="73"/>
      <c r="I368" s="60">
        <f t="shared" si="472"/>
        <v>3050.0000000000114</v>
      </c>
      <c r="J368" s="61"/>
      <c r="K368" s="61"/>
      <c r="L368" s="61">
        <f t="shared" si="473"/>
        <v>3.0500000000000114</v>
      </c>
      <c r="M368" s="62">
        <f t="shared" si="474"/>
        <v>3050.0000000000114</v>
      </c>
    </row>
    <row r="369" spans="1:13" s="63" customFormat="1">
      <c r="A369" s="57">
        <v>43292</v>
      </c>
      <c r="B369" s="58" t="s">
        <v>402</v>
      </c>
      <c r="C369" s="59">
        <v>500</v>
      </c>
      <c r="D369" s="58" t="s">
        <v>14</v>
      </c>
      <c r="E369" s="58">
        <v>1017.5</v>
      </c>
      <c r="F369" s="58">
        <v>1014.5</v>
      </c>
      <c r="G369" s="73"/>
      <c r="H369" s="73"/>
      <c r="I369" s="60">
        <f t="shared" si="472"/>
        <v>-1500</v>
      </c>
      <c r="J369" s="61"/>
      <c r="K369" s="61"/>
      <c r="L369" s="61">
        <f t="shared" si="473"/>
        <v>-3</v>
      </c>
      <c r="M369" s="62">
        <f t="shared" si="474"/>
        <v>-1500</v>
      </c>
    </row>
    <row r="370" spans="1:13" s="63" customFormat="1">
      <c r="A370" s="57">
        <v>43292</v>
      </c>
      <c r="B370" s="58" t="s">
        <v>371</v>
      </c>
      <c r="C370" s="59">
        <v>3750</v>
      </c>
      <c r="D370" s="58" t="s">
        <v>15</v>
      </c>
      <c r="E370" s="58">
        <v>158.5</v>
      </c>
      <c r="F370" s="58">
        <v>158.30000000000001</v>
      </c>
      <c r="G370" s="73"/>
      <c r="H370" s="73"/>
      <c r="I370" s="60">
        <f t="shared" si="472"/>
        <v>749.99999999995737</v>
      </c>
      <c r="J370" s="61"/>
      <c r="K370" s="61"/>
      <c r="L370" s="61">
        <f t="shared" si="473"/>
        <v>0.19999999999998863</v>
      </c>
      <c r="M370" s="62">
        <f t="shared" si="474"/>
        <v>749.99999999995737</v>
      </c>
    </row>
    <row r="371" spans="1:13" s="63" customFormat="1">
      <c r="A371" s="57">
        <v>43291</v>
      </c>
      <c r="B371" s="58" t="s">
        <v>334</v>
      </c>
      <c r="C371" s="59">
        <v>1200</v>
      </c>
      <c r="D371" s="58" t="s">
        <v>14</v>
      </c>
      <c r="E371" s="58">
        <v>454.9</v>
      </c>
      <c r="F371" s="58">
        <v>457.85</v>
      </c>
      <c r="G371" s="73"/>
      <c r="H371" s="73"/>
      <c r="I371" s="60">
        <f t="shared" ref="I371:I374" si="475">(IF(D371="SHORT",E371-F371,IF(D371="LONG",F371-E371)))*C371</f>
        <v>3540.0000000000546</v>
      </c>
      <c r="J371" s="61"/>
      <c r="K371" s="61"/>
      <c r="L371" s="61">
        <f t="shared" ref="L371:L374" si="476">(J371+I371+K371)/C371</f>
        <v>2.9500000000000455</v>
      </c>
      <c r="M371" s="62">
        <f t="shared" ref="M371:M374" si="477">L371*C371</f>
        <v>3540.0000000000546</v>
      </c>
    </row>
    <row r="372" spans="1:13" s="63" customFormat="1">
      <c r="A372" s="57">
        <v>43291</v>
      </c>
      <c r="B372" s="58" t="s">
        <v>353</v>
      </c>
      <c r="C372" s="59">
        <v>750</v>
      </c>
      <c r="D372" s="58" t="s">
        <v>14</v>
      </c>
      <c r="E372" s="58">
        <v>826.45</v>
      </c>
      <c r="F372" s="58">
        <v>831.8</v>
      </c>
      <c r="G372" s="73"/>
      <c r="H372" s="73"/>
      <c r="I372" s="60">
        <f t="shared" si="475"/>
        <v>4012.4999999999318</v>
      </c>
      <c r="J372" s="61"/>
      <c r="K372" s="61"/>
      <c r="L372" s="61">
        <f t="shared" si="476"/>
        <v>5.3499999999999091</v>
      </c>
      <c r="M372" s="62">
        <f t="shared" si="477"/>
        <v>4012.4999999999318</v>
      </c>
    </row>
    <row r="373" spans="1:13" s="63" customFormat="1">
      <c r="A373" s="57">
        <v>43291</v>
      </c>
      <c r="B373" s="58" t="s">
        <v>459</v>
      </c>
      <c r="C373" s="59">
        <v>800</v>
      </c>
      <c r="D373" s="58" t="s">
        <v>14</v>
      </c>
      <c r="E373" s="58">
        <v>1237</v>
      </c>
      <c r="F373" s="58">
        <v>1245</v>
      </c>
      <c r="G373" s="73"/>
      <c r="H373" s="73"/>
      <c r="I373" s="60">
        <f t="shared" si="475"/>
        <v>6400</v>
      </c>
      <c r="J373" s="61"/>
      <c r="K373" s="61"/>
      <c r="L373" s="61">
        <f t="shared" si="476"/>
        <v>8</v>
      </c>
      <c r="M373" s="62">
        <f t="shared" si="477"/>
        <v>6400</v>
      </c>
    </row>
    <row r="374" spans="1:13" s="63" customFormat="1">
      <c r="A374" s="57">
        <v>43291</v>
      </c>
      <c r="B374" s="58" t="s">
        <v>407</v>
      </c>
      <c r="C374" s="59">
        <v>1750</v>
      </c>
      <c r="D374" s="58" t="s">
        <v>14</v>
      </c>
      <c r="E374" s="58">
        <v>367.5</v>
      </c>
      <c r="F374" s="58">
        <v>369.85</v>
      </c>
      <c r="G374" s="73"/>
      <c r="H374" s="73"/>
      <c r="I374" s="60">
        <f t="shared" si="475"/>
        <v>4112.50000000004</v>
      </c>
      <c r="J374" s="61"/>
      <c r="K374" s="61"/>
      <c r="L374" s="61">
        <f t="shared" si="476"/>
        <v>2.3500000000000227</v>
      </c>
      <c r="M374" s="62">
        <f t="shared" si="477"/>
        <v>4112.50000000004</v>
      </c>
    </row>
    <row r="375" spans="1:13" s="63" customFormat="1">
      <c r="A375" s="57">
        <v>43290</v>
      </c>
      <c r="B375" s="58" t="s">
        <v>345</v>
      </c>
      <c r="C375" s="59">
        <v>500</v>
      </c>
      <c r="D375" s="58" t="s">
        <v>14</v>
      </c>
      <c r="E375" s="58">
        <v>1498</v>
      </c>
      <c r="F375" s="58">
        <v>1507.7</v>
      </c>
      <c r="G375" s="73"/>
      <c r="H375" s="73"/>
      <c r="I375" s="60">
        <f t="shared" ref="I375:I378" si="478">(IF(D375="SHORT",E375-F375,IF(D375="LONG",F375-E375)))*C375</f>
        <v>4850.0000000000227</v>
      </c>
      <c r="J375" s="61"/>
      <c r="K375" s="61"/>
      <c r="L375" s="61">
        <f t="shared" ref="L375:L378" si="479">(J375+I375+K375)/C375</f>
        <v>9.7000000000000455</v>
      </c>
      <c r="M375" s="62">
        <f t="shared" ref="M375:M378" si="480">L375*C375</f>
        <v>4850.0000000000227</v>
      </c>
    </row>
    <row r="376" spans="1:13" s="63" customFormat="1">
      <c r="A376" s="57">
        <v>43290</v>
      </c>
      <c r="B376" s="58" t="s">
        <v>457</v>
      </c>
      <c r="C376" s="59">
        <v>700</v>
      </c>
      <c r="D376" s="58" t="s">
        <v>14</v>
      </c>
      <c r="E376" s="58">
        <v>1155.6500000000001</v>
      </c>
      <c r="F376" s="58">
        <v>1163.1500000000001</v>
      </c>
      <c r="G376" s="73"/>
      <c r="H376" s="73"/>
      <c r="I376" s="60">
        <f t="shared" si="478"/>
        <v>5250</v>
      </c>
      <c r="J376" s="61"/>
      <c r="K376" s="61"/>
      <c r="L376" s="61">
        <f t="shared" si="479"/>
        <v>7.5</v>
      </c>
      <c r="M376" s="62">
        <f t="shared" si="480"/>
        <v>5250</v>
      </c>
    </row>
    <row r="377" spans="1:13" s="63" customFormat="1">
      <c r="A377" s="57">
        <v>43290</v>
      </c>
      <c r="B377" s="58" t="s">
        <v>424</v>
      </c>
      <c r="C377" s="59">
        <v>500</v>
      </c>
      <c r="D377" s="58" t="s">
        <v>15</v>
      </c>
      <c r="E377" s="58">
        <v>998.35</v>
      </c>
      <c r="F377" s="58">
        <v>995.05</v>
      </c>
      <c r="G377" s="73"/>
      <c r="H377" s="73"/>
      <c r="I377" s="60">
        <f t="shared" si="478"/>
        <v>1650.0000000000341</v>
      </c>
      <c r="J377" s="61"/>
      <c r="K377" s="61"/>
      <c r="L377" s="61">
        <f t="shared" si="479"/>
        <v>3.3000000000000682</v>
      </c>
      <c r="M377" s="62">
        <f t="shared" si="480"/>
        <v>1650.0000000000341</v>
      </c>
    </row>
    <row r="378" spans="1:13" s="63" customFormat="1">
      <c r="A378" s="57">
        <v>43290</v>
      </c>
      <c r="B378" s="58" t="s">
        <v>456</v>
      </c>
      <c r="C378" s="59">
        <v>1250</v>
      </c>
      <c r="D378" s="58" t="s">
        <v>14</v>
      </c>
      <c r="E378" s="58">
        <v>652.1</v>
      </c>
      <c r="F378" s="58">
        <v>646.25</v>
      </c>
      <c r="G378" s="73"/>
      <c r="H378" s="73"/>
      <c r="I378" s="60">
        <f t="shared" si="478"/>
        <v>-7312.5000000000282</v>
      </c>
      <c r="J378" s="61"/>
      <c r="K378" s="61"/>
      <c r="L378" s="61">
        <f t="shared" si="479"/>
        <v>-5.8500000000000227</v>
      </c>
      <c r="M378" s="62">
        <f t="shared" si="480"/>
        <v>-7312.5000000000282</v>
      </c>
    </row>
    <row r="379" spans="1:13" s="63" customFormat="1">
      <c r="A379" s="57">
        <v>43287</v>
      </c>
      <c r="B379" s="58" t="s">
        <v>458</v>
      </c>
      <c r="C379" s="59">
        <v>1250</v>
      </c>
      <c r="D379" s="58" t="s">
        <v>14</v>
      </c>
      <c r="E379" s="58">
        <v>643.29999999999995</v>
      </c>
      <c r="F379" s="58">
        <v>647.45000000000005</v>
      </c>
      <c r="G379" s="73"/>
      <c r="H379" s="73"/>
      <c r="I379" s="60">
        <f>(IF(D379="SHORT",E379-F379,IF(D379="LONG",F379-E379)))*C379</f>
        <v>5187.5000000001137</v>
      </c>
      <c r="J379" s="61"/>
      <c r="K379" s="61"/>
      <c r="L379" s="61">
        <f>(J379+I379+K379)/C379</f>
        <v>4.1500000000000909</v>
      </c>
      <c r="M379" s="62">
        <f>L379*C379</f>
        <v>5187.5000000001137</v>
      </c>
    </row>
    <row r="380" spans="1:13" s="63" customFormat="1">
      <c r="A380" s="57">
        <v>43287</v>
      </c>
      <c r="B380" s="58" t="s">
        <v>384</v>
      </c>
      <c r="C380" s="59">
        <v>500</v>
      </c>
      <c r="D380" s="58" t="s">
        <v>14</v>
      </c>
      <c r="E380" s="58">
        <v>1012.5</v>
      </c>
      <c r="F380" s="58">
        <v>1019.05</v>
      </c>
      <c r="G380" s="73"/>
      <c r="H380" s="73"/>
      <c r="I380" s="60">
        <f>(IF(D380="SHORT",E380-F380,IF(D380="LONG",F380-E380)))*C380</f>
        <v>3274.9999999999773</v>
      </c>
      <c r="J380" s="61"/>
      <c r="K380" s="61"/>
      <c r="L380" s="61">
        <f t="shared" ref="L380:L381" si="481">(J380+I380+K380)/C380</f>
        <v>6.5499999999999545</v>
      </c>
      <c r="M380" s="62">
        <f t="shared" ref="M380:M381" si="482">L380*C380</f>
        <v>3274.9999999999773</v>
      </c>
    </row>
    <row r="381" spans="1:13" s="63" customFormat="1">
      <c r="A381" s="57">
        <v>43287</v>
      </c>
      <c r="B381" s="58" t="s">
        <v>400</v>
      </c>
      <c r="C381" s="59">
        <v>1600</v>
      </c>
      <c r="D381" s="58" t="s">
        <v>14</v>
      </c>
      <c r="E381" s="58">
        <v>376.7</v>
      </c>
      <c r="F381" s="58">
        <v>379.15</v>
      </c>
      <c r="G381" s="73">
        <v>382.2</v>
      </c>
      <c r="H381" s="73"/>
      <c r="I381" s="60">
        <f t="shared" ref="I381" si="483">(IF(D381="SHORT",E381-F381,IF(D381="LONG",F381-E381)))*C381</f>
        <v>3919.9999999999818</v>
      </c>
      <c r="J381" s="61">
        <f t="shared" ref="J381" si="484">(IF(D381="SHORT",IF(G381="",0,F381-G381),IF(D381="LONG",IF(G381="",0,G381-F381))))*C381</f>
        <v>4880.0000000000182</v>
      </c>
      <c r="K381" s="61"/>
      <c r="L381" s="61">
        <f t="shared" si="481"/>
        <v>5.5</v>
      </c>
      <c r="M381" s="62">
        <f t="shared" si="482"/>
        <v>8800</v>
      </c>
    </row>
    <row r="382" spans="1:13" s="63" customFormat="1">
      <c r="A382" s="57">
        <v>43286</v>
      </c>
      <c r="B382" s="58" t="s">
        <v>371</v>
      </c>
      <c r="C382" s="59">
        <v>3750</v>
      </c>
      <c r="D382" s="58" t="s">
        <v>14</v>
      </c>
      <c r="E382" s="58">
        <v>156.30000000000001</v>
      </c>
      <c r="F382" s="58">
        <v>157.30000000000001</v>
      </c>
      <c r="G382" s="73"/>
      <c r="H382" s="73"/>
      <c r="I382" s="60">
        <f>(IF(D382="SHORT",E382-F382,IF(D382="LONG",F382-E382)))*C382</f>
        <v>3750</v>
      </c>
      <c r="J382" s="61"/>
      <c r="K382" s="61"/>
      <c r="L382" s="61">
        <f t="shared" ref="L382:L385" si="485">(J382+I382+K382)/C382</f>
        <v>1</v>
      </c>
      <c r="M382" s="62">
        <f t="shared" ref="M382:M385" si="486">L382*C382</f>
        <v>3750</v>
      </c>
    </row>
    <row r="383" spans="1:13" s="63" customFormat="1">
      <c r="A383" s="57">
        <v>43286</v>
      </c>
      <c r="B383" s="58" t="s">
        <v>346</v>
      </c>
      <c r="C383" s="59">
        <v>750</v>
      </c>
      <c r="D383" s="58" t="s">
        <v>15</v>
      </c>
      <c r="E383" s="58">
        <v>155.75</v>
      </c>
      <c r="F383" s="58">
        <v>155.5</v>
      </c>
      <c r="G383" s="73"/>
      <c r="H383" s="73"/>
      <c r="I383" s="60">
        <f t="shared" ref="I383:I385" si="487">(IF(D383="SHORT",E383-F383,IF(D383="LONG",F383-E383)))*C383</f>
        <v>187.5</v>
      </c>
      <c r="J383" s="61"/>
      <c r="K383" s="61"/>
      <c r="L383" s="61">
        <f t="shared" si="485"/>
        <v>0.25</v>
      </c>
      <c r="M383" s="62">
        <f t="shared" si="486"/>
        <v>187.5</v>
      </c>
    </row>
    <row r="384" spans="1:13" s="32" customFormat="1">
      <c r="A384" s="70">
        <v>43286</v>
      </c>
      <c r="B384" s="71" t="s">
        <v>454</v>
      </c>
      <c r="C384" s="72">
        <v>900</v>
      </c>
      <c r="D384" s="71" t="s">
        <v>15</v>
      </c>
      <c r="E384" s="71">
        <v>575.5</v>
      </c>
      <c r="F384" s="71">
        <v>571.75</v>
      </c>
      <c r="G384" s="66">
        <v>567.15</v>
      </c>
      <c r="H384" s="66">
        <v>562.6</v>
      </c>
      <c r="I384" s="68">
        <f t="shared" si="487"/>
        <v>3375</v>
      </c>
      <c r="J384" s="67">
        <f t="shared" ref="J384" si="488">(IF(D384="SHORT",IF(G384="",0,F384-G384),IF(D384="LONG",IF(G384="",0,G384-F384))))*C384</f>
        <v>4140.00000000002</v>
      </c>
      <c r="K384" s="67">
        <f t="shared" ref="K384" si="489">(IF(D384="SHORT",IF(H384="",0,G384-H384),IF(D384="LONG",IF(H384="",0,(H384-G384)))))*C384</f>
        <v>4094.9999999999591</v>
      </c>
      <c r="L384" s="67">
        <f t="shared" si="485"/>
        <v>12.899999999999975</v>
      </c>
      <c r="M384" s="69">
        <f t="shared" si="486"/>
        <v>11609.999999999978</v>
      </c>
    </row>
    <row r="385" spans="1:13" s="63" customFormat="1">
      <c r="A385" s="57">
        <v>43286</v>
      </c>
      <c r="B385" s="58" t="s">
        <v>453</v>
      </c>
      <c r="C385" s="59">
        <v>750</v>
      </c>
      <c r="D385" s="58" t="s">
        <v>14</v>
      </c>
      <c r="E385" s="58">
        <v>975.75</v>
      </c>
      <c r="F385" s="58">
        <v>966.95</v>
      </c>
      <c r="G385" s="73"/>
      <c r="H385" s="73"/>
      <c r="I385" s="60">
        <f t="shared" si="487"/>
        <v>-6599.9999999999654</v>
      </c>
      <c r="J385" s="61"/>
      <c r="K385" s="61"/>
      <c r="L385" s="61">
        <f t="shared" si="485"/>
        <v>-8.7999999999999545</v>
      </c>
      <c r="M385" s="62">
        <f t="shared" si="486"/>
        <v>-6599.9999999999654</v>
      </c>
    </row>
    <row r="386" spans="1:13" s="63" customFormat="1">
      <c r="A386" s="57">
        <v>43285</v>
      </c>
      <c r="B386" s="58" t="s">
        <v>452</v>
      </c>
      <c r="C386" s="59">
        <v>500</v>
      </c>
      <c r="D386" s="58" t="s">
        <v>14</v>
      </c>
      <c r="E386" s="58">
        <v>1872</v>
      </c>
      <c r="F386" s="58">
        <v>1884.15</v>
      </c>
      <c r="G386" s="73"/>
      <c r="H386" s="73"/>
      <c r="I386" s="60">
        <f t="shared" ref="I386" si="490">(IF(D386="SHORT",E386-F386,IF(D386="LONG",F386-E386)))*C386</f>
        <v>6075.0000000000455</v>
      </c>
      <c r="J386" s="61"/>
      <c r="K386" s="61"/>
      <c r="L386" s="61">
        <f t="shared" ref="L386" si="491">(J386+I386+K386)/C386</f>
        <v>12.150000000000091</v>
      </c>
      <c r="M386" s="62">
        <f t="shared" ref="M386" si="492">L386*C386</f>
        <v>6075.0000000000455</v>
      </c>
    </row>
    <row r="387" spans="1:13" s="63" customFormat="1">
      <c r="A387" s="57">
        <v>43285</v>
      </c>
      <c r="B387" s="58" t="s">
        <v>404</v>
      </c>
      <c r="C387" s="59">
        <v>4000</v>
      </c>
      <c r="D387" s="58" t="s">
        <v>14</v>
      </c>
      <c r="E387" s="58">
        <v>136.85</v>
      </c>
      <c r="F387" s="58">
        <v>135.6</v>
      </c>
      <c r="G387" s="73"/>
      <c r="H387" s="73"/>
      <c r="I387" s="60">
        <f t="shared" ref="I387:I390" si="493">(IF(D387="SHORT",E387-F387,IF(D387="LONG",F387-E387)))*C387</f>
        <v>-5000</v>
      </c>
      <c r="J387" s="61"/>
      <c r="K387" s="61"/>
      <c r="L387" s="61">
        <f t="shared" ref="L387:L390" si="494">(J387+I387+K387)/C387</f>
        <v>-1.25</v>
      </c>
      <c r="M387" s="62">
        <f t="shared" ref="M387:M390" si="495">L387*C387</f>
        <v>-5000</v>
      </c>
    </row>
    <row r="388" spans="1:13" s="63" customFormat="1">
      <c r="A388" s="57">
        <v>43285</v>
      </c>
      <c r="B388" s="58" t="s">
        <v>444</v>
      </c>
      <c r="C388" s="59">
        <v>2667</v>
      </c>
      <c r="D388" s="58" t="s">
        <v>14</v>
      </c>
      <c r="E388" s="58">
        <v>346.35</v>
      </c>
      <c r="F388" s="58">
        <v>348.6</v>
      </c>
      <c r="G388" s="73"/>
      <c r="H388" s="73"/>
      <c r="I388" s="60">
        <f t="shared" si="493"/>
        <v>6000.75</v>
      </c>
      <c r="J388" s="61"/>
      <c r="K388" s="61"/>
      <c r="L388" s="61">
        <f t="shared" si="494"/>
        <v>2.25</v>
      </c>
      <c r="M388" s="62">
        <f t="shared" si="495"/>
        <v>6000.75</v>
      </c>
    </row>
    <row r="389" spans="1:13" s="63" customFormat="1">
      <c r="A389" s="57">
        <v>43285</v>
      </c>
      <c r="B389" s="58" t="s">
        <v>96</v>
      </c>
      <c r="C389" s="59">
        <v>2500</v>
      </c>
      <c r="D389" s="58" t="s">
        <v>14</v>
      </c>
      <c r="E389" s="58">
        <v>185.9</v>
      </c>
      <c r="F389" s="58">
        <v>187.1</v>
      </c>
      <c r="G389" s="73"/>
      <c r="H389" s="73"/>
      <c r="I389" s="60">
        <f t="shared" si="493"/>
        <v>2999.9999999999718</v>
      </c>
      <c r="J389" s="61"/>
      <c r="K389" s="61"/>
      <c r="L389" s="61">
        <f t="shared" si="494"/>
        <v>1.1999999999999886</v>
      </c>
      <c r="M389" s="62">
        <f t="shared" si="495"/>
        <v>2999.9999999999718</v>
      </c>
    </row>
    <row r="390" spans="1:13" s="63" customFormat="1">
      <c r="A390" s="57">
        <v>43285</v>
      </c>
      <c r="B390" s="58" t="s">
        <v>398</v>
      </c>
      <c r="C390" s="59">
        <v>1400</v>
      </c>
      <c r="D390" s="58" t="s">
        <v>15</v>
      </c>
      <c r="E390" s="58">
        <v>560.79999999999995</v>
      </c>
      <c r="F390" s="58">
        <v>565.85</v>
      </c>
      <c r="G390" s="73"/>
      <c r="H390" s="73"/>
      <c r="I390" s="60">
        <f t="shared" si="493"/>
        <v>-7070.0000000000955</v>
      </c>
      <c r="J390" s="61"/>
      <c r="K390" s="61"/>
      <c r="L390" s="61">
        <f t="shared" si="494"/>
        <v>-5.0500000000000682</v>
      </c>
      <c r="M390" s="62">
        <f t="shared" si="495"/>
        <v>-7070.0000000000955</v>
      </c>
    </row>
    <row r="391" spans="1:13" s="63" customFormat="1">
      <c r="A391" s="57">
        <v>43284</v>
      </c>
      <c r="B391" s="58" t="s">
        <v>391</v>
      </c>
      <c r="C391" s="59">
        <v>1700</v>
      </c>
      <c r="D391" s="58" t="s">
        <v>14</v>
      </c>
      <c r="E391" s="58">
        <v>369.35</v>
      </c>
      <c r="F391" s="58">
        <v>371.75</v>
      </c>
      <c r="G391" s="73"/>
      <c r="H391" s="73"/>
      <c r="I391" s="60">
        <f t="shared" ref="I391:I393" si="496">(IF(D391="SHORT",E391-F391,IF(D391="LONG",F391-E391)))*C391</f>
        <v>4079.9999999999613</v>
      </c>
      <c r="J391" s="61"/>
      <c r="K391" s="61"/>
      <c r="L391" s="61">
        <f t="shared" ref="L391:L393" si="497">(J391+I391+K391)/C391</f>
        <v>2.3999999999999773</v>
      </c>
      <c r="M391" s="62">
        <f t="shared" ref="M391:M393" si="498">L391*C391</f>
        <v>4079.9999999999613</v>
      </c>
    </row>
    <row r="392" spans="1:13" s="32" customFormat="1">
      <c r="A392" s="70">
        <v>43284</v>
      </c>
      <c r="B392" s="71" t="s">
        <v>451</v>
      </c>
      <c r="C392" s="72">
        <v>750</v>
      </c>
      <c r="D392" s="71" t="s">
        <v>14</v>
      </c>
      <c r="E392" s="71">
        <v>672.15</v>
      </c>
      <c r="F392" s="71">
        <v>676.5</v>
      </c>
      <c r="G392" s="66">
        <v>682.3</v>
      </c>
      <c r="H392" s="66">
        <v>687.75</v>
      </c>
      <c r="I392" s="68">
        <f t="shared" si="496"/>
        <v>3262.5000000000173</v>
      </c>
      <c r="J392" s="67">
        <f t="shared" ref="J392" si="499">(IF(D392="SHORT",IF(G392="",0,F392-G392),IF(D392="LONG",IF(G392="",0,G392-F392))))*C392</f>
        <v>4349.9999999999654</v>
      </c>
      <c r="K392" s="67">
        <f t="shared" ref="K392" si="500">(IF(D392="SHORT",IF(H392="",0,G392-H392),IF(D392="LONG",IF(H392="",0,(H392-G392)))))*C392</f>
        <v>4087.5000000000341</v>
      </c>
      <c r="L392" s="67">
        <f t="shared" si="497"/>
        <v>15.600000000000021</v>
      </c>
      <c r="M392" s="69">
        <f t="shared" si="498"/>
        <v>11700.000000000016</v>
      </c>
    </row>
    <row r="393" spans="1:13" s="63" customFormat="1">
      <c r="A393" s="57">
        <v>43284</v>
      </c>
      <c r="B393" s="58" t="s">
        <v>450</v>
      </c>
      <c r="C393" s="59">
        <v>1500</v>
      </c>
      <c r="D393" s="58" t="s">
        <v>14</v>
      </c>
      <c r="E393" s="58">
        <v>545.54999999999995</v>
      </c>
      <c r="F393" s="58">
        <v>540.65</v>
      </c>
      <c r="G393" s="73"/>
      <c r="H393" s="73"/>
      <c r="I393" s="60">
        <f t="shared" si="496"/>
        <v>-7349.9999999999654</v>
      </c>
      <c r="J393" s="61"/>
      <c r="K393" s="61"/>
      <c r="L393" s="61">
        <f t="shared" si="497"/>
        <v>-4.8999999999999773</v>
      </c>
      <c r="M393" s="62">
        <f t="shared" si="498"/>
        <v>-7349.9999999999654</v>
      </c>
    </row>
    <row r="394" spans="1:13" s="32" customFormat="1">
      <c r="A394" s="70">
        <v>43283</v>
      </c>
      <c r="B394" s="71" t="s">
        <v>375</v>
      </c>
      <c r="C394" s="72">
        <v>7000</v>
      </c>
      <c r="D394" s="71" t="s">
        <v>15</v>
      </c>
      <c r="E394" s="71">
        <v>59.5</v>
      </c>
      <c r="F394" s="71">
        <v>59.05</v>
      </c>
      <c r="G394" s="66">
        <v>58.5</v>
      </c>
      <c r="H394" s="66">
        <v>58</v>
      </c>
      <c r="I394" s="68">
        <f t="shared" ref="I394:I397" si="501">(IF(D394="SHORT",E394-F394,IF(D394="LONG",F394-E394)))*C394</f>
        <v>3150.00000000002</v>
      </c>
      <c r="J394" s="67">
        <f t="shared" ref="J394:J397" si="502">(IF(D394="SHORT",IF(G394="",0,F394-G394),IF(D394="LONG",IF(G394="",0,G394-F394))))*C394</f>
        <v>3849.99999999998</v>
      </c>
      <c r="K394" s="67">
        <f t="shared" ref="K394:K397" si="503">(IF(D394="SHORT",IF(H394="",0,G394-H394),IF(D394="LONG",IF(H394="",0,(H394-G394)))))*C394</f>
        <v>3500</v>
      </c>
      <c r="L394" s="67">
        <f t="shared" ref="L394:L397" si="504">(J394+I394+K394)/C394</f>
        <v>1.5</v>
      </c>
      <c r="M394" s="69">
        <f t="shared" ref="M394:M397" si="505">L394*C394</f>
        <v>10500</v>
      </c>
    </row>
    <row r="395" spans="1:13" s="32" customFormat="1">
      <c r="A395" s="70">
        <v>43283</v>
      </c>
      <c r="B395" s="71" t="s">
        <v>449</v>
      </c>
      <c r="C395" s="72">
        <v>4500</v>
      </c>
      <c r="D395" s="71" t="s">
        <v>15</v>
      </c>
      <c r="E395" s="71">
        <v>80.45</v>
      </c>
      <c r="F395" s="71">
        <v>79.95</v>
      </c>
      <c r="G395" s="66">
        <v>79.3</v>
      </c>
      <c r="H395" s="66">
        <v>78.650000000000006</v>
      </c>
      <c r="I395" s="68">
        <f t="shared" si="501"/>
        <v>2250</v>
      </c>
      <c r="J395" s="67">
        <f t="shared" si="502"/>
        <v>2925.0000000000255</v>
      </c>
      <c r="K395" s="67">
        <f t="shared" si="503"/>
        <v>2924.9999999999618</v>
      </c>
      <c r="L395" s="67">
        <f t="shared" si="504"/>
        <v>1.7999999999999972</v>
      </c>
      <c r="M395" s="69">
        <f t="shared" si="505"/>
        <v>8099.9999999999873</v>
      </c>
    </row>
    <row r="396" spans="1:13" s="32" customFormat="1">
      <c r="A396" s="70">
        <v>43283</v>
      </c>
      <c r="B396" s="71" t="s">
        <v>448</v>
      </c>
      <c r="C396" s="72">
        <v>6000</v>
      </c>
      <c r="D396" s="71" t="s">
        <v>15</v>
      </c>
      <c r="E396" s="71">
        <v>104</v>
      </c>
      <c r="F396" s="71">
        <v>103.3</v>
      </c>
      <c r="G396" s="66">
        <v>102.5</v>
      </c>
      <c r="H396" s="66">
        <v>101.7</v>
      </c>
      <c r="I396" s="68">
        <f t="shared" si="501"/>
        <v>4200.0000000000173</v>
      </c>
      <c r="J396" s="67">
        <f t="shared" si="502"/>
        <v>4799.9999999999827</v>
      </c>
      <c r="K396" s="67">
        <f t="shared" si="503"/>
        <v>4799.9999999999827</v>
      </c>
      <c r="L396" s="67">
        <f t="shared" si="504"/>
        <v>2.2999999999999972</v>
      </c>
      <c r="M396" s="69">
        <f t="shared" si="505"/>
        <v>13799.999999999984</v>
      </c>
    </row>
    <row r="397" spans="1:13" s="32" customFormat="1">
      <c r="A397" s="70">
        <v>43283</v>
      </c>
      <c r="B397" s="71" t="s">
        <v>358</v>
      </c>
      <c r="C397" s="72">
        <v>1500</v>
      </c>
      <c r="D397" s="71" t="s">
        <v>15</v>
      </c>
      <c r="E397" s="71">
        <v>382.2</v>
      </c>
      <c r="F397" s="71">
        <v>379.7</v>
      </c>
      <c r="G397" s="66">
        <v>376.65</v>
      </c>
      <c r="H397" s="66">
        <v>373.65</v>
      </c>
      <c r="I397" s="68">
        <f t="shared" si="501"/>
        <v>3750</v>
      </c>
      <c r="J397" s="67">
        <f t="shared" si="502"/>
        <v>4575.0000000000173</v>
      </c>
      <c r="K397" s="67">
        <f t="shared" si="503"/>
        <v>4500</v>
      </c>
      <c r="L397" s="67">
        <f t="shared" si="504"/>
        <v>8.5500000000000114</v>
      </c>
      <c r="M397" s="69">
        <f t="shared" si="505"/>
        <v>12825.000000000016</v>
      </c>
    </row>
    <row r="398" spans="1:13" ht="15.75">
      <c r="A398" s="54"/>
      <c r="B398" s="55"/>
      <c r="C398" s="55"/>
      <c r="D398" s="55"/>
      <c r="E398" s="55"/>
      <c r="F398" s="55"/>
      <c r="G398" s="55"/>
      <c r="H398" s="55"/>
      <c r="I398" s="80"/>
      <c r="J398" s="81"/>
      <c r="K398" s="82"/>
      <c r="L398" s="56"/>
      <c r="M398" s="55"/>
    </row>
    <row r="399" spans="1:13" s="63" customFormat="1">
      <c r="A399" s="57">
        <v>43280</v>
      </c>
      <c r="B399" s="58" t="s">
        <v>221</v>
      </c>
      <c r="C399" s="59">
        <v>750</v>
      </c>
      <c r="D399" s="58" t="s">
        <v>14</v>
      </c>
      <c r="E399" s="58">
        <v>1249.8499999999999</v>
      </c>
      <c r="F399" s="58">
        <v>1257.95</v>
      </c>
      <c r="G399" s="73">
        <v>1268</v>
      </c>
      <c r="H399" s="73"/>
      <c r="I399" s="60">
        <f t="shared" ref="I399:I402" si="506">(IF(D399="SHORT",E399-F399,IF(D399="LONG",F399-E399)))*C399</f>
        <v>6075.0000000001019</v>
      </c>
      <c r="J399" s="61">
        <f t="shared" ref="J399" si="507">(IF(D399="SHORT",IF(G399="",0,F399-G399),IF(D399="LONG",IF(G399="",0,G399-F399))))*C399</f>
        <v>7537.4999999999654</v>
      </c>
      <c r="K399" s="61"/>
      <c r="L399" s="61">
        <f t="shared" ref="L399:L402" si="508">(J399+I399+K399)/C399</f>
        <v>18.150000000000091</v>
      </c>
      <c r="M399" s="62">
        <f t="shared" ref="M399:M402" si="509">L399*C399</f>
        <v>13612.500000000069</v>
      </c>
    </row>
    <row r="400" spans="1:13" s="63" customFormat="1">
      <c r="A400" s="57">
        <v>43280</v>
      </c>
      <c r="B400" s="58" t="s">
        <v>351</v>
      </c>
      <c r="C400" s="59">
        <v>600</v>
      </c>
      <c r="D400" s="58" t="s">
        <v>14</v>
      </c>
      <c r="E400" s="58">
        <v>808</v>
      </c>
      <c r="F400" s="58">
        <v>813.25</v>
      </c>
      <c r="G400" s="73"/>
      <c r="H400" s="73"/>
      <c r="I400" s="60">
        <f t="shared" si="506"/>
        <v>3150</v>
      </c>
      <c r="J400" s="61"/>
      <c r="K400" s="61"/>
      <c r="L400" s="61">
        <f t="shared" si="508"/>
        <v>5.25</v>
      </c>
      <c r="M400" s="62">
        <f t="shared" si="509"/>
        <v>3150</v>
      </c>
    </row>
    <row r="401" spans="1:13" s="63" customFormat="1">
      <c r="A401" s="57">
        <v>43280</v>
      </c>
      <c r="B401" s="58" t="s">
        <v>404</v>
      </c>
      <c r="C401" s="59">
        <v>3200</v>
      </c>
      <c r="D401" s="58" t="s">
        <v>14</v>
      </c>
      <c r="E401" s="58">
        <v>136.75</v>
      </c>
      <c r="F401" s="58">
        <v>137.65</v>
      </c>
      <c r="G401" s="73"/>
      <c r="H401" s="73"/>
      <c r="I401" s="60">
        <f t="shared" si="506"/>
        <v>2880.0000000000182</v>
      </c>
      <c r="J401" s="61"/>
      <c r="K401" s="61"/>
      <c r="L401" s="61">
        <f t="shared" si="508"/>
        <v>0.90000000000000568</v>
      </c>
      <c r="M401" s="62">
        <f t="shared" si="509"/>
        <v>2880.0000000000182</v>
      </c>
    </row>
    <row r="402" spans="1:13" s="63" customFormat="1">
      <c r="A402" s="57">
        <v>43280</v>
      </c>
      <c r="B402" s="58" t="s">
        <v>414</v>
      </c>
      <c r="C402" s="59">
        <v>1800</v>
      </c>
      <c r="D402" s="58" t="s">
        <v>14</v>
      </c>
      <c r="E402" s="58">
        <v>371.85</v>
      </c>
      <c r="F402" s="58">
        <v>368.5</v>
      </c>
      <c r="G402" s="73"/>
      <c r="H402" s="73"/>
      <c r="I402" s="60">
        <f t="shared" si="506"/>
        <v>-6030.0000000000409</v>
      </c>
      <c r="J402" s="61"/>
      <c r="K402" s="61"/>
      <c r="L402" s="61">
        <f t="shared" si="508"/>
        <v>-3.3500000000000227</v>
      </c>
      <c r="M402" s="62">
        <f t="shared" si="509"/>
        <v>-6030.0000000000409</v>
      </c>
    </row>
    <row r="403" spans="1:13" s="63" customFormat="1">
      <c r="A403" s="57">
        <v>43279</v>
      </c>
      <c r="B403" s="58" t="s">
        <v>406</v>
      </c>
      <c r="C403" s="59">
        <v>500</v>
      </c>
      <c r="D403" s="58" t="s">
        <v>15</v>
      </c>
      <c r="E403" s="58">
        <v>723.5</v>
      </c>
      <c r="F403" s="58">
        <v>718.8</v>
      </c>
      <c r="G403" s="73"/>
      <c r="H403" s="73"/>
      <c r="I403" s="60">
        <f>(IF(D403="SHORT",E403-F403,IF(D403="LONG",F403-E403)))*C403</f>
        <v>2350.0000000000227</v>
      </c>
      <c r="J403" s="61"/>
      <c r="K403" s="61"/>
      <c r="L403" s="61">
        <f t="shared" ref="L403:L405" si="510">(J403+I403+K403)/C403</f>
        <v>4.7000000000000455</v>
      </c>
      <c r="M403" s="62">
        <f t="shared" ref="M403:M405" si="511">L403*C403</f>
        <v>2350.0000000000227</v>
      </c>
    </row>
    <row r="404" spans="1:13" s="63" customFormat="1">
      <c r="A404" s="57">
        <v>43279</v>
      </c>
      <c r="B404" s="58" t="s">
        <v>374</v>
      </c>
      <c r="C404" s="59">
        <v>1600</v>
      </c>
      <c r="D404" s="58" t="s">
        <v>15</v>
      </c>
      <c r="E404" s="58">
        <v>248.5</v>
      </c>
      <c r="F404" s="58">
        <v>246.85</v>
      </c>
      <c r="G404" s="73"/>
      <c r="H404" s="73"/>
      <c r="I404" s="60">
        <f t="shared" ref="I404:I405" si="512">(IF(D404="SHORT",E404-F404,IF(D404="LONG",F404-E404)))*C404</f>
        <v>2640.0000000000091</v>
      </c>
      <c r="J404" s="61"/>
      <c r="K404" s="61"/>
      <c r="L404" s="61">
        <f t="shared" si="510"/>
        <v>1.6500000000000057</v>
      </c>
      <c r="M404" s="62">
        <f t="shared" si="511"/>
        <v>2640.0000000000091</v>
      </c>
    </row>
    <row r="405" spans="1:13" s="32" customFormat="1">
      <c r="A405" s="70">
        <v>43279</v>
      </c>
      <c r="B405" s="71" t="s">
        <v>354</v>
      </c>
      <c r="C405" s="72">
        <v>1200</v>
      </c>
      <c r="D405" s="71" t="s">
        <v>15</v>
      </c>
      <c r="E405" s="71">
        <v>341.3</v>
      </c>
      <c r="F405" s="71">
        <v>339.05</v>
      </c>
      <c r="G405" s="66">
        <v>336.35</v>
      </c>
      <c r="H405" s="66">
        <v>333.65</v>
      </c>
      <c r="I405" s="68">
        <f t="shared" si="512"/>
        <v>2700</v>
      </c>
      <c r="J405" s="67">
        <f t="shared" ref="J405" si="513">(IF(D405="SHORT",IF(G405="",0,F405-G405),IF(D405="LONG",IF(G405="",0,G405-F405))))*C405</f>
        <v>3239.9999999999864</v>
      </c>
      <c r="K405" s="67">
        <f t="shared" ref="K405" si="514">(IF(D405="SHORT",IF(H405="",0,G405-H405),IF(D405="LONG",IF(H405="",0,(H405-G405)))))*C405</f>
        <v>3240.0000000000546</v>
      </c>
      <c r="L405" s="67">
        <f t="shared" si="510"/>
        <v>7.6500000000000332</v>
      </c>
      <c r="M405" s="69">
        <f t="shared" si="511"/>
        <v>9180.00000000004</v>
      </c>
    </row>
    <row r="406" spans="1:13" s="32" customFormat="1">
      <c r="A406" s="70">
        <v>43278</v>
      </c>
      <c r="B406" s="71" t="s">
        <v>418</v>
      </c>
      <c r="C406" s="72">
        <v>600</v>
      </c>
      <c r="D406" s="71" t="s">
        <v>15</v>
      </c>
      <c r="E406" s="71">
        <v>1396</v>
      </c>
      <c r="F406" s="71">
        <v>1386.9</v>
      </c>
      <c r="G406" s="66">
        <v>1375.8</v>
      </c>
      <c r="H406" s="66">
        <v>1364.8</v>
      </c>
      <c r="I406" s="68">
        <f t="shared" ref="I406:I409" si="515">(IF(D406="SHORT",E406-F406,IF(D406="LONG",F406-E406)))*C406</f>
        <v>5459.9999999999454</v>
      </c>
      <c r="J406" s="67">
        <f t="shared" ref="J406:J409" si="516">(IF(D406="SHORT",IF(G406="",0,F406-G406),IF(D406="LONG",IF(G406="",0,G406-F406))))*C406</f>
        <v>6660.0000000000819</v>
      </c>
      <c r="K406" s="67">
        <f t="shared" ref="K406:K409" si="517">(IF(D406="SHORT",IF(H406="",0,G406-H406),IF(D406="LONG",IF(H406="",0,(H406-G406)))))*C406</f>
        <v>6600</v>
      </c>
      <c r="L406" s="67">
        <f t="shared" ref="L406:L409" si="518">(J406+I406+K406)/C406</f>
        <v>31.200000000000049</v>
      </c>
      <c r="M406" s="69">
        <f t="shared" ref="M406:M409" si="519">L406*C406</f>
        <v>18720.000000000029</v>
      </c>
    </row>
    <row r="407" spans="1:13" s="63" customFormat="1">
      <c r="A407" s="57">
        <v>43278</v>
      </c>
      <c r="B407" s="58" t="s">
        <v>348</v>
      </c>
      <c r="C407" s="59">
        <v>1200</v>
      </c>
      <c r="D407" s="58" t="s">
        <v>15</v>
      </c>
      <c r="E407" s="58">
        <v>964.3</v>
      </c>
      <c r="F407" s="58">
        <v>958</v>
      </c>
      <c r="G407" s="73"/>
      <c r="H407" s="73"/>
      <c r="I407" s="60">
        <f t="shared" si="515"/>
        <v>7559.9999999999454</v>
      </c>
      <c r="J407" s="61"/>
      <c r="K407" s="61"/>
      <c r="L407" s="61">
        <f t="shared" si="518"/>
        <v>6.2999999999999545</v>
      </c>
      <c r="M407" s="62">
        <f t="shared" si="519"/>
        <v>7559.9999999999454</v>
      </c>
    </row>
    <row r="408" spans="1:13" s="63" customFormat="1">
      <c r="A408" s="57">
        <v>43278</v>
      </c>
      <c r="B408" s="58" t="s">
        <v>332</v>
      </c>
      <c r="C408" s="59">
        <v>2800</v>
      </c>
      <c r="D408" s="58" t="s">
        <v>15</v>
      </c>
      <c r="E408" s="58">
        <v>168</v>
      </c>
      <c r="F408" s="58">
        <v>169.55</v>
      </c>
      <c r="G408" s="73"/>
      <c r="H408" s="73"/>
      <c r="I408" s="60">
        <f t="shared" si="515"/>
        <v>-4340.0000000000318</v>
      </c>
      <c r="J408" s="61"/>
      <c r="K408" s="61"/>
      <c r="L408" s="61">
        <f t="shared" si="518"/>
        <v>-1.5500000000000114</v>
      </c>
      <c r="M408" s="62">
        <f t="shared" si="519"/>
        <v>-4340.0000000000318</v>
      </c>
    </row>
    <row r="409" spans="1:13" s="32" customFormat="1">
      <c r="A409" s="70">
        <v>43278</v>
      </c>
      <c r="B409" s="71" t="s">
        <v>438</v>
      </c>
      <c r="C409" s="72">
        <v>1500</v>
      </c>
      <c r="D409" s="71" t="s">
        <v>15</v>
      </c>
      <c r="E409" s="71">
        <v>300.45</v>
      </c>
      <c r="F409" s="71">
        <v>298.5</v>
      </c>
      <c r="G409" s="66">
        <v>296.10000000000002</v>
      </c>
      <c r="H409" s="66">
        <v>293.7</v>
      </c>
      <c r="I409" s="68">
        <f t="shared" si="515"/>
        <v>2924.9999999999827</v>
      </c>
      <c r="J409" s="67">
        <f t="shared" si="516"/>
        <v>3599.9999999999659</v>
      </c>
      <c r="K409" s="67">
        <f t="shared" si="517"/>
        <v>3600.0000000000509</v>
      </c>
      <c r="L409" s="67">
        <f t="shared" si="518"/>
        <v>6.75</v>
      </c>
      <c r="M409" s="69">
        <f t="shared" si="519"/>
        <v>10125</v>
      </c>
    </row>
    <row r="410" spans="1:13" s="63" customFormat="1">
      <c r="A410" s="57">
        <v>43277</v>
      </c>
      <c r="B410" s="58" t="s">
        <v>379</v>
      </c>
      <c r="C410" s="59">
        <v>1250</v>
      </c>
      <c r="D410" s="58" t="s">
        <v>14</v>
      </c>
      <c r="E410" s="58">
        <v>484.2</v>
      </c>
      <c r="F410" s="58">
        <v>487.35</v>
      </c>
      <c r="G410" s="73">
        <v>491.25</v>
      </c>
      <c r="H410" s="73"/>
      <c r="I410" s="60">
        <f t="shared" ref="I410:I411" si="520">(IF(D410="SHORT",E410-F410,IF(D410="LONG",F410-E410)))*C410</f>
        <v>3937.5000000000427</v>
      </c>
      <c r="J410" s="61">
        <f t="shared" ref="J410" si="521">(IF(D410="SHORT",IF(G410="",0,F410-G410),IF(D410="LONG",IF(G410="",0,G410-F410))))*C410</f>
        <v>4874.9999999999718</v>
      </c>
      <c r="K410" s="61"/>
      <c r="L410" s="61">
        <f t="shared" ref="L410:L411" si="522">(J410+I410+K410)/C410</f>
        <v>7.0500000000000114</v>
      </c>
      <c r="M410" s="62">
        <f t="shared" ref="M410:M411" si="523">L410*C410</f>
        <v>8812.5000000000146</v>
      </c>
    </row>
    <row r="411" spans="1:13" s="63" customFormat="1">
      <c r="A411" s="57">
        <v>43277</v>
      </c>
      <c r="B411" s="58" t="s">
        <v>391</v>
      </c>
      <c r="C411" s="59">
        <v>1700</v>
      </c>
      <c r="D411" s="58" t="s">
        <v>14</v>
      </c>
      <c r="E411" s="58">
        <v>379.25</v>
      </c>
      <c r="F411" s="58">
        <v>381.7</v>
      </c>
      <c r="G411" s="73"/>
      <c r="H411" s="73"/>
      <c r="I411" s="60">
        <f t="shared" si="520"/>
        <v>4164.9999999999809</v>
      </c>
      <c r="J411" s="61"/>
      <c r="K411" s="61"/>
      <c r="L411" s="61">
        <f t="shared" si="522"/>
        <v>2.4499999999999886</v>
      </c>
      <c r="M411" s="62">
        <f t="shared" si="523"/>
        <v>4164.9999999999809</v>
      </c>
    </row>
    <row r="412" spans="1:13" s="63" customFormat="1">
      <c r="A412" s="57">
        <v>43276</v>
      </c>
      <c r="B412" s="58" t="s">
        <v>51</v>
      </c>
      <c r="C412" s="59">
        <v>1061</v>
      </c>
      <c r="D412" s="58" t="s">
        <v>15</v>
      </c>
      <c r="E412" s="58">
        <v>561.29999999999995</v>
      </c>
      <c r="F412" s="58">
        <v>557.65</v>
      </c>
      <c r="G412" s="73"/>
      <c r="H412" s="73"/>
      <c r="I412" s="60">
        <f t="shared" ref="I412:I415" si="524">(IF(D412="SHORT",E412-F412,IF(D412="LONG",F412-E412)))*C412</f>
        <v>3872.649999999976</v>
      </c>
      <c r="J412" s="61"/>
      <c r="K412" s="61"/>
      <c r="L412" s="61">
        <f t="shared" ref="L412:L415" si="525">(J412+I412+K412)/C412</f>
        <v>3.6499999999999773</v>
      </c>
      <c r="M412" s="62">
        <f t="shared" ref="M412:M415" si="526">L412*C412</f>
        <v>3872.649999999976</v>
      </c>
    </row>
    <row r="413" spans="1:13" s="63" customFormat="1">
      <c r="A413" s="57">
        <v>43276</v>
      </c>
      <c r="B413" s="58" t="s">
        <v>395</v>
      </c>
      <c r="C413" s="59">
        <v>7000</v>
      </c>
      <c r="D413" s="58" t="s">
        <v>15</v>
      </c>
      <c r="E413" s="58">
        <v>66.25</v>
      </c>
      <c r="F413" s="58">
        <v>65.8</v>
      </c>
      <c r="G413" s="73"/>
      <c r="H413" s="73"/>
      <c r="I413" s="60">
        <f t="shared" si="524"/>
        <v>3150.00000000002</v>
      </c>
      <c r="J413" s="61"/>
      <c r="K413" s="61"/>
      <c r="L413" s="61">
        <f t="shared" si="525"/>
        <v>0.45000000000000284</v>
      </c>
      <c r="M413" s="62">
        <f t="shared" si="526"/>
        <v>3150.00000000002</v>
      </c>
    </row>
    <row r="414" spans="1:13" s="63" customFormat="1">
      <c r="A414" s="57">
        <v>43276</v>
      </c>
      <c r="B414" s="58" t="s">
        <v>447</v>
      </c>
      <c r="C414" s="59">
        <v>1300</v>
      </c>
      <c r="D414" s="58" t="s">
        <v>15</v>
      </c>
      <c r="E414" s="58">
        <v>386.65</v>
      </c>
      <c r="F414" s="58">
        <v>384.15</v>
      </c>
      <c r="G414" s="73">
        <v>380.85</v>
      </c>
      <c r="H414" s="73"/>
      <c r="I414" s="60">
        <f t="shared" si="524"/>
        <v>3250</v>
      </c>
      <c r="J414" s="61">
        <f t="shared" ref="J414" si="527">(IF(D414="SHORT",IF(G414="",0,F414-G414),IF(D414="LONG",IF(G414="",0,G414-F414))))*C414</f>
        <v>4289.9999999999409</v>
      </c>
      <c r="K414" s="61"/>
      <c r="L414" s="61">
        <f t="shared" si="525"/>
        <v>5.7999999999999545</v>
      </c>
      <c r="M414" s="62">
        <f t="shared" si="526"/>
        <v>7539.9999999999409</v>
      </c>
    </row>
    <row r="415" spans="1:13" s="63" customFormat="1">
      <c r="A415" s="57">
        <v>43276</v>
      </c>
      <c r="B415" s="58" t="s">
        <v>446</v>
      </c>
      <c r="C415" s="59">
        <v>700</v>
      </c>
      <c r="D415" s="58" t="s">
        <v>14</v>
      </c>
      <c r="E415" s="58">
        <v>758.5</v>
      </c>
      <c r="F415" s="58">
        <v>751.65</v>
      </c>
      <c r="G415" s="73"/>
      <c r="H415" s="73"/>
      <c r="I415" s="60">
        <f t="shared" si="524"/>
        <v>-4795.0000000000164</v>
      </c>
      <c r="J415" s="61"/>
      <c r="K415" s="61"/>
      <c r="L415" s="61">
        <f t="shared" si="525"/>
        <v>-6.8500000000000236</v>
      </c>
      <c r="M415" s="62">
        <f t="shared" si="526"/>
        <v>-4795.0000000000164</v>
      </c>
    </row>
    <row r="416" spans="1:13" s="63" customFormat="1">
      <c r="A416" s="57">
        <v>43273</v>
      </c>
      <c r="B416" s="58" t="s">
        <v>366</v>
      </c>
      <c r="C416" s="59">
        <v>400</v>
      </c>
      <c r="D416" s="58" t="s">
        <v>14</v>
      </c>
      <c r="E416" s="58">
        <v>1185</v>
      </c>
      <c r="F416" s="58">
        <v>1192.7</v>
      </c>
      <c r="G416" s="73">
        <v>1202.8499999999999</v>
      </c>
      <c r="H416" s="73"/>
      <c r="I416" s="60">
        <f t="shared" ref="I416:I417" si="528">(IF(D416="SHORT",E416-F416,IF(D416="LONG",F416-E416)))*C416</f>
        <v>3080.0000000000182</v>
      </c>
      <c r="J416" s="61">
        <f t="shared" ref="J416" si="529">(IF(D416="SHORT",IF(G416="",0,F416-G416),IF(D416="LONG",IF(G416="",0,G416-F416))))*C416</f>
        <v>4059.9999999999454</v>
      </c>
      <c r="K416" s="61"/>
      <c r="L416" s="61">
        <f t="shared" ref="L416:L417" si="530">(J416+I416+K416)/C416</f>
        <v>17.849999999999909</v>
      </c>
      <c r="M416" s="62">
        <f t="shared" ref="M416:M417" si="531">L416*C416</f>
        <v>7139.9999999999636</v>
      </c>
    </row>
    <row r="417" spans="1:13" s="63" customFormat="1">
      <c r="A417" s="57">
        <v>43273</v>
      </c>
      <c r="B417" s="58" t="s">
        <v>363</v>
      </c>
      <c r="C417" s="59">
        <v>800</v>
      </c>
      <c r="D417" s="58" t="s">
        <v>15</v>
      </c>
      <c r="E417" s="58">
        <v>559.5</v>
      </c>
      <c r="F417" s="58">
        <v>555.9</v>
      </c>
      <c r="G417" s="73"/>
      <c r="H417" s="73"/>
      <c r="I417" s="60">
        <f t="shared" si="528"/>
        <v>2880.0000000000182</v>
      </c>
      <c r="J417" s="61"/>
      <c r="K417" s="61"/>
      <c r="L417" s="61">
        <f t="shared" si="530"/>
        <v>3.6000000000000227</v>
      </c>
      <c r="M417" s="62">
        <f t="shared" si="531"/>
        <v>2880.0000000000182</v>
      </c>
    </row>
    <row r="418" spans="1:13" s="63" customFormat="1">
      <c r="A418" s="57">
        <v>43273</v>
      </c>
      <c r="B418" s="58" t="s">
        <v>372</v>
      </c>
      <c r="C418" s="59">
        <v>300</v>
      </c>
      <c r="D418" s="58" t="s">
        <v>15</v>
      </c>
      <c r="E418" s="58">
        <v>1935.7</v>
      </c>
      <c r="F418" s="58">
        <v>1932</v>
      </c>
      <c r="G418" s="73"/>
      <c r="H418" s="73"/>
      <c r="I418" s="60">
        <f t="shared" ref="I418" si="532">(IF(D418="SHORT",E418-F418,IF(D418="LONG",F418-E418)))*C418</f>
        <v>1110.0000000000136</v>
      </c>
      <c r="J418" s="61"/>
      <c r="K418" s="61"/>
      <c r="L418" s="61">
        <f t="shared" ref="L418:L419" si="533">(J418+I418+K418)/C418</f>
        <v>3.7000000000000455</v>
      </c>
      <c r="M418" s="62">
        <f t="shared" ref="M418:M419" si="534">L418*C418</f>
        <v>1110.0000000000136</v>
      </c>
    </row>
    <row r="419" spans="1:13" s="63" customFormat="1">
      <c r="A419" s="57">
        <v>43272</v>
      </c>
      <c r="B419" s="58" t="s">
        <v>445</v>
      </c>
      <c r="C419" s="59">
        <v>2400</v>
      </c>
      <c r="D419" s="58" t="s">
        <v>15</v>
      </c>
      <c r="E419" s="58">
        <v>258.3</v>
      </c>
      <c r="F419" s="58">
        <v>256.60000000000002</v>
      </c>
      <c r="G419" s="73"/>
      <c r="H419" s="73"/>
      <c r="I419" s="60">
        <f>(IF(D419="SHORT",E419-F419,IF(D419="LONG",F419-E419)))*C419</f>
        <v>4079.9999999999727</v>
      </c>
      <c r="J419" s="61"/>
      <c r="K419" s="61"/>
      <c r="L419" s="61">
        <f t="shared" si="533"/>
        <v>1.6999999999999886</v>
      </c>
      <c r="M419" s="62">
        <f t="shared" si="534"/>
        <v>4079.9999999999727</v>
      </c>
    </row>
    <row r="420" spans="1:13" s="63" customFormat="1">
      <c r="A420" s="57">
        <v>43272</v>
      </c>
      <c r="B420" s="58" t="s">
        <v>444</v>
      </c>
      <c r="C420" s="59">
        <v>2667</v>
      </c>
      <c r="D420" s="58" t="s">
        <v>15</v>
      </c>
      <c r="E420" s="58">
        <v>337.15</v>
      </c>
      <c r="F420" s="58">
        <v>340.2</v>
      </c>
      <c r="G420" s="73"/>
      <c r="H420" s="73"/>
      <c r="I420" s="60">
        <f>(IF(D420="SHORT",E420-F420,IF(D420="LONG",F420-E420)))*C420</f>
        <v>-8134.3500000000304</v>
      </c>
      <c r="J420" s="61"/>
      <c r="K420" s="61"/>
      <c r="L420" s="61">
        <f t="shared" ref="L420:L425" si="535">(J420+I420+K420)/C420</f>
        <v>-3.0500000000000114</v>
      </c>
      <c r="M420" s="62">
        <f t="shared" ref="M420:M425" si="536">L420*C420</f>
        <v>-8134.3500000000304</v>
      </c>
    </row>
    <row r="421" spans="1:13" s="63" customFormat="1">
      <c r="A421" s="57">
        <v>43272</v>
      </c>
      <c r="B421" s="58" t="s">
        <v>360</v>
      </c>
      <c r="C421" s="59">
        <v>1200</v>
      </c>
      <c r="D421" s="58" t="s">
        <v>15</v>
      </c>
      <c r="E421" s="58">
        <v>693.6</v>
      </c>
      <c r="F421" s="58">
        <v>689.1</v>
      </c>
      <c r="G421" s="73"/>
      <c r="H421" s="73"/>
      <c r="I421" s="60">
        <f t="shared" ref="I421:I425" si="537">(IF(D421="SHORT",E421-F421,IF(D421="LONG",F421-E421)))*C421</f>
        <v>5400</v>
      </c>
      <c r="J421" s="61"/>
      <c r="K421" s="61"/>
      <c r="L421" s="61">
        <f t="shared" si="535"/>
        <v>4.5</v>
      </c>
      <c r="M421" s="62">
        <f t="shared" si="536"/>
        <v>5400</v>
      </c>
    </row>
    <row r="422" spans="1:13" s="63" customFormat="1">
      <c r="A422" s="57">
        <v>43272</v>
      </c>
      <c r="B422" s="58" t="s">
        <v>443</v>
      </c>
      <c r="C422" s="59">
        <v>9000</v>
      </c>
      <c r="D422" s="58" t="s">
        <v>15</v>
      </c>
      <c r="E422" s="58">
        <v>95.55</v>
      </c>
      <c r="F422" s="58">
        <v>94.9</v>
      </c>
      <c r="G422" s="73">
        <v>94.15</v>
      </c>
      <c r="H422" s="73"/>
      <c r="I422" s="60">
        <f t="shared" si="537"/>
        <v>5849.9999999999236</v>
      </c>
      <c r="J422" s="61">
        <f t="shared" ref="J422:J423" si="538">(IF(D422="SHORT",IF(G422="",0,F422-G422),IF(D422="LONG",IF(G422="",0,G422-F422))))*C422</f>
        <v>6750</v>
      </c>
      <c r="K422" s="61"/>
      <c r="L422" s="61">
        <f t="shared" si="535"/>
        <v>1.3999999999999915</v>
      </c>
      <c r="M422" s="62">
        <f t="shared" si="536"/>
        <v>12599.999999999924</v>
      </c>
    </row>
    <row r="423" spans="1:13" s="63" customFormat="1">
      <c r="A423" s="57">
        <v>43271</v>
      </c>
      <c r="B423" s="58" t="s">
        <v>279</v>
      </c>
      <c r="C423" s="59">
        <v>2500</v>
      </c>
      <c r="D423" s="58" t="s">
        <v>14</v>
      </c>
      <c r="E423" s="58">
        <v>362.5</v>
      </c>
      <c r="F423" s="58">
        <v>364.85</v>
      </c>
      <c r="G423" s="73">
        <v>367.8</v>
      </c>
      <c r="H423" s="73"/>
      <c r="I423" s="60">
        <f t="shared" si="537"/>
        <v>5875.0000000000564</v>
      </c>
      <c r="J423" s="61">
        <f t="shared" si="538"/>
        <v>7374.9999999999718</v>
      </c>
      <c r="K423" s="61"/>
      <c r="L423" s="61">
        <f t="shared" si="535"/>
        <v>5.3000000000000114</v>
      </c>
      <c r="M423" s="62">
        <f t="shared" si="536"/>
        <v>13250.000000000029</v>
      </c>
    </row>
    <row r="424" spans="1:13" s="63" customFormat="1">
      <c r="A424" s="57">
        <v>43271</v>
      </c>
      <c r="B424" s="58" t="s">
        <v>367</v>
      </c>
      <c r="C424" s="59">
        <v>1100</v>
      </c>
      <c r="D424" s="58" t="s">
        <v>14</v>
      </c>
      <c r="E424" s="58">
        <v>562.65</v>
      </c>
      <c r="F424" s="58">
        <v>566.29999999999995</v>
      </c>
      <c r="G424" s="73"/>
      <c r="H424" s="73"/>
      <c r="I424" s="60">
        <f t="shared" si="537"/>
        <v>4014.999999999975</v>
      </c>
      <c r="J424" s="61"/>
      <c r="K424" s="61"/>
      <c r="L424" s="61">
        <f t="shared" si="535"/>
        <v>3.6499999999999773</v>
      </c>
      <c r="M424" s="62">
        <f t="shared" si="536"/>
        <v>4014.999999999975</v>
      </c>
    </row>
    <row r="425" spans="1:13" s="63" customFormat="1">
      <c r="A425" s="57">
        <v>43271</v>
      </c>
      <c r="B425" s="58" t="s">
        <v>422</v>
      </c>
      <c r="C425" s="59">
        <v>4000</v>
      </c>
      <c r="D425" s="58" t="s">
        <v>14</v>
      </c>
      <c r="E425" s="58">
        <v>198</v>
      </c>
      <c r="F425" s="58">
        <v>198.95</v>
      </c>
      <c r="G425" s="73"/>
      <c r="H425" s="73"/>
      <c r="I425" s="60">
        <f t="shared" si="537"/>
        <v>3799.9999999999545</v>
      </c>
      <c r="J425" s="61"/>
      <c r="K425" s="61"/>
      <c r="L425" s="61">
        <f t="shared" si="535"/>
        <v>0.94999999999998863</v>
      </c>
      <c r="M425" s="62">
        <f t="shared" si="536"/>
        <v>3799.9999999999545</v>
      </c>
    </row>
    <row r="426" spans="1:13" s="63" customFormat="1">
      <c r="A426" s="57">
        <v>43270</v>
      </c>
      <c r="B426" s="58" t="s">
        <v>398</v>
      </c>
      <c r="C426" s="59">
        <v>1400</v>
      </c>
      <c r="D426" s="58" t="s">
        <v>15</v>
      </c>
      <c r="E426" s="58">
        <v>566</v>
      </c>
      <c r="F426" s="58">
        <v>571.1</v>
      </c>
      <c r="G426" s="73"/>
      <c r="H426" s="73"/>
      <c r="I426" s="60">
        <f t="shared" ref="I426:I429" si="539">(IF(D426="SHORT",E426-F426,IF(D426="LONG",F426-E426)))*C426</f>
        <v>-7140.0000000000318</v>
      </c>
      <c r="J426" s="61"/>
      <c r="K426" s="61"/>
      <c r="L426" s="61">
        <f t="shared" ref="L426:L429" si="540">(J426+I426+K426)/C426</f>
        <v>-5.1000000000000227</v>
      </c>
      <c r="M426" s="62">
        <f t="shared" ref="M426:M429" si="541">L426*C426</f>
        <v>-7140.0000000000318</v>
      </c>
    </row>
    <row r="427" spans="1:13" s="63" customFormat="1">
      <c r="A427" s="57">
        <v>43270</v>
      </c>
      <c r="B427" s="58" t="s">
        <v>442</v>
      </c>
      <c r="C427" s="59">
        <v>2750</v>
      </c>
      <c r="D427" s="58" t="s">
        <v>15</v>
      </c>
      <c r="E427" s="58">
        <v>256.5</v>
      </c>
      <c r="F427" s="58">
        <v>254.85</v>
      </c>
      <c r="G427" s="73">
        <v>252.65</v>
      </c>
      <c r="H427" s="73"/>
      <c r="I427" s="60">
        <f t="shared" si="539"/>
        <v>4537.5000000000155</v>
      </c>
      <c r="J427" s="61">
        <f t="shared" ref="J427:J428" si="542">(IF(D427="SHORT",IF(G427="",0,F427-G427),IF(D427="LONG",IF(G427="",0,G427-F427))))*C427</f>
        <v>6049.9999999999691</v>
      </c>
      <c r="K427" s="61"/>
      <c r="L427" s="61">
        <f t="shared" si="540"/>
        <v>3.8499999999999948</v>
      </c>
      <c r="M427" s="62">
        <f t="shared" si="541"/>
        <v>10587.499999999985</v>
      </c>
    </row>
    <row r="428" spans="1:13" s="32" customFormat="1">
      <c r="A428" s="70">
        <v>43270</v>
      </c>
      <c r="B428" s="71" t="s">
        <v>441</v>
      </c>
      <c r="C428" s="72">
        <v>12000</v>
      </c>
      <c r="D428" s="71" t="s">
        <v>15</v>
      </c>
      <c r="E428" s="71">
        <v>86.7</v>
      </c>
      <c r="F428" s="71">
        <v>86.1</v>
      </c>
      <c r="G428" s="66">
        <v>85.4</v>
      </c>
      <c r="H428" s="66">
        <v>84.65</v>
      </c>
      <c r="I428" s="68">
        <f t="shared" si="539"/>
        <v>7200.0000000001019</v>
      </c>
      <c r="J428" s="67">
        <f t="shared" si="542"/>
        <v>8399.9999999998636</v>
      </c>
      <c r="K428" s="67">
        <f t="shared" ref="K428" si="543">(IF(D428="SHORT",IF(H428="",0,G428-H428),IF(D428="LONG",IF(H428="",0,(H428-G428)))))*C428</f>
        <v>9000</v>
      </c>
      <c r="L428" s="67">
        <f t="shared" si="540"/>
        <v>2.0499999999999972</v>
      </c>
      <c r="M428" s="69">
        <f t="shared" si="541"/>
        <v>24599.999999999967</v>
      </c>
    </row>
    <row r="429" spans="1:13" s="63" customFormat="1">
      <c r="A429" s="57">
        <v>43270</v>
      </c>
      <c r="B429" s="58" t="s">
        <v>440</v>
      </c>
      <c r="C429" s="59">
        <v>500</v>
      </c>
      <c r="D429" s="58" t="s">
        <v>14</v>
      </c>
      <c r="E429" s="58">
        <v>2263.75</v>
      </c>
      <c r="F429" s="58">
        <v>2278.4499999999998</v>
      </c>
      <c r="G429" s="73"/>
      <c r="H429" s="73"/>
      <c r="I429" s="60">
        <f t="shared" si="539"/>
        <v>7349.9999999999091</v>
      </c>
      <c r="J429" s="61"/>
      <c r="K429" s="61"/>
      <c r="L429" s="61">
        <f t="shared" si="540"/>
        <v>14.699999999999818</v>
      </c>
      <c r="M429" s="62">
        <f t="shared" si="541"/>
        <v>7349.9999999999091</v>
      </c>
    </row>
    <row r="430" spans="1:13" s="63" customFormat="1">
      <c r="A430" s="57">
        <v>43269</v>
      </c>
      <c r="B430" s="58" t="s">
        <v>418</v>
      </c>
      <c r="C430" s="59">
        <v>600</v>
      </c>
      <c r="D430" s="58" t="s">
        <v>15</v>
      </c>
      <c r="E430" s="58">
        <v>1481.4</v>
      </c>
      <c r="F430" s="58">
        <v>1471.05</v>
      </c>
      <c r="G430" s="73"/>
      <c r="H430" s="73"/>
      <c r="I430" s="60">
        <f t="shared" ref="I430:I432" si="544">(IF(D430="SHORT",E430-F430,IF(D430="LONG",F430-E430)))*C430</f>
        <v>6210.0000000000819</v>
      </c>
      <c r="J430" s="61"/>
      <c r="K430" s="61"/>
      <c r="L430" s="61">
        <f t="shared" ref="L430:L432" si="545">(J430+I430+K430)/C430</f>
        <v>10.350000000000136</v>
      </c>
      <c r="M430" s="62">
        <f t="shared" ref="M430:M432" si="546">L430*C430</f>
        <v>6210.0000000000819</v>
      </c>
    </row>
    <row r="431" spans="1:13" s="63" customFormat="1">
      <c r="A431" s="57">
        <v>43269</v>
      </c>
      <c r="B431" s="58" t="s">
        <v>34</v>
      </c>
      <c r="C431" s="59">
        <v>1200</v>
      </c>
      <c r="D431" s="58" t="s">
        <v>15</v>
      </c>
      <c r="E431" s="58">
        <v>695.75</v>
      </c>
      <c r="F431" s="58">
        <v>691.2</v>
      </c>
      <c r="G431" s="73"/>
      <c r="H431" s="73"/>
      <c r="I431" s="60">
        <f t="shared" si="544"/>
        <v>5459.9999999999454</v>
      </c>
      <c r="J431" s="61"/>
      <c r="K431" s="61"/>
      <c r="L431" s="61">
        <f t="shared" si="545"/>
        <v>4.5499999999999545</v>
      </c>
      <c r="M431" s="62">
        <f t="shared" si="546"/>
        <v>5459.9999999999454</v>
      </c>
    </row>
    <row r="432" spans="1:13" s="32" customFormat="1">
      <c r="A432" s="70">
        <v>43269</v>
      </c>
      <c r="B432" s="71" t="s">
        <v>347</v>
      </c>
      <c r="C432" s="72">
        <v>4000</v>
      </c>
      <c r="D432" s="71" t="s">
        <v>14</v>
      </c>
      <c r="E432" s="71">
        <v>132.6</v>
      </c>
      <c r="F432" s="71">
        <v>133.5</v>
      </c>
      <c r="G432" s="66">
        <v>134.6</v>
      </c>
      <c r="H432" s="66">
        <v>135.75</v>
      </c>
      <c r="I432" s="68">
        <f t="shared" si="544"/>
        <v>3600.0000000000227</v>
      </c>
      <c r="J432" s="67">
        <f t="shared" ref="J432" si="547">(IF(D432="SHORT",IF(G432="",0,F432-G432),IF(D432="LONG",IF(G432="",0,G432-F432))))*C432</f>
        <v>4399.9999999999773</v>
      </c>
      <c r="K432" s="67">
        <f t="shared" ref="K432" si="548">(IF(D432="SHORT",IF(H432="",0,G432-H432),IF(D432="LONG",IF(H432="",0,(H432-G432)))))*C432</f>
        <v>4600.0000000000227</v>
      </c>
      <c r="L432" s="67">
        <f t="shared" si="545"/>
        <v>3.1500000000000052</v>
      </c>
      <c r="M432" s="69">
        <f t="shared" si="546"/>
        <v>12600.000000000022</v>
      </c>
    </row>
    <row r="433" spans="1:13" s="63" customFormat="1">
      <c r="A433" s="57">
        <v>43266</v>
      </c>
      <c r="B433" s="58" t="s">
        <v>424</v>
      </c>
      <c r="C433" s="59">
        <v>500</v>
      </c>
      <c r="D433" s="58" t="s">
        <v>14</v>
      </c>
      <c r="E433" s="58">
        <v>1018</v>
      </c>
      <c r="F433" s="58">
        <v>1024.5999999999999</v>
      </c>
      <c r="G433" s="73"/>
      <c r="H433" s="73"/>
      <c r="I433" s="60">
        <f t="shared" ref="I433:I435" si="549">(IF(D433="SHORT",E433-F433,IF(D433="LONG",F433-E433)))*C433</f>
        <v>3299.9999999999545</v>
      </c>
      <c r="J433" s="61"/>
      <c r="K433" s="61"/>
      <c r="L433" s="61">
        <f t="shared" ref="L433:L435" si="550">(J433+I433+K433)/C433</f>
        <v>6.5999999999999091</v>
      </c>
      <c r="M433" s="62">
        <f t="shared" ref="M433:M435" si="551">L433*C433</f>
        <v>3299.9999999999545</v>
      </c>
    </row>
    <row r="434" spans="1:13" s="63" customFormat="1">
      <c r="A434" s="57">
        <v>43266</v>
      </c>
      <c r="B434" s="58" t="s">
        <v>366</v>
      </c>
      <c r="C434" s="59">
        <v>400</v>
      </c>
      <c r="D434" s="58" t="s">
        <v>14</v>
      </c>
      <c r="E434" s="58">
        <v>1201.3</v>
      </c>
      <c r="F434" s="58">
        <v>1190.45</v>
      </c>
      <c r="G434" s="73"/>
      <c r="H434" s="73"/>
      <c r="I434" s="60">
        <f t="shared" si="549"/>
        <v>-4339.9999999999636</v>
      </c>
      <c r="J434" s="61"/>
      <c r="K434" s="61"/>
      <c r="L434" s="61">
        <f t="shared" si="550"/>
        <v>-10.849999999999909</v>
      </c>
      <c r="M434" s="62">
        <f t="shared" si="551"/>
        <v>-4339.9999999999636</v>
      </c>
    </row>
    <row r="435" spans="1:13" s="32" customFormat="1">
      <c r="A435" s="70">
        <v>43266</v>
      </c>
      <c r="B435" s="71" t="s">
        <v>415</v>
      </c>
      <c r="C435" s="72">
        <v>1750</v>
      </c>
      <c r="D435" s="71" t="s">
        <v>15</v>
      </c>
      <c r="E435" s="71">
        <v>240</v>
      </c>
      <c r="F435" s="71">
        <v>238.3</v>
      </c>
      <c r="G435" s="66">
        <v>236.25</v>
      </c>
      <c r="H435" s="66">
        <v>234.25</v>
      </c>
      <c r="I435" s="68">
        <f t="shared" si="549"/>
        <v>2974.99999999998</v>
      </c>
      <c r="J435" s="67">
        <f t="shared" ref="J435" si="552">(IF(D435="SHORT",IF(G435="",0,F435-G435),IF(D435="LONG",IF(G435="",0,G435-F435))))*C435</f>
        <v>3587.50000000002</v>
      </c>
      <c r="K435" s="67">
        <f t="shared" ref="K435" si="553">(IF(D435="SHORT",IF(H435="",0,G435-H435),IF(D435="LONG",IF(H435="",0,(H435-G435)))))*C435</f>
        <v>3500</v>
      </c>
      <c r="L435" s="67">
        <f t="shared" si="550"/>
        <v>5.75</v>
      </c>
      <c r="M435" s="69">
        <f t="shared" si="551"/>
        <v>10062.5</v>
      </c>
    </row>
    <row r="436" spans="1:13" s="63" customFormat="1">
      <c r="A436" s="57">
        <v>43264</v>
      </c>
      <c r="B436" s="58" t="s">
        <v>372</v>
      </c>
      <c r="C436" s="59">
        <v>300</v>
      </c>
      <c r="D436" s="58" t="s">
        <v>15</v>
      </c>
      <c r="E436" s="58">
        <v>1943</v>
      </c>
      <c r="F436" s="58">
        <v>1930.4</v>
      </c>
      <c r="G436" s="73"/>
      <c r="H436" s="73"/>
      <c r="I436" s="60">
        <f t="shared" ref="I436" si="554">(IF(D436="SHORT",E436-F436,IF(D436="LONG",F436-E436)))*C436</f>
        <v>3779.9999999999727</v>
      </c>
      <c r="J436" s="61"/>
      <c r="K436" s="61"/>
      <c r="L436" s="61">
        <f t="shared" ref="L436" si="555">(J436+I436+K436)/C436</f>
        <v>12.599999999999909</v>
      </c>
      <c r="M436" s="62">
        <f t="shared" ref="M436" si="556">L436*C436</f>
        <v>3779.9999999999727</v>
      </c>
    </row>
    <row r="437" spans="1:13" s="63" customFormat="1">
      <c r="A437" s="57">
        <v>43264</v>
      </c>
      <c r="B437" s="58" t="s">
        <v>354</v>
      </c>
      <c r="C437" s="59">
        <v>1200</v>
      </c>
      <c r="D437" s="58" t="s">
        <v>14</v>
      </c>
      <c r="E437" s="58">
        <v>399.45</v>
      </c>
      <c r="F437" s="58">
        <v>395.85</v>
      </c>
      <c r="G437" s="73"/>
      <c r="H437" s="73"/>
      <c r="I437" s="60">
        <f t="shared" ref="I437" si="557">(IF(D437="SHORT",E437-F437,IF(D437="LONG",F437-E437)))*C437</f>
        <v>-4319.9999999999591</v>
      </c>
      <c r="J437" s="61"/>
      <c r="K437" s="61"/>
      <c r="L437" s="61">
        <f t="shared" ref="L437" si="558">(J437+I437+K437)/C437</f>
        <v>-3.5999999999999659</v>
      </c>
      <c r="M437" s="62">
        <f t="shared" ref="M437" si="559">L437*C437</f>
        <v>-4319.9999999999591</v>
      </c>
    </row>
    <row r="438" spans="1:13" s="63" customFormat="1">
      <c r="A438" s="57">
        <v>43263</v>
      </c>
      <c r="B438" s="58" t="s">
        <v>360</v>
      </c>
      <c r="C438" s="59">
        <v>1200</v>
      </c>
      <c r="D438" s="58" t="s">
        <v>14</v>
      </c>
      <c r="E438" s="58">
        <v>711.7</v>
      </c>
      <c r="F438" s="58">
        <v>714.35</v>
      </c>
      <c r="G438" s="73"/>
      <c r="H438" s="73"/>
      <c r="I438" s="60">
        <f t="shared" ref="I438:I440" si="560">(IF(D438="SHORT",E438-F438,IF(D438="LONG",F438-E438)))*C438</f>
        <v>3179.9999999999727</v>
      </c>
      <c r="J438" s="61"/>
      <c r="K438" s="61"/>
      <c r="L438" s="61">
        <f t="shared" ref="L438:L440" si="561">(J438+I438+K438)/C438</f>
        <v>2.6499999999999773</v>
      </c>
      <c r="M438" s="62">
        <f t="shared" ref="M438:M440" si="562">L438*C438</f>
        <v>3179.9999999999727</v>
      </c>
    </row>
    <row r="439" spans="1:13" s="63" customFormat="1">
      <c r="A439" s="57">
        <v>43263</v>
      </c>
      <c r="B439" s="58" t="s">
        <v>405</v>
      </c>
      <c r="C439" s="59">
        <v>800</v>
      </c>
      <c r="D439" s="58" t="s">
        <v>14</v>
      </c>
      <c r="E439" s="58">
        <v>1165</v>
      </c>
      <c r="F439" s="58">
        <v>1173.1500000000001</v>
      </c>
      <c r="G439" s="73">
        <v>1183.1500000000001</v>
      </c>
      <c r="H439" s="73"/>
      <c r="I439" s="60">
        <f t="shared" si="560"/>
        <v>6520.0000000000728</v>
      </c>
      <c r="J439" s="61">
        <f t="shared" ref="J439" si="563">(IF(D439="SHORT",IF(G439="",0,F439-G439),IF(D439="LONG",IF(G439="",0,G439-F439))))*C439</f>
        <v>8000</v>
      </c>
      <c r="K439" s="61"/>
      <c r="L439" s="61">
        <f t="shared" si="561"/>
        <v>18.150000000000091</v>
      </c>
      <c r="M439" s="62">
        <f t="shared" si="562"/>
        <v>14520.000000000073</v>
      </c>
    </row>
    <row r="440" spans="1:13" s="63" customFormat="1">
      <c r="A440" s="57">
        <v>43263</v>
      </c>
      <c r="B440" s="58" t="s">
        <v>386</v>
      </c>
      <c r="C440" s="59">
        <v>4000</v>
      </c>
      <c r="D440" s="58" t="s">
        <v>14</v>
      </c>
      <c r="E440" s="58">
        <v>94.3</v>
      </c>
      <c r="F440" s="58">
        <v>95</v>
      </c>
      <c r="G440" s="73"/>
      <c r="H440" s="73"/>
      <c r="I440" s="60">
        <f t="shared" si="560"/>
        <v>2800.0000000000114</v>
      </c>
      <c r="J440" s="61"/>
      <c r="K440" s="61"/>
      <c r="L440" s="61">
        <f t="shared" si="561"/>
        <v>0.70000000000000284</v>
      </c>
      <c r="M440" s="62">
        <f t="shared" si="562"/>
        <v>2800.0000000000114</v>
      </c>
    </row>
    <row r="441" spans="1:13" s="63" customFormat="1">
      <c r="A441" s="57">
        <v>43262</v>
      </c>
      <c r="B441" s="58" t="s">
        <v>439</v>
      </c>
      <c r="C441" s="59">
        <v>1000</v>
      </c>
      <c r="D441" s="58" t="s">
        <v>14</v>
      </c>
      <c r="E441" s="58">
        <v>915.65</v>
      </c>
      <c r="F441" s="58">
        <v>918.95</v>
      </c>
      <c r="G441" s="73"/>
      <c r="H441" s="73"/>
      <c r="I441" s="60">
        <f t="shared" ref="I441:I442" si="564">(IF(D441="SHORT",E441-F441,IF(D441="LONG",F441-E441)))*C441</f>
        <v>3300.0000000000682</v>
      </c>
      <c r="J441" s="61"/>
      <c r="K441" s="61"/>
      <c r="L441" s="61">
        <f t="shared" ref="L441:L442" si="565">(J441+I441+K441)/C441</f>
        <v>3.3000000000000682</v>
      </c>
      <c r="M441" s="62">
        <f t="shared" ref="M441:M442" si="566">L441*C441</f>
        <v>3300.0000000000682</v>
      </c>
    </row>
    <row r="442" spans="1:13" s="63" customFormat="1">
      <c r="A442" s="57">
        <v>43262</v>
      </c>
      <c r="B442" s="58" t="s">
        <v>372</v>
      </c>
      <c r="C442" s="59">
        <v>300</v>
      </c>
      <c r="D442" s="58" t="s">
        <v>14</v>
      </c>
      <c r="E442" s="58">
        <v>1907</v>
      </c>
      <c r="F442" s="58">
        <v>1920.35</v>
      </c>
      <c r="G442" s="73"/>
      <c r="H442" s="73"/>
      <c r="I442" s="60">
        <f t="shared" si="564"/>
        <v>4004.9999999999727</v>
      </c>
      <c r="J442" s="61"/>
      <c r="K442" s="61"/>
      <c r="L442" s="61">
        <f t="shared" si="565"/>
        <v>13.349999999999909</v>
      </c>
      <c r="M442" s="62">
        <f t="shared" si="566"/>
        <v>4004.9999999999727</v>
      </c>
    </row>
    <row r="443" spans="1:13" s="32" customFormat="1">
      <c r="A443" s="70">
        <v>43259</v>
      </c>
      <c r="B443" s="71" t="s">
        <v>402</v>
      </c>
      <c r="C443" s="72">
        <v>500</v>
      </c>
      <c r="D443" s="71" t="s">
        <v>14</v>
      </c>
      <c r="E443" s="71">
        <v>1010.8</v>
      </c>
      <c r="F443" s="71">
        <v>1017.85</v>
      </c>
      <c r="G443" s="66">
        <v>1027</v>
      </c>
      <c r="H443" s="66">
        <v>1035.8</v>
      </c>
      <c r="I443" s="68">
        <f t="shared" ref="I443" si="567">(IF(D443="SHORT",E443-F443,IF(D443="LONG",F443-E443)))*C443</f>
        <v>3525.0000000000341</v>
      </c>
      <c r="J443" s="67">
        <f t="shared" ref="J443" si="568">(IF(D443="SHORT",IF(G443="",0,F443-G443),IF(D443="LONG",IF(G443="",0,G443-F443))))*C443</f>
        <v>4574.9999999999891</v>
      </c>
      <c r="K443" s="67">
        <f t="shared" ref="K443" si="569">(IF(D443="SHORT",IF(H443="",0,G443-H443),IF(D443="LONG",IF(H443="",0,(H443-G443)))))*C443</f>
        <v>4399.9999999999773</v>
      </c>
      <c r="L443" s="67">
        <f t="shared" ref="L443" si="570">(J443+I443+K443)/C443</f>
        <v>25</v>
      </c>
      <c r="M443" s="69">
        <f t="shared" ref="M443" si="571">L443*C443</f>
        <v>12500</v>
      </c>
    </row>
    <row r="444" spans="1:13" s="63" customFormat="1">
      <c r="A444" s="57">
        <v>43259</v>
      </c>
      <c r="B444" s="58" t="s">
        <v>402</v>
      </c>
      <c r="C444" s="59">
        <v>500</v>
      </c>
      <c r="D444" s="58" t="s">
        <v>14</v>
      </c>
      <c r="E444" s="58">
        <v>1010.8</v>
      </c>
      <c r="F444" s="58">
        <v>1014.1</v>
      </c>
      <c r="G444" s="73"/>
      <c r="H444" s="73"/>
      <c r="I444" s="60">
        <f t="shared" ref="I444:I446" si="572">(IF(D444="SHORT",E444-F444,IF(D444="LONG",F444-E444)))*C444</f>
        <v>1650.0000000000341</v>
      </c>
      <c r="J444" s="61"/>
      <c r="K444" s="61"/>
      <c r="L444" s="61">
        <f t="shared" ref="L444:L446" si="573">(J444+I444+K444)/C444</f>
        <v>3.3000000000000682</v>
      </c>
      <c r="M444" s="62">
        <f t="shared" ref="M444:M446" si="574">L444*C444</f>
        <v>1650.0000000000341</v>
      </c>
    </row>
    <row r="445" spans="1:13" s="63" customFormat="1">
      <c r="A445" s="57">
        <v>43259</v>
      </c>
      <c r="B445" s="58" t="s">
        <v>435</v>
      </c>
      <c r="C445" s="59">
        <v>2000</v>
      </c>
      <c r="D445" s="58" t="s">
        <v>15</v>
      </c>
      <c r="E445" s="58">
        <v>403.4</v>
      </c>
      <c r="F445" s="58">
        <v>407.05</v>
      </c>
      <c r="G445" s="73"/>
      <c r="H445" s="73"/>
      <c r="I445" s="60">
        <f t="shared" si="572"/>
        <v>-7300.0000000000682</v>
      </c>
      <c r="J445" s="61"/>
      <c r="K445" s="61"/>
      <c r="L445" s="61">
        <f t="shared" si="573"/>
        <v>-3.6500000000000341</v>
      </c>
      <c r="M445" s="62">
        <f t="shared" si="574"/>
        <v>-7300.0000000000682</v>
      </c>
    </row>
    <row r="446" spans="1:13" s="63" customFormat="1">
      <c r="A446" s="57">
        <v>43259</v>
      </c>
      <c r="B446" s="58" t="s">
        <v>381</v>
      </c>
      <c r="C446" s="59">
        <v>7000</v>
      </c>
      <c r="D446" s="58" t="s">
        <v>14</v>
      </c>
      <c r="E446" s="58">
        <v>147</v>
      </c>
      <c r="F446" s="58">
        <v>148</v>
      </c>
      <c r="G446" s="73"/>
      <c r="H446" s="73"/>
      <c r="I446" s="60">
        <f t="shared" si="572"/>
        <v>7000</v>
      </c>
      <c r="J446" s="61"/>
      <c r="K446" s="61"/>
      <c r="L446" s="61">
        <f t="shared" si="573"/>
        <v>1</v>
      </c>
      <c r="M446" s="62">
        <f t="shared" si="574"/>
        <v>7000</v>
      </c>
    </row>
    <row r="447" spans="1:13" s="63" customFormat="1">
      <c r="A447" s="57">
        <v>43258</v>
      </c>
      <c r="B447" s="58" t="s">
        <v>423</v>
      </c>
      <c r="C447" s="59">
        <v>2600</v>
      </c>
      <c r="D447" s="58" t="s">
        <v>14</v>
      </c>
      <c r="E447" s="58">
        <v>335.9</v>
      </c>
      <c r="F447" s="58">
        <v>338.25</v>
      </c>
      <c r="G447" s="73"/>
      <c r="H447" s="73"/>
      <c r="I447" s="60">
        <f t="shared" ref="I447:I449" si="575">(IF(D447="SHORT",E447-F447,IF(D447="LONG",F447-E447)))*C447</f>
        <v>6110.0000000000591</v>
      </c>
      <c r="J447" s="61"/>
      <c r="K447" s="61"/>
      <c r="L447" s="61">
        <f t="shared" ref="L447:L449" si="576">(J447+I447+K447)/C447</f>
        <v>2.3500000000000227</v>
      </c>
      <c r="M447" s="62">
        <f t="shared" ref="M447:M449" si="577">L447*C447</f>
        <v>6110.0000000000591</v>
      </c>
    </row>
    <row r="448" spans="1:13" s="63" customFormat="1">
      <c r="A448" s="57">
        <v>43258</v>
      </c>
      <c r="B448" s="58" t="s">
        <v>377</v>
      </c>
      <c r="C448" s="59">
        <v>4500</v>
      </c>
      <c r="D448" s="58" t="s">
        <v>14</v>
      </c>
      <c r="E448" s="58">
        <v>113</v>
      </c>
      <c r="F448" s="58">
        <v>113.85</v>
      </c>
      <c r="G448" s="73"/>
      <c r="H448" s="73"/>
      <c r="I448" s="60">
        <f t="shared" si="575"/>
        <v>3824.9999999999745</v>
      </c>
      <c r="J448" s="61"/>
      <c r="K448" s="61"/>
      <c r="L448" s="61">
        <f t="shared" si="576"/>
        <v>0.84999999999999432</v>
      </c>
      <c r="M448" s="62">
        <f t="shared" si="577"/>
        <v>3824.9999999999745</v>
      </c>
    </row>
    <row r="449" spans="1:13" s="63" customFormat="1">
      <c r="A449" s="57">
        <v>43258</v>
      </c>
      <c r="B449" s="58" t="s">
        <v>357</v>
      </c>
      <c r="C449" s="59">
        <v>800</v>
      </c>
      <c r="D449" s="58" t="s">
        <v>14</v>
      </c>
      <c r="E449" s="58">
        <v>1328.6</v>
      </c>
      <c r="F449" s="58">
        <v>1337.9</v>
      </c>
      <c r="G449" s="73"/>
      <c r="H449" s="73"/>
      <c r="I449" s="60">
        <f t="shared" si="575"/>
        <v>7440.0000000001455</v>
      </c>
      <c r="J449" s="61"/>
      <c r="K449" s="61"/>
      <c r="L449" s="61">
        <f t="shared" si="576"/>
        <v>9.3000000000001819</v>
      </c>
      <c r="M449" s="62">
        <f t="shared" si="577"/>
        <v>7440.0000000001455</v>
      </c>
    </row>
    <row r="450" spans="1:13" s="63" customFormat="1">
      <c r="A450" s="57">
        <v>43257</v>
      </c>
      <c r="B450" s="58" t="s">
        <v>404</v>
      </c>
      <c r="C450" s="59">
        <v>3200</v>
      </c>
      <c r="D450" s="58" t="s">
        <v>14</v>
      </c>
      <c r="E450" s="58">
        <v>153.69999999999999</v>
      </c>
      <c r="F450" s="58">
        <v>154.69999999999999</v>
      </c>
      <c r="G450" s="73"/>
      <c r="H450" s="73"/>
      <c r="I450" s="60">
        <f t="shared" ref="I450:I451" si="578">(IF(D450="SHORT",E450-F450,IF(D450="LONG",F450-E450)))*C450</f>
        <v>3200</v>
      </c>
      <c r="J450" s="61"/>
      <c r="K450" s="61"/>
      <c r="L450" s="61">
        <f t="shared" ref="L450:L451" si="579">(J450+I450+K450)/C450</f>
        <v>1</v>
      </c>
      <c r="M450" s="62">
        <f t="shared" ref="M450:M451" si="580">L450*C450</f>
        <v>3200</v>
      </c>
    </row>
    <row r="451" spans="1:13" s="63" customFormat="1">
      <c r="A451" s="57">
        <v>43257</v>
      </c>
      <c r="B451" s="58" t="s">
        <v>389</v>
      </c>
      <c r="C451" s="59">
        <v>1300</v>
      </c>
      <c r="D451" s="58" t="s">
        <v>14</v>
      </c>
      <c r="E451" s="58">
        <v>545</v>
      </c>
      <c r="F451" s="58">
        <v>548.79999999999995</v>
      </c>
      <c r="G451" s="73">
        <v>553.45000000000005</v>
      </c>
      <c r="H451" s="73"/>
      <c r="I451" s="60">
        <f t="shared" si="578"/>
        <v>4939.9999999999409</v>
      </c>
      <c r="J451" s="61">
        <f t="shared" ref="J451" si="581">(IF(D451="SHORT",IF(G451="",0,F451-G451),IF(D451="LONG",IF(G451="",0,G451-F451))))*C451</f>
        <v>6045.0000000001182</v>
      </c>
      <c r="K451" s="61"/>
      <c r="L451" s="61">
        <f t="shared" si="579"/>
        <v>8.4500000000000455</v>
      </c>
      <c r="M451" s="62">
        <f t="shared" si="580"/>
        <v>10985.000000000058</v>
      </c>
    </row>
    <row r="452" spans="1:13" s="63" customFormat="1">
      <c r="A452" s="57">
        <v>43256</v>
      </c>
      <c r="B452" s="58" t="s">
        <v>366</v>
      </c>
      <c r="C452" s="59">
        <v>400</v>
      </c>
      <c r="D452" s="58" t="s">
        <v>15</v>
      </c>
      <c r="E452" s="58">
        <v>1146</v>
      </c>
      <c r="F452" s="58">
        <v>1138.55</v>
      </c>
      <c r="G452" s="73">
        <v>1129.4000000000001</v>
      </c>
      <c r="H452" s="73"/>
      <c r="I452" s="60">
        <f t="shared" ref="I452:I454" si="582">(IF(D452="SHORT",E452-F452,IF(D452="LONG",F452-E452)))*C452</f>
        <v>2980.0000000000182</v>
      </c>
      <c r="J452" s="61">
        <f t="shared" ref="J452:J454" si="583">(IF(D452="SHORT",IF(G452="",0,F452-G452),IF(D452="LONG",IF(G452="",0,G452-F452))))*C452</f>
        <v>3659.9999999999454</v>
      </c>
      <c r="K452" s="61"/>
      <c r="L452" s="61">
        <f t="shared" ref="L452:L454" si="584">(J452+I452+K452)/C452</f>
        <v>16.599999999999909</v>
      </c>
      <c r="M452" s="62">
        <f t="shared" ref="M452:M454" si="585">L452*C452</f>
        <v>6639.9999999999636</v>
      </c>
    </row>
    <row r="453" spans="1:13" s="63" customFormat="1">
      <c r="A453" s="57">
        <v>43256</v>
      </c>
      <c r="B453" s="58" t="s">
        <v>168</v>
      </c>
      <c r="C453" s="59">
        <v>4950</v>
      </c>
      <c r="D453" s="58" t="s">
        <v>15</v>
      </c>
      <c r="E453" s="58">
        <v>113.3</v>
      </c>
      <c r="F453" s="58">
        <v>112.5</v>
      </c>
      <c r="G453" s="73">
        <v>111.55</v>
      </c>
      <c r="H453" s="73"/>
      <c r="I453" s="60">
        <f t="shared" si="582"/>
        <v>3959.9999999999859</v>
      </c>
      <c r="J453" s="61">
        <f t="shared" si="583"/>
        <v>4702.5000000000136</v>
      </c>
      <c r="K453" s="61"/>
      <c r="L453" s="61">
        <f t="shared" si="584"/>
        <v>1.75</v>
      </c>
      <c r="M453" s="62">
        <f t="shared" si="585"/>
        <v>8662.5</v>
      </c>
    </row>
    <row r="454" spans="1:13" s="63" customFormat="1">
      <c r="A454" s="57">
        <v>43256</v>
      </c>
      <c r="B454" s="58" t="s">
        <v>438</v>
      </c>
      <c r="C454" s="59">
        <v>1500</v>
      </c>
      <c r="D454" s="58" t="s">
        <v>15</v>
      </c>
      <c r="E454" s="58">
        <v>286.55</v>
      </c>
      <c r="F454" s="58">
        <v>284.5</v>
      </c>
      <c r="G454" s="73">
        <v>282.10000000000002</v>
      </c>
      <c r="H454" s="73"/>
      <c r="I454" s="60">
        <f t="shared" si="582"/>
        <v>3075.0000000000173</v>
      </c>
      <c r="J454" s="61">
        <f t="shared" si="583"/>
        <v>3599.9999999999659</v>
      </c>
      <c r="K454" s="61"/>
      <c r="L454" s="61">
        <f t="shared" si="584"/>
        <v>4.4499999999999895</v>
      </c>
      <c r="M454" s="62">
        <f t="shared" si="585"/>
        <v>6674.9999999999845</v>
      </c>
    </row>
    <row r="455" spans="1:13" s="63" customFormat="1">
      <c r="A455" s="57">
        <v>43255</v>
      </c>
      <c r="B455" s="58" t="s">
        <v>348</v>
      </c>
      <c r="C455" s="59">
        <v>1200</v>
      </c>
      <c r="D455" s="58" t="s">
        <v>15</v>
      </c>
      <c r="E455" s="58">
        <v>1004.55</v>
      </c>
      <c r="F455" s="58">
        <v>997.5</v>
      </c>
      <c r="G455" s="73"/>
      <c r="H455" s="73"/>
      <c r="I455" s="60">
        <f t="shared" ref="I455:I457" si="586">(IF(D455="SHORT",E455-F455,IF(D455="LONG",F455-E455)))*C455</f>
        <v>8459.9999999999454</v>
      </c>
      <c r="J455" s="61"/>
      <c r="K455" s="61"/>
      <c r="L455" s="61">
        <f t="shared" ref="L455:L457" si="587">(J455+I455+K455)/C455</f>
        <v>7.0499999999999545</v>
      </c>
      <c r="M455" s="62">
        <f t="shared" ref="M455:M457" si="588">L455*C455</f>
        <v>8459.9999999999454</v>
      </c>
    </row>
    <row r="456" spans="1:13" s="63" customFormat="1" ht="16.5" customHeight="1">
      <c r="A456" s="57">
        <v>43255</v>
      </c>
      <c r="B456" s="58" t="s">
        <v>354</v>
      </c>
      <c r="C456" s="59">
        <v>1200</v>
      </c>
      <c r="D456" s="58" t="s">
        <v>14</v>
      </c>
      <c r="E456" s="58">
        <v>411.5</v>
      </c>
      <c r="F456" s="58">
        <v>414.35</v>
      </c>
      <c r="G456" s="73"/>
      <c r="H456" s="73"/>
      <c r="I456" s="60">
        <f t="shared" si="586"/>
        <v>3420.0000000000273</v>
      </c>
      <c r="J456" s="61"/>
      <c r="K456" s="61"/>
      <c r="L456" s="61">
        <f t="shared" si="587"/>
        <v>2.8500000000000227</v>
      </c>
      <c r="M456" s="62">
        <f t="shared" si="588"/>
        <v>3420.0000000000273</v>
      </c>
    </row>
    <row r="457" spans="1:13" s="32" customFormat="1">
      <c r="A457" s="70">
        <v>43255</v>
      </c>
      <c r="B457" s="71" t="s">
        <v>437</v>
      </c>
      <c r="C457" s="72">
        <v>3000</v>
      </c>
      <c r="D457" s="71" t="s">
        <v>15</v>
      </c>
      <c r="E457" s="71">
        <v>258.8</v>
      </c>
      <c r="F457" s="71">
        <v>257.2</v>
      </c>
      <c r="G457" s="66">
        <v>255.3</v>
      </c>
      <c r="H457" s="66">
        <v>253.4</v>
      </c>
      <c r="I457" s="68">
        <f t="shared" si="586"/>
        <v>4800.0000000000682</v>
      </c>
      <c r="J457" s="67">
        <f t="shared" ref="J457" si="589">(IF(D457="SHORT",IF(G457="",0,F457-G457),IF(D457="LONG",IF(G457="",0,G457-F457))))*C457</f>
        <v>5699.9999999999318</v>
      </c>
      <c r="K457" s="67">
        <f t="shared" ref="K457" si="590">(IF(D457="SHORT",IF(H457="",0,G457-H457),IF(D457="LONG",IF(H457="",0,(H457-G457)))))*C457</f>
        <v>5700.0000000000173</v>
      </c>
      <c r="L457" s="67">
        <f t="shared" si="587"/>
        <v>5.4000000000000057</v>
      </c>
      <c r="M457" s="69">
        <f t="shared" si="588"/>
        <v>16200.000000000016</v>
      </c>
    </row>
    <row r="458" spans="1:13" s="63" customFormat="1">
      <c r="A458" s="57">
        <v>43252</v>
      </c>
      <c r="B458" s="58" t="s">
        <v>415</v>
      </c>
      <c r="C458" s="59">
        <v>1750</v>
      </c>
      <c r="D458" s="58" t="s">
        <v>15</v>
      </c>
      <c r="E458" s="58">
        <v>251.5</v>
      </c>
      <c r="F458" s="58">
        <v>249.7</v>
      </c>
      <c r="G458" s="73"/>
      <c r="H458" s="73"/>
      <c r="I458" s="60">
        <f t="shared" ref="I458:I460" si="591">(IF(D458="SHORT",E458-F458,IF(D458="LONG",F458-E458)))*C458</f>
        <v>3150.00000000002</v>
      </c>
      <c r="J458" s="61"/>
      <c r="K458" s="61"/>
      <c r="L458" s="61">
        <f t="shared" ref="L458:L460" si="592">(J458+I458+K458)/C458</f>
        <v>1.8000000000000114</v>
      </c>
      <c r="M458" s="62">
        <f t="shared" ref="M458:M460" si="593">L458*C458</f>
        <v>3150.00000000002</v>
      </c>
    </row>
    <row r="459" spans="1:13" s="63" customFormat="1">
      <c r="A459" s="57">
        <v>43252</v>
      </c>
      <c r="B459" s="58" t="s">
        <v>429</v>
      </c>
      <c r="C459" s="59">
        <v>250</v>
      </c>
      <c r="D459" s="58" t="s">
        <v>15</v>
      </c>
      <c r="E459" s="58">
        <v>1950.15</v>
      </c>
      <c r="F459" s="58">
        <v>1945.1</v>
      </c>
      <c r="G459" s="73"/>
      <c r="H459" s="73"/>
      <c r="I459" s="60">
        <f t="shared" si="591"/>
        <v>1262.5000000000455</v>
      </c>
      <c r="J459" s="61"/>
      <c r="K459" s="61"/>
      <c r="L459" s="61">
        <f t="shared" si="592"/>
        <v>5.0500000000001819</v>
      </c>
      <c r="M459" s="62">
        <f t="shared" si="593"/>
        <v>1262.5000000000455</v>
      </c>
    </row>
    <row r="460" spans="1:13" s="63" customFormat="1">
      <c r="A460" s="57">
        <v>43252</v>
      </c>
      <c r="B460" s="58" t="s">
        <v>434</v>
      </c>
      <c r="C460" s="59">
        <v>600</v>
      </c>
      <c r="D460" s="58" t="s">
        <v>15</v>
      </c>
      <c r="E460" s="58">
        <v>1205.5</v>
      </c>
      <c r="F460" s="58">
        <v>1198.25</v>
      </c>
      <c r="G460" s="73"/>
      <c r="H460" s="73"/>
      <c r="I460" s="60">
        <f t="shared" si="591"/>
        <v>4350</v>
      </c>
      <c r="J460" s="61"/>
      <c r="K460" s="61"/>
      <c r="L460" s="61">
        <f t="shared" si="592"/>
        <v>7.25</v>
      </c>
      <c r="M460" s="62">
        <f t="shared" si="593"/>
        <v>4350</v>
      </c>
    </row>
    <row r="461" spans="1:13" ht="15.75">
      <c r="A461" s="74"/>
      <c r="B461" s="75"/>
      <c r="C461" s="75"/>
      <c r="D461" s="75"/>
      <c r="E461" s="75"/>
      <c r="F461" s="75"/>
      <c r="G461" s="75"/>
      <c r="H461" s="75"/>
      <c r="I461" s="76"/>
      <c r="J461" s="77"/>
      <c r="K461" s="78"/>
      <c r="L461" s="79"/>
      <c r="M461" s="75"/>
    </row>
    <row r="462" spans="1:13" s="63" customFormat="1">
      <c r="A462" s="57">
        <v>43251</v>
      </c>
      <c r="B462" s="58" t="s">
        <v>436</v>
      </c>
      <c r="C462" s="59">
        <v>900</v>
      </c>
      <c r="D462" s="58" t="s">
        <v>14</v>
      </c>
      <c r="E462" s="58">
        <v>521.75</v>
      </c>
      <c r="F462" s="58">
        <v>525.1</v>
      </c>
      <c r="G462" s="73">
        <v>529.6</v>
      </c>
      <c r="H462" s="73"/>
      <c r="I462" s="60">
        <f t="shared" ref="I462" si="594">(IF(D462="SHORT",E462-F462,IF(D462="LONG",F462-E462)))*C462</f>
        <v>3015.0000000000205</v>
      </c>
      <c r="J462" s="61">
        <f t="shared" ref="J462" si="595">(IF(D462="SHORT",IF(G462="",0,F462-G462),IF(D462="LONG",IF(G462="",0,G462-F462))))*C462</f>
        <v>4050</v>
      </c>
      <c r="K462" s="61"/>
      <c r="L462" s="61">
        <f t="shared" ref="L462" si="596">(J462+I462+K462)/C462</f>
        <v>7.8500000000000218</v>
      </c>
      <c r="M462" s="62">
        <f t="shared" ref="M462" si="597">L462*C462</f>
        <v>7065.00000000002</v>
      </c>
    </row>
    <row r="463" spans="1:13" s="63" customFormat="1">
      <c r="A463" s="57">
        <v>43251</v>
      </c>
      <c r="B463" s="58" t="s">
        <v>346</v>
      </c>
      <c r="C463" s="59">
        <v>3000</v>
      </c>
      <c r="D463" s="58" t="s">
        <v>14</v>
      </c>
      <c r="E463" s="58">
        <v>172.15</v>
      </c>
      <c r="F463" s="58">
        <v>173.35</v>
      </c>
      <c r="G463" s="73"/>
      <c r="H463" s="73"/>
      <c r="I463" s="60">
        <f t="shared" ref="I463" si="598">(IF(D463="SHORT",E463-F463,IF(D463="LONG",F463-E463)))*C463</f>
        <v>3599.9999999999659</v>
      </c>
      <c r="J463" s="61"/>
      <c r="K463" s="61"/>
      <c r="L463" s="61">
        <f t="shared" ref="L463" si="599">(J463+I463+K463)/C463</f>
        <v>1.1999999999999886</v>
      </c>
      <c r="M463" s="62">
        <f t="shared" ref="M463" si="600">L463*C463</f>
        <v>3599.9999999999659</v>
      </c>
    </row>
    <row r="464" spans="1:13" s="63" customFormat="1">
      <c r="A464" s="57">
        <v>43250</v>
      </c>
      <c r="B464" s="58" t="s">
        <v>435</v>
      </c>
      <c r="C464" s="59">
        <v>2000</v>
      </c>
      <c r="D464" s="58" t="s">
        <v>15</v>
      </c>
      <c r="E464" s="58">
        <v>389.2</v>
      </c>
      <c r="F464" s="58">
        <v>386.95</v>
      </c>
      <c r="G464" s="73"/>
      <c r="H464" s="73"/>
      <c r="I464" s="60">
        <f t="shared" ref="I464" si="601">(IF(D464="SHORT",E464-F464,IF(D464="LONG",F464-E464)))*C464</f>
        <v>4500</v>
      </c>
      <c r="J464" s="61"/>
      <c r="K464" s="61"/>
      <c r="L464" s="61">
        <f t="shared" ref="L464" si="602">(J464+I464+K464)/C464</f>
        <v>2.25</v>
      </c>
      <c r="M464" s="62">
        <f t="shared" ref="M464" si="603">L464*C464</f>
        <v>4500</v>
      </c>
    </row>
    <row r="465" spans="1:13" s="63" customFormat="1">
      <c r="A465" s="57">
        <v>43250</v>
      </c>
      <c r="B465" s="58" t="s">
        <v>434</v>
      </c>
      <c r="C465" s="59">
        <v>600</v>
      </c>
      <c r="D465" s="58" t="s">
        <v>15</v>
      </c>
      <c r="E465" s="58">
        <v>1213.95</v>
      </c>
      <c r="F465" s="58">
        <v>1208.95</v>
      </c>
      <c r="G465" s="73"/>
      <c r="H465" s="73"/>
      <c r="I465" s="60">
        <f t="shared" ref="I465" si="604">(IF(D465="SHORT",E465-F465,IF(D465="LONG",F465-E465)))*C465</f>
        <v>3000</v>
      </c>
      <c r="J465" s="61"/>
      <c r="K465" s="61"/>
      <c r="L465" s="61">
        <f t="shared" ref="L465" si="605">(J465+I465+K465)/C465</f>
        <v>5</v>
      </c>
      <c r="M465" s="62">
        <f t="shared" ref="M465" si="606">L465*C465</f>
        <v>3000</v>
      </c>
    </row>
    <row r="466" spans="1:13" s="63" customFormat="1">
      <c r="A466" s="57">
        <v>43249</v>
      </c>
      <c r="B466" s="58" t="s">
        <v>423</v>
      </c>
      <c r="C466" s="59">
        <v>2600</v>
      </c>
      <c r="D466" s="58" t="s">
        <v>15</v>
      </c>
      <c r="E466" s="58">
        <v>321</v>
      </c>
      <c r="F466" s="58">
        <v>319.05</v>
      </c>
      <c r="G466" s="73"/>
      <c r="H466" s="73"/>
      <c r="I466" s="60">
        <f t="shared" ref="I466:I467" si="607">(IF(D466="SHORT",E466-F466,IF(D466="LONG",F466-E466)))*C466</f>
        <v>5069.9999999999709</v>
      </c>
      <c r="J466" s="61"/>
      <c r="K466" s="61"/>
      <c r="L466" s="61">
        <f t="shared" ref="L466:L467" si="608">(J466+I466+K466)/C466</f>
        <v>1.9499999999999889</v>
      </c>
      <c r="M466" s="62">
        <f t="shared" ref="M466:M467" si="609">L466*C466</f>
        <v>5069.9999999999709</v>
      </c>
    </row>
    <row r="467" spans="1:13" s="63" customFormat="1">
      <c r="A467" s="57">
        <v>43249</v>
      </c>
      <c r="B467" s="58" t="s">
        <v>357</v>
      </c>
      <c r="C467" s="59">
        <v>800</v>
      </c>
      <c r="D467" s="58" t="s">
        <v>14</v>
      </c>
      <c r="E467" s="58">
        <v>1292.9000000000001</v>
      </c>
      <c r="F467" s="58">
        <v>1297.2</v>
      </c>
      <c r="G467" s="73"/>
      <c r="H467" s="73"/>
      <c r="I467" s="60">
        <f t="shared" si="607"/>
        <v>3439.9999999999636</v>
      </c>
      <c r="J467" s="61"/>
      <c r="K467" s="61"/>
      <c r="L467" s="61">
        <f t="shared" si="608"/>
        <v>4.2999999999999545</v>
      </c>
      <c r="M467" s="62">
        <f t="shared" si="609"/>
        <v>3439.9999999999636</v>
      </c>
    </row>
    <row r="468" spans="1:13" s="63" customFormat="1">
      <c r="A468" s="57">
        <v>43248</v>
      </c>
      <c r="B468" s="58" t="s">
        <v>415</v>
      </c>
      <c r="C468" s="59">
        <v>3500</v>
      </c>
      <c r="D468" s="58" t="s">
        <v>14</v>
      </c>
      <c r="E468" s="58">
        <v>252.7</v>
      </c>
      <c r="F468" s="58">
        <v>253.5</v>
      </c>
      <c r="G468" s="73"/>
      <c r="H468" s="73"/>
      <c r="I468" s="60">
        <f t="shared" ref="I468:I471" si="610">(IF(D468="SHORT",E468-F468,IF(D468="LONG",F468-E468)))*C468</f>
        <v>2800.00000000004</v>
      </c>
      <c r="J468" s="61"/>
      <c r="K468" s="61"/>
      <c r="L468" s="61">
        <f t="shared" ref="L468:L471" si="611">(J468+I468+K468)/C468</f>
        <v>0.80000000000001148</v>
      </c>
      <c r="M468" s="62">
        <f t="shared" ref="M468:M471" si="612">L468*C468</f>
        <v>2800.00000000004</v>
      </c>
    </row>
    <row r="469" spans="1:13" s="63" customFormat="1">
      <c r="A469" s="57">
        <v>43248</v>
      </c>
      <c r="B469" s="58" t="s">
        <v>166</v>
      </c>
      <c r="C469" s="59">
        <v>1000</v>
      </c>
      <c r="D469" s="58" t="s">
        <v>14</v>
      </c>
      <c r="E469" s="58">
        <v>953.2</v>
      </c>
      <c r="F469" s="58">
        <v>944.6</v>
      </c>
      <c r="G469" s="73"/>
      <c r="H469" s="73"/>
      <c r="I469" s="60">
        <f t="shared" si="610"/>
        <v>-8600.0000000000218</v>
      </c>
      <c r="J469" s="61"/>
      <c r="K469" s="61"/>
      <c r="L469" s="61">
        <f t="shared" si="611"/>
        <v>-8.600000000000021</v>
      </c>
      <c r="M469" s="62">
        <f t="shared" si="612"/>
        <v>-8600.0000000000218</v>
      </c>
    </row>
    <row r="470" spans="1:13" s="63" customFormat="1">
      <c r="A470" s="57">
        <v>43248</v>
      </c>
      <c r="B470" s="58" t="s">
        <v>433</v>
      </c>
      <c r="C470" s="59">
        <v>1600</v>
      </c>
      <c r="D470" s="58" t="s">
        <v>14</v>
      </c>
      <c r="E470" s="58">
        <v>371</v>
      </c>
      <c r="F470" s="58">
        <v>373.2</v>
      </c>
      <c r="G470" s="73"/>
      <c r="H470" s="73"/>
      <c r="I470" s="60">
        <f t="shared" si="610"/>
        <v>3519.9999999999818</v>
      </c>
      <c r="J470" s="61"/>
      <c r="K470" s="61"/>
      <c r="L470" s="61">
        <f t="shared" si="611"/>
        <v>2.1999999999999886</v>
      </c>
      <c r="M470" s="62">
        <f t="shared" si="612"/>
        <v>3519.9999999999818</v>
      </c>
    </row>
    <row r="471" spans="1:13" s="32" customFormat="1">
      <c r="A471" s="70">
        <v>43248</v>
      </c>
      <c r="B471" s="71" t="s">
        <v>432</v>
      </c>
      <c r="C471" s="72">
        <v>1250</v>
      </c>
      <c r="D471" s="71" t="s">
        <v>14</v>
      </c>
      <c r="E471" s="71">
        <v>493</v>
      </c>
      <c r="F471" s="71">
        <v>495.95</v>
      </c>
      <c r="G471" s="66">
        <v>499.7</v>
      </c>
      <c r="H471" s="66">
        <v>503.45</v>
      </c>
      <c r="I471" s="68">
        <f t="shared" si="610"/>
        <v>3687.4999999999859</v>
      </c>
      <c r="J471" s="67">
        <f t="shared" ref="J471" si="613">(IF(D471="SHORT",IF(G471="",0,F471-G471),IF(D471="LONG",IF(G471="",0,G471-F471))))*C471</f>
        <v>4687.5</v>
      </c>
      <c r="K471" s="67">
        <f t="shared" ref="K471" si="614">(IF(D471="SHORT",IF(H471="",0,G471-H471),IF(D471="LONG",IF(H471="",0,(H471-G471)))))*C471</f>
        <v>4687.5</v>
      </c>
      <c r="L471" s="67">
        <f t="shared" si="611"/>
        <v>10.449999999999989</v>
      </c>
      <c r="M471" s="69">
        <f t="shared" si="612"/>
        <v>13062.499999999985</v>
      </c>
    </row>
    <row r="472" spans="1:13" s="32" customFormat="1">
      <c r="A472" s="70">
        <v>43245</v>
      </c>
      <c r="B472" s="71" t="s">
        <v>334</v>
      </c>
      <c r="C472" s="72">
        <v>1000</v>
      </c>
      <c r="D472" s="71" t="s">
        <v>14</v>
      </c>
      <c r="E472" s="71">
        <v>463.95</v>
      </c>
      <c r="F472" s="71">
        <v>466.75</v>
      </c>
      <c r="G472" s="66">
        <v>470.25</v>
      </c>
      <c r="H472" s="66">
        <v>473.8</v>
      </c>
      <c r="I472" s="68">
        <f t="shared" ref="I472:I474" si="615">(IF(D472="SHORT",E472-F472,IF(D472="LONG",F472-E472)))*C472</f>
        <v>2800.0000000000114</v>
      </c>
      <c r="J472" s="67">
        <f t="shared" ref="J472:J474" si="616">(IF(D472="SHORT",IF(G472="",0,F472-G472),IF(D472="LONG",IF(G472="",0,G472-F472))))*C472</f>
        <v>3500</v>
      </c>
      <c r="K472" s="67">
        <f t="shared" ref="K472:K473" si="617">(IF(D472="SHORT",IF(H472="",0,G472-H472),IF(D472="LONG",IF(H472="",0,(H472-G472)))))*C472</f>
        <v>3550.0000000000114</v>
      </c>
      <c r="L472" s="67">
        <f t="shared" ref="L472:L474" si="618">(J472+I472+K472)/C472</f>
        <v>9.850000000000021</v>
      </c>
      <c r="M472" s="69">
        <f t="shared" ref="M472:M474" si="619">L472*C472</f>
        <v>9850.0000000000218</v>
      </c>
    </row>
    <row r="473" spans="1:13" s="32" customFormat="1">
      <c r="A473" s="70">
        <v>43245</v>
      </c>
      <c r="B473" s="71" t="s">
        <v>431</v>
      </c>
      <c r="C473" s="72">
        <v>1575</v>
      </c>
      <c r="D473" s="71" t="s">
        <v>14</v>
      </c>
      <c r="E473" s="71">
        <v>284</v>
      </c>
      <c r="F473" s="71">
        <v>286.14999999999998</v>
      </c>
      <c r="G473" s="66">
        <v>288.85000000000002</v>
      </c>
      <c r="H473" s="66">
        <v>291.60000000000002</v>
      </c>
      <c r="I473" s="68">
        <f t="shared" si="615"/>
        <v>3386.2499999999641</v>
      </c>
      <c r="J473" s="67">
        <f t="shared" si="616"/>
        <v>4252.5000000000719</v>
      </c>
      <c r="K473" s="67">
        <f t="shared" si="617"/>
        <v>4331.25</v>
      </c>
      <c r="L473" s="67">
        <f t="shared" si="618"/>
        <v>7.6000000000000227</v>
      </c>
      <c r="M473" s="69">
        <f t="shared" si="619"/>
        <v>11970.000000000036</v>
      </c>
    </row>
    <row r="474" spans="1:13" s="63" customFormat="1">
      <c r="A474" s="57">
        <v>43245</v>
      </c>
      <c r="B474" s="58" t="s">
        <v>430</v>
      </c>
      <c r="C474" s="59">
        <v>2250</v>
      </c>
      <c r="D474" s="58" t="s">
        <v>14</v>
      </c>
      <c r="E474" s="58">
        <v>254.8</v>
      </c>
      <c r="F474" s="58">
        <v>256.3</v>
      </c>
      <c r="G474" s="73">
        <v>258.25</v>
      </c>
      <c r="H474" s="73"/>
      <c r="I474" s="60">
        <f t="shared" si="615"/>
        <v>3375</v>
      </c>
      <c r="J474" s="61">
        <f t="shared" si="616"/>
        <v>4387.4999999999745</v>
      </c>
      <c r="K474" s="61"/>
      <c r="L474" s="61">
        <f t="shared" si="618"/>
        <v>3.4499999999999886</v>
      </c>
      <c r="M474" s="62">
        <f t="shared" si="619"/>
        <v>7762.4999999999745</v>
      </c>
    </row>
    <row r="475" spans="1:13" s="63" customFormat="1">
      <c r="A475" s="57">
        <v>43244</v>
      </c>
      <c r="B475" s="58" t="s">
        <v>356</v>
      </c>
      <c r="C475" s="59">
        <v>3000</v>
      </c>
      <c r="D475" s="58" t="s">
        <v>14</v>
      </c>
      <c r="E475" s="58">
        <v>312.64999999999998</v>
      </c>
      <c r="F475" s="58">
        <v>314.55</v>
      </c>
      <c r="G475" s="73"/>
      <c r="H475" s="73"/>
      <c r="I475" s="60">
        <f t="shared" ref="I475:I480" si="620">(IF(D475="SHORT",E475-F475,IF(D475="LONG",F475-E475)))*C475</f>
        <v>5700.0000000001019</v>
      </c>
      <c r="J475" s="61"/>
      <c r="K475" s="61"/>
      <c r="L475" s="61">
        <f t="shared" ref="L475:L480" si="621">(J475+I475+K475)/C475</f>
        <v>1.9000000000000339</v>
      </c>
      <c r="M475" s="62">
        <f t="shared" ref="M475:M480" si="622">L475*C475</f>
        <v>5700.0000000001019</v>
      </c>
    </row>
    <row r="476" spans="1:13" s="63" customFormat="1">
      <c r="A476" s="57">
        <v>43244</v>
      </c>
      <c r="B476" s="58" t="s">
        <v>392</v>
      </c>
      <c r="C476" s="59">
        <v>2500</v>
      </c>
      <c r="D476" s="58" t="s">
        <v>14</v>
      </c>
      <c r="E476" s="58">
        <v>228.5</v>
      </c>
      <c r="F476" s="58">
        <v>229.9</v>
      </c>
      <c r="G476" s="73">
        <v>231.6</v>
      </c>
      <c r="H476" s="73"/>
      <c r="I476" s="60">
        <f t="shared" si="620"/>
        <v>3500.0000000000141</v>
      </c>
      <c r="J476" s="61">
        <f t="shared" ref="J476:J480" si="623">(IF(D476="SHORT",IF(G476="",0,F476-G476),IF(D476="LONG",IF(G476="",0,G476-F476))))*C476</f>
        <v>4249.9999999999718</v>
      </c>
      <c r="K476" s="61"/>
      <c r="L476" s="61">
        <f t="shared" si="621"/>
        <v>3.0999999999999943</v>
      </c>
      <c r="M476" s="62">
        <f t="shared" si="622"/>
        <v>7749.9999999999854</v>
      </c>
    </row>
    <row r="477" spans="1:13" s="63" customFormat="1">
      <c r="A477" s="57">
        <v>43244</v>
      </c>
      <c r="B477" s="58" t="s">
        <v>346</v>
      </c>
      <c r="C477" s="59">
        <v>3000</v>
      </c>
      <c r="D477" s="58" t="s">
        <v>14</v>
      </c>
      <c r="E477" s="58">
        <v>155.9</v>
      </c>
      <c r="F477" s="58">
        <v>156.5</v>
      </c>
      <c r="G477" s="73"/>
      <c r="H477" s="73"/>
      <c r="I477" s="60">
        <f>(IF(D477="SHORT",E477-F477,IF(D477="LONG",F477-E477)))*C477</f>
        <v>1799.9999999999829</v>
      </c>
      <c r="J477" s="61"/>
      <c r="K477" s="61"/>
      <c r="L477" s="61">
        <f t="shared" si="621"/>
        <v>0.59999999999999432</v>
      </c>
      <c r="M477" s="62">
        <f t="shared" si="622"/>
        <v>1799.9999999999829</v>
      </c>
    </row>
    <row r="478" spans="1:13" s="63" customFormat="1">
      <c r="A478" s="57">
        <v>43244</v>
      </c>
      <c r="B478" s="58" t="s">
        <v>429</v>
      </c>
      <c r="C478" s="59">
        <v>250</v>
      </c>
      <c r="D478" s="58" t="s">
        <v>15</v>
      </c>
      <c r="E478" s="58">
        <v>1956</v>
      </c>
      <c r="F478" s="58">
        <v>1975.2</v>
      </c>
      <c r="G478" s="73"/>
      <c r="H478" s="73"/>
      <c r="I478" s="60">
        <f t="shared" si="620"/>
        <v>-4800.0000000000109</v>
      </c>
      <c r="J478" s="61"/>
      <c r="K478" s="61"/>
      <c r="L478" s="61">
        <f t="shared" si="621"/>
        <v>-19.200000000000042</v>
      </c>
      <c r="M478" s="62">
        <f t="shared" si="622"/>
        <v>-4800.0000000000109</v>
      </c>
    </row>
    <row r="479" spans="1:13" s="63" customFormat="1">
      <c r="A479" s="57">
        <v>43244</v>
      </c>
      <c r="B479" s="58" t="s">
        <v>428</v>
      </c>
      <c r="C479" s="59">
        <v>1100</v>
      </c>
      <c r="D479" s="58" t="s">
        <v>15</v>
      </c>
      <c r="E479" s="58">
        <v>881.7</v>
      </c>
      <c r="F479" s="58">
        <v>879.2</v>
      </c>
      <c r="G479" s="73"/>
      <c r="H479" s="73"/>
      <c r="I479" s="60">
        <f t="shared" si="620"/>
        <v>2750</v>
      </c>
      <c r="J479" s="61"/>
      <c r="K479" s="61"/>
      <c r="L479" s="61">
        <f t="shared" si="621"/>
        <v>2.5</v>
      </c>
      <c r="M479" s="62">
        <f t="shared" si="622"/>
        <v>2750</v>
      </c>
    </row>
    <row r="480" spans="1:13" s="32" customFormat="1">
      <c r="A480" s="70">
        <v>43243</v>
      </c>
      <c r="B480" s="71" t="s">
        <v>410</v>
      </c>
      <c r="C480" s="72">
        <v>2500</v>
      </c>
      <c r="D480" s="71" t="s">
        <v>15</v>
      </c>
      <c r="E480" s="71">
        <v>177</v>
      </c>
      <c r="F480" s="71">
        <v>175.75</v>
      </c>
      <c r="G480" s="66">
        <v>174.05</v>
      </c>
      <c r="H480" s="66">
        <v>172.4</v>
      </c>
      <c r="I480" s="68">
        <f t="shared" si="620"/>
        <v>3125</v>
      </c>
      <c r="J480" s="67">
        <f t="shared" si="623"/>
        <v>4249.9999999999718</v>
      </c>
      <c r="K480" s="67">
        <f t="shared" ref="K480" si="624">(IF(D480="SHORT",IF(H480="",0,G480-H480),IF(D480="LONG",IF(H480="",0,(H480-G480)))))*C480</f>
        <v>4125.0000000000146</v>
      </c>
      <c r="L480" s="67">
        <f t="shared" si="621"/>
        <v>4.5999999999999943</v>
      </c>
      <c r="M480" s="69">
        <f t="shared" si="622"/>
        <v>11499.999999999985</v>
      </c>
    </row>
    <row r="481" spans="1:13" s="63" customFormat="1">
      <c r="A481" s="57">
        <v>43243</v>
      </c>
      <c r="B481" s="58" t="s">
        <v>427</v>
      </c>
      <c r="C481" s="59">
        <v>3800</v>
      </c>
      <c r="D481" s="58" t="s">
        <v>14</v>
      </c>
      <c r="E481" s="58">
        <v>119.5</v>
      </c>
      <c r="F481" s="58">
        <v>120.2</v>
      </c>
      <c r="G481" s="73"/>
      <c r="H481" s="73"/>
      <c r="I481" s="60">
        <f t="shared" ref="I481:I484" si="625">(IF(D481="SHORT",E481-F481,IF(D481="LONG",F481-E481)))*C481</f>
        <v>2660.0000000000109</v>
      </c>
      <c r="J481" s="61"/>
      <c r="K481" s="61"/>
      <c r="L481" s="61">
        <f t="shared" ref="L481:L484" si="626">(J481+I481+K481)/C481</f>
        <v>0.70000000000000284</v>
      </c>
      <c r="M481" s="62">
        <f t="shared" ref="M481:M484" si="627">L481*C481</f>
        <v>2660.0000000000109</v>
      </c>
    </row>
    <row r="482" spans="1:13" s="63" customFormat="1">
      <c r="A482" s="57">
        <v>43243</v>
      </c>
      <c r="B482" s="58" t="s">
        <v>359</v>
      </c>
      <c r="C482" s="59">
        <v>700</v>
      </c>
      <c r="D482" s="58" t="s">
        <v>14</v>
      </c>
      <c r="E482" s="58">
        <v>905.6</v>
      </c>
      <c r="F482" s="58">
        <v>896.95</v>
      </c>
      <c r="G482" s="73"/>
      <c r="H482" s="73"/>
      <c r="I482" s="60">
        <f t="shared" si="625"/>
        <v>-6054.9999999999836</v>
      </c>
      <c r="J482" s="61"/>
      <c r="K482" s="61"/>
      <c r="L482" s="61">
        <f t="shared" si="626"/>
        <v>-8.6499999999999773</v>
      </c>
      <c r="M482" s="62">
        <f t="shared" si="627"/>
        <v>-6054.9999999999836</v>
      </c>
    </row>
    <row r="483" spans="1:13" s="63" customFormat="1">
      <c r="A483" s="57">
        <v>43243</v>
      </c>
      <c r="B483" s="58" t="s">
        <v>426</v>
      </c>
      <c r="C483" s="59">
        <v>2200</v>
      </c>
      <c r="D483" s="58" t="s">
        <v>14</v>
      </c>
      <c r="E483" s="58">
        <v>279.7</v>
      </c>
      <c r="F483" s="58">
        <v>277</v>
      </c>
      <c r="G483" s="73"/>
      <c r="H483" s="73"/>
      <c r="I483" s="60">
        <f t="shared" si="625"/>
        <v>-5939.9999999999745</v>
      </c>
      <c r="J483" s="61"/>
      <c r="K483" s="61"/>
      <c r="L483" s="61">
        <f t="shared" si="626"/>
        <v>-2.6999999999999886</v>
      </c>
      <c r="M483" s="62">
        <f t="shared" si="627"/>
        <v>-5939.9999999999745</v>
      </c>
    </row>
    <row r="484" spans="1:13" s="63" customFormat="1">
      <c r="A484" s="57">
        <v>43242</v>
      </c>
      <c r="B484" s="58" t="s">
        <v>34</v>
      </c>
      <c r="C484" s="59">
        <v>1200</v>
      </c>
      <c r="D484" s="58" t="s">
        <v>14</v>
      </c>
      <c r="E484" s="58">
        <v>687</v>
      </c>
      <c r="F484" s="58">
        <v>691.1</v>
      </c>
      <c r="G484" s="73">
        <v>696.3</v>
      </c>
      <c r="H484" s="73"/>
      <c r="I484" s="60">
        <f t="shared" si="625"/>
        <v>4920.0000000000273</v>
      </c>
      <c r="J484" s="61">
        <f t="shared" ref="J484" si="628">(IF(D484="SHORT",IF(G484="",0,F484-G484),IF(D484="LONG",IF(G484="",0,G484-F484))))*C484</f>
        <v>6239.9999999999181</v>
      </c>
      <c r="K484" s="61"/>
      <c r="L484" s="61">
        <f t="shared" si="626"/>
        <v>9.2999999999999545</v>
      </c>
      <c r="M484" s="62">
        <f t="shared" si="627"/>
        <v>11159.999999999945</v>
      </c>
    </row>
    <row r="485" spans="1:13" s="63" customFormat="1">
      <c r="A485" s="57">
        <v>43242</v>
      </c>
      <c r="B485" s="58" t="s">
        <v>168</v>
      </c>
      <c r="C485" s="59">
        <v>4950</v>
      </c>
      <c r="D485" s="58" t="s">
        <v>14</v>
      </c>
      <c r="E485" s="58">
        <v>118.45</v>
      </c>
      <c r="F485" s="58">
        <v>119.15</v>
      </c>
      <c r="G485" s="73"/>
      <c r="H485" s="73"/>
      <c r="I485" s="60">
        <f t="shared" ref="I485:I486" si="629">(IF(D485="SHORT",E485-F485,IF(D485="LONG",F485-E485)))*C485</f>
        <v>3465.0000000000141</v>
      </c>
      <c r="J485" s="61"/>
      <c r="K485" s="61"/>
      <c r="L485" s="61">
        <f t="shared" ref="L485:L486" si="630">(J485+I485+K485)/C485</f>
        <v>0.70000000000000284</v>
      </c>
      <c r="M485" s="62">
        <f t="shared" ref="M485:M486" si="631">L485*C485</f>
        <v>3465.0000000000141</v>
      </c>
    </row>
    <row r="486" spans="1:13" s="63" customFormat="1">
      <c r="A486" s="57">
        <v>43242</v>
      </c>
      <c r="B486" s="58" t="s">
        <v>221</v>
      </c>
      <c r="C486" s="59">
        <v>1000</v>
      </c>
      <c r="D486" s="58" t="s">
        <v>14</v>
      </c>
      <c r="E486" s="58">
        <v>1327.15</v>
      </c>
      <c r="F486" s="58">
        <v>1335.15</v>
      </c>
      <c r="G486" s="73"/>
      <c r="H486" s="73"/>
      <c r="I486" s="60">
        <f t="shared" si="629"/>
        <v>8000</v>
      </c>
      <c r="J486" s="61"/>
      <c r="K486" s="61"/>
      <c r="L486" s="61">
        <f t="shared" si="630"/>
        <v>8</v>
      </c>
      <c r="M486" s="62">
        <f t="shared" si="631"/>
        <v>8000</v>
      </c>
    </row>
    <row r="487" spans="1:13" s="32" customFormat="1">
      <c r="A487" s="70">
        <v>43241</v>
      </c>
      <c r="B487" s="71" t="s">
        <v>391</v>
      </c>
      <c r="C487" s="72">
        <v>1700</v>
      </c>
      <c r="D487" s="71" t="s">
        <v>15</v>
      </c>
      <c r="E487" s="71">
        <v>365.35</v>
      </c>
      <c r="F487" s="71">
        <v>363.15</v>
      </c>
      <c r="G487" s="66">
        <v>360.4</v>
      </c>
      <c r="H487" s="66">
        <v>357.7</v>
      </c>
      <c r="I487" s="68">
        <f>(IF(D487="SHORT",E487-F487,IF(D487="LONG",F487-E487)))*C487</f>
        <v>3740.0000000000773</v>
      </c>
      <c r="J487" s="67">
        <f t="shared" ref="J487" si="632">(IF(D487="SHORT",IF(G487="",0,F487-G487),IF(D487="LONG",IF(G487="",0,G487-F487))))*C487</f>
        <v>4675</v>
      </c>
      <c r="K487" s="67">
        <f t="shared" ref="K487" si="633">(IF(D487="SHORT",IF(H487="",0,G487-H487),IF(D487="LONG",IF(H487="",0,(H487-G487)))))*C487</f>
        <v>4589.9999999999809</v>
      </c>
      <c r="L487" s="67">
        <f t="shared" ref="L487:L489" si="634">(J487+I487+K487)/C487</f>
        <v>7.6500000000000341</v>
      </c>
      <c r="M487" s="69">
        <f t="shared" ref="M487:M489" si="635">L487*C487</f>
        <v>13005.000000000058</v>
      </c>
    </row>
    <row r="488" spans="1:13" s="63" customFormat="1">
      <c r="A488" s="57">
        <v>43241</v>
      </c>
      <c r="B488" s="58" t="s">
        <v>413</v>
      </c>
      <c r="C488" s="59">
        <v>750</v>
      </c>
      <c r="D488" s="58" t="s">
        <v>15</v>
      </c>
      <c r="E488" s="58">
        <v>1051</v>
      </c>
      <c r="F488" s="58">
        <v>1047.7</v>
      </c>
      <c r="G488" s="73"/>
      <c r="H488" s="73"/>
      <c r="I488" s="60">
        <f t="shared" ref="I488:I489" si="636">(IF(D488="SHORT",E488-F488,IF(D488="LONG",F488-E488)))*C488</f>
        <v>2474.9999999999659</v>
      </c>
      <c r="J488" s="61"/>
      <c r="K488" s="61"/>
      <c r="L488" s="61">
        <f t="shared" si="634"/>
        <v>3.2999999999999545</v>
      </c>
      <c r="M488" s="62">
        <f t="shared" si="635"/>
        <v>2474.9999999999659</v>
      </c>
    </row>
    <row r="489" spans="1:13" s="63" customFormat="1">
      <c r="A489" s="57">
        <v>43241</v>
      </c>
      <c r="B489" s="58" t="s">
        <v>363</v>
      </c>
      <c r="C489" s="59">
        <v>800</v>
      </c>
      <c r="D489" s="58" t="s">
        <v>14</v>
      </c>
      <c r="E489" s="58">
        <v>560.95000000000005</v>
      </c>
      <c r="F489" s="58">
        <v>564.29999999999995</v>
      </c>
      <c r="G489" s="73"/>
      <c r="H489" s="73"/>
      <c r="I489" s="60">
        <f t="shared" si="636"/>
        <v>2679.9999999999272</v>
      </c>
      <c r="J489" s="61"/>
      <c r="K489" s="61"/>
      <c r="L489" s="61">
        <f t="shared" si="634"/>
        <v>3.3499999999999091</v>
      </c>
      <c r="M489" s="62">
        <f t="shared" si="635"/>
        <v>2679.9999999999272</v>
      </c>
    </row>
    <row r="490" spans="1:13" s="63" customFormat="1">
      <c r="A490" s="57">
        <v>43238</v>
      </c>
      <c r="B490" s="58" t="s">
        <v>396</v>
      </c>
      <c r="C490" s="59">
        <v>7000</v>
      </c>
      <c r="D490" s="58" t="s">
        <v>15</v>
      </c>
      <c r="E490" s="58">
        <v>70.25</v>
      </c>
      <c r="F490" s="58">
        <v>69.95</v>
      </c>
      <c r="G490" s="73"/>
      <c r="H490" s="73"/>
      <c r="I490" s="60">
        <f t="shared" ref="I490:I493" si="637">(IF(D490="SHORT",E490-F490,IF(D490="LONG",F490-E490)))*C490</f>
        <v>2099.99999999998</v>
      </c>
      <c r="J490" s="61"/>
      <c r="K490" s="61"/>
      <c r="L490" s="61">
        <f t="shared" ref="L490:L493" si="638">(J490+I490+K490)/C490</f>
        <v>0.29999999999999716</v>
      </c>
      <c r="M490" s="62">
        <f t="shared" ref="M490:M493" si="639">L490*C490</f>
        <v>2099.99999999998</v>
      </c>
    </row>
    <row r="491" spans="1:13" s="63" customFormat="1">
      <c r="A491" s="57">
        <v>43238</v>
      </c>
      <c r="B491" s="58" t="s">
        <v>200</v>
      </c>
      <c r="C491" s="59">
        <v>1500</v>
      </c>
      <c r="D491" s="58" t="s">
        <v>14</v>
      </c>
      <c r="E491" s="58">
        <v>425.75</v>
      </c>
      <c r="F491" s="58">
        <v>428.3</v>
      </c>
      <c r="G491" s="73"/>
      <c r="H491" s="73"/>
      <c r="I491" s="60">
        <f t="shared" si="637"/>
        <v>3825.0000000000173</v>
      </c>
      <c r="J491" s="61"/>
      <c r="K491" s="61"/>
      <c r="L491" s="61">
        <f t="shared" si="638"/>
        <v>2.5500000000000114</v>
      </c>
      <c r="M491" s="62">
        <f t="shared" si="639"/>
        <v>3825.0000000000173</v>
      </c>
    </row>
    <row r="492" spans="1:13" s="63" customFormat="1">
      <c r="A492" s="57">
        <v>43238</v>
      </c>
      <c r="B492" s="58" t="s">
        <v>425</v>
      </c>
      <c r="C492" s="59">
        <v>800</v>
      </c>
      <c r="D492" s="58" t="s">
        <v>15</v>
      </c>
      <c r="E492" s="58">
        <v>1162.95</v>
      </c>
      <c r="F492" s="58">
        <v>1168.75</v>
      </c>
      <c r="G492" s="73"/>
      <c r="H492" s="73"/>
      <c r="I492" s="60">
        <f t="shared" si="637"/>
        <v>-4639.9999999999636</v>
      </c>
      <c r="J492" s="61"/>
      <c r="K492" s="61"/>
      <c r="L492" s="61">
        <f t="shared" si="638"/>
        <v>-5.7999999999999545</v>
      </c>
      <c r="M492" s="62">
        <f t="shared" si="639"/>
        <v>-4639.9999999999636</v>
      </c>
    </row>
    <row r="493" spans="1:13" s="63" customFormat="1">
      <c r="A493" s="57">
        <v>43238</v>
      </c>
      <c r="B493" s="58" t="s">
        <v>127</v>
      </c>
      <c r="C493" s="59">
        <v>4500</v>
      </c>
      <c r="D493" s="58" t="s">
        <v>15</v>
      </c>
      <c r="E493" s="58">
        <v>175.6</v>
      </c>
      <c r="F493" s="58">
        <v>174.5</v>
      </c>
      <c r="G493" s="73"/>
      <c r="H493" s="73"/>
      <c r="I493" s="60">
        <f t="shared" si="637"/>
        <v>4949.9999999999745</v>
      </c>
      <c r="J493" s="61"/>
      <c r="K493" s="61"/>
      <c r="L493" s="61">
        <f t="shared" si="638"/>
        <v>1.0999999999999943</v>
      </c>
      <c r="M493" s="62">
        <f t="shared" si="639"/>
        <v>4949.9999999999745</v>
      </c>
    </row>
    <row r="494" spans="1:13" s="63" customFormat="1">
      <c r="A494" s="57">
        <v>43237</v>
      </c>
      <c r="B494" s="58" t="s">
        <v>424</v>
      </c>
      <c r="C494" s="59">
        <v>500</v>
      </c>
      <c r="D494" s="58" t="s">
        <v>15</v>
      </c>
      <c r="E494" s="58">
        <v>1026.4000000000001</v>
      </c>
      <c r="F494" s="58">
        <v>1020.25</v>
      </c>
      <c r="G494" s="73"/>
      <c r="H494" s="73"/>
      <c r="I494" s="60">
        <f t="shared" ref="I494:I496" si="640">(IF(D494="SHORT",E494-F494,IF(D494="LONG",F494-E494)))*C494</f>
        <v>3075.0000000000455</v>
      </c>
      <c r="J494" s="61"/>
      <c r="K494" s="61"/>
      <c r="L494" s="61">
        <f t="shared" ref="L494:L496" si="641">(J494+I494+K494)/C494</f>
        <v>6.1500000000000909</v>
      </c>
      <c r="M494" s="62">
        <f t="shared" ref="M494:M496" si="642">L494*C494</f>
        <v>3075.0000000000455</v>
      </c>
    </row>
    <row r="495" spans="1:13" s="63" customFormat="1">
      <c r="A495" s="57">
        <v>43237</v>
      </c>
      <c r="B495" s="58" t="s">
        <v>423</v>
      </c>
      <c r="C495" s="59">
        <v>2600</v>
      </c>
      <c r="D495" s="58" t="s">
        <v>15</v>
      </c>
      <c r="E495" s="58">
        <v>319.8</v>
      </c>
      <c r="F495" s="58">
        <v>317.85000000000002</v>
      </c>
      <c r="G495" s="73"/>
      <c r="H495" s="73"/>
      <c r="I495" s="60">
        <f t="shared" si="640"/>
        <v>5069.9999999999709</v>
      </c>
      <c r="J495" s="61"/>
      <c r="K495" s="61"/>
      <c r="L495" s="61">
        <f t="shared" si="641"/>
        <v>1.9499999999999889</v>
      </c>
      <c r="M495" s="62">
        <f t="shared" si="642"/>
        <v>5069.9999999999709</v>
      </c>
    </row>
    <row r="496" spans="1:13" s="32" customFormat="1">
      <c r="A496" s="70">
        <v>43237</v>
      </c>
      <c r="B496" s="71" t="s">
        <v>368</v>
      </c>
      <c r="C496" s="72">
        <v>3000</v>
      </c>
      <c r="D496" s="71" t="s">
        <v>15</v>
      </c>
      <c r="E496" s="71">
        <v>242.7</v>
      </c>
      <c r="F496" s="71">
        <v>241.25</v>
      </c>
      <c r="G496" s="66">
        <v>239.4</v>
      </c>
      <c r="H496" s="66">
        <v>237.6</v>
      </c>
      <c r="I496" s="68">
        <f t="shared" si="640"/>
        <v>4349.9999999999654</v>
      </c>
      <c r="J496" s="67">
        <f t="shared" ref="J496" si="643">(IF(D496="SHORT",IF(G496="",0,F496-G496),IF(D496="LONG",IF(G496="",0,G496-F496))))*C496</f>
        <v>5549.9999999999827</v>
      </c>
      <c r="K496" s="67">
        <f t="shared" ref="K496" si="644">(IF(D496="SHORT",IF(H496="",0,G496-H496),IF(D496="LONG",IF(H496="",0,(H496-G496)))))*C496</f>
        <v>5400.0000000000346</v>
      </c>
      <c r="L496" s="67">
        <f t="shared" si="641"/>
        <v>5.0999999999999943</v>
      </c>
      <c r="M496" s="69">
        <f t="shared" si="642"/>
        <v>15299.999999999984</v>
      </c>
    </row>
    <row r="497" spans="1:13" s="32" customFormat="1">
      <c r="A497" s="70">
        <v>43236</v>
      </c>
      <c r="B497" s="71" t="s">
        <v>369</v>
      </c>
      <c r="C497" s="72">
        <v>4500</v>
      </c>
      <c r="D497" s="71" t="s">
        <v>14</v>
      </c>
      <c r="E497" s="71">
        <v>104.9</v>
      </c>
      <c r="F497" s="71">
        <v>105.55</v>
      </c>
      <c r="G497" s="66">
        <v>106.35</v>
      </c>
      <c r="H497" s="66">
        <v>107.15</v>
      </c>
      <c r="I497" s="68">
        <f t="shared" ref="I497:I499" si="645">(IF(D497="SHORT",E497-F497,IF(D497="LONG",F497-E497)))*C497</f>
        <v>2924.9999999999618</v>
      </c>
      <c r="J497" s="67">
        <f t="shared" ref="J497" si="646">(IF(D497="SHORT",IF(G497="",0,F497-G497),IF(D497="LONG",IF(G497="",0,G497-F497))))*C497</f>
        <v>3599.9999999999873</v>
      </c>
      <c r="K497" s="67">
        <f t="shared" ref="K497" si="647">(IF(D497="SHORT",IF(H497="",0,G497-H497),IF(D497="LONG",IF(H497="",0,(H497-G497)))))*C497</f>
        <v>3600.0000000000509</v>
      </c>
      <c r="L497" s="67">
        <f t="shared" ref="L497:L499" si="648">(J497+I497+K497)/C497</f>
        <v>2.25</v>
      </c>
      <c r="M497" s="69">
        <f t="shared" ref="M497:M499" si="649">L497*C497</f>
        <v>10125</v>
      </c>
    </row>
    <row r="498" spans="1:13" s="63" customFormat="1">
      <c r="A498" s="57">
        <v>43236</v>
      </c>
      <c r="B498" s="58" t="s">
        <v>168</v>
      </c>
      <c r="C498" s="59">
        <v>4950</v>
      </c>
      <c r="D498" s="58" t="s">
        <v>14</v>
      </c>
      <c r="E498" s="58">
        <v>121.85</v>
      </c>
      <c r="F498" s="58">
        <v>122.6</v>
      </c>
      <c r="G498" s="73"/>
      <c r="H498" s="73"/>
      <c r="I498" s="60">
        <f t="shared" si="645"/>
        <v>3712.5</v>
      </c>
      <c r="J498" s="61"/>
      <c r="K498" s="61"/>
      <c r="L498" s="61">
        <f t="shared" si="648"/>
        <v>0.75</v>
      </c>
      <c r="M498" s="62">
        <f t="shared" si="649"/>
        <v>3712.5</v>
      </c>
    </row>
    <row r="499" spans="1:13" s="63" customFormat="1">
      <c r="A499" s="57">
        <v>43236</v>
      </c>
      <c r="B499" s="58" t="s">
        <v>422</v>
      </c>
      <c r="C499" s="59">
        <v>4000</v>
      </c>
      <c r="D499" s="58" t="s">
        <v>15</v>
      </c>
      <c r="E499" s="58">
        <v>213.25</v>
      </c>
      <c r="F499" s="58">
        <v>212</v>
      </c>
      <c r="G499" s="73"/>
      <c r="H499" s="73"/>
      <c r="I499" s="60">
        <f t="shared" si="645"/>
        <v>5000</v>
      </c>
      <c r="J499" s="61"/>
      <c r="K499" s="61"/>
      <c r="L499" s="61">
        <f t="shared" si="648"/>
        <v>1.25</v>
      </c>
      <c r="M499" s="62">
        <f t="shared" si="649"/>
        <v>5000</v>
      </c>
    </row>
    <row r="500" spans="1:13" s="63" customFormat="1">
      <c r="A500" s="57">
        <v>43235</v>
      </c>
      <c r="B500" s="58" t="s">
        <v>418</v>
      </c>
      <c r="C500" s="59">
        <v>600</v>
      </c>
      <c r="D500" s="58" t="s">
        <v>14</v>
      </c>
      <c r="E500" s="58">
        <v>1485.85</v>
      </c>
      <c r="F500" s="58">
        <v>1494.75</v>
      </c>
      <c r="G500" s="73"/>
      <c r="H500" s="73"/>
      <c r="I500" s="60">
        <f t="shared" ref="I500:I502" si="650">(IF(D500="SHORT",E500-F500,IF(D500="LONG",F500-E500)))*C500</f>
        <v>5340.0000000000546</v>
      </c>
      <c r="J500" s="61"/>
      <c r="K500" s="61"/>
      <c r="L500" s="61">
        <f t="shared" ref="L500:L502" si="651">(J500+I500+K500)/C500</f>
        <v>8.9000000000000909</v>
      </c>
      <c r="M500" s="62">
        <f t="shared" ref="M500:M502" si="652">L500*C500</f>
        <v>5340.0000000000546</v>
      </c>
    </row>
    <row r="501" spans="1:13" s="63" customFormat="1">
      <c r="A501" s="57">
        <v>43235</v>
      </c>
      <c r="B501" s="58" t="s">
        <v>414</v>
      </c>
      <c r="C501" s="59">
        <v>1800</v>
      </c>
      <c r="D501" s="58" t="s">
        <v>14</v>
      </c>
      <c r="E501" s="58">
        <v>410.5</v>
      </c>
      <c r="F501" s="58">
        <v>412.95</v>
      </c>
      <c r="G501" s="73"/>
      <c r="H501" s="73"/>
      <c r="I501" s="60">
        <f t="shared" si="650"/>
        <v>4409.99999999998</v>
      </c>
      <c r="J501" s="61"/>
      <c r="K501" s="61"/>
      <c r="L501" s="61">
        <f t="shared" si="651"/>
        <v>2.4499999999999891</v>
      </c>
      <c r="M501" s="62">
        <f t="shared" si="652"/>
        <v>4409.99999999998</v>
      </c>
    </row>
    <row r="502" spans="1:13" s="63" customFormat="1">
      <c r="A502" s="57">
        <v>43235</v>
      </c>
      <c r="B502" s="58" t="s">
        <v>329</v>
      </c>
      <c r="C502" s="59">
        <v>1000</v>
      </c>
      <c r="D502" s="58" t="s">
        <v>14</v>
      </c>
      <c r="E502" s="58">
        <v>577.65</v>
      </c>
      <c r="F502" s="58">
        <v>581.1</v>
      </c>
      <c r="G502" s="73"/>
      <c r="H502" s="73"/>
      <c r="I502" s="60">
        <f t="shared" si="650"/>
        <v>3450.0000000000455</v>
      </c>
      <c r="J502" s="61"/>
      <c r="K502" s="61"/>
      <c r="L502" s="61">
        <f t="shared" si="651"/>
        <v>3.4500000000000455</v>
      </c>
      <c r="M502" s="62">
        <f t="shared" si="652"/>
        <v>3450.0000000000455</v>
      </c>
    </row>
    <row r="503" spans="1:13" s="63" customFormat="1">
      <c r="A503" s="57">
        <v>43234</v>
      </c>
      <c r="B503" s="58" t="s">
        <v>421</v>
      </c>
      <c r="C503" s="59">
        <v>1200</v>
      </c>
      <c r="D503" s="58" t="s">
        <v>15</v>
      </c>
      <c r="E503" s="58">
        <v>551.65</v>
      </c>
      <c r="F503" s="58">
        <v>548.35</v>
      </c>
      <c r="G503" s="73"/>
      <c r="H503" s="73"/>
      <c r="I503" s="60">
        <f t="shared" ref="I503" si="653">(IF(D503="SHORT",E503-F503,IF(D503="LONG",F503-E503)))*C503</f>
        <v>3959.9999999999454</v>
      </c>
      <c r="J503" s="61"/>
      <c r="K503" s="61"/>
      <c r="L503" s="61">
        <f t="shared" ref="L503" si="654">(J503+I503+K503)/C503</f>
        <v>3.2999999999999545</v>
      </c>
      <c r="M503" s="62">
        <f t="shared" ref="M503" si="655">L503*C503</f>
        <v>3959.9999999999454</v>
      </c>
    </row>
    <row r="504" spans="1:13" s="63" customFormat="1">
      <c r="A504" s="57">
        <v>43234</v>
      </c>
      <c r="B504" s="58" t="s">
        <v>367</v>
      </c>
      <c r="C504" s="59">
        <v>1100</v>
      </c>
      <c r="D504" s="58" t="s">
        <v>14</v>
      </c>
      <c r="E504" s="58">
        <v>484.15</v>
      </c>
      <c r="F504" s="58">
        <v>487.05</v>
      </c>
      <c r="G504" s="73"/>
      <c r="H504" s="73"/>
      <c r="I504" s="60">
        <f t="shared" ref="I504:I506" si="656">(IF(D504="SHORT",E504-F504,IF(D504="LONG",F504-E504)))*C504</f>
        <v>3190.0000000000373</v>
      </c>
      <c r="J504" s="61"/>
      <c r="K504" s="61"/>
      <c r="L504" s="61">
        <f t="shared" ref="L504:L506" si="657">(J504+I504+K504)/C504</f>
        <v>2.9000000000000341</v>
      </c>
      <c r="M504" s="62">
        <f t="shared" ref="M504:M506" si="658">L504*C504</f>
        <v>3190.0000000000373</v>
      </c>
    </row>
    <row r="505" spans="1:13" s="63" customFormat="1">
      <c r="A505" s="57">
        <v>43234</v>
      </c>
      <c r="B505" s="58" t="s">
        <v>406</v>
      </c>
      <c r="C505" s="59">
        <v>500</v>
      </c>
      <c r="D505" s="58" t="s">
        <v>14</v>
      </c>
      <c r="E505" s="58">
        <v>836.8</v>
      </c>
      <c r="F505" s="58">
        <v>829.25</v>
      </c>
      <c r="G505" s="73"/>
      <c r="H505" s="73"/>
      <c r="I505" s="60">
        <f t="shared" si="656"/>
        <v>-3774.9999999999773</v>
      </c>
      <c r="J505" s="61"/>
      <c r="K505" s="61"/>
      <c r="L505" s="61">
        <f t="shared" si="657"/>
        <v>-7.5499999999999545</v>
      </c>
      <c r="M505" s="62">
        <f t="shared" si="658"/>
        <v>-3774.9999999999773</v>
      </c>
    </row>
    <row r="506" spans="1:13" s="63" customFormat="1">
      <c r="A506" s="57">
        <v>43234</v>
      </c>
      <c r="B506" s="58" t="s">
        <v>366</v>
      </c>
      <c r="C506" s="59">
        <v>400</v>
      </c>
      <c r="D506" s="58" t="s">
        <v>15</v>
      </c>
      <c r="E506" s="58">
        <v>1219.0999999999999</v>
      </c>
      <c r="F506" s="58">
        <v>1230.7</v>
      </c>
      <c r="G506" s="73"/>
      <c r="H506" s="73"/>
      <c r="I506" s="60">
        <f t="shared" si="656"/>
        <v>-4640.0000000000546</v>
      </c>
      <c r="J506" s="61"/>
      <c r="K506" s="61"/>
      <c r="L506" s="61">
        <f t="shared" si="657"/>
        <v>-11.600000000000136</v>
      </c>
      <c r="M506" s="62">
        <f t="shared" si="658"/>
        <v>-4640.0000000000546</v>
      </c>
    </row>
    <row r="507" spans="1:13" s="63" customFormat="1">
      <c r="A507" s="57">
        <v>43231</v>
      </c>
      <c r="B507" s="58" t="s">
        <v>420</v>
      </c>
      <c r="C507" s="59">
        <v>2400</v>
      </c>
      <c r="D507" s="58" t="s">
        <v>14</v>
      </c>
      <c r="E507" s="58">
        <v>278.2</v>
      </c>
      <c r="F507" s="58">
        <v>279.89999999999998</v>
      </c>
      <c r="G507" s="73"/>
      <c r="H507" s="73"/>
      <c r="I507" s="60">
        <f t="shared" ref="I507:I509" si="659">(IF(D507="SHORT",E507-F507,IF(D507="LONG",F507-E507)))*C507</f>
        <v>4079.9999999999727</v>
      </c>
      <c r="J507" s="61"/>
      <c r="K507" s="61"/>
      <c r="L507" s="61">
        <f t="shared" ref="L507:L509" si="660">(J507+I507+K507)/C507</f>
        <v>1.6999999999999886</v>
      </c>
      <c r="M507" s="62">
        <f t="shared" ref="M507:M509" si="661">L507*C507</f>
        <v>4079.9999999999727</v>
      </c>
    </row>
    <row r="508" spans="1:13" s="63" customFormat="1">
      <c r="A508" s="57">
        <v>43231</v>
      </c>
      <c r="B508" s="58" t="s">
        <v>419</v>
      </c>
      <c r="C508" s="59">
        <v>1000</v>
      </c>
      <c r="D508" s="58" t="s">
        <v>14</v>
      </c>
      <c r="E508" s="58">
        <v>862.5</v>
      </c>
      <c r="F508" s="58">
        <v>867.65</v>
      </c>
      <c r="G508" s="73">
        <v>874.2</v>
      </c>
      <c r="H508" s="73"/>
      <c r="I508" s="60">
        <f t="shared" si="659"/>
        <v>5149.9999999999773</v>
      </c>
      <c r="J508" s="61">
        <f t="shared" ref="J508" si="662">(IF(D508="SHORT",IF(G508="",0,F508-G508),IF(D508="LONG",IF(G508="",0,G508-F508))))*C508</f>
        <v>6550.0000000000682</v>
      </c>
      <c r="K508" s="61"/>
      <c r="L508" s="61">
        <f t="shared" si="660"/>
        <v>11.700000000000045</v>
      </c>
      <c r="M508" s="62">
        <f t="shared" si="661"/>
        <v>11700.000000000045</v>
      </c>
    </row>
    <row r="509" spans="1:13" s="63" customFormat="1">
      <c r="A509" s="57">
        <v>43231</v>
      </c>
      <c r="B509" s="58" t="s">
        <v>315</v>
      </c>
      <c r="C509" s="59">
        <v>3200</v>
      </c>
      <c r="D509" s="58" t="s">
        <v>14</v>
      </c>
      <c r="E509" s="58">
        <v>298.85000000000002</v>
      </c>
      <c r="F509" s="58">
        <v>300.60000000000002</v>
      </c>
      <c r="G509" s="73"/>
      <c r="H509" s="73"/>
      <c r="I509" s="60">
        <f t="shared" si="659"/>
        <v>5600</v>
      </c>
      <c r="J509" s="61"/>
      <c r="K509" s="61"/>
      <c r="L509" s="61">
        <f t="shared" si="660"/>
        <v>1.75</v>
      </c>
      <c r="M509" s="62">
        <f t="shared" si="661"/>
        <v>5600</v>
      </c>
    </row>
    <row r="510" spans="1:13" s="63" customFormat="1">
      <c r="A510" s="57">
        <v>43230</v>
      </c>
      <c r="B510" s="58" t="s">
        <v>359</v>
      </c>
      <c r="C510" s="59">
        <v>700</v>
      </c>
      <c r="D510" s="58" t="s">
        <v>15</v>
      </c>
      <c r="E510" s="58">
        <v>930.35</v>
      </c>
      <c r="F510" s="58">
        <v>932.8</v>
      </c>
      <c r="G510" s="73"/>
      <c r="H510" s="73"/>
      <c r="I510" s="60">
        <f t="shared" ref="I510:I512" si="663">(IF(D510="SHORT",E510-F510,IF(D510="LONG",F510-E510)))*C510</f>
        <v>-1714.9999999999523</v>
      </c>
      <c r="J510" s="61"/>
      <c r="K510" s="61"/>
      <c r="L510" s="61">
        <f t="shared" ref="L510:L512" si="664">(J510+I510+K510)/C510</f>
        <v>-2.4499999999999318</v>
      </c>
      <c r="M510" s="62">
        <f t="shared" ref="M510:M512" si="665">L510*C510</f>
        <v>-1714.9999999999523</v>
      </c>
    </row>
    <row r="511" spans="1:13" s="32" customFormat="1">
      <c r="A511" s="70">
        <v>43230</v>
      </c>
      <c r="B511" s="71" t="s">
        <v>418</v>
      </c>
      <c r="C511" s="72">
        <v>600</v>
      </c>
      <c r="D511" s="71" t="s">
        <v>15</v>
      </c>
      <c r="E511" s="71">
        <v>1545</v>
      </c>
      <c r="F511" s="71">
        <v>1535.75</v>
      </c>
      <c r="G511" s="66">
        <v>1524.2</v>
      </c>
      <c r="H511" s="66">
        <v>1512.8</v>
      </c>
      <c r="I511" s="68">
        <f t="shared" si="663"/>
        <v>5550</v>
      </c>
      <c r="J511" s="67">
        <f t="shared" ref="J511:J512" si="666">(IF(D511="SHORT",IF(G511="",0,F511-G511),IF(D511="LONG",IF(G511="",0,G511-F511))))*C511</f>
        <v>6929.9999999999727</v>
      </c>
      <c r="K511" s="67">
        <f t="shared" ref="K511:K512" si="667">(IF(D511="SHORT",IF(H511="",0,G511-H511),IF(D511="LONG",IF(H511="",0,(H511-G511)))))*C511</f>
        <v>6840.0000000000546</v>
      </c>
      <c r="L511" s="67">
        <f t="shared" si="664"/>
        <v>32.200000000000045</v>
      </c>
      <c r="M511" s="69">
        <f t="shared" si="665"/>
        <v>19320.000000000029</v>
      </c>
    </row>
    <row r="512" spans="1:13" s="32" customFormat="1">
      <c r="A512" s="70">
        <v>43230</v>
      </c>
      <c r="B512" s="71" t="s">
        <v>417</v>
      </c>
      <c r="C512" s="72">
        <v>500</v>
      </c>
      <c r="D512" s="71" t="s">
        <v>14</v>
      </c>
      <c r="E512" s="71">
        <v>1147.9000000000001</v>
      </c>
      <c r="F512" s="71">
        <v>1154.75</v>
      </c>
      <c r="G512" s="66">
        <v>1165.75</v>
      </c>
      <c r="H512" s="66">
        <v>1175.0999999999999</v>
      </c>
      <c r="I512" s="68">
        <f t="shared" si="663"/>
        <v>3424.9999999999545</v>
      </c>
      <c r="J512" s="67">
        <f t="shared" si="666"/>
        <v>5500</v>
      </c>
      <c r="K512" s="67">
        <f t="shared" si="667"/>
        <v>4674.9999999999545</v>
      </c>
      <c r="L512" s="67">
        <f t="shared" si="664"/>
        <v>27.199999999999818</v>
      </c>
      <c r="M512" s="69">
        <f t="shared" si="665"/>
        <v>13599.999999999909</v>
      </c>
    </row>
    <row r="513" spans="1:13" s="63" customFormat="1">
      <c r="A513" s="57">
        <v>43229</v>
      </c>
      <c r="B513" s="58" t="s">
        <v>399</v>
      </c>
      <c r="C513" s="59">
        <v>1000</v>
      </c>
      <c r="D513" s="58" t="s">
        <v>14</v>
      </c>
      <c r="E513" s="58">
        <v>970.25</v>
      </c>
      <c r="F513" s="58">
        <v>976.05</v>
      </c>
      <c r="G513" s="73">
        <v>983.4</v>
      </c>
      <c r="H513" s="73"/>
      <c r="I513" s="60">
        <f t="shared" ref="I513:I514" si="668">(IF(D513="SHORT",E513-F513,IF(D513="LONG",F513-E513)))*C513</f>
        <v>5799.9999999999545</v>
      </c>
      <c r="J513" s="61">
        <f t="shared" ref="J513" si="669">(IF(D513="SHORT",IF(G513="",0,F513-G513),IF(D513="LONG",IF(G513="",0,G513-F513))))*C513</f>
        <v>7350.0000000000227</v>
      </c>
      <c r="K513" s="61"/>
      <c r="L513" s="61">
        <f t="shared" ref="L513:L514" si="670">(J513+I513+K513)/C513</f>
        <v>13.149999999999979</v>
      </c>
      <c r="M513" s="62">
        <f t="shared" ref="M513:M514" si="671">L513*C513</f>
        <v>13149.999999999978</v>
      </c>
    </row>
    <row r="514" spans="1:13" s="63" customFormat="1">
      <c r="A514" s="57">
        <v>43229</v>
      </c>
      <c r="B514" s="58" t="s">
        <v>416</v>
      </c>
      <c r="C514" s="59">
        <v>500</v>
      </c>
      <c r="D514" s="58" t="s">
        <v>14</v>
      </c>
      <c r="E514" s="58">
        <v>1147</v>
      </c>
      <c r="F514" s="58">
        <v>1153.9000000000001</v>
      </c>
      <c r="G514" s="73"/>
      <c r="H514" s="73"/>
      <c r="I514" s="60">
        <f t="shared" si="668"/>
        <v>3450.0000000000455</v>
      </c>
      <c r="J514" s="61"/>
      <c r="K514" s="61"/>
      <c r="L514" s="61">
        <f t="shared" si="670"/>
        <v>6.9000000000000909</v>
      </c>
      <c r="M514" s="62">
        <f t="shared" si="671"/>
        <v>3450.0000000000455</v>
      </c>
    </row>
    <row r="515" spans="1:13" s="63" customFormat="1">
      <c r="A515" s="57">
        <v>43228</v>
      </c>
      <c r="B515" s="58" t="s">
        <v>358</v>
      </c>
      <c r="C515" s="59">
        <v>1500</v>
      </c>
      <c r="D515" s="58" t="s">
        <v>14</v>
      </c>
      <c r="E515" s="58">
        <v>422.85</v>
      </c>
      <c r="F515" s="58">
        <v>425.53500000000003</v>
      </c>
      <c r="G515" s="73">
        <v>428.6</v>
      </c>
      <c r="H515" s="73"/>
      <c r="I515" s="60">
        <f t="shared" ref="I515:I517" si="672">(IF(D515="SHORT",E515-F515,IF(D515="LONG",F515-E515)))*C515</f>
        <v>4027.5000000000036</v>
      </c>
      <c r="J515" s="61">
        <f t="shared" ref="J515:J517" si="673">(IF(D515="SHORT",IF(G515="",0,F515-G515),IF(D515="LONG",IF(G515="",0,G515-F515))))*C515</f>
        <v>4597.4999999999964</v>
      </c>
      <c r="K515" s="61"/>
      <c r="L515" s="61">
        <f t="shared" ref="L515:L517" si="674">(J515+I515+K515)/C515</f>
        <v>5.75</v>
      </c>
      <c r="M515" s="62">
        <f t="shared" ref="M515:M517" si="675">L515*C515</f>
        <v>8625</v>
      </c>
    </row>
    <row r="516" spans="1:13" s="63" customFormat="1">
      <c r="A516" s="57">
        <v>43228</v>
      </c>
      <c r="B516" s="58" t="s">
        <v>415</v>
      </c>
      <c r="C516" s="59">
        <v>1750</v>
      </c>
      <c r="D516" s="58" t="s">
        <v>14</v>
      </c>
      <c r="E516" s="58">
        <v>287.35000000000002</v>
      </c>
      <c r="F516" s="58">
        <v>284.60000000000002</v>
      </c>
      <c r="G516" s="73"/>
      <c r="H516" s="73"/>
      <c r="I516" s="60">
        <f t="shared" si="672"/>
        <v>-4812.5</v>
      </c>
      <c r="J516" s="61"/>
      <c r="K516" s="61"/>
      <c r="L516" s="61">
        <f t="shared" si="674"/>
        <v>-2.75</v>
      </c>
      <c r="M516" s="62">
        <f t="shared" si="675"/>
        <v>-4812.5</v>
      </c>
    </row>
    <row r="517" spans="1:13" s="32" customFormat="1">
      <c r="A517" s="70">
        <v>43228</v>
      </c>
      <c r="B517" s="71" t="s">
        <v>414</v>
      </c>
      <c r="C517" s="72">
        <v>1800</v>
      </c>
      <c r="D517" s="71" t="s">
        <v>14</v>
      </c>
      <c r="E517" s="71">
        <v>385.1</v>
      </c>
      <c r="F517" s="71">
        <v>387.4</v>
      </c>
      <c r="G517" s="66">
        <v>390.35</v>
      </c>
      <c r="H517" s="66">
        <v>393.25</v>
      </c>
      <c r="I517" s="68">
        <f t="shared" si="672"/>
        <v>4139.9999999999181</v>
      </c>
      <c r="J517" s="67">
        <f t="shared" si="673"/>
        <v>5310.0000000000819</v>
      </c>
      <c r="K517" s="67">
        <f t="shared" ref="K517" si="676">(IF(D517="SHORT",IF(H517="",0,G517-H517),IF(D517="LONG",IF(H517="",0,(H517-G517)))))*C517</f>
        <v>5219.9999999999591</v>
      </c>
      <c r="L517" s="67">
        <f t="shared" si="674"/>
        <v>8.1499999999999773</v>
      </c>
      <c r="M517" s="69">
        <f t="shared" si="675"/>
        <v>14669.99999999996</v>
      </c>
    </row>
    <row r="518" spans="1:13" s="32" customFormat="1">
      <c r="A518" s="70">
        <v>43227</v>
      </c>
      <c r="B518" s="71" t="s">
        <v>411</v>
      </c>
      <c r="C518" s="72">
        <v>900</v>
      </c>
      <c r="D518" s="71" t="s">
        <v>14</v>
      </c>
      <c r="E518" s="71">
        <v>738.8</v>
      </c>
      <c r="F518" s="71">
        <v>743.25</v>
      </c>
      <c r="G518" s="66">
        <v>748.8</v>
      </c>
      <c r="H518" s="66">
        <v>754.45</v>
      </c>
      <c r="I518" s="68">
        <f t="shared" ref="I518:I521" si="677">(IF(D518="SHORT",E518-F518,IF(D518="LONG",F518-E518)))*C518</f>
        <v>4005.0000000000409</v>
      </c>
      <c r="J518" s="67">
        <f t="shared" ref="J518" si="678">(IF(D518="SHORT",IF(G518="",0,F518-G518),IF(D518="LONG",IF(G518="",0,G518-F518))))*C518</f>
        <v>4994.9999999999591</v>
      </c>
      <c r="K518" s="67">
        <f t="shared" ref="K518" si="679">(IF(D518="SHORT",IF(H518="",0,G518-H518),IF(D518="LONG",IF(H518="",0,(H518-G518)))))*C518</f>
        <v>5085.0000000000819</v>
      </c>
      <c r="L518" s="67">
        <f t="shared" ref="L518:L521" si="680">(J518+I518+K518)/C518</f>
        <v>15.650000000000091</v>
      </c>
      <c r="M518" s="69">
        <f t="shared" ref="M518:M521" si="681">L518*C518</f>
        <v>14085.000000000082</v>
      </c>
    </row>
    <row r="519" spans="1:13" s="63" customFormat="1">
      <c r="A519" s="57">
        <v>43227</v>
      </c>
      <c r="B519" s="58" t="s">
        <v>413</v>
      </c>
      <c r="C519" s="59">
        <v>750</v>
      </c>
      <c r="D519" s="58" t="s">
        <v>14</v>
      </c>
      <c r="E519" s="58">
        <v>1042.5</v>
      </c>
      <c r="F519" s="58">
        <v>1048.75</v>
      </c>
      <c r="G519" s="73"/>
      <c r="H519" s="73"/>
      <c r="I519" s="60">
        <f t="shared" si="677"/>
        <v>4687.5</v>
      </c>
      <c r="J519" s="61"/>
      <c r="K519" s="61"/>
      <c r="L519" s="61">
        <f t="shared" si="680"/>
        <v>6.25</v>
      </c>
      <c r="M519" s="62">
        <f t="shared" si="681"/>
        <v>4687.5</v>
      </c>
    </row>
    <row r="520" spans="1:13" s="63" customFormat="1">
      <c r="A520" s="57">
        <v>43227</v>
      </c>
      <c r="B520" s="58" t="s">
        <v>401</v>
      </c>
      <c r="C520" s="59">
        <v>500</v>
      </c>
      <c r="D520" s="58" t="s">
        <v>14</v>
      </c>
      <c r="E520" s="58">
        <v>1984.6</v>
      </c>
      <c r="F520" s="58">
        <v>1979.75</v>
      </c>
      <c r="G520" s="73"/>
      <c r="H520" s="73"/>
      <c r="I520" s="60">
        <f t="shared" si="677"/>
        <v>-2424.9999999999545</v>
      </c>
      <c r="J520" s="61"/>
      <c r="K520" s="61"/>
      <c r="L520" s="61">
        <f t="shared" si="680"/>
        <v>-4.8499999999999091</v>
      </c>
      <c r="M520" s="62">
        <f t="shared" si="681"/>
        <v>-2424.9999999999545</v>
      </c>
    </row>
    <row r="521" spans="1:13" s="32" customFormat="1">
      <c r="A521" s="70">
        <v>43224</v>
      </c>
      <c r="B521" s="71" t="s">
        <v>412</v>
      </c>
      <c r="C521" s="72">
        <v>550</v>
      </c>
      <c r="D521" s="71" t="s">
        <v>14</v>
      </c>
      <c r="E521" s="71">
        <v>1041.25</v>
      </c>
      <c r="F521" s="71">
        <v>1047.5</v>
      </c>
      <c r="G521" s="66">
        <v>1055.3499999999999</v>
      </c>
      <c r="H521" s="66">
        <v>1063.3</v>
      </c>
      <c r="I521" s="68">
        <f t="shared" si="677"/>
        <v>3437.5</v>
      </c>
      <c r="J521" s="67">
        <f t="shared" ref="J521" si="682">(IF(D521="SHORT",IF(G521="",0,F521-G521),IF(D521="LONG",IF(G521="",0,G521-F521))))*C521</f>
        <v>4317.49999999995</v>
      </c>
      <c r="K521" s="67">
        <f t="shared" ref="K521" si="683">(IF(D521="SHORT",IF(H521="",0,G521-H521),IF(D521="LONG",IF(H521="",0,(H521-G521)))))*C521</f>
        <v>4372.5000000000255</v>
      </c>
      <c r="L521" s="67">
        <f t="shared" si="680"/>
        <v>22.049999999999955</v>
      </c>
      <c r="M521" s="69">
        <f t="shared" si="681"/>
        <v>12127.499999999975</v>
      </c>
    </row>
    <row r="522" spans="1:13" s="63" customFormat="1">
      <c r="A522" s="57">
        <v>43224</v>
      </c>
      <c r="B522" s="58" t="s">
        <v>402</v>
      </c>
      <c r="C522" s="59">
        <v>500</v>
      </c>
      <c r="D522" s="58" t="s">
        <v>15</v>
      </c>
      <c r="E522" s="58">
        <v>1039.5</v>
      </c>
      <c r="F522" s="58">
        <v>1033.25</v>
      </c>
      <c r="G522" s="73">
        <v>1025.5</v>
      </c>
      <c r="H522" s="73"/>
      <c r="I522" s="60">
        <f t="shared" ref="I522:I523" si="684">(IF(D522="SHORT",E522-F522,IF(D522="LONG",F522-E522)))*C522</f>
        <v>3125</v>
      </c>
      <c r="J522" s="61">
        <f t="shared" ref="J522" si="685">(IF(D522="SHORT",IF(G522="",0,F522-G522),IF(D522="LONG",IF(G522="",0,G522-F522))))*C522</f>
        <v>3875</v>
      </c>
      <c r="K522" s="61"/>
      <c r="L522" s="61">
        <f t="shared" ref="L522:L523" si="686">(J522+I522+K522)/C522</f>
        <v>14</v>
      </c>
      <c r="M522" s="62">
        <f t="shared" ref="M522:M523" si="687">L522*C522</f>
        <v>7000</v>
      </c>
    </row>
    <row r="523" spans="1:13" s="63" customFormat="1">
      <c r="A523" s="57">
        <v>43224</v>
      </c>
      <c r="B523" s="58" t="s">
        <v>411</v>
      </c>
      <c r="C523" s="59">
        <v>900</v>
      </c>
      <c r="D523" s="58" t="s">
        <v>15</v>
      </c>
      <c r="E523" s="58">
        <v>807</v>
      </c>
      <c r="F523" s="58">
        <v>802.15</v>
      </c>
      <c r="G523" s="73"/>
      <c r="H523" s="73"/>
      <c r="I523" s="60">
        <f t="shared" si="684"/>
        <v>4365.00000000002</v>
      </c>
      <c r="J523" s="61"/>
      <c r="K523" s="61"/>
      <c r="L523" s="61">
        <f t="shared" si="686"/>
        <v>4.8500000000000218</v>
      </c>
      <c r="M523" s="62">
        <f t="shared" si="687"/>
        <v>4365.00000000002</v>
      </c>
    </row>
    <row r="524" spans="1:13" s="63" customFormat="1">
      <c r="A524" s="57">
        <v>43223</v>
      </c>
      <c r="B524" s="58" t="s">
        <v>389</v>
      </c>
      <c r="C524" s="59">
        <v>1300</v>
      </c>
      <c r="D524" s="58" t="s">
        <v>15</v>
      </c>
      <c r="E524" s="58">
        <v>602</v>
      </c>
      <c r="F524" s="58">
        <v>598.4</v>
      </c>
      <c r="G524" s="73">
        <v>593.9</v>
      </c>
      <c r="H524" s="73"/>
      <c r="I524" s="60">
        <f t="shared" ref="I524:I526" si="688">(IF(D524="SHORT",E524-F524,IF(D524="LONG",F524-E524)))*C524</f>
        <v>4680.0000000000291</v>
      </c>
      <c r="J524" s="61">
        <f t="shared" ref="J524" si="689">(IF(D524="SHORT",IF(G524="",0,F524-G524),IF(D524="LONG",IF(G524="",0,G524-F524))))*C524</f>
        <v>5850</v>
      </c>
      <c r="K524" s="61"/>
      <c r="L524" s="61">
        <f t="shared" ref="L524:L526" si="690">(J524+I524+K524)/C524</f>
        <v>8.1000000000000227</v>
      </c>
      <c r="M524" s="62">
        <f t="shared" ref="M524:M526" si="691">L524*C524</f>
        <v>10530.000000000029</v>
      </c>
    </row>
    <row r="525" spans="1:13" s="63" customFormat="1">
      <c r="A525" s="57">
        <v>43223</v>
      </c>
      <c r="B525" s="58" t="s">
        <v>390</v>
      </c>
      <c r="C525" s="59">
        <v>1000</v>
      </c>
      <c r="D525" s="58" t="s">
        <v>14</v>
      </c>
      <c r="E525" s="58">
        <v>534.35</v>
      </c>
      <c r="F525" s="58">
        <v>537.54999999999995</v>
      </c>
      <c r="G525" s="73"/>
      <c r="H525" s="73"/>
      <c r="I525" s="60">
        <f t="shared" si="688"/>
        <v>3199.9999999999318</v>
      </c>
      <c r="J525" s="61"/>
      <c r="K525" s="61"/>
      <c r="L525" s="61">
        <f t="shared" si="690"/>
        <v>3.1999999999999318</v>
      </c>
      <c r="M525" s="62">
        <f t="shared" si="691"/>
        <v>3199.9999999999318</v>
      </c>
    </row>
    <row r="526" spans="1:13" s="63" customFormat="1">
      <c r="A526" s="57">
        <v>43223</v>
      </c>
      <c r="B526" s="58" t="s">
        <v>410</v>
      </c>
      <c r="C526" s="59">
        <v>2500</v>
      </c>
      <c r="D526" s="58" t="s">
        <v>15</v>
      </c>
      <c r="E526" s="58">
        <v>186.55</v>
      </c>
      <c r="F526" s="58">
        <v>187.9</v>
      </c>
      <c r="G526" s="73"/>
      <c r="H526" s="73"/>
      <c r="I526" s="60">
        <f t="shared" si="688"/>
        <v>-3374.9999999999859</v>
      </c>
      <c r="J526" s="61"/>
      <c r="K526" s="61"/>
      <c r="L526" s="61">
        <f t="shared" si="690"/>
        <v>-1.3499999999999943</v>
      </c>
      <c r="M526" s="62">
        <f t="shared" si="691"/>
        <v>-3374.9999999999859</v>
      </c>
    </row>
    <row r="527" spans="1:13" s="32" customFormat="1">
      <c r="A527" s="70">
        <v>43222</v>
      </c>
      <c r="B527" s="71" t="s">
        <v>404</v>
      </c>
      <c r="C527" s="72">
        <v>3200</v>
      </c>
      <c r="D527" s="71" t="s">
        <v>14</v>
      </c>
      <c r="E527" s="71">
        <v>162</v>
      </c>
      <c r="F527" s="71">
        <v>162.94999999999999</v>
      </c>
      <c r="G527" s="66">
        <v>164.2</v>
      </c>
      <c r="H527" s="66">
        <v>165.45</v>
      </c>
      <c r="I527" s="68">
        <f t="shared" ref="I527:I528" si="692">(IF(D527="SHORT",E527-F527,IF(D527="LONG",F527-E527)))*C527</f>
        <v>3039.9999999999636</v>
      </c>
      <c r="J527" s="67">
        <f t="shared" ref="J527:J528" si="693">(IF(D527="SHORT",IF(G527="",0,F527-G527),IF(D527="LONG",IF(G527="",0,G527-F527))))*C527</f>
        <v>4000</v>
      </c>
      <c r="K527" s="67">
        <f t="shared" ref="K527:K528" si="694">(IF(D527="SHORT",IF(H527="",0,G527-H527),IF(D527="LONG",IF(H527="",0,(H527-G527)))))*C527</f>
        <v>4000</v>
      </c>
      <c r="L527" s="67">
        <f t="shared" ref="L527:L528" si="695">(J527+I527+K527)/C527</f>
        <v>3.4499999999999886</v>
      </c>
      <c r="M527" s="69">
        <f t="shared" ref="M527:M528" si="696">L527*C527</f>
        <v>11039.999999999964</v>
      </c>
    </row>
    <row r="528" spans="1:13" s="32" customFormat="1">
      <c r="A528" s="70">
        <v>43222</v>
      </c>
      <c r="B528" s="71" t="s">
        <v>409</v>
      </c>
      <c r="C528" s="72">
        <v>3000</v>
      </c>
      <c r="D528" s="71" t="s">
        <v>15</v>
      </c>
      <c r="E528" s="71">
        <v>119</v>
      </c>
      <c r="F528" s="71">
        <v>118.1</v>
      </c>
      <c r="G528" s="66">
        <v>116.95</v>
      </c>
      <c r="H528" s="66">
        <v>115.85</v>
      </c>
      <c r="I528" s="68">
        <f t="shared" si="692"/>
        <v>2700.0000000000173</v>
      </c>
      <c r="J528" s="67">
        <f t="shared" si="693"/>
        <v>3449.9999999999745</v>
      </c>
      <c r="K528" s="67">
        <f t="shared" si="694"/>
        <v>3300.0000000000255</v>
      </c>
      <c r="L528" s="67">
        <f t="shared" si="695"/>
        <v>3.1500000000000061</v>
      </c>
      <c r="M528" s="69">
        <f t="shared" si="696"/>
        <v>9450.0000000000182</v>
      </c>
    </row>
    <row r="529" spans="1:13" ht="15.75">
      <c r="A529" s="74"/>
      <c r="B529" s="75"/>
      <c r="C529" s="75"/>
      <c r="D529" s="75"/>
      <c r="E529" s="75"/>
      <c r="F529" s="75"/>
      <c r="G529" s="75"/>
      <c r="H529" s="75"/>
      <c r="I529" s="76"/>
      <c r="J529" s="77"/>
      <c r="K529" s="78"/>
      <c r="L529" s="79"/>
      <c r="M529" s="75"/>
    </row>
    <row r="530" spans="1:13" s="63" customFormat="1">
      <c r="A530" s="57">
        <v>43220</v>
      </c>
      <c r="B530" s="58" t="s">
        <v>408</v>
      </c>
      <c r="C530" s="59">
        <v>3399</v>
      </c>
      <c r="D530" s="58" t="s">
        <v>14</v>
      </c>
      <c r="E530" s="58">
        <v>231.85</v>
      </c>
      <c r="F530" s="58">
        <v>233.25</v>
      </c>
      <c r="G530" s="73"/>
      <c r="H530" s="73"/>
      <c r="I530" s="60">
        <f t="shared" ref="I530:I532" si="697">(IF(D530="SHORT",E530-F530,IF(D530="LONG",F530-E530)))*C530</f>
        <v>4758.6000000000195</v>
      </c>
      <c r="J530" s="61"/>
      <c r="K530" s="61"/>
      <c r="L530" s="61">
        <f t="shared" ref="L530:L532" si="698">(J530+I530+K530)/C530</f>
        <v>1.4000000000000057</v>
      </c>
      <c r="M530" s="62">
        <f t="shared" ref="M530:M532" si="699">L530*C530</f>
        <v>4758.6000000000195</v>
      </c>
    </row>
    <row r="531" spans="1:13" s="63" customFormat="1">
      <c r="A531" s="57">
        <v>43220</v>
      </c>
      <c r="B531" s="58" t="s">
        <v>369</v>
      </c>
      <c r="C531" s="59">
        <v>4500</v>
      </c>
      <c r="D531" s="58" t="s">
        <v>14</v>
      </c>
      <c r="E531" s="58">
        <v>107.9</v>
      </c>
      <c r="F531" s="58">
        <v>108.4</v>
      </c>
      <c r="G531" s="73"/>
      <c r="H531" s="73"/>
      <c r="I531" s="60">
        <f t="shared" si="697"/>
        <v>2250</v>
      </c>
      <c r="J531" s="61"/>
      <c r="K531" s="61"/>
      <c r="L531" s="61">
        <f t="shared" si="698"/>
        <v>0.5</v>
      </c>
      <c r="M531" s="62">
        <f t="shared" si="699"/>
        <v>2250</v>
      </c>
    </row>
    <row r="532" spans="1:13" s="32" customFormat="1">
      <c r="A532" s="70">
        <v>43220</v>
      </c>
      <c r="B532" s="71" t="s">
        <v>407</v>
      </c>
      <c r="C532" s="72">
        <v>1750</v>
      </c>
      <c r="D532" s="71" t="s">
        <v>14</v>
      </c>
      <c r="E532" s="71">
        <v>356.25</v>
      </c>
      <c r="F532" s="71">
        <v>358.35</v>
      </c>
      <c r="G532" s="66">
        <v>361.1</v>
      </c>
      <c r="H532" s="66">
        <v>363.8</v>
      </c>
      <c r="I532" s="68">
        <f t="shared" si="697"/>
        <v>3675.00000000004</v>
      </c>
      <c r="J532" s="67">
        <f t="shared" ref="J532" si="700">(IF(D532="SHORT",IF(G532="",0,F532-G532),IF(D532="LONG",IF(G532="",0,G532-F532))))*C532</f>
        <v>4812.5</v>
      </c>
      <c r="K532" s="67">
        <f t="shared" ref="K532" si="701">(IF(D532="SHORT",IF(H532="",0,G532-H532),IF(D532="LONG",IF(H532="",0,(H532-G532)))))*C532</f>
        <v>4724.99999999998</v>
      </c>
      <c r="L532" s="67">
        <f t="shared" si="698"/>
        <v>7.5500000000000114</v>
      </c>
      <c r="M532" s="69">
        <f t="shared" si="699"/>
        <v>13212.50000000002</v>
      </c>
    </row>
    <row r="533" spans="1:13" s="63" customFormat="1">
      <c r="A533" s="57">
        <v>43217</v>
      </c>
      <c r="B533" s="58" t="s">
        <v>406</v>
      </c>
      <c r="C533" s="59">
        <v>500</v>
      </c>
      <c r="D533" s="58" t="s">
        <v>14</v>
      </c>
      <c r="E533" s="58">
        <v>878.6</v>
      </c>
      <c r="F533" s="58">
        <v>883.85</v>
      </c>
      <c r="G533" s="73"/>
      <c r="H533" s="73"/>
      <c r="I533" s="60">
        <f t="shared" ref="I533" si="702">(IF(D533="SHORT",E533-F533,IF(D533="LONG",F533-E533)))*C533</f>
        <v>2625</v>
      </c>
      <c r="J533" s="61"/>
      <c r="K533" s="61"/>
      <c r="L533" s="61">
        <f t="shared" ref="L533" si="703">(J533+I533+K533)/C533</f>
        <v>5.25</v>
      </c>
      <c r="M533" s="62">
        <f t="shared" ref="M533" si="704">L533*C533</f>
        <v>2625</v>
      </c>
    </row>
    <row r="534" spans="1:13" s="32" customFormat="1">
      <c r="A534" s="70">
        <v>43217</v>
      </c>
      <c r="B534" s="71" t="s">
        <v>315</v>
      </c>
      <c r="C534" s="72">
        <v>3200</v>
      </c>
      <c r="D534" s="71" t="s">
        <v>14</v>
      </c>
      <c r="E534" s="71">
        <v>323.3</v>
      </c>
      <c r="F534" s="71">
        <v>325.25</v>
      </c>
      <c r="G534" s="66">
        <v>327.7</v>
      </c>
      <c r="H534" s="66">
        <v>330.15</v>
      </c>
      <c r="I534" s="68">
        <f t="shared" ref="I534" si="705">(IF(D534="SHORT",E534-F534,IF(D534="LONG",F534-E534)))*C534</f>
        <v>6239.9999999999636</v>
      </c>
      <c r="J534" s="67">
        <f t="shared" ref="J534" si="706">(IF(D534="SHORT",IF(G534="",0,F534-G534),IF(D534="LONG",IF(G534="",0,G534-F534))))*C534</f>
        <v>7839.9999999999636</v>
      </c>
      <c r="K534" s="67">
        <f t="shared" ref="K534" si="707">(IF(D534="SHORT",IF(H534="",0,G534-H534),IF(D534="LONG",IF(H534="",0,(H534-G534)))))*C534</f>
        <v>7839.9999999999636</v>
      </c>
      <c r="L534" s="67">
        <f t="shared" ref="L534" si="708">(J534+I534+K534)/C534</f>
        <v>6.8499999999999659</v>
      </c>
      <c r="M534" s="69">
        <f t="shared" ref="M534" si="709">L534*C534</f>
        <v>21919.999999999891</v>
      </c>
    </row>
    <row r="535" spans="1:13" s="63" customFormat="1">
      <c r="A535" s="57">
        <v>43216</v>
      </c>
      <c r="B535" s="58" t="s">
        <v>403</v>
      </c>
      <c r="C535" s="59">
        <v>8000</v>
      </c>
      <c r="D535" s="58" t="s">
        <v>14</v>
      </c>
      <c r="E535" s="58">
        <v>87.5</v>
      </c>
      <c r="F535" s="58">
        <v>88</v>
      </c>
      <c r="G535" s="73"/>
      <c r="H535" s="73"/>
      <c r="I535" s="60">
        <f t="shared" ref="I535:I537" si="710">(IF(D535="SHORT",E535-F535,IF(D535="LONG",F535-E535)))*C535</f>
        <v>4000</v>
      </c>
      <c r="J535" s="61"/>
      <c r="K535" s="61"/>
      <c r="L535" s="61">
        <f t="shared" ref="L535:L537" si="711">(J535+I535+K535)/C535</f>
        <v>0.5</v>
      </c>
      <c r="M535" s="62">
        <f t="shared" ref="M535:M537" si="712">L535*C535</f>
        <v>4000</v>
      </c>
    </row>
    <row r="536" spans="1:13" s="63" customFormat="1">
      <c r="A536" s="57">
        <v>43216</v>
      </c>
      <c r="B536" s="58" t="s">
        <v>405</v>
      </c>
      <c r="C536" s="59">
        <v>800</v>
      </c>
      <c r="D536" s="58" t="s">
        <v>15</v>
      </c>
      <c r="E536" s="58">
        <v>1095.5</v>
      </c>
      <c r="F536" s="58">
        <v>1105.9000000000001</v>
      </c>
      <c r="G536" s="73"/>
      <c r="H536" s="73"/>
      <c r="I536" s="60">
        <f t="shared" si="710"/>
        <v>-8320.0000000000728</v>
      </c>
      <c r="J536" s="61"/>
      <c r="K536" s="61"/>
      <c r="L536" s="61">
        <f t="shared" si="711"/>
        <v>-10.400000000000091</v>
      </c>
      <c r="M536" s="62">
        <f t="shared" si="712"/>
        <v>-8320.0000000000728</v>
      </c>
    </row>
    <row r="537" spans="1:13" s="32" customFormat="1">
      <c r="A537" s="70">
        <v>43216</v>
      </c>
      <c r="B537" s="71" t="s">
        <v>404</v>
      </c>
      <c r="C537" s="72">
        <v>3200</v>
      </c>
      <c r="D537" s="71" t="s">
        <v>14</v>
      </c>
      <c r="E537" s="71">
        <v>147.30000000000001</v>
      </c>
      <c r="F537" s="71">
        <v>148.19999999999999</v>
      </c>
      <c r="G537" s="66">
        <v>149.30000000000001</v>
      </c>
      <c r="H537" s="66">
        <v>150.44999999999999</v>
      </c>
      <c r="I537" s="68">
        <f t="shared" si="710"/>
        <v>2879.9999999999272</v>
      </c>
      <c r="J537" s="67">
        <f t="shared" ref="J537" si="713">(IF(D537="SHORT",IF(G537="",0,F537-G537),IF(D537="LONG",IF(G537="",0,G537-F537))))*C537</f>
        <v>3520.0000000000728</v>
      </c>
      <c r="K537" s="67">
        <f t="shared" ref="K537" si="714">(IF(D537="SHORT",IF(H537="",0,G537-H537),IF(D537="LONG",IF(H537="",0,(H537-G537)))))*C537</f>
        <v>3679.9999999999272</v>
      </c>
      <c r="L537" s="67">
        <f t="shared" si="711"/>
        <v>3.1499999999999773</v>
      </c>
      <c r="M537" s="69">
        <f t="shared" si="712"/>
        <v>10079.999999999927</v>
      </c>
    </row>
    <row r="538" spans="1:13" s="63" customFormat="1">
      <c r="A538" s="57">
        <v>43215</v>
      </c>
      <c r="B538" s="58" t="s">
        <v>403</v>
      </c>
      <c r="C538" s="59">
        <v>8000</v>
      </c>
      <c r="D538" s="58" t="s">
        <v>14</v>
      </c>
      <c r="E538" s="58">
        <v>89.6</v>
      </c>
      <c r="F538" s="58">
        <v>90.15</v>
      </c>
      <c r="G538" s="73"/>
      <c r="H538" s="73"/>
      <c r="I538" s="60">
        <f t="shared" ref="I538:I541" si="715">(IF(D538="SHORT",E538-F538,IF(D538="LONG",F538-E538)))*C538</f>
        <v>4400.0000000000909</v>
      </c>
      <c r="J538" s="61"/>
      <c r="K538" s="61"/>
      <c r="L538" s="61">
        <f t="shared" ref="L538:L541" si="716">(J538+I538+K538)/C538</f>
        <v>0.55000000000001137</v>
      </c>
      <c r="M538" s="62">
        <f t="shared" ref="M538:M541" si="717">L538*C538</f>
        <v>4400.0000000000909</v>
      </c>
    </row>
    <row r="539" spans="1:13" s="63" customFormat="1">
      <c r="A539" s="57">
        <v>43215</v>
      </c>
      <c r="B539" s="58" t="s">
        <v>402</v>
      </c>
      <c r="C539" s="59">
        <v>500</v>
      </c>
      <c r="D539" s="58" t="s">
        <v>15</v>
      </c>
      <c r="E539" s="58">
        <v>1091.75</v>
      </c>
      <c r="F539" s="58">
        <v>1085.95</v>
      </c>
      <c r="G539" s="73"/>
      <c r="H539" s="73"/>
      <c r="I539" s="60">
        <f t="shared" si="715"/>
        <v>2899.9999999999773</v>
      </c>
      <c r="J539" s="61"/>
      <c r="K539" s="61"/>
      <c r="L539" s="61">
        <f t="shared" si="716"/>
        <v>5.7999999999999545</v>
      </c>
      <c r="M539" s="62">
        <f t="shared" si="717"/>
        <v>2899.9999999999773</v>
      </c>
    </row>
    <row r="540" spans="1:13" s="63" customFormat="1">
      <c r="A540" s="57">
        <v>43215</v>
      </c>
      <c r="B540" s="58" t="s">
        <v>376</v>
      </c>
      <c r="C540" s="59">
        <v>3500</v>
      </c>
      <c r="D540" s="58" t="s">
        <v>15</v>
      </c>
      <c r="E540" s="58">
        <v>154.5</v>
      </c>
      <c r="F540" s="58">
        <v>153.44999999999999</v>
      </c>
      <c r="G540" s="73"/>
      <c r="H540" s="73"/>
      <c r="I540" s="60">
        <f t="shared" si="715"/>
        <v>3675.00000000004</v>
      </c>
      <c r="J540" s="61"/>
      <c r="K540" s="61"/>
      <c r="L540" s="61">
        <f t="shared" si="716"/>
        <v>1.0500000000000114</v>
      </c>
      <c r="M540" s="62">
        <f t="shared" si="717"/>
        <v>3675.00000000004</v>
      </c>
    </row>
    <row r="541" spans="1:13" s="63" customFormat="1">
      <c r="A541" s="57">
        <v>43215</v>
      </c>
      <c r="B541" s="58" t="s">
        <v>353</v>
      </c>
      <c r="C541" s="59">
        <v>1500</v>
      </c>
      <c r="D541" s="58" t="s">
        <v>14</v>
      </c>
      <c r="E541" s="58">
        <v>967.2</v>
      </c>
      <c r="F541" s="58">
        <v>958</v>
      </c>
      <c r="G541" s="73"/>
      <c r="H541" s="73"/>
      <c r="I541" s="60">
        <f t="shared" si="715"/>
        <v>-13800.000000000069</v>
      </c>
      <c r="J541" s="61"/>
      <c r="K541" s="61"/>
      <c r="L541" s="61">
        <f t="shared" si="716"/>
        <v>-9.2000000000000455</v>
      </c>
      <c r="M541" s="62">
        <f t="shared" si="717"/>
        <v>-13800.000000000069</v>
      </c>
    </row>
    <row r="542" spans="1:13" s="63" customFormat="1">
      <c r="A542" s="57">
        <v>43214</v>
      </c>
      <c r="B542" s="58" t="s">
        <v>158</v>
      </c>
      <c r="C542" s="59">
        <v>625</v>
      </c>
      <c r="D542" s="58" t="s">
        <v>15</v>
      </c>
      <c r="E542" s="58">
        <v>1331.6</v>
      </c>
      <c r="F542" s="58">
        <v>1323.6</v>
      </c>
      <c r="G542" s="73">
        <v>1313.65</v>
      </c>
      <c r="H542" s="73"/>
      <c r="I542" s="60">
        <f t="shared" ref="I542" si="718">(IF(D542="SHORT",E542-F542,IF(D542="LONG",F542-E542)))*C542</f>
        <v>5000</v>
      </c>
      <c r="J542" s="61">
        <f t="shared" ref="J542" si="719">(IF(D542="SHORT",IF(G542="",0,F542-G542),IF(D542="LONG",IF(G542="",0,G542-F542))))*C542</f>
        <v>6218.7499999998863</v>
      </c>
      <c r="K542" s="61"/>
      <c r="L542" s="61">
        <f t="shared" ref="L542" si="720">(J542+I542+K542)/C542</f>
        <v>17.949999999999818</v>
      </c>
      <c r="M542" s="62">
        <f t="shared" ref="M542" si="721">L542*C542</f>
        <v>11218.749999999887</v>
      </c>
    </row>
    <row r="543" spans="1:13" s="63" customFormat="1">
      <c r="A543" s="57">
        <v>43214</v>
      </c>
      <c r="B543" s="58" t="s">
        <v>401</v>
      </c>
      <c r="C543" s="59">
        <v>500</v>
      </c>
      <c r="D543" s="58" t="s">
        <v>14</v>
      </c>
      <c r="E543" s="58">
        <v>1930.6</v>
      </c>
      <c r="F543" s="58">
        <v>1931.25</v>
      </c>
      <c r="G543" s="73"/>
      <c r="H543" s="73"/>
      <c r="I543" s="60">
        <f t="shared" ref="I543:I546" si="722">(IF(D543="SHORT",E543-F543,IF(D543="LONG",F543-E543)))*C543</f>
        <v>325.00000000004547</v>
      </c>
      <c r="J543" s="61"/>
      <c r="K543" s="61"/>
      <c r="L543" s="61">
        <f t="shared" ref="L543:L546" si="723">(J543+I543+K543)/C543</f>
        <v>0.65000000000009095</v>
      </c>
      <c r="M543" s="62">
        <f t="shared" ref="M543:M546" si="724">L543*C543</f>
        <v>325.00000000004547</v>
      </c>
    </row>
    <row r="544" spans="1:13" s="63" customFormat="1">
      <c r="A544" s="57">
        <v>43214</v>
      </c>
      <c r="B544" s="58" t="s">
        <v>397</v>
      </c>
      <c r="C544" s="59">
        <v>800</v>
      </c>
      <c r="D544" s="58" t="s">
        <v>14</v>
      </c>
      <c r="E544" s="58">
        <v>1216</v>
      </c>
      <c r="F544" s="58">
        <v>1204.4000000000001</v>
      </c>
      <c r="G544" s="73"/>
      <c r="H544" s="73"/>
      <c r="I544" s="60">
        <f>(IF(D544="SHORT",E544-F544,IF(D544="LONG",F544-E544)))*C544</f>
        <v>-9279.9999999999272</v>
      </c>
      <c r="J544" s="61"/>
      <c r="K544" s="61"/>
      <c r="L544" s="61">
        <f t="shared" si="723"/>
        <v>-11.599999999999909</v>
      </c>
      <c r="M544" s="62">
        <f t="shared" si="724"/>
        <v>-9279.9999999999272</v>
      </c>
    </row>
    <row r="545" spans="1:13" s="63" customFormat="1">
      <c r="A545" s="57">
        <v>43214</v>
      </c>
      <c r="B545" s="58" t="s">
        <v>400</v>
      </c>
      <c r="C545" s="59">
        <v>1600</v>
      </c>
      <c r="D545" s="58" t="s">
        <v>14</v>
      </c>
      <c r="E545" s="58">
        <v>397.3</v>
      </c>
      <c r="F545" s="58">
        <v>400.45</v>
      </c>
      <c r="G545" s="73">
        <v>403.9</v>
      </c>
      <c r="H545" s="73"/>
      <c r="I545" s="60">
        <f t="shared" si="722"/>
        <v>5039.9999999999636</v>
      </c>
      <c r="J545" s="61">
        <f t="shared" ref="J545:J546" si="725">(IF(D545="SHORT",IF(G545="",0,F545-G545),IF(D545="LONG",IF(G545="",0,G545-F545))))*C545</f>
        <v>5519.9999999999818</v>
      </c>
      <c r="K545" s="61"/>
      <c r="L545" s="61">
        <f t="shared" si="723"/>
        <v>6.5999999999999659</v>
      </c>
      <c r="M545" s="62">
        <f t="shared" si="724"/>
        <v>10559.999999999945</v>
      </c>
    </row>
    <row r="546" spans="1:13" s="32" customFormat="1">
      <c r="A546" s="70">
        <v>43214</v>
      </c>
      <c r="B546" s="71" t="s">
        <v>399</v>
      </c>
      <c r="C546" s="72">
        <v>1000</v>
      </c>
      <c r="D546" s="71" t="s">
        <v>14</v>
      </c>
      <c r="E546" s="71">
        <v>943</v>
      </c>
      <c r="F546" s="71">
        <v>949.1</v>
      </c>
      <c r="G546" s="66">
        <v>956.75</v>
      </c>
      <c r="H546" s="66">
        <v>964.4</v>
      </c>
      <c r="I546" s="68">
        <f t="shared" si="722"/>
        <v>6100.0000000000227</v>
      </c>
      <c r="J546" s="67">
        <f t="shared" si="725"/>
        <v>7649.9999999999773</v>
      </c>
      <c r="K546" s="67">
        <f t="shared" ref="K546" si="726">(IF(D546="SHORT",IF(H546="",0,G546-H546),IF(D546="LONG",IF(H546="",0,(H546-G546)))))*C546</f>
        <v>7649.9999999999773</v>
      </c>
      <c r="L546" s="67">
        <f t="shared" si="723"/>
        <v>21.399999999999977</v>
      </c>
      <c r="M546" s="69">
        <f t="shared" si="724"/>
        <v>21399.999999999978</v>
      </c>
    </row>
    <row r="547" spans="1:13" s="32" customFormat="1">
      <c r="A547" s="70">
        <v>43213</v>
      </c>
      <c r="B547" s="71" t="s">
        <v>372</v>
      </c>
      <c r="C547" s="72">
        <v>300</v>
      </c>
      <c r="D547" s="71" t="s">
        <v>14</v>
      </c>
      <c r="E547" s="71">
        <v>1841.6</v>
      </c>
      <c r="F547" s="71">
        <v>1852.65</v>
      </c>
      <c r="G547" s="66">
        <v>1868.4</v>
      </c>
      <c r="H547" s="66">
        <v>1882.4</v>
      </c>
      <c r="I547" s="68">
        <f t="shared" ref="I547" si="727">(IF(D547="SHORT",E547-F547,IF(D547="LONG",F547-E547)))*C547</f>
        <v>3315.0000000000546</v>
      </c>
      <c r="J547" s="67">
        <f t="shared" ref="J547" si="728">(IF(D547="SHORT",IF(G547="",0,F547-G547),IF(D547="LONG",IF(G547="",0,G547-F547))))*C547</f>
        <v>4725</v>
      </c>
      <c r="K547" s="67">
        <f t="shared" ref="K547" si="729">(IF(D547="SHORT",IF(H547="",0,G547-H547),IF(D547="LONG",IF(H547="",0,(H547-G547)))))*C547</f>
        <v>4200</v>
      </c>
      <c r="L547" s="67">
        <f t="shared" ref="L547" si="730">(J547+I547+K547)/C547</f>
        <v>40.800000000000182</v>
      </c>
      <c r="M547" s="69">
        <f t="shared" ref="M547" si="731">L547*C547</f>
        <v>12240.000000000055</v>
      </c>
    </row>
    <row r="548" spans="1:13" s="63" customFormat="1" ht="15.75" customHeight="1">
      <c r="A548" s="57">
        <v>43213</v>
      </c>
      <c r="B548" s="58" t="s">
        <v>398</v>
      </c>
      <c r="C548" s="59">
        <v>1400</v>
      </c>
      <c r="D548" s="58" t="s">
        <v>14</v>
      </c>
      <c r="E548" s="58">
        <v>461.5</v>
      </c>
      <c r="F548" s="58">
        <v>464.3</v>
      </c>
      <c r="G548" s="73"/>
      <c r="H548" s="73"/>
      <c r="I548" s="60">
        <f t="shared" ref="I548" si="732">(IF(D548="SHORT",E548-F548,IF(D548="LONG",F548-E548)))*C548</f>
        <v>3920.0000000000159</v>
      </c>
      <c r="J548" s="61"/>
      <c r="K548" s="61"/>
      <c r="L548" s="61">
        <f t="shared" ref="L548" si="733">(J548+I548+K548)/C548</f>
        <v>2.8000000000000114</v>
      </c>
      <c r="M548" s="62">
        <f t="shared" ref="M548" si="734">L548*C548</f>
        <v>3920.0000000000159</v>
      </c>
    </row>
    <row r="549" spans="1:13" s="63" customFormat="1" ht="15.75" customHeight="1">
      <c r="A549" s="57">
        <v>43210</v>
      </c>
      <c r="B549" s="58" t="s">
        <v>397</v>
      </c>
      <c r="C549" s="59">
        <v>800</v>
      </c>
      <c r="D549" s="58" t="s">
        <v>15</v>
      </c>
      <c r="E549" s="58">
        <v>1122.8499999999999</v>
      </c>
      <c r="F549" s="58">
        <v>1131.55</v>
      </c>
      <c r="G549" s="73"/>
      <c r="H549" s="73"/>
      <c r="I549" s="60">
        <f t="shared" ref="I549:I551" si="735">(IF(D549="SHORT",E549-F549,IF(D549="LONG",F549-E549)))*C549</f>
        <v>-6960.0000000000364</v>
      </c>
      <c r="J549" s="61"/>
      <c r="K549" s="61"/>
      <c r="L549" s="61">
        <f t="shared" ref="L549:L551" si="736">(J549+I549+K549)/C549</f>
        <v>-8.7000000000000455</v>
      </c>
      <c r="M549" s="62">
        <f t="shared" ref="M549:M551" si="737">L549*C549</f>
        <v>-6960.0000000000364</v>
      </c>
    </row>
    <row r="550" spans="1:13" s="63" customFormat="1" ht="15.75" customHeight="1">
      <c r="A550" s="57">
        <v>43210</v>
      </c>
      <c r="B550" s="58" t="s">
        <v>396</v>
      </c>
      <c r="C550" s="59">
        <v>7000</v>
      </c>
      <c r="D550" s="58" t="s">
        <v>15</v>
      </c>
      <c r="E550" s="58">
        <v>77.599999999999994</v>
      </c>
      <c r="F550" s="58">
        <v>77.099999999999994</v>
      </c>
      <c r="G550" s="73"/>
      <c r="H550" s="73"/>
      <c r="I550" s="60">
        <f t="shared" si="735"/>
        <v>3500</v>
      </c>
      <c r="J550" s="61"/>
      <c r="K550" s="61"/>
      <c r="L550" s="61">
        <f t="shared" si="736"/>
        <v>0.5</v>
      </c>
      <c r="M550" s="62">
        <f t="shared" si="737"/>
        <v>3500</v>
      </c>
    </row>
    <row r="551" spans="1:13" s="63" customFormat="1" ht="15.75" customHeight="1">
      <c r="A551" s="57">
        <v>43210</v>
      </c>
      <c r="B551" s="58" t="s">
        <v>395</v>
      </c>
      <c r="C551" s="59">
        <v>3500</v>
      </c>
      <c r="D551" s="58" t="s">
        <v>14</v>
      </c>
      <c r="E551" s="58">
        <v>68.099999999999994</v>
      </c>
      <c r="F551" s="58">
        <v>68.55</v>
      </c>
      <c r="G551" s="73"/>
      <c r="H551" s="73"/>
      <c r="I551" s="60">
        <f t="shared" si="735"/>
        <v>1575.00000000001</v>
      </c>
      <c r="J551" s="61"/>
      <c r="K551" s="61"/>
      <c r="L551" s="61">
        <f t="shared" si="736"/>
        <v>0.45000000000000284</v>
      </c>
      <c r="M551" s="62">
        <f t="shared" si="737"/>
        <v>1575.00000000001</v>
      </c>
    </row>
    <row r="552" spans="1:13" s="63" customFormat="1" ht="15.75" customHeight="1">
      <c r="A552" s="57">
        <v>43209</v>
      </c>
      <c r="B552" s="58" t="s">
        <v>392</v>
      </c>
      <c r="C552" s="59">
        <v>2500</v>
      </c>
      <c r="D552" s="58" t="s">
        <v>15</v>
      </c>
      <c r="E552" s="58">
        <v>269.89999999999998</v>
      </c>
      <c r="F552" s="58">
        <v>265.60000000000002</v>
      </c>
      <c r="G552" s="73"/>
      <c r="H552" s="73"/>
      <c r="I552" s="60">
        <f t="shared" ref="I552" si="738">(IF(D552="SHORT",E552-F552,IF(D552="LONG",F552-E552)))*C552</f>
        <v>10749.999999999887</v>
      </c>
      <c r="J552" s="61"/>
      <c r="K552" s="61"/>
      <c r="L552" s="61">
        <f t="shared" ref="L552" si="739">(J552+I552+K552)/C552</f>
        <v>4.2999999999999545</v>
      </c>
      <c r="M552" s="62">
        <f t="shared" ref="M552" si="740">L552*C552</f>
        <v>10749.999999999887</v>
      </c>
    </row>
    <row r="553" spans="1:13" s="32" customFormat="1">
      <c r="A553" s="70">
        <v>43209</v>
      </c>
      <c r="B553" s="71" t="s">
        <v>377</v>
      </c>
      <c r="C553" s="72">
        <v>4500</v>
      </c>
      <c r="D553" s="71" t="s">
        <v>14</v>
      </c>
      <c r="E553" s="71">
        <v>127.5</v>
      </c>
      <c r="F553" s="71">
        <v>128.25</v>
      </c>
      <c r="G553" s="66">
        <v>129.25</v>
      </c>
      <c r="H553" s="66">
        <v>130.19999999999999</v>
      </c>
      <c r="I553" s="68">
        <f t="shared" ref="I553:I555" si="741">(IF(D553="SHORT",E553-F553,IF(D553="LONG",F553-E553)))*C553</f>
        <v>3375</v>
      </c>
      <c r="J553" s="67">
        <f t="shared" ref="J553" si="742">(IF(D553="SHORT",IF(G553="",0,F553-G553),IF(D553="LONG",IF(G553="",0,G553-F553))))*C553</f>
        <v>4500</v>
      </c>
      <c r="K553" s="67">
        <f t="shared" ref="K553" si="743">(IF(D553="SHORT",IF(H553="",0,G553-H553),IF(D553="LONG",IF(H553="",0,(H553-G553)))))*C553</f>
        <v>4274.9999999999491</v>
      </c>
      <c r="L553" s="67">
        <f t="shared" ref="L553:L555" si="744">(J553+I553+K553)/C553</f>
        <v>2.6999999999999886</v>
      </c>
      <c r="M553" s="69">
        <f t="shared" ref="M553:M555" si="745">L553*C553</f>
        <v>12149.999999999949</v>
      </c>
    </row>
    <row r="554" spans="1:13" s="63" customFormat="1" ht="15.75" customHeight="1">
      <c r="A554" s="57">
        <v>43208</v>
      </c>
      <c r="B554" s="58" t="s">
        <v>393</v>
      </c>
      <c r="C554" s="59">
        <v>600</v>
      </c>
      <c r="D554" s="58" t="s">
        <v>14</v>
      </c>
      <c r="E554" s="58">
        <v>901.8</v>
      </c>
      <c r="F554" s="58">
        <v>907.25</v>
      </c>
      <c r="G554" s="73"/>
      <c r="H554" s="73"/>
      <c r="I554" s="60">
        <f t="shared" si="741"/>
        <v>3270.0000000000273</v>
      </c>
      <c r="J554" s="61"/>
      <c r="K554" s="61"/>
      <c r="L554" s="61">
        <f t="shared" si="744"/>
        <v>5.4500000000000455</v>
      </c>
      <c r="M554" s="62">
        <f t="shared" si="745"/>
        <v>3270.0000000000273</v>
      </c>
    </row>
    <row r="555" spans="1:13" s="63" customFormat="1" ht="15.75" customHeight="1">
      <c r="A555" s="57">
        <v>43208</v>
      </c>
      <c r="B555" s="58" t="s">
        <v>394</v>
      </c>
      <c r="C555" s="59">
        <v>250</v>
      </c>
      <c r="D555" s="58" t="s">
        <v>15</v>
      </c>
      <c r="E555" s="58">
        <v>2160.6</v>
      </c>
      <c r="F555" s="58">
        <v>2181.15</v>
      </c>
      <c r="G555" s="73"/>
      <c r="H555" s="73"/>
      <c r="I555" s="60">
        <f t="shared" si="741"/>
        <v>-5137.5000000000455</v>
      </c>
      <c r="J555" s="61"/>
      <c r="K555" s="61"/>
      <c r="L555" s="61">
        <f t="shared" si="744"/>
        <v>-20.550000000000182</v>
      </c>
      <c r="M555" s="62">
        <f t="shared" si="745"/>
        <v>-5137.5000000000455</v>
      </c>
    </row>
    <row r="556" spans="1:13" s="63" customFormat="1" ht="15.75" customHeight="1">
      <c r="A556" s="57">
        <v>43208</v>
      </c>
      <c r="B556" s="58" t="s">
        <v>391</v>
      </c>
      <c r="C556" s="59">
        <v>1700</v>
      </c>
      <c r="D556" s="58" t="s">
        <v>14</v>
      </c>
      <c r="E556" s="58">
        <v>385.95</v>
      </c>
      <c r="F556" s="58">
        <v>388.3</v>
      </c>
      <c r="G556" s="73">
        <v>391.2</v>
      </c>
      <c r="H556" s="73"/>
      <c r="I556" s="60">
        <f t="shared" ref="I556" si="746">(IF(D556="SHORT",E556-F556,IF(D556="LONG",F556-E556)))*C556</f>
        <v>3995.0000000000387</v>
      </c>
      <c r="J556" s="61">
        <f t="shared" ref="J556" si="747">(IF(D556="SHORT",IF(G556="",0,F556-G556),IF(D556="LONG",IF(G556="",0,G556-F556))))*C556</f>
        <v>4929.9999999999618</v>
      </c>
      <c r="K556" s="61"/>
      <c r="L556" s="61">
        <f t="shared" ref="L556" si="748">(J556+I556+K556)/C556</f>
        <v>5.25</v>
      </c>
      <c r="M556" s="62">
        <f t="shared" ref="M556" si="749">L556*C556</f>
        <v>8925</v>
      </c>
    </row>
    <row r="557" spans="1:13" s="63" customFormat="1" ht="15.75" customHeight="1">
      <c r="A557" s="57">
        <v>43207</v>
      </c>
      <c r="B557" s="58" t="s">
        <v>377</v>
      </c>
      <c r="C557" s="59">
        <v>4500</v>
      </c>
      <c r="D557" s="58" t="s">
        <v>15</v>
      </c>
      <c r="E557" s="58">
        <v>128.80000000000001</v>
      </c>
      <c r="F557" s="58">
        <v>128.1</v>
      </c>
      <c r="G557" s="73"/>
      <c r="H557" s="73"/>
      <c r="I557" s="60">
        <f t="shared" ref="I557:I558" si="750">(IF(D557="SHORT",E557-F557,IF(D557="LONG",F557-E557)))*C557</f>
        <v>3150.0000000000769</v>
      </c>
      <c r="J557" s="61"/>
      <c r="K557" s="61"/>
      <c r="L557" s="61">
        <f t="shared" ref="L557:L558" si="751">(J557+I557+K557)/C557</f>
        <v>0.70000000000001705</v>
      </c>
      <c r="M557" s="62">
        <f t="shared" ref="M557:M558" si="752">L557*C557</f>
        <v>3150.0000000000769</v>
      </c>
    </row>
    <row r="558" spans="1:13" s="63" customFormat="1" ht="15.75" customHeight="1">
      <c r="A558" s="57">
        <v>43207</v>
      </c>
      <c r="B558" s="58" t="s">
        <v>390</v>
      </c>
      <c r="C558" s="59">
        <v>2000</v>
      </c>
      <c r="D558" s="58" t="s">
        <v>15</v>
      </c>
      <c r="E558" s="58">
        <v>547.70000000000005</v>
      </c>
      <c r="F558" s="58">
        <v>552.9</v>
      </c>
      <c r="G558" s="73"/>
      <c r="H558" s="73"/>
      <c r="I558" s="60">
        <f t="shared" si="750"/>
        <v>-10399.999999999864</v>
      </c>
      <c r="J558" s="61"/>
      <c r="K558" s="61"/>
      <c r="L558" s="61">
        <f t="shared" si="751"/>
        <v>-5.1999999999999318</v>
      </c>
      <c r="M558" s="62">
        <f t="shared" si="752"/>
        <v>-10399.999999999864</v>
      </c>
    </row>
    <row r="559" spans="1:13" s="63" customFormat="1" ht="15.75" customHeight="1">
      <c r="A559" s="57">
        <v>43206</v>
      </c>
      <c r="B559" s="58" t="s">
        <v>388</v>
      </c>
      <c r="C559" s="59">
        <v>3000</v>
      </c>
      <c r="D559" s="58" t="s">
        <v>14</v>
      </c>
      <c r="E559" s="58">
        <v>296.89999999999998</v>
      </c>
      <c r="F559" s="58">
        <v>298.75</v>
      </c>
      <c r="G559" s="73"/>
      <c r="H559" s="73"/>
      <c r="I559" s="60">
        <f t="shared" ref="I559:I560" si="753">(IF(D559="SHORT",E559-F559,IF(D559="LONG",F559-E559)))*C559</f>
        <v>5550.0000000000682</v>
      </c>
      <c r="J559" s="61"/>
      <c r="K559" s="61"/>
      <c r="L559" s="61">
        <f t="shared" ref="L559:L560" si="754">(J559+I559+K559)/C559</f>
        <v>1.8500000000000227</v>
      </c>
      <c r="M559" s="62">
        <f t="shared" ref="M559:M560" si="755">L559*C559</f>
        <v>5550.0000000000682</v>
      </c>
    </row>
    <row r="560" spans="1:13" s="63" customFormat="1" ht="15.75" customHeight="1">
      <c r="A560" s="57">
        <v>43206</v>
      </c>
      <c r="B560" s="58" t="s">
        <v>377</v>
      </c>
      <c r="C560" s="59">
        <v>4500</v>
      </c>
      <c r="D560" s="58" t="s">
        <v>14</v>
      </c>
      <c r="E560" s="58">
        <v>129</v>
      </c>
      <c r="F560" s="58">
        <v>129.25</v>
      </c>
      <c r="G560" s="73"/>
      <c r="H560" s="73"/>
      <c r="I560" s="60">
        <f t="shared" si="753"/>
        <v>1125</v>
      </c>
      <c r="J560" s="61"/>
      <c r="K560" s="61"/>
      <c r="L560" s="61">
        <f t="shared" si="754"/>
        <v>0.25</v>
      </c>
      <c r="M560" s="62">
        <f t="shared" si="755"/>
        <v>1125</v>
      </c>
    </row>
    <row r="561" spans="1:13" s="32" customFormat="1">
      <c r="A561" s="70">
        <v>43206</v>
      </c>
      <c r="B561" s="71" t="s">
        <v>387</v>
      </c>
      <c r="C561" s="72">
        <v>1000</v>
      </c>
      <c r="D561" s="71" t="s">
        <v>14</v>
      </c>
      <c r="E561" s="71">
        <v>662</v>
      </c>
      <c r="F561" s="71">
        <v>665.9</v>
      </c>
      <c r="G561" s="66">
        <v>671</v>
      </c>
      <c r="H561" s="66">
        <v>676</v>
      </c>
      <c r="I561" s="68">
        <f t="shared" ref="I561:I562" si="756">(IF(D561="SHORT",E561-F561,IF(D561="LONG",F561-E561)))*C561</f>
        <v>3899.9999999999773</v>
      </c>
      <c r="J561" s="67">
        <f t="shared" ref="J561" si="757">(IF(D561="SHORT",IF(G561="",0,F561-G561),IF(D561="LONG",IF(G561="",0,G561-F561))))*C561</f>
        <v>5100.0000000000227</v>
      </c>
      <c r="K561" s="67">
        <f t="shared" ref="K561" si="758">(IF(D561="SHORT",IF(H561="",0,G561-H561),IF(D561="LONG",IF(H561="",0,(H561-G561)))))*C561</f>
        <v>5000</v>
      </c>
      <c r="L561" s="67">
        <f t="shared" ref="L561:L562" si="759">(J561+I561+K561)/C561</f>
        <v>14</v>
      </c>
      <c r="M561" s="69">
        <f t="shared" ref="M561:M562" si="760">L561*C561</f>
        <v>14000</v>
      </c>
    </row>
    <row r="562" spans="1:13" s="63" customFormat="1" ht="15.75" customHeight="1">
      <c r="A562" s="57">
        <v>43203</v>
      </c>
      <c r="B562" s="58" t="s">
        <v>389</v>
      </c>
      <c r="C562" s="59">
        <v>1300</v>
      </c>
      <c r="D562" s="58" t="s">
        <v>14</v>
      </c>
      <c r="E562" s="58">
        <v>576.5</v>
      </c>
      <c r="F562" s="58">
        <v>579.95000000000005</v>
      </c>
      <c r="G562" s="73"/>
      <c r="H562" s="73"/>
      <c r="I562" s="60">
        <f t="shared" si="756"/>
        <v>4485.0000000000591</v>
      </c>
      <c r="J562" s="61"/>
      <c r="K562" s="61"/>
      <c r="L562" s="61">
        <f t="shared" si="759"/>
        <v>3.4500000000000455</v>
      </c>
      <c r="M562" s="62">
        <f t="shared" si="760"/>
        <v>4485.0000000000591</v>
      </c>
    </row>
    <row r="563" spans="1:13" s="63" customFormat="1" ht="15.75" customHeight="1">
      <c r="A563" s="57">
        <v>43203</v>
      </c>
      <c r="B563" s="58" t="s">
        <v>351</v>
      </c>
      <c r="C563" s="59">
        <v>600</v>
      </c>
      <c r="D563" s="58" t="s">
        <v>15</v>
      </c>
      <c r="E563" s="58">
        <v>1140</v>
      </c>
      <c r="F563" s="58">
        <v>1137</v>
      </c>
      <c r="G563" s="73"/>
      <c r="H563" s="73"/>
      <c r="I563" s="60">
        <f t="shared" ref="I563:I565" si="761">(IF(D563="SHORT",E563-F563,IF(D563="LONG",F563-E563)))*C563</f>
        <v>1800</v>
      </c>
      <c r="J563" s="61"/>
      <c r="K563" s="61"/>
      <c r="L563" s="61">
        <f t="shared" ref="L563:L565" si="762">(J563+I563+K563)/C563</f>
        <v>3</v>
      </c>
      <c r="M563" s="62">
        <f t="shared" ref="M563:M565" si="763">L563*C563</f>
        <v>1800</v>
      </c>
    </row>
    <row r="564" spans="1:13" s="63" customFormat="1" ht="15.75" customHeight="1">
      <c r="A564" s="57">
        <v>43203</v>
      </c>
      <c r="B564" s="58" t="s">
        <v>96</v>
      </c>
      <c r="C564" s="59">
        <v>5000</v>
      </c>
      <c r="D564" s="58" t="s">
        <v>14</v>
      </c>
      <c r="E564" s="58">
        <v>211.3</v>
      </c>
      <c r="F564" s="58">
        <v>209.25</v>
      </c>
      <c r="G564" s="73"/>
      <c r="H564" s="73"/>
      <c r="I564" s="60">
        <f t="shared" si="761"/>
        <v>-10250.000000000056</v>
      </c>
      <c r="J564" s="61"/>
      <c r="K564" s="61"/>
      <c r="L564" s="61">
        <f t="shared" si="762"/>
        <v>-2.0500000000000114</v>
      </c>
      <c r="M564" s="62">
        <f t="shared" si="763"/>
        <v>-10250.000000000056</v>
      </c>
    </row>
    <row r="565" spans="1:13" s="63" customFormat="1" ht="15.75" customHeight="1">
      <c r="A565" s="57">
        <v>43203</v>
      </c>
      <c r="B565" s="58" t="s">
        <v>386</v>
      </c>
      <c r="C565" s="59">
        <v>4000</v>
      </c>
      <c r="D565" s="58" t="s">
        <v>14</v>
      </c>
      <c r="E565" s="58">
        <v>100.05</v>
      </c>
      <c r="F565" s="58">
        <v>100.7</v>
      </c>
      <c r="G565" s="73"/>
      <c r="H565" s="73"/>
      <c r="I565" s="60">
        <f t="shared" si="761"/>
        <v>2600.0000000000227</v>
      </c>
      <c r="J565" s="61"/>
      <c r="K565" s="61"/>
      <c r="L565" s="61">
        <f t="shared" si="762"/>
        <v>0.65000000000000568</v>
      </c>
      <c r="M565" s="62">
        <f t="shared" si="763"/>
        <v>2600.0000000000227</v>
      </c>
    </row>
    <row r="566" spans="1:13" s="63" customFormat="1" ht="15.75" customHeight="1">
      <c r="A566" s="57">
        <v>43202</v>
      </c>
      <c r="B566" s="58" t="s">
        <v>371</v>
      </c>
      <c r="C566" s="59">
        <v>3750</v>
      </c>
      <c r="D566" s="58" t="s">
        <v>15</v>
      </c>
      <c r="E566" s="58">
        <v>181.85</v>
      </c>
      <c r="F566" s="58">
        <v>182.9</v>
      </c>
      <c r="G566" s="73"/>
      <c r="H566" s="73"/>
      <c r="I566" s="60">
        <f t="shared" ref="I566:I568" si="764">(IF(D566="SHORT",E566-F566,IF(D566="LONG",F566-E566)))*C566</f>
        <v>-3937.5000000000427</v>
      </c>
      <c r="J566" s="61"/>
      <c r="K566" s="61"/>
      <c r="L566" s="61">
        <f t="shared" ref="L566:L568" si="765">(J566+I566+K566)/C566</f>
        <v>-1.0500000000000114</v>
      </c>
      <c r="M566" s="62">
        <f t="shared" ref="M566:M568" si="766">L566*C566</f>
        <v>-3937.5000000000427</v>
      </c>
    </row>
    <row r="567" spans="1:13" s="63" customFormat="1" ht="15.75" customHeight="1">
      <c r="A567" s="57">
        <v>43202</v>
      </c>
      <c r="B567" s="58" t="s">
        <v>354</v>
      </c>
      <c r="C567" s="59">
        <v>1200</v>
      </c>
      <c r="D567" s="58" t="s">
        <v>14</v>
      </c>
      <c r="E567" s="58">
        <v>623.79999999999995</v>
      </c>
      <c r="F567" s="58">
        <v>627.5</v>
      </c>
      <c r="G567" s="73">
        <v>632.25</v>
      </c>
      <c r="H567" s="73"/>
      <c r="I567" s="60">
        <f t="shared" si="764"/>
        <v>4440.0000000000546</v>
      </c>
      <c r="J567" s="61">
        <f t="shared" ref="J567" si="767">(IF(D567="SHORT",IF(G567="",0,F567-G567),IF(D567="LONG",IF(G567="",0,G567-F567))))*C567</f>
        <v>5700</v>
      </c>
      <c r="K567" s="61"/>
      <c r="L567" s="61">
        <f t="shared" si="765"/>
        <v>8.4500000000000455</v>
      </c>
      <c r="M567" s="62">
        <f t="shared" si="766"/>
        <v>10140.000000000055</v>
      </c>
    </row>
    <row r="568" spans="1:13" s="63" customFormat="1" ht="15.75" customHeight="1">
      <c r="A568" s="57">
        <v>43202</v>
      </c>
      <c r="B568" s="58" t="s">
        <v>385</v>
      </c>
      <c r="C568" s="59">
        <v>6000</v>
      </c>
      <c r="D568" s="58" t="s">
        <v>14</v>
      </c>
      <c r="E568" s="58">
        <v>121.7</v>
      </c>
      <c r="F568" s="58">
        <v>122.45</v>
      </c>
      <c r="G568" s="73"/>
      <c r="H568" s="73"/>
      <c r="I568" s="60">
        <f t="shared" si="764"/>
        <v>4500</v>
      </c>
      <c r="J568" s="61"/>
      <c r="K568" s="61"/>
      <c r="L568" s="61">
        <f t="shared" si="765"/>
        <v>0.75</v>
      </c>
      <c r="M568" s="62">
        <f t="shared" si="766"/>
        <v>4500</v>
      </c>
    </row>
    <row r="569" spans="1:13" s="63" customFormat="1">
      <c r="A569" s="57">
        <v>43201</v>
      </c>
      <c r="B569" s="58" t="s">
        <v>384</v>
      </c>
      <c r="C569" s="59">
        <v>500</v>
      </c>
      <c r="D569" s="58" t="s">
        <v>15</v>
      </c>
      <c r="E569" s="58">
        <v>1385.5</v>
      </c>
      <c r="F569" s="58">
        <v>1379</v>
      </c>
      <c r="G569" s="73"/>
      <c r="H569" s="73"/>
      <c r="I569" s="60">
        <f t="shared" ref="I569:I571" si="768">(IF(D569="SHORT",E569-F569,IF(D569="LONG",F569-E569)))*C569</f>
        <v>3250</v>
      </c>
      <c r="J569" s="61"/>
      <c r="K569" s="61"/>
      <c r="L569" s="61">
        <f t="shared" ref="L569:L571" si="769">(J569+I569+K569)/C569</f>
        <v>6.5</v>
      </c>
      <c r="M569" s="62">
        <f t="shared" ref="M569:M571" si="770">L569*C569</f>
        <v>3250</v>
      </c>
    </row>
    <row r="570" spans="1:13" s="63" customFormat="1" ht="15.75" customHeight="1">
      <c r="A570" s="57">
        <v>43201</v>
      </c>
      <c r="B570" s="58" t="s">
        <v>383</v>
      </c>
      <c r="C570" s="59">
        <v>2500</v>
      </c>
      <c r="D570" s="58" t="s">
        <v>14</v>
      </c>
      <c r="E570" s="58">
        <v>340.45</v>
      </c>
      <c r="F570" s="58">
        <v>342.5</v>
      </c>
      <c r="G570" s="73">
        <v>345.1</v>
      </c>
      <c r="H570" s="73"/>
      <c r="I570" s="60">
        <f t="shared" si="768"/>
        <v>5125.0000000000282</v>
      </c>
      <c r="J570" s="61">
        <f t="shared" ref="J570:J571" si="771">(IF(D570="SHORT",IF(G570="",0,F570-G570),IF(D570="LONG",IF(G570="",0,G570-F570))))*C570</f>
        <v>6500.0000000000564</v>
      </c>
      <c r="K570" s="61"/>
      <c r="L570" s="61">
        <f t="shared" si="769"/>
        <v>4.6500000000000332</v>
      </c>
      <c r="M570" s="62">
        <f t="shared" si="770"/>
        <v>11625.000000000084</v>
      </c>
    </row>
    <row r="571" spans="1:13" s="63" customFormat="1">
      <c r="A571" s="57">
        <v>43200</v>
      </c>
      <c r="B571" s="58" t="s">
        <v>353</v>
      </c>
      <c r="C571" s="59">
        <v>1500</v>
      </c>
      <c r="D571" s="58" t="s">
        <v>14</v>
      </c>
      <c r="E571" s="58">
        <v>964.6</v>
      </c>
      <c r="F571" s="58">
        <v>971.35</v>
      </c>
      <c r="G571" s="73">
        <v>980.6</v>
      </c>
      <c r="H571" s="73"/>
      <c r="I571" s="60">
        <f t="shared" si="768"/>
        <v>10125</v>
      </c>
      <c r="J571" s="61">
        <f t="shared" si="771"/>
        <v>13875</v>
      </c>
      <c r="K571" s="61"/>
      <c r="L571" s="61">
        <f t="shared" si="769"/>
        <v>16</v>
      </c>
      <c r="M571" s="62">
        <f t="shared" si="770"/>
        <v>24000</v>
      </c>
    </row>
    <row r="572" spans="1:13" s="63" customFormat="1">
      <c r="A572" s="57">
        <v>43200</v>
      </c>
      <c r="B572" s="58" t="s">
        <v>382</v>
      </c>
      <c r="C572" s="59">
        <v>12000</v>
      </c>
      <c r="D572" s="58" t="s">
        <v>15</v>
      </c>
      <c r="E572" s="58">
        <v>81</v>
      </c>
      <c r="F572" s="58">
        <v>81.8</v>
      </c>
      <c r="G572" s="73"/>
      <c r="H572" s="73"/>
      <c r="I572" s="60">
        <f t="shared" ref="I572:I573" si="772">(IF(D572="SHORT",E572-F572,IF(D572="LONG",F572-E572)))*C572</f>
        <v>-9599.9999999999654</v>
      </c>
      <c r="J572" s="61"/>
      <c r="K572" s="61"/>
      <c r="L572" s="61">
        <f t="shared" ref="L572:L573" si="773">(J572+I572+K572)/C572</f>
        <v>-0.79999999999999716</v>
      </c>
      <c r="M572" s="62">
        <f t="shared" ref="M572:M573" si="774">L572*C572</f>
        <v>-9599.9999999999654</v>
      </c>
    </row>
    <row r="573" spans="1:13" s="63" customFormat="1">
      <c r="A573" s="57">
        <v>43200</v>
      </c>
      <c r="B573" s="58" t="s">
        <v>353</v>
      </c>
      <c r="C573" s="59">
        <v>1500</v>
      </c>
      <c r="D573" s="58" t="s">
        <v>14</v>
      </c>
      <c r="E573" s="58">
        <v>966</v>
      </c>
      <c r="F573" s="58">
        <v>958.6</v>
      </c>
      <c r="G573" s="73"/>
      <c r="H573" s="73"/>
      <c r="I573" s="60">
        <f t="shared" si="772"/>
        <v>-11099.999999999965</v>
      </c>
      <c r="J573" s="61"/>
      <c r="K573" s="61"/>
      <c r="L573" s="61">
        <f t="shared" si="773"/>
        <v>-7.3999999999999773</v>
      </c>
      <c r="M573" s="62">
        <f t="shared" si="774"/>
        <v>-11099.999999999965</v>
      </c>
    </row>
    <row r="574" spans="1:13" s="63" customFormat="1">
      <c r="A574" s="57">
        <v>43199</v>
      </c>
      <c r="B574" s="58" t="s">
        <v>359</v>
      </c>
      <c r="C574" s="59">
        <v>700</v>
      </c>
      <c r="D574" s="58" t="s">
        <v>14</v>
      </c>
      <c r="E574" s="58">
        <v>958.2</v>
      </c>
      <c r="F574" s="58">
        <v>957</v>
      </c>
      <c r="G574" s="73"/>
      <c r="H574" s="73"/>
      <c r="I574" s="60">
        <f t="shared" ref="I574:I577" si="775">(IF(D574="SHORT",E574-F574,IF(D574="LONG",F574-E574)))*C574</f>
        <v>-840.00000000003183</v>
      </c>
      <c r="J574" s="61"/>
      <c r="K574" s="61"/>
      <c r="L574" s="61">
        <f t="shared" ref="L574:L577" si="776">(J574+I574+K574)/C574</f>
        <v>-1.2000000000000455</v>
      </c>
      <c r="M574" s="62">
        <f t="shared" ref="M574:M577" si="777">L574*C574</f>
        <v>-840.00000000003183</v>
      </c>
    </row>
    <row r="575" spans="1:13" s="63" customFormat="1">
      <c r="A575" s="57">
        <v>43199</v>
      </c>
      <c r="B575" s="58" t="s">
        <v>381</v>
      </c>
      <c r="C575" s="59">
        <v>7000</v>
      </c>
      <c r="D575" s="58" t="s">
        <v>15</v>
      </c>
      <c r="E575" s="58">
        <v>146.80000000000001</v>
      </c>
      <c r="F575" s="58">
        <v>146.69999999999999</v>
      </c>
      <c r="G575" s="73"/>
      <c r="H575" s="73"/>
      <c r="I575" s="60">
        <f t="shared" si="775"/>
        <v>700.00000000015916</v>
      </c>
      <c r="J575" s="61"/>
      <c r="K575" s="61"/>
      <c r="L575" s="61">
        <f t="shared" si="776"/>
        <v>0.10000000000002274</v>
      </c>
      <c r="M575" s="62">
        <f t="shared" si="777"/>
        <v>700.00000000015916</v>
      </c>
    </row>
    <row r="576" spans="1:13" s="63" customFormat="1">
      <c r="A576" s="57">
        <v>43199</v>
      </c>
      <c r="B576" s="58" t="s">
        <v>380</v>
      </c>
      <c r="C576" s="59">
        <v>1250</v>
      </c>
      <c r="D576" s="58" t="s">
        <v>15</v>
      </c>
      <c r="E576" s="58">
        <v>455</v>
      </c>
      <c r="F576" s="58">
        <v>452.3</v>
      </c>
      <c r="G576" s="73">
        <v>448.85</v>
      </c>
      <c r="H576" s="73"/>
      <c r="I576" s="60">
        <f t="shared" si="775"/>
        <v>3374.9999999999859</v>
      </c>
      <c r="J576" s="61">
        <f t="shared" ref="J576" si="778">(IF(D576="SHORT",IF(G576="",0,F576-G576),IF(D576="LONG",IF(G576="",0,G576-F576))))*C576</f>
        <v>4312.4999999999854</v>
      </c>
      <c r="K576" s="61"/>
      <c r="L576" s="61">
        <f t="shared" si="776"/>
        <v>6.1499999999999764</v>
      </c>
      <c r="M576" s="62">
        <f t="shared" si="777"/>
        <v>7687.4999999999709</v>
      </c>
    </row>
    <row r="577" spans="1:13" s="63" customFormat="1">
      <c r="A577" s="57">
        <v>43199</v>
      </c>
      <c r="B577" s="58" t="s">
        <v>373</v>
      </c>
      <c r="C577" s="59">
        <v>250</v>
      </c>
      <c r="D577" s="58" t="s">
        <v>14</v>
      </c>
      <c r="E577" s="58">
        <v>2810.25</v>
      </c>
      <c r="F577" s="58">
        <v>2783.55</v>
      </c>
      <c r="G577" s="73"/>
      <c r="H577" s="73"/>
      <c r="I577" s="60">
        <f t="shared" si="775"/>
        <v>-6674.9999999999545</v>
      </c>
      <c r="J577" s="61"/>
      <c r="K577" s="61"/>
      <c r="L577" s="61">
        <f t="shared" si="776"/>
        <v>-26.699999999999818</v>
      </c>
      <c r="M577" s="62">
        <f t="shared" si="777"/>
        <v>-6674.9999999999545</v>
      </c>
    </row>
    <row r="578" spans="1:13" s="63" customFormat="1">
      <c r="A578" s="57">
        <v>43195</v>
      </c>
      <c r="B578" s="58" t="s">
        <v>356</v>
      </c>
      <c r="C578" s="59">
        <v>3000</v>
      </c>
      <c r="D578" s="58" t="s">
        <v>14</v>
      </c>
      <c r="E578" s="58">
        <v>306.39999999999998</v>
      </c>
      <c r="F578" s="58">
        <v>308.2</v>
      </c>
      <c r="G578" s="73">
        <v>310.55</v>
      </c>
      <c r="H578" s="73"/>
      <c r="I578" s="60">
        <f t="shared" ref="I578" si="779">(IF(D578="SHORT",E578-F578,IF(D578="LONG",F578-E578)))*C578</f>
        <v>5400.0000000000346</v>
      </c>
      <c r="J578" s="61">
        <f t="shared" ref="J578" si="780">(IF(D578="SHORT",IF(G578="",0,F578-G578),IF(D578="LONG",IF(G578="",0,G578-F578))))*C578</f>
        <v>7050.0000000000682</v>
      </c>
      <c r="K578" s="61"/>
      <c r="L578" s="61">
        <f t="shared" ref="L578" si="781">(J578+I578+K578)/C578</f>
        <v>4.1500000000000341</v>
      </c>
      <c r="M578" s="62">
        <f t="shared" ref="M578" si="782">L578*C578</f>
        <v>12450.000000000102</v>
      </c>
    </row>
    <row r="579" spans="1:13" s="32" customFormat="1">
      <c r="A579" s="70">
        <v>43195</v>
      </c>
      <c r="B579" s="71" t="s">
        <v>379</v>
      </c>
      <c r="C579" s="72">
        <v>1250</v>
      </c>
      <c r="D579" s="71" t="s">
        <v>14</v>
      </c>
      <c r="E579" s="71">
        <v>480.5</v>
      </c>
      <c r="F579" s="71">
        <v>483.35</v>
      </c>
      <c r="G579" s="66">
        <v>487</v>
      </c>
      <c r="H579" s="66">
        <v>490.7</v>
      </c>
      <c r="I579" s="68">
        <f t="shared" ref="I579" si="783">(IF(D579="SHORT",E579-F579,IF(D579="LONG",F579-E579)))*C579</f>
        <v>3562.5000000000282</v>
      </c>
      <c r="J579" s="67">
        <f t="shared" ref="J579" si="784">(IF(D579="SHORT",IF(G579="",0,F579-G579),IF(D579="LONG",IF(G579="",0,G579-F579))))*C579</f>
        <v>4562.4999999999718</v>
      </c>
      <c r="K579" s="67">
        <f t="shared" ref="K579" si="785">(IF(D579="SHORT",IF(H579="",0,G579-H579),IF(D579="LONG",IF(H579="",0,(H579-G579)))))*C579</f>
        <v>4624.9999999999854</v>
      </c>
      <c r="L579" s="67">
        <f t="shared" ref="L579" si="786">(J579+I579+K579)/C579</f>
        <v>10.199999999999989</v>
      </c>
      <c r="M579" s="69">
        <f t="shared" ref="M579" si="787">L579*C579</f>
        <v>12749.999999999985</v>
      </c>
    </row>
    <row r="580" spans="1:13" s="63" customFormat="1">
      <c r="A580" s="57">
        <v>43194</v>
      </c>
      <c r="B580" s="58" t="s">
        <v>378</v>
      </c>
      <c r="C580" s="59">
        <v>2000</v>
      </c>
      <c r="D580" s="58" t="s">
        <v>14</v>
      </c>
      <c r="E580" s="58">
        <v>313.55</v>
      </c>
      <c r="F580" s="58">
        <v>310.60000000000002</v>
      </c>
      <c r="G580" s="73"/>
      <c r="H580" s="73"/>
      <c r="I580" s="60">
        <f t="shared" ref="I580" si="788">(IF(D580="SHORT",E580-F580,IF(D580="LONG",F580-E580)))*C580</f>
        <v>-5899.9999999999773</v>
      </c>
      <c r="J580" s="61"/>
      <c r="K580" s="61"/>
      <c r="L580" s="61">
        <f t="shared" ref="L580" si="789">(J580+I580+K580)/C580</f>
        <v>-2.9499999999999886</v>
      </c>
      <c r="M580" s="62">
        <f t="shared" ref="M580" si="790">L580*C580</f>
        <v>-5899.9999999999773</v>
      </c>
    </row>
    <row r="581" spans="1:13" s="32" customFormat="1">
      <c r="A581" s="70">
        <v>43194</v>
      </c>
      <c r="B581" s="71" t="s">
        <v>351</v>
      </c>
      <c r="C581" s="72">
        <v>600</v>
      </c>
      <c r="D581" s="71" t="s">
        <v>15</v>
      </c>
      <c r="E581" s="71">
        <v>1129.0999999999999</v>
      </c>
      <c r="F581" s="71">
        <v>1122.9000000000001</v>
      </c>
      <c r="G581" s="66">
        <v>1114.45</v>
      </c>
      <c r="H581" s="66">
        <v>1106.0999999999999</v>
      </c>
      <c r="I581" s="68">
        <f t="shared" ref="I581" si="791">(IF(D581="SHORT",E581-F581,IF(D581="LONG",F581-E581)))*C581</f>
        <v>3719.9999999998909</v>
      </c>
      <c r="J581" s="67">
        <f t="shared" ref="J581" si="792">(IF(D581="SHORT",IF(G581="",0,F581-G581),IF(D581="LONG",IF(G581="",0,G581-F581))))*C581</f>
        <v>5070.0000000000273</v>
      </c>
      <c r="K581" s="67">
        <f t="shared" ref="K581" si="793">(IF(D581="SHORT",IF(H581="",0,G581-H581),IF(D581="LONG",IF(H581="",0,(H581-G581)))))*C581</f>
        <v>5010.0000000000819</v>
      </c>
      <c r="L581" s="67">
        <f t="shared" ref="L581" si="794">(J581+I581+K581)/C581</f>
        <v>23</v>
      </c>
      <c r="M581" s="69">
        <f t="shared" ref="M581" si="795">L581*C581</f>
        <v>13800</v>
      </c>
    </row>
    <row r="582" spans="1:13" s="32" customFormat="1">
      <c r="A582" s="70">
        <v>43194</v>
      </c>
      <c r="B582" s="71" t="s">
        <v>377</v>
      </c>
      <c r="C582" s="72">
        <v>4500</v>
      </c>
      <c r="D582" s="71" t="s">
        <v>15</v>
      </c>
      <c r="E582" s="71">
        <v>124.6</v>
      </c>
      <c r="F582" s="71">
        <v>123.85</v>
      </c>
      <c r="G582" s="66">
        <v>122.9</v>
      </c>
      <c r="H582" s="66">
        <v>121.95</v>
      </c>
      <c r="I582" s="68">
        <f t="shared" ref="I582" si="796">(IF(D582="SHORT",E582-F582,IF(D582="LONG",F582-E582)))*C582</f>
        <v>3375</v>
      </c>
      <c r="J582" s="67">
        <f t="shared" ref="J582" si="797">(IF(D582="SHORT",IF(G582="",0,F582-G582),IF(D582="LONG",IF(G582="",0,G582-F582))))*C582</f>
        <v>4274.9999999999491</v>
      </c>
      <c r="K582" s="67">
        <f t="shared" ref="K582" si="798">(IF(D582="SHORT",IF(H582="",0,G582-H582),IF(D582="LONG",IF(H582="",0,(H582-G582)))))*C582</f>
        <v>4275.0000000000127</v>
      </c>
      <c r="L582" s="67">
        <f t="shared" ref="L582" si="799">(J582+I582+K582)/C582</f>
        <v>2.6499999999999915</v>
      </c>
      <c r="M582" s="69">
        <f t="shared" ref="M582" si="800">L582*C582</f>
        <v>11924.999999999962</v>
      </c>
    </row>
    <row r="583" spans="1:13" s="63" customFormat="1">
      <c r="A583" s="57">
        <v>43193</v>
      </c>
      <c r="B583" s="58" t="s">
        <v>376</v>
      </c>
      <c r="C583" s="59">
        <v>3500</v>
      </c>
      <c r="D583" s="58" t="s">
        <v>14</v>
      </c>
      <c r="E583" s="58">
        <v>162.65</v>
      </c>
      <c r="F583" s="58">
        <v>163.6</v>
      </c>
      <c r="G583" s="73">
        <v>164.85</v>
      </c>
      <c r="H583" s="73"/>
      <c r="I583" s="60">
        <f t="shared" ref="I583" si="801">(IF(D583="SHORT",E583-F583,IF(D583="LONG",F583-E583)))*C583</f>
        <v>3324.99999999996</v>
      </c>
      <c r="J583" s="61">
        <f t="shared" ref="J583" si="802">(IF(D583="SHORT",IF(G583="",0,F583-G583),IF(D583="LONG",IF(G583="",0,G583-F583))))*C583</f>
        <v>4375</v>
      </c>
      <c r="K583" s="61"/>
      <c r="L583" s="61">
        <f t="shared" ref="L583" si="803">(J583+I583+K583)/C583</f>
        <v>2.1999999999999886</v>
      </c>
      <c r="M583" s="62">
        <f t="shared" ref="M583" si="804">L583*C583</f>
        <v>7699.99999999996</v>
      </c>
    </row>
    <row r="584" spans="1:13" s="32" customFormat="1">
      <c r="A584" s="70">
        <v>43193</v>
      </c>
      <c r="B584" s="71" t="s">
        <v>375</v>
      </c>
      <c r="C584" s="72">
        <v>5000</v>
      </c>
      <c r="D584" s="71" t="s">
        <v>14</v>
      </c>
      <c r="E584" s="71">
        <v>76.900000000000006</v>
      </c>
      <c r="F584" s="71">
        <v>77.349999999999994</v>
      </c>
      <c r="G584" s="66">
        <v>77.95</v>
      </c>
      <c r="H584" s="66">
        <v>78.55</v>
      </c>
      <c r="I584" s="68">
        <f t="shared" ref="I584" si="805">(IF(D584="SHORT",E584-F584,IF(D584="LONG",F584-E584)))*C584</f>
        <v>2249.9999999999432</v>
      </c>
      <c r="J584" s="67">
        <f t="shared" ref="J584" si="806">(IF(D584="SHORT",IF(G584="",0,F584-G584),IF(D584="LONG",IF(G584="",0,G584-F584))))*C584</f>
        <v>3000.0000000000427</v>
      </c>
      <c r="K584" s="67">
        <f t="shared" ref="K584" si="807">(IF(D584="SHORT",IF(H584="",0,G584-H584),IF(D584="LONG",IF(H584="",0,(H584-G584)))))*C584</f>
        <v>2999.9999999999718</v>
      </c>
      <c r="L584" s="67">
        <f t="shared" ref="L584" si="808">(J584+I584+K584)/C584</f>
        <v>1.6499999999999913</v>
      </c>
      <c r="M584" s="69">
        <f t="shared" ref="M584" si="809">L584*C584</f>
        <v>8249.9999999999563</v>
      </c>
    </row>
    <row r="585" spans="1:13" ht="15.75">
      <c r="A585" s="74"/>
      <c r="B585" s="75"/>
      <c r="C585" s="75"/>
      <c r="D585" s="75"/>
      <c r="E585" s="75"/>
      <c r="F585" s="75"/>
      <c r="G585" s="75"/>
      <c r="H585" s="75"/>
      <c r="I585" s="76"/>
      <c r="J585" s="77"/>
      <c r="K585" s="78"/>
      <c r="L585" s="79"/>
      <c r="M585" s="75"/>
    </row>
    <row r="586" spans="1:13" s="32" customFormat="1">
      <c r="A586" s="70">
        <v>43187</v>
      </c>
      <c r="B586" s="71" t="s">
        <v>366</v>
      </c>
      <c r="C586" s="72">
        <v>400</v>
      </c>
      <c r="D586" s="71" t="s">
        <v>15</v>
      </c>
      <c r="E586" s="71">
        <v>1251</v>
      </c>
      <c r="F586" s="71">
        <v>1244.75</v>
      </c>
      <c r="G586" s="66">
        <v>1235.4000000000001</v>
      </c>
      <c r="H586" s="66">
        <v>1226.0999999999999</v>
      </c>
      <c r="I586" s="68">
        <f t="shared" ref="I586:I588" si="810">(IF(D586="SHORT",E586-F586,IF(D586="LONG",F586-E586)))*C586</f>
        <v>2500</v>
      </c>
      <c r="J586" s="67">
        <f t="shared" ref="J586" si="811">(IF(D586="SHORT",IF(G586="",0,F586-G586),IF(D586="LONG",IF(G586="",0,G586-F586))))*C586</f>
        <v>3739.9999999999636</v>
      </c>
      <c r="K586" s="67">
        <f t="shared" ref="K586" si="812">(IF(D586="SHORT",IF(H586="",0,G586-H586),IF(D586="LONG",IF(H586="",0,(H586-G586)))))*C586</f>
        <v>3720.0000000000728</v>
      </c>
      <c r="L586" s="67">
        <f t="shared" ref="L586:L588" si="813">(J586+I586+K586)/C586</f>
        <v>24.900000000000091</v>
      </c>
      <c r="M586" s="69">
        <f t="shared" ref="M586:M588" si="814">L586*C586</f>
        <v>9960.0000000000364</v>
      </c>
    </row>
    <row r="587" spans="1:13" s="63" customFormat="1">
      <c r="A587" s="57">
        <v>43187</v>
      </c>
      <c r="B587" s="58" t="s">
        <v>374</v>
      </c>
      <c r="C587" s="59">
        <v>1600</v>
      </c>
      <c r="D587" s="58" t="s">
        <v>15</v>
      </c>
      <c r="E587" s="58">
        <v>266.5</v>
      </c>
      <c r="F587" s="58">
        <v>269.05</v>
      </c>
      <c r="G587" s="58"/>
      <c r="H587" s="58"/>
      <c r="I587" s="60">
        <f t="shared" si="810"/>
        <v>-4080.0000000000182</v>
      </c>
      <c r="J587" s="61"/>
      <c r="K587" s="61"/>
      <c r="L587" s="61">
        <f t="shared" si="813"/>
        <v>-2.5500000000000114</v>
      </c>
      <c r="M587" s="62">
        <f t="shared" si="814"/>
        <v>-4080.0000000000182</v>
      </c>
    </row>
    <row r="588" spans="1:13" s="63" customFormat="1">
      <c r="A588" s="57">
        <v>43187</v>
      </c>
      <c r="B588" s="58" t="s">
        <v>373</v>
      </c>
      <c r="C588" s="59">
        <v>250</v>
      </c>
      <c r="D588" s="58" t="s">
        <v>14</v>
      </c>
      <c r="E588" s="58">
        <v>2787.05</v>
      </c>
      <c r="F588" s="58">
        <v>2760.55</v>
      </c>
      <c r="G588" s="58"/>
      <c r="H588" s="58"/>
      <c r="I588" s="60">
        <f t="shared" si="810"/>
        <v>-6625</v>
      </c>
      <c r="J588" s="61"/>
      <c r="K588" s="61"/>
      <c r="L588" s="61">
        <f t="shared" si="813"/>
        <v>-26.5</v>
      </c>
      <c r="M588" s="62">
        <f t="shared" si="814"/>
        <v>-6625</v>
      </c>
    </row>
    <row r="589" spans="1:13" s="63" customFormat="1">
      <c r="A589" s="57">
        <v>43186</v>
      </c>
      <c r="B589" s="58" t="s">
        <v>372</v>
      </c>
      <c r="C589" s="59">
        <v>300</v>
      </c>
      <c r="D589" s="58" t="s">
        <v>14</v>
      </c>
      <c r="E589" s="58">
        <v>1773.5</v>
      </c>
      <c r="F589" s="58">
        <v>1783.25</v>
      </c>
      <c r="G589" s="58"/>
      <c r="H589" s="58"/>
      <c r="I589" s="60">
        <f t="shared" ref="I589:I591" si="815">(IF(D589="SHORT",E589-F589,IF(D589="LONG",F589-E589)))*C589</f>
        <v>2925</v>
      </c>
      <c r="J589" s="61"/>
      <c r="K589" s="61"/>
      <c r="L589" s="61">
        <f t="shared" ref="L589:L591" si="816">(J589+I589+K589)/C589</f>
        <v>9.75</v>
      </c>
      <c r="M589" s="62">
        <f t="shared" ref="M589:M591" si="817">L589*C589</f>
        <v>2925</v>
      </c>
    </row>
    <row r="590" spans="1:13" s="63" customFormat="1">
      <c r="A590" s="57">
        <v>43186</v>
      </c>
      <c r="B590" s="58" t="s">
        <v>371</v>
      </c>
      <c r="C590" s="59">
        <v>3750</v>
      </c>
      <c r="D590" s="58" t="s">
        <v>15</v>
      </c>
      <c r="E590" s="58">
        <v>178.5</v>
      </c>
      <c r="F590" s="58">
        <v>177.4</v>
      </c>
      <c r="G590" s="58"/>
      <c r="H590" s="58"/>
      <c r="I590" s="60">
        <f t="shared" si="815"/>
        <v>4124.9999999999791</v>
      </c>
      <c r="J590" s="61"/>
      <c r="K590" s="61"/>
      <c r="L590" s="61">
        <f t="shared" si="816"/>
        <v>1.0999999999999943</v>
      </c>
      <c r="M590" s="62">
        <f t="shared" si="817"/>
        <v>4124.9999999999791</v>
      </c>
    </row>
    <row r="591" spans="1:13" s="63" customFormat="1">
      <c r="A591" s="57">
        <v>43186</v>
      </c>
      <c r="B591" s="58" t="s">
        <v>168</v>
      </c>
      <c r="C591" s="59">
        <v>4950</v>
      </c>
      <c r="D591" s="58" t="s">
        <v>14</v>
      </c>
      <c r="E591" s="58">
        <v>143.44999999999999</v>
      </c>
      <c r="F591" s="58">
        <v>143.80000000000001</v>
      </c>
      <c r="G591" s="58"/>
      <c r="H591" s="58"/>
      <c r="I591" s="60">
        <f t="shared" si="815"/>
        <v>1732.5000000001125</v>
      </c>
      <c r="J591" s="61"/>
      <c r="K591" s="61"/>
      <c r="L591" s="61">
        <f t="shared" si="816"/>
        <v>0.35000000000002274</v>
      </c>
      <c r="M591" s="62">
        <f t="shared" si="817"/>
        <v>1732.5000000001125</v>
      </c>
    </row>
    <row r="592" spans="1:13" s="63" customFormat="1">
      <c r="A592" s="57">
        <v>43185</v>
      </c>
      <c r="B592" s="58" t="s">
        <v>370</v>
      </c>
      <c r="C592" s="59">
        <v>400</v>
      </c>
      <c r="D592" s="58" t="s">
        <v>15</v>
      </c>
      <c r="E592" s="58">
        <v>1204.3</v>
      </c>
      <c r="F592" s="58">
        <v>1219</v>
      </c>
      <c r="G592" s="58"/>
      <c r="H592" s="58"/>
      <c r="I592" s="60">
        <f t="shared" ref="I592" si="818">(IF(D592="SHORT",E592-F592,IF(D592="LONG",F592-E592)))*C592</f>
        <v>-5880.0000000000182</v>
      </c>
      <c r="J592" s="61"/>
      <c r="K592" s="61"/>
      <c r="L592" s="61">
        <f t="shared" ref="L592" si="819">(J592+I592+K592)/C592</f>
        <v>-14.700000000000045</v>
      </c>
      <c r="M592" s="62">
        <f t="shared" ref="M592" si="820">L592*C592</f>
        <v>-5880.0000000000182</v>
      </c>
    </row>
    <row r="593" spans="1:13" s="63" customFormat="1">
      <c r="A593" s="57">
        <v>43185</v>
      </c>
      <c r="B593" s="58" t="s">
        <v>360</v>
      </c>
      <c r="C593" s="59">
        <v>1200</v>
      </c>
      <c r="D593" s="58" t="s">
        <v>14</v>
      </c>
      <c r="E593" s="58">
        <v>624.4</v>
      </c>
      <c r="F593" s="58">
        <v>628.1</v>
      </c>
      <c r="G593" s="58"/>
      <c r="H593" s="58"/>
      <c r="I593" s="60">
        <f t="shared" ref="I593" si="821">(IF(D593="SHORT",E593-F593,IF(D593="LONG",F593-E593)))*C593</f>
        <v>4440.0000000000546</v>
      </c>
      <c r="J593" s="61"/>
      <c r="K593" s="61"/>
      <c r="L593" s="61">
        <f t="shared" ref="L593" si="822">(J593+I593+K593)/C593</f>
        <v>3.7000000000000455</v>
      </c>
      <c r="M593" s="62">
        <f t="shared" ref="M593" si="823">L593*C593</f>
        <v>4440.0000000000546</v>
      </c>
    </row>
    <row r="594" spans="1:13" s="32" customFormat="1">
      <c r="A594" s="70">
        <v>43185</v>
      </c>
      <c r="B594" s="71" t="s">
        <v>353</v>
      </c>
      <c r="C594" s="72">
        <v>1500</v>
      </c>
      <c r="D594" s="71" t="s">
        <v>14</v>
      </c>
      <c r="E594" s="71">
        <v>913.45</v>
      </c>
      <c r="F594" s="71">
        <v>918.45</v>
      </c>
      <c r="G594" s="66">
        <v>925.4</v>
      </c>
      <c r="H594" s="66">
        <v>932.3</v>
      </c>
      <c r="I594" s="68">
        <f t="shared" ref="I594" si="824">(IF(D594="SHORT",E594-F594,IF(D594="LONG",F594-E594)))*C594</f>
        <v>7500</v>
      </c>
      <c r="J594" s="67">
        <f t="shared" ref="J594" si="825">(IF(D594="SHORT",IF(G594="",0,F594-G594),IF(D594="LONG",IF(G594="",0,G594-F594))))*C594</f>
        <v>10424.999999999898</v>
      </c>
      <c r="K594" s="67">
        <f t="shared" ref="K594" si="826">(IF(D594="SHORT",IF(H594="",0,G594-H594),IF(D594="LONG",IF(H594="",0,(H594-G594)))))*C594</f>
        <v>10349.999999999965</v>
      </c>
      <c r="L594" s="67">
        <f t="shared" ref="L594" si="827">(J594+I594+K594)/C594</f>
        <v>18.849999999999909</v>
      </c>
      <c r="M594" s="69">
        <f t="shared" ref="M594" si="828">L594*C594</f>
        <v>28274.999999999862</v>
      </c>
    </row>
    <row r="595" spans="1:13" s="63" customFormat="1">
      <c r="A595" s="57">
        <v>43182</v>
      </c>
      <c r="B595" s="58" t="s">
        <v>360</v>
      </c>
      <c r="C595" s="59">
        <v>1200</v>
      </c>
      <c r="D595" s="58" t="s">
        <v>15</v>
      </c>
      <c r="E595" s="58">
        <v>619.15</v>
      </c>
      <c r="F595" s="58">
        <v>615.75</v>
      </c>
      <c r="G595" s="58"/>
      <c r="H595" s="58"/>
      <c r="I595" s="60">
        <f t="shared" ref="I595" si="829">(IF(D595="SHORT",E595-F595,IF(D595="LONG",F595-E595)))*C595</f>
        <v>4079.9999999999727</v>
      </c>
      <c r="J595" s="61"/>
      <c r="K595" s="61"/>
      <c r="L595" s="61">
        <f t="shared" ref="L595" si="830">(J595+I595+K595)/C595</f>
        <v>3.3999999999999773</v>
      </c>
      <c r="M595" s="62">
        <f t="shared" ref="M595" si="831">L595*C595</f>
        <v>4079.9999999999727</v>
      </c>
    </row>
    <row r="596" spans="1:13" s="32" customFormat="1">
      <c r="A596" s="70">
        <v>43182</v>
      </c>
      <c r="B596" s="71" t="s">
        <v>359</v>
      </c>
      <c r="C596" s="72">
        <v>700</v>
      </c>
      <c r="D596" s="71" t="s">
        <v>14</v>
      </c>
      <c r="E596" s="71">
        <v>937.1</v>
      </c>
      <c r="F596" s="71">
        <v>942.2</v>
      </c>
      <c r="G596" s="66">
        <v>948.8</v>
      </c>
      <c r="H596" s="66">
        <v>955.45</v>
      </c>
      <c r="I596" s="68">
        <f t="shared" ref="I596" si="832">(IF(D596="SHORT",E596-F596,IF(D596="LONG",F596-E596)))*C596</f>
        <v>3570.0000000000159</v>
      </c>
      <c r="J596" s="67">
        <f t="shared" ref="J596" si="833">(IF(D596="SHORT",IF(G596="",0,F596-G596),IF(D596="LONG",IF(G596="",0,G596-F596))))*C596</f>
        <v>4619.9999999999363</v>
      </c>
      <c r="K596" s="67">
        <f t="shared" ref="K596" si="834">(IF(D596="SHORT",IF(H596="",0,G596-H596),IF(D596="LONG",IF(H596="",0,(H596-G596)))))*C596</f>
        <v>4655.0000000000637</v>
      </c>
      <c r="L596" s="67">
        <f t="shared" ref="L596" si="835">(J596+I596+K596)/C596</f>
        <v>18.350000000000023</v>
      </c>
      <c r="M596" s="69">
        <f t="shared" ref="M596" si="836">L596*C596</f>
        <v>12845.000000000016</v>
      </c>
    </row>
    <row r="597" spans="1:13" s="32" customFormat="1">
      <c r="A597" s="70">
        <v>43181</v>
      </c>
      <c r="B597" s="71" t="s">
        <v>358</v>
      </c>
      <c r="C597" s="72">
        <v>750</v>
      </c>
      <c r="D597" s="71" t="s">
        <v>15</v>
      </c>
      <c r="E597" s="71">
        <v>428.35</v>
      </c>
      <c r="F597" s="71">
        <v>426</v>
      </c>
      <c r="G597" s="66">
        <v>423.05</v>
      </c>
      <c r="H597" s="66">
        <v>420.05</v>
      </c>
      <c r="I597" s="68">
        <f t="shared" ref="I597" si="837">(IF(D597="SHORT",E597-F597,IF(D597="LONG",F597-E597)))*C597</f>
        <v>1762.5000000000171</v>
      </c>
      <c r="J597" s="67">
        <f t="shared" ref="J597" si="838">(IF(D597="SHORT",IF(G597="",0,F597-G597),IF(D597="LONG",IF(G597="",0,G597-F597))))*C597</f>
        <v>2212.4999999999914</v>
      </c>
      <c r="K597" s="67">
        <f t="shared" ref="K597" si="839">(IF(D597="SHORT",IF(H597="",0,G597-H597),IF(D597="LONG",IF(H597="",0,(H597-G597)))))*C597</f>
        <v>2250</v>
      </c>
      <c r="L597" s="67">
        <f t="shared" ref="L597" si="840">(J597+I597+K597)/C597</f>
        <v>8.3000000000000114</v>
      </c>
      <c r="M597" s="69">
        <f t="shared" ref="M597" si="841">L597*C597</f>
        <v>6225.0000000000082</v>
      </c>
    </row>
    <row r="598" spans="1:13" s="63" customFormat="1">
      <c r="A598" s="57">
        <v>43181</v>
      </c>
      <c r="B598" s="58" t="s">
        <v>357</v>
      </c>
      <c r="C598" s="59">
        <v>800</v>
      </c>
      <c r="D598" s="58" t="s">
        <v>14</v>
      </c>
      <c r="E598" s="58">
        <v>1055.5999999999999</v>
      </c>
      <c r="F598" s="58">
        <v>1061.4000000000001</v>
      </c>
      <c r="G598" s="58"/>
      <c r="H598" s="58"/>
      <c r="I598" s="60">
        <f t="shared" ref="I598" si="842">(IF(D598="SHORT",E598-F598,IF(D598="LONG",F598-E598)))*C598</f>
        <v>4640.0000000001455</v>
      </c>
      <c r="J598" s="61"/>
      <c r="K598" s="61"/>
      <c r="L598" s="61">
        <f t="shared" ref="L598" si="843">(J598+I598+K598)/C598</f>
        <v>5.8000000000001819</v>
      </c>
      <c r="M598" s="62">
        <f t="shared" ref="M598" si="844">L598*C598</f>
        <v>4640.0000000001455</v>
      </c>
    </row>
    <row r="599" spans="1:13" s="63" customFormat="1">
      <c r="A599" s="57">
        <v>43180</v>
      </c>
      <c r="B599" s="58" t="s">
        <v>369</v>
      </c>
      <c r="C599" s="59">
        <v>4500</v>
      </c>
      <c r="D599" s="58" t="s">
        <v>14</v>
      </c>
      <c r="E599" s="58">
        <v>113.4</v>
      </c>
      <c r="F599" s="58">
        <v>114.05</v>
      </c>
      <c r="G599" s="73">
        <v>114.9</v>
      </c>
      <c r="H599" s="73"/>
      <c r="I599" s="60">
        <f t="shared" ref="I599:I600" si="845">(IF(D599="SHORT",E599-F599,IF(D599="LONG",F599-E599)))*C599</f>
        <v>2924.9999999999618</v>
      </c>
      <c r="J599" s="61">
        <f t="shared" ref="J599" si="846">(IF(D599="SHORT",IF(G599="",0,F599-G599),IF(D599="LONG",IF(G599="",0,G599-F599))))*C599</f>
        <v>3825.0000000000382</v>
      </c>
      <c r="K599" s="61"/>
      <c r="L599" s="61">
        <f t="shared" ref="L599:L600" si="847">(J599+I599+K599)/C599</f>
        <v>1.5</v>
      </c>
      <c r="M599" s="62">
        <f t="shared" ref="M599:M600" si="848">L599*C599</f>
        <v>6750</v>
      </c>
    </row>
    <row r="600" spans="1:13" s="63" customFormat="1">
      <c r="A600" s="57">
        <v>43180</v>
      </c>
      <c r="B600" s="58" t="s">
        <v>368</v>
      </c>
      <c r="C600" s="59">
        <v>3000</v>
      </c>
      <c r="D600" s="58" t="s">
        <v>14</v>
      </c>
      <c r="E600" s="58">
        <v>250.6</v>
      </c>
      <c r="F600" s="58">
        <v>251.95</v>
      </c>
      <c r="G600" s="73"/>
      <c r="H600" s="73"/>
      <c r="I600" s="60">
        <f t="shared" si="845"/>
        <v>4049.9999999999827</v>
      </c>
      <c r="J600" s="61"/>
      <c r="K600" s="61"/>
      <c r="L600" s="61">
        <f t="shared" si="847"/>
        <v>1.3499999999999943</v>
      </c>
      <c r="M600" s="62">
        <f t="shared" si="848"/>
        <v>4049.9999999999827</v>
      </c>
    </row>
    <row r="601" spans="1:13" s="63" customFormat="1">
      <c r="A601" s="57">
        <v>43178</v>
      </c>
      <c r="B601" s="58" t="s">
        <v>367</v>
      </c>
      <c r="C601" s="59">
        <v>1100</v>
      </c>
      <c r="D601" s="58" t="s">
        <v>15</v>
      </c>
      <c r="E601" s="58">
        <v>499.5</v>
      </c>
      <c r="F601" s="58">
        <v>497.25</v>
      </c>
      <c r="G601" s="73"/>
      <c r="H601" s="73"/>
      <c r="I601" s="60">
        <f t="shared" ref="I601" si="849">(IF(D601="SHORT",E601-F601,IF(D601="LONG",F601-E601)))*C601</f>
        <v>2475</v>
      </c>
      <c r="J601" s="61"/>
      <c r="K601" s="61"/>
      <c r="L601" s="61">
        <f t="shared" ref="L601" si="850">(J601+I601+K601)/C601</f>
        <v>2.25</v>
      </c>
      <c r="M601" s="62">
        <f t="shared" ref="M601" si="851">L601*C601</f>
        <v>2475</v>
      </c>
    </row>
    <row r="602" spans="1:13" s="63" customFormat="1">
      <c r="A602" s="57">
        <v>43175</v>
      </c>
      <c r="B602" s="58" t="s">
        <v>366</v>
      </c>
      <c r="C602" s="59">
        <v>400</v>
      </c>
      <c r="D602" s="58" t="s">
        <v>15</v>
      </c>
      <c r="E602" s="58">
        <v>1228.4000000000001</v>
      </c>
      <c r="F602" s="58">
        <v>1222.25</v>
      </c>
      <c r="G602" s="73">
        <v>1213.7</v>
      </c>
      <c r="H602" s="73"/>
      <c r="I602" s="60">
        <f t="shared" ref="I602" si="852">(IF(D602="SHORT",E602-F602,IF(D602="LONG",F602-E602)))*C602</f>
        <v>2460.0000000000364</v>
      </c>
      <c r="J602" s="61">
        <f t="shared" ref="J602" si="853">(IF(D602="SHORT",IF(G602="",0,F602-G602),IF(D602="LONG",IF(G602="",0,G602-F602))))*C602</f>
        <v>3419.9999999999818</v>
      </c>
      <c r="K602" s="61"/>
      <c r="L602" s="61">
        <f t="shared" ref="L602" si="854">(J602+I602+K602)/C602</f>
        <v>14.700000000000045</v>
      </c>
      <c r="M602" s="62">
        <f t="shared" ref="M602" si="855">L602*C602</f>
        <v>5880.0000000000182</v>
      </c>
    </row>
    <row r="603" spans="1:13" s="63" customFormat="1">
      <c r="A603" s="57">
        <v>43174</v>
      </c>
      <c r="B603" s="58" t="s">
        <v>364</v>
      </c>
      <c r="C603" s="59">
        <v>700</v>
      </c>
      <c r="D603" s="58" t="s">
        <v>14</v>
      </c>
      <c r="E603" s="58">
        <v>1025</v>
      </c>
      <c r="F603" s="58">
        <v>1031</v>
      </c>
      <c r="G603" s="73">
        <v>1037.3499999999999</v>
      </c>
      <c r="H603" s="73"/>
      <c r="I603" s="60">
        <f t="shared" ref="I603" si="856">(IF(D603="SHORT",E603-F603,IF(D603="LONG",F603-E603)))*C603</f>
        <v>4200</v>
      </c>
      <c r="J603" s="61">
        <f t="shared" ref="J603" si="857">(IF(D603="SHORT",IF(G603="",0,F603-G603),IF(D603="LONG",IF(G603="",0,G603-F603))))*C603</f>
        <v>4444.9999999999363</v>
      </c>
      <c r="K603" s="61"/>
      <c r="L603" s="61">
        <f t="shared" ref="L603" si="858">(J603+I603+K603)/C603</f>
        <v>12.349999999999909</v>
      </c>
      <c r="M603" s="62">
        <f t="shared" ref="M603" si="859">L603*C603</f>
        <v>8644.9999999999363</v>
      </c>
    </row>
    <row r="604" spans="1:13" s="63" customFormat="1">
      <c r="A604" s="57">
        <v>43174</v>
      </c>
      <c r="B604" s="58" t="s">
        <v>365</v>
      </c>
      <c r="C604" s="59">
        <v>1500</v>
      </c>
      <c r="D604" s="58" t="s">
        <v>15</v>
      </c>
      <c r="E604" s="58">
        <v>355.1</v>
      </c>
      <c r="F604" s="58">
        <v>353.85</v>
      </c>
      <c r="G604" s="58"/>
      <c r="H604" s="58"/>
      <c r="I604" s="60">
        <f t="shared" ref="I604" si="860">(IF(D604="SHORT",E604-F604,IF(D604="LONG",F604-E604)))*C604</f>
        <v>1875</v>
      </c>
      <c r="J604" s="61"/>
      <c r="K604" s="61"/>
      <c r="L604" s="61">
        <f t="shared" ref="L604" si="861">(J604+I604+K604)/C604</f>
        <v>1.25</v>
      </c>
      <c r="M604" s="62">
        <f t="shared" ref="M604" si="862">L604*C604</f>
        <v>1875</v>
      </c>
    </row>
    <row r="605" spans="1:13" s="63" customFormat="1">
      <c r="A605" s="57">
        <v>43173</v>
      </c>
      <c r="B605" s="58" t="s">
        <v>363</v>
      </c>
      <c r="C605" s="59">
        <v>800</v>
      </c>
      <c r="D605" s="58" t="s">
        <v>15</v>
      </c>
      <c r="E605" s="58">
        <v>651.79999999999995</v>
      </c>
      <c r="F605" s="58">
        <v>648.54999999999995</v>
      </c>
      <c r="G605" s="58"/>
      <c r="H605" s="58"/>
      <c r="I605" s="60">
        <f t="shared" ref="I605" si="863">(IF(D605="SHORT",E605-F605,IF(D605="LONG",F605-E605)))*C605</f>
        <v>2600</v>
      </c>
      <c r="J605" s="61"/>
      <c r="K605" s="61"/>
      <c r="L605" s="61">
        <f t="shared" ref="L605" si="864">(J605+I605+K605)/C605</f>
        <v>3.25</v>
      </c>
      <c r="M605" s="62">
        <f t="shared" ref="M605" si="865">L605*C605</f>
        <v>2600</v>
      </c>
    </row>
    <row r="606" spans="1:13" s="32" customFormat="1">
      <c r="A606" s="70">
        <v>43172</v>
      </c>
      <c r="B606" s="71" t="s">
        <v>362</v>
      </c>
      <c r="C606" s="72">
        <v>1800</v>
      </c>
      <c r="D606" s="71" t="s">
        <v>14</v>
      </c>
      <c r="E606" s="71">
        <v>599.15</v>
      </c>
      <c r="F606" s="71">
        <v>602.25</v>
      </c>
      <c r="G606" s="66">
        <v>606</v>
      </c>
      <c r="H606" s="66">
        <v>609.95000000000005</v>
      </c>
      <c r="I606" s="68">
        <f t="shared" ref="I606" si="866">(IF(D606="SHORT",E606-F606,IF(D606="LONG",F606-E606)))*C606</f>
        <v>5580.0000000000409</v>
      </c>
      <c r="J606" s="67">
        <f t="shared" ref="J606" si="867">(IF(D606="SHORT",IF(G606="",0,F606-G606),IF(D606="LONG",IF(G606="",0,G606-F606))))*C606</f>
        <v>6750</v>
      </c>
      <c r="K606" s="67">
        <f t="shared" ref="K606" si="868">(IF(D606="SHORT",IF(H606="",0,G606-H606),IF(D606="LONG",IF(H606="",0,(H606-G606)))))*C606</f>
        <v>7110.0000000000819</v>
      </c>
      <c r="L606" s="67">
        <f t="shared" ref="L606" si="869">(J606+I606+K606)/C606</f>
        <v>10.800000000000068</v>
      </c>
      <c r="M606" s="69">
        <f t="shared" ref="M606" si="870">L606*C606</f>
        <v>19440.000000000124</v>
      </c>
    </row>
    <row r="607" spans="1:13" s="63" customFormat="1">
      <c r="A607" s="57">
        <v>43172</v>
      </c>
      <c r="B607" s="58" t="s">
        <v>361</v>
      </c>
      <c r="C607" s="59">
        <v>8000</v>
      </c>
      <c r="D607" s="58" t="s">
        <v>14</v>
      </c>
      <c r="E607" s="58">
        <v>64</v>
      </c>
      <c r="F607" s="58">
        <v>64.400000000000006</v>
      </c>
      <c r="G607" s="58"/>
      <c r="H607" s="58"/>
      <c r="I607" s="60">
        <f t="shared" ref="I607" si="871">(IF(D607="SHORT",E607-F607,IF(D607="LONG",F607-E607)))*C607</f>
        <v>3200.0000000000455</v>
      </c>
      <c r="J607" s="61"/>
      <c r="K607" s="61"/>
      <c r="L607" s="61">
        <f t="shared" ref="L607" si="872">(J607+I607+K607)/C607</f>
        <v>0.40000000000000568</v>
      </c>
      <c r="M607" s="62">
        <f t="shared" ref="M607" si="873">L607*C607</f>
        <v>3200.0000000000455</v>
      </c>
    </row>
    <row r="608" spans="1:13" s="63" customFormat="1">
      <c r="A608" s="57">
        <v>43168</v>
      </c>
      <c r="B608" s="58" t="s">
        <v>356</v>
      </c>
      <c r="C608" s="59">
        <v>3000</v>
      </c>
      <c r="D608" s="58" t="s">
        <v>14</v>
      </c>
      <c r="E608" s="58">
        <v>292.8</v>
      </c>
      <c r="F608" s="58">
        <v>290.2</v>
      </c>
      <c r="G608" s="58"/>
      <c r="H608" s="58"/>
      <c r="I608" s="60">
        <f t="shared" ref="I608:I610" si="874">(IF(D608="SHORT",E608-F608,IF(D608="LONG",F608-E608)))*C608</f>
        <v>-7800.0000000000682</v>
      </c>
      <c r="J608" s="61"/>
      <c r="K608" s="61"/>
      <c r="L608" s="61">
        <f t="shared" ref="L608:L610" si="875">(J608+I608+K608)/C608</f>
        <v>-2.6000000000000227</v>
      </c>
      <c r="M608" s="62">
        <f t="shared" ref="M608:M610" si="876">L608*C608</f>
        <v>-7800.0000000000682</v>
      </c>
    </row>
    <row r="609" spans="1:13" s="63" customFormat="1">
      <c r="A609" s="57">
        <v>43168</v>
      </c>
      <c r="B609" s="58" t="s">
        <v>355</v>
      </c>
      <c r="C609" s="59">
        <v>600</v>
      </c>
      <c r="D609" s="58" t="s">
        <v>15</v>
      </c>
      <c r="E609" s="58">
        <v>1293.9000000000001</v>
      </c>
      <c r="F609" s="58">
        <v>1297.2</v>
      </c>
      <c r="G609" s="58"/>
      <c r="H609" s="58"/>
      <c r="I609" s="60">
        <f t="shared" si="874"/>
        <v>-1979.9999999999727</v>
      </c>
      <c r="J609" s="61"/>
      <c r="K609" s="61"/>
      <c r="L609" s="61">
        <f t="shared" si="875"/>
        <v>-3.2999999999999545</v>
      </c>
      <c r="M609" s="62">
        <f t="shared" si="876"/>
        <v>-1979.9999999999727</v>
      </c>
    </row>
    <row r="610" spans="1:13" s="63" customFormat="1">
      <c r="A610" s="57">
        <v>43168</v>
      </c>
      <c r="B610" s="58" t="s">
        <v>354</v>
      </c>
      <c r="C610" s="59">
        <v>1200</v>
      </c>
      <c r="D610" s="58" t="s">
        <v>14</v>
      </c>
      <c r="E610" s="58">
        <v>707.3</v>
      </c>
      <c r="F610" s="58">
        <v>700.9</v>
      </c>
      <c r="G610" s="58"/>
      <c r="H610" s="58"/>
      <c r="I610" s="60">
        <f t="shared" si="874"/>
        <v>-7679.9999999999727</v>
      </c>
      <c r="J610" s="61"/>
      <c r="K610" s="61"/>
      <c r="L610" s="61">
        <f t="shared" si="875"/>
        <v>-6.3999999999999773</v>
      </c>
      <c r="M610" s="62">
        <f t="shared" si="876"/>
        <v>-7679.9999999999727</v>
      </c>
    </row>
    <row r="611" spans="1:13" s="63" customFormat="1">
      <c r="A611" s="57">
        <v>43167</v>
      </c>
      <c r="B611" s="58" t="s">
        <v>353</v>
      </c>
      <c r="C611" s="59">
        <v>1500</v>
      </c>
      <c r="D611" s="58" t="s">
        <v>14</v>
      </c>
      <c r="E611" s="58">
        <v>819.25</v>
      </c>
      <c r="F611" s="58">
        <v>829.25</v>
      </c>
      <c r="G611" s="58"/>
      <c r="H611" s="58"/>
      <c r="I611" s="60">
        <f t="shared" ref="I611:I613" si="877">(IF(D611="SHORT",E611-F611,IF(D611="LONG",F611-E611)))*C611</f>
        <v>15000</v>
      </c>
      <c r="J611" s="61"/>
      <c r="K611" s="61"/>
      <c r="L611" s="61">
        <f t="shared" ref="L611:L613" si="878">(J611+I611+K611)/C611</f>
        <v>10</v>
      </c>
      <c r="M611" s="62">
        <f t="shared" ref="M611:M613" si="879">L611*C611</f>
        <v>15000</v>
      </c>
    </row>
    <row r="612" spans="1:13" s="63" customFormat="1">
      <c r="A612" s="57">
        <v>43167</v>
      </c>
      <c r="B612" s="58" t="s">
        <v>352</v>
      </c>
      <c r="C612" s="59">
        <v>800</v>
      </c>
      <c r="D612" s="58" t="s">
        <v>15</v>
      </c>
      <c r="E612" s="58">
        <v>614.35</v>
      </c>
      <c r="F612" s="58">
        <v>619.85</v>
      </c>
      <c r="G612" s="58"/>
      <c r="H612" s="58"/>
      <c r="I612" s="60">
        <f t="shared" si="877"/>
        <v>-4400</v>
      </c>
      <c r="J612" s="61"/>
      <c r="K612" s="61"/>
      <c r="L612" s="61">
        <f t="shared" si="878"/>
        <v>-5.5</v>
      </c>
      <c r="M612" s="62">
        <f t="shared" si="879"/>
        <v>-4400</v>
      </c>
    </row>
    <row r="613" spans="1:13" s="63" customFormat="1">
      <c r="A613" s="57">
        <v>43167</v>
      </c>
      <c r="B613" s="58" t="s">
        <v>350</v>
      </c>
      <c r="C613" s="59">
        <v>3500</v>
      </c>
      <c r="D613" s="58" t="s">
        <v>14</v>
      </c>
      <c r="E613" s="58">
        <v>151.4</v>
      </c>
      <c r="F613" s="58">
        <v>150.15</v>
      </c>
      <c r="G613" s="58"/>
      <c r="H613" s="58"/>
      <c r="I613" s="60">
        <f t="shared" si="877"/>
        <v>-4375</v>
      </c>
      <c r="J613" s="61"/>
      <c r="K613" s="61"/>
      <c r="L613" s="61">
        <f t="shared" si="878"/>
        <v>-1.25</v>
      </c>
      <c r="M613" s="62">
        <f t="shared" si="879"/>
        <v>-4375</v>
      </c>
    </row>
    <row r="614" spans="1:13" s="32" customFormat="1">
      <c r="A614" s="64">
        <v>43139</v>
      </c>
      <c r="B614" s="65" t="s">
        <v>351</v>
      </c>
      <c r="C614" s="65">
        <v>300</v>
      </c>
      <c r="D614" s="65" t="s">
        <v>15</v>
      </c>
      <c r="E614" s="66">
        <v>1203.75</v>
      </c>
      <c r="F614" s="66">
        <v>1193.8</v>
      </c>
      <c r="G614" s="66">
        <v>1183.05</v>
      </c>
      <c r="H614" s="66">
        <v>1172</v>
      </c>
      <c r="I614" s="68">
        <f t="shared" ref="I614" si="880">(IF(D614="SHORT",E614-F614,IF(D614="LONG",F614-E614)))*C614</f>
        <v>2985.0000000000136</v>
      </c>
      <c r="J614" s="67">
        <f t="shared" ref="J614" si="881">(IF(D614="SHORT",IF(G614="",0,F614-G614),IF(D614="LONG",IF(G614="",0,G614-F614))))*C614</f>
        <v>3225</v>
      </c>
      <c r="K614" s="67">
        <f t="shared" ref="K614" si="882">(IF(D614="SHORT",IF(H614="",0,G614-H614),IF(D614="LONG",IF(H614="",0,(H614-G614)))))*C614</f>
        <v>3314.9999999999864</v>
      </c>
      <c r="L614" s="67">
        <f t="shared" ref="L614" si="883">(J614+I614+K614)/C614</f>
        <v>31.75</v>
      </c>
      <c r="M614" s="69">
        <f t="shared" ref="M614" si="884">L614*C614</f>
        <v>9525</v>
      </c>
    </row>
    <row r="615" spans="1:13" s="32" customFormat="1">
      <c r="A615" s="64">
        <v>43138</v>
      </c>
      <c r="B615" s="65" t="s">
        <v>350</v>
      </c>
      <c r="C615" s="65">
        <v>3500</v>
      </c>
      <c r="D615" s="65" t="s">
        <v>15</v>
      </c>
      <c r="E615" s="66">
        <v>158.35</v>
      </c>
      <c r="F615" s="66">
        <v>156.94999999999999</v>
      </c>
      <c r="G615" s="66">
        <v>155.25</v>
      </c>
      <c r="H615" s="66">
        <v>153.55000000000001</v>
      </c>
      <c r="I615" s="68">
        <f t="shared" ref="I615" si="885">(IF(D615="SHORT",E615-F615,IF(D615="LONG",F615-E615)))*C615</f>
        <v>4900.00000000002</v>
      </c>
      <c r="J615" s="67">
        <f t="shared" ref="J615" si="886">(IF(D615="SHORT",IF(G615="",0,F615-G615),IF(D615="LONG",IF(G615="",0,G615-F615))))*C615</f>
        <v>5949.99999999996</v>
      </c>
      <c r="K615" s="67">
        <f t="shared" ref="K615" si="887">(IF(D615="SHORT",IF(H615="",0,G615-H615),IF(D615="LONG",IF(H615="",0,(H615-G615)))))*C615</f>
        <v>5949.99999999996</v>
      </c>
      <c r="L615" s="67">
        <f t="shared" ref="L615" si="888">(J615+I615+K615)/C615</f>
        <v>4.7999999999999829</v>
      </c>
      <c r="M615" s="69">
        <f t="shared" ref="M615" si="889">L615*C615</f>
        <v>16799.999999999942</v>
      </c>
    </row>
    <row r="616" spans="1:13" s="63" customFormat="1">
      <c r="A616" s="57">
        <v>43165</v>
      </c>
      <c r="B616" s="58" t="s">
        <v>348</v>
      </c>
      <c r="C616" s="59">
        <v>1200</v>
      </c>
      <c r="D616" s="58" t="s">
        <v>15</v>
      </c>
      <c r="E616" s="58">
        <v>840.15</v>
      </c>
      <c r="F616" s="58">
        <v>833.3</v>
      </c>
      <c r="G616" s="58">
        <v>825.5</v>
      </c>
      <c r="H616" s="58"/>
      <c r="I616" s="60">
        <f t="shared" ref="I616:I617" si="890">(IF(D616="SHORT",E616-F616,IF(D616="LONG",F616-E616)))*C616</f>
        <v>8220.0000000000273</v>
      </c>
      <c r="J616" s="61">
        <f t="shared" ref="J616" si="891">(IF(D616="SHORT",IF(G616="",0,F616-G616),IF(D616="LONG",IF(G616="",0,G616-F616))))*C616</f>
        <v>9359.9999999999454</v>
      </c>
      <c r="K616" s="61"/>
      <c r="L616" s="61">
        <f t="shared" ref="L616:L617" si="892">(J616+I616+K616)/C616</f>
        <v>14.649999999999975</v>
      </c>
      <c r="M616" s="62">
        <f t="shared" ref="M616:M617" si="893">L616*C616</f>
        <v>17579.999999999971</v>
      </c>
    </row>
    <row r="617" spans="1:13" s="63" customFormat="1">
      <c r="A617" s="57">
        <v>43164</v>
      </c>
      <c r="B617" s="58" t="s">
        <v>349</v>
      </c>
      <c r="C617" s="59">
        <v>500</v>
      </c>
      <c r="D617" s="58" t="s">
        <v>14</v>
      </c>
      <c r="E617" s="58">
        <v>2004.4</v>
      </c>
      <c r="F617" s="58">
        <v>2022.5</v>
      </c>
      <c r="G617" s="58"/>
      <c r="H617" s="58"/>
      <c r="I617" s="60">
        <f t="shared" si="890"/>
        <v>9049.9999999999545</v>
      </c>
      <c r="J617" s="61"/>
      <c r="K617" s="61"/>
      <c r="L617" s="61">
        <f t="shared" si="892"/>
        <v>18.099999999999909</v>
      </c>
      <c r="M617" s="62">
        <f t="shared" si="893"/>
        <v>9049.9999999999545</v>
      </c>
    </row>
    <row r="618" spans="1:13" s="63" customFormat="1">
      <c r="A618" s="57">
        <v>43164</v>
      </c>
      <c r="B618" s="58" t="s">
        <v>347</v>
      </c>
      <c r="C618" s="59">
        <v>4000</v>
      </c>
      <c r="D618" s="58" t="s">
        <v>15</v>
      </c>
      <c r="E618" s="58">
        <v>200.75</v>
      </c>
      <c r="F618" s="58">
        <v>198.75</v>
      </c>
      <c r="G618" s="58"/>
      <c r="H618" s="58"/>
      <c r="I618" s="60">
        <f t="shared" ref="I618:I619" si="894">(IF(D618="SHORT",E618-F618,IF(D618="LONG",F618-E618)))*C618</f>
        <v>8000</v>
      </c>
      <c r="J618" s="61"/>
      <c r="K618" s="61"/>
      <c r="L618" s="61">
        <f t="shared" ref="L618:L619" si="895">(J618+I618+K618)/C618</f>
        <v>2</v>
      </c>
      <c r="M618" s="62">
        <f t="shared" ref="M618:M619" si="896">L618*C618</f>
        <v>8000</v>
      </c>
    </row>
    <row r="619" spans="1:13" s="63" customFormat="1">
      <c r="A619" s="57">
        <v>43164</v>
      </c>
      <c r="B619" s="58" t="s">
        <v>346</v>
      </c>
      <c r="C619" s="59">
        <v>1800</v>
      </c>
      <c r="D619" s="58" t="s">
        <v>15</v>
      </c>
      <c r="E619" s="58">
        <v>374.8</v>
      </c>
      <c r="F619" s="58">
        <v>378.05</v>
      </c>
      <c r="G619" s="58"/>
      <c r="H619" s="58"/>
      <c r="I619" s="60">
        <f t="shared" si="894"/>
        <v>-5850</v>
      </c>
      <c r="J619" s="61"/>
      <c r="K619" s="61"/>
      <c r="L619" s="61">
        <f t="shared" si="895"/>
        <v>-3.25</v>
      </c>
      <c r="M619" s="62">
        <f t="shared" si="896"/>
        <v>-5850</v>
      </c>
    </row>
    <row r="620" spans="1:13" s="63" customFormat="1">
      <c r="A620" s="57">
        <v>43164</v>
      </c>
      <c r="B620" s="58" t="s">
        <v>345</v>
      </c>
      <c r="C620" s="59">
        <v>500</v>
      </c>
      <c r="D620" s="58" t="s">
        <v>14</v>
      </c>
      <c r="E620" s="58">
        <v>1458</v>
      </c>
      <c r="F620" s="58">
        <v>1445.5</v>
      </c>
      <c r="G620" s="58"/>
      <c r="H620" s="58"/>
      <c r="I620" s="60">
        <f t="shared" ref="I620:I621" si="897">(IF(D620="SHORT",E620-F620,IF(D620="LONG",F620-E620)))*C620</f>
        <v>-6250</v>
      </c>
      <c r="J620" s="61"/>
      <c r="K620" s="61"/>
      <c r="L620" s="61">
        <f t="shared" ref="L620:L621" si="898">(J620+I620+K620)/C620</f>
        <v>-12.5</v>
      </c>
      <c r="M620" s="62">
        <f t="shared" ref="M620:M621" si="899">L620*C620</f>
        <v>-6250</v>
      </c>
    </row>
    <row r="621" spans="1:13" s="63" customFormat="1">
      <c r="A621" s="57">
        <v>43160</v>
      </c>
      <c r="B621" s="58" t="s">
        <v>335</v>
      </c>
      <c r="C621" s="59">
        <v>200</v>
      </c>
      <c r="D621" s="58" t="s">
        <v>15</v>
      </c>
      <c r="E621" s="58">
        <v>4164</v>
      </c>
      <c r="F621" s="58">
        <v>4127</v>
      </c>
      <c r="G621" s="58">
        <v>4082</v>
      </c>
      <c r="H621" s="58"/>
      <c r="I621" s="60">
        <f t="shared" si="897"/>
        <v>7400</v>
      </c>
      <c r="J621" s="61">
        <f t="shared" ref="J621" si="900">(IF(D621="SHORT",IF(G621="",0,F621-G621),IF(D621="LONG",IF(G621="",0,G621-F621))))*C621</f>
        <v>9000</v>
      </c>
      <c r="K621" s="61"/>
      <c r="L621" s="61">
        <f t="shared" si="898"/>
        <v>82</v>
      </c>
      <c r="M621" s="62">
        <f t="shared" si="899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77"/>
  <sheetViews>
    <sheetView workbookViewId="0">
      <selection activeCell="A6" sqref="A6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65.2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s="1" customFormat="1">
      <c r="A3" s="110" t="s">
        <v>1</v>
      </c>
      <c r="B3" s="112" t="s">
        <v>2</v>
      </c>
      <c r="C3" s="112" t="s">
        <v>317</v>
      </c>
      <c r="D3" s="114" t="s">
        <v>3</v>
      </c>
      <c r="E3" s="114" t="s">
        <v>316</v>
      </c>
      <c r="F3" s="116" t="s">
        <v>4</v>
      </c>
      <c r="G3" s="116"/>
      <c r="H3" s="116"/>
      <c r="I3" s="116" t="s">
        <v>5</v>
      </c>
      <c r="J3" s="116"/>
      <c r="K3" s="116"/>
      <c r="L3" s="33" t="s">
        <v>6</v>
      </c>
    </row>
    <row r="4" spans="1:12" s="1" customFormat="1" ht="15.75" thickBot="1">
      <c r="A4" s="111"/>
      <c r="B4" s="113"/>
      <c r="C4" s="113"/>
      <c r="D4" s="115"/>
      <c r="E4" s="115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03"/>
      <c r="B4277" s="103"/>
      <c r="C4277" s="103"/>
      <c r="D4277" s="103"/>
      <c r="E4277" s="103"/>
      <c r="F4277" s="103"/>
      <c r="G4277" s="103"/>
      <c r="H4277" s="103"/>
      <c r="I4277" s="103"/>
      <c r="J4277" s="103"/>
      <c r="K4277" s="29"/>
      <c r="L4277" s="30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4277:B4277"/>
    <mergeCell ref="C4277:D4277"/>
    <mergeCell ref="E4277:F4277"/>
    <mergeCell ref="G4277:H4277"/>
    <mergeCell ref="I4277:J4277"/>
  </mergeCells>
  <conditionalFormatting sqref="L4278:L67854 L2402:L4276 L3:L4">
    <cfRule type="cellIs" dxfId="0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C10" sqref="C10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9" max="9" width="11" bestFit="1" customWidth="1"/>
  </cols>
  <sheetData>
    <row r="1" spans="1:4" ht="22.5">
      <c r="A1" s="117" t="s">
        <v>474</v>
      </c>
      <c r="B1" s="118"/>
      <c r="C1" s="118"/>
      <c r="D1" s="118"/>
    </row>
    <row r="2" spans="1:4" ht="15.75">
      <c r="A2" s="89" t="s">
        <v>475</v>
      </c>
      <c r="B2" s="89" t="s">
        <v>476</v>
      </c>
      <c r="C2" s="89" t="s">
        <v>477</v>
      </c>
      <c r="D2" s="89" t="s">
        <v>483</v>
      </c>
    </row>
    <row r="3" spans="1:4" ht="15.75">
      <c r="A3" s="90" t="s">
        <v>478</v>
      </c>
      <c r="B3" s="91">
        <v>100000</v>
      </c>
      <c r="C3" s="90">
        <v>341995</v>
      </c>
      <c r="D3" s="92">
        <f t="shared" ref="D3:D6" si="0">C3/B3</f>
        <v>3.41995</v>
      </c>
    </row>
    <row r="4" spans="1:4" ht="15.75">
      <c r="A4" s="90" t="s">
        <v>479</v>
      </c>
      <c r="B4" s="91">
        <v>100000</v>
      </c>
      <c r="C4" s="90">
        <v>328918</v>
      </c>
      <c r="D4" s="92">
        <f t="shared" si="0"/>
        <v>3.28918</v>
      </c>
    </row>
    <row r="5" spans="1:4" ht="15.75">
      <c r="A5" s="90" t="s">
        <v>480</v>
      </c>
      <c r="B5" s="91">
        <v>100000</v>
      </c>
      <c r="C5" s="90">
        <v>288028</v>
      </c>
      <c r="D5" s="92">
        <f t="shared" si="0"/>
        <v>2.88028</v>
      </c>
    </row>
    <row r="6" spans="1:4" ht="15.75">
      <c r="A6" s="90" t="s">
        <v>481</v>
      </c>
      <c r="B6" s="91">
        <v>100000</v>
      </c>
      <c r="C6" s="90">
        <v>303853</v>
      </c>
      <c r="D6" s="92">
        <f t="shared" si="0"/>
        <v>3.0385300000000002</v>
      </c>
    </row>
    <row r="7" spans="1:4" ht="15.75">
      <c r="A7" s="90" t="s">
        <v>498</v>
      </c>
      <c r="B7" s="91">
        <v>100000</v>
      </c>
      <c r="C7" s="90">
        <v>281093</v>
      </c>
      <c r="D7" s="92">
        <f t="shared" ref="D7:D9" si="1">C7/B7</f>
        <v>2.8109299999999999</v>
      </c>
    </row>
    <row r="8" spans="1:4" ht="15.75">
      <c r="A8" s="90" t="s">
        <v>502</v>
      </c>
      <c r="B8" s="91">
        <v>100000</v>
      </c>
      <c r="C8" s="90">
        <v>407723</v>
      </c>
      <c r="D8" s="92">
        <f t="shared" si="1"/>
        <v>4.0772300000000001</v>
      </c>
    </row>
    <row r="9" spans="1:4" ht="15.75">
      <c r="A9" s="90" t="s">
        <v>513</v>
      </c>
      <c r="B9" s="91">
        <v>100000</v>
      </c>
      <c r="C9" s="90">
        <v>276937</v>
      </c>
      <c r="D9" s="92">
        <f t="shared" si="1"/>
        <v>2.7693699999999999</v>
      </c>
    </row>
    <row r="10" spans="1:4" ht="15.75">
      <c r="A10" s="90" t="s">
        <v>525</v>
      </c>
      <c r="B10" s="91">
        <v>100000</v>
      </c>
      <c r="C10" s="90">
        <v>385327</v>
      </c>
      <c r="D10" s="92">
        <f t="shared" ref="D10" si="2">C10/B10</f>
        <v>3.8532700000000002</v>
      </c>
    </row>
    <row r="31" spans="1:1">
      <c r="A31" s="32"/>
    </row>
  </sheetData>
  <mergeCells count="1">
    <mergeCell ref="A1:D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2015-07-11T09:11:26Z</dcterms:created>
  <dcterms:modified xsi:type="dcterms:W3CDTF">2019-01-24T12:00:42Z</dcterms:modified>
</cp:coreProperties>
</file>