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Feb-18'!$A$19:$M$4373</definedName>
  </definedNames>
  <calcPr calcId="124519"/>
</workbook>
</file>

<file path=xl/calcChain.xml><?xml version="1.0" encoding="utf-8"?>
<calcChain xmlns="http://schemas.openxmlformats.org/spreadsheetml/2006/main">
  <c r="L58" i="5"/>
  <c r="I58"/>
  <c r="K8"/>
  <c r="I8"/>
  <c r="D8"/>
  <c r="J8" s="1"/>
  <c r="J9"/>
  <c r="I9"/>
  <c r="D9"/>
  <c r="I12"/>
  <c r="J13"/>
  <c r="I13"/>
  <c r="J14"/>
  <c r="I14"/>
  <c r="D10"/>
  <c r="I10" s="1"/>
  <c r="L10" s="1"/>
  <c r="D11"/>
  <c r="I11" s="1"/>
  <c r="L11" s="1"/>
  <c r="D12"/>
  <c r="D13"/>
  <c r="D14"/>
  <c r="J15"/>
  <c r="I15"/>
  <c r="D15"/>
  <c r="J17"/>
  <c r="I17"/>
  <c r="D16"/>
  <c r="I16" s="1"/>
  <c r="L17"/>
  <c r="D17"/>
  <c r="D20"/>
  <c r="J20" s="1"/>
  <c r="D18"/>
  <c r="J18" s="1"/>
  <c r="D19"/>
  <c r="I25"/>
  <c r="D25"/>
  <c r="D21"/>
  <c r="I21" s="1"/>
  <c r="D23"/>
  <c r="I23" s="1"/>
  <c r="I22"/>
  <c r="D22"/>
  <c r="J22" s="1"/>
  <c r="D24"/>
  <c r="K24" s="1"/>
  <c r="D26"/>
  <c r="K26" s="1"/>
  <c r="D27"/>
  <c r="J27" s="1"/>
  <c r="D28"/>
  <c r="K28" s="1"/>
  <c r="D29"/>
  <c r="K29" s="1"/>
  <c r="D30"/>
  <c r="J30" s="1"/>
  <c r="D31"/>
  <c r="J31" s="1"/>
  <c r="D32"/>
  <c r="I32" s="1"/>
  <c r="L32" s="1"/>
  <c r="D33"/>
  <c r="I33" s="1"/>
  <c r="L33" s="1"/>
  <c r="D34"/>
  <c r="I34" s="1"/>
  <c r="L34" s="1"/>
  <c r="D35"/>
  <c r="I35" s="1"/>
  <c r="D36"/>
  <c r="I36" s="1"/>
  <c r="D37"/>
  <c r="K37" s="1"/>
  <c r="D39"/>
  <c r="K39" s="1"/>
  <c r="D38"/>
  <c r="K38" s="1"/>
  <c r="D42"/>
  <c r="K42" s="1"/>
  <c r="D40"/>
  <c r="K40" s="1"/>
  <c r="D41"/>
  <c r="K41" s="1"/>
  <c r="D43"/>
  <c r="K43" s="1"/>
  <c r="D44"/>
  <c r="K44" s="1"/>
  <c r="D47"/>
  <c r="K47" s="1"/>
  <c r="D46"/>
  <c r="K46" s="1"/>
  <c r="D45"/>
  <c r="J45" s="1"/>
  <c r="D52"/>
  <c r="I52" s="1"/>
  <c r="D51"/>
  <c r="D50"/>
  <c r="D48"/>
  <c r="K48" s="1"/>
  <c r="D49"/>
  <c r="J49" s="1"/>
  <c r="D54"/>
  <c r="I54" s="1"/>
  <c r="L54" s="1"/>
  <c r="D53"/>
  <c r="I53" s="1"/>
  <c r="L53" s="1"/>
  <c r="D55"/>
  <c r="I55" s="1"/>
  <c r="L55" s="1"/>
  <c r="C61"/>
  <c r="E61" s="1"/>
  <c r="F61" s="1"/>
  <c r="D57"/>
  <c r="K57" s="1"/>
  <c r="D56"/>
  <c r="K56" s="1"/>
  <c r="D64"/>
  <c r="I64" s="1"/>
  <c r="D65"/>
  <c r="J65" s="1"/>
  <c r="D66"/>
  <c r="J66" s="1"/>
  <c r="D67"/>
  <c r="I67" s="1"/>
  <c r="D68"/>
  <c r="D69"/>
  <c r="K69" s="1"/>
  <c r="D70"/>
  <c r="I70" s="1"/>
  <c r="D74"/>
  <c r="K74" s="1"/>
  <c r="D73"/>
  <c r="K73" s="1"/>
  <c r="D71"/>
  <c r="K71" s="1"/>
  <c r="D72"/>
  <c r="I72" s="1"/>
  <c r="L8" l="1"/>
  <c r="L9"/>
  <c r="L12"/>
  <c r="L13"/>
  <c r="L14"/>
  <c r="L15"/>
  <c r="J16"/>
  <c r="L16" s="1"/>
  <c r="I20"/>
  <c r="L20" s="1"/>
  <c r="I18"/>
  <c r="J19"/>
  <c r="I19"/>
  <c r="K25"/>
  <c r="L25" s="1"/>
  <c r="I31"/>
  <c r="K31"/>
  <c r="I30"/>
  <c r="K30"/>
  <c r="I28"/>
  <c r="I27"/>
  <c r="K27"/>
  <c r="K21"/>
  <c r="I37"/>
  <c r="L37" s="1"/>
  <c r="J21"/>
  <c r="L21" s="1"/>
  <c r="L23"/>
  <c r="L22"/>
  <c r="I24"/>
  <c r="J26"/>
  <c r="I26"/>
  <c r="L27"/>
  <c r="L28"/>
  <c r="I29"/>
  <c r="L31"/>
  <c r="I49"/>
  <c r="K36"/>
  <c r="L35"/>
  <c r="L36"/>
  <c r="I39"/>
  <c r="L39" s="1"/>
  <c r="I38"/>
  <c r="K45"/>
  <c r="I42"/>
  <c r="J41"/>
  <c r="I41"/>
  <c r="L41" s="1"/>
  <c r="J40"/>
  <c r="I40"/>
  <c r="K49"/>
  <c r="I47"/>
  <c r="I45"/>
  <c r="I43"/>
  <c r="I44"/>
  <c r="L47"/>
  <c r="I46"/>
  <c r="L52"/>
  <c r="I51"/>
  <c r="L51" s="1"/>
  <c r="J64"/>
  <c r="J50"/>
  <c r="I50"/>
  <c r="J48"/>
  <c r="I48"/>
  <c r="L49"/>
  <c r="I74"/>
  <c r="L74" s="1"/>
  <c r="I65"/>
  <c r="I71"/>
  <c r="L71" s="1"/>
  <c r="K64"/>
  <c r="L64" s="1"/>
  <c r="I66"/>
  <c r="L66" s="1"/>
  <c r="J57"/>
  <c r="I57"/>
  <c r="J56"/>
  <c r="I56"/>
  <c r="L65"/>
  <c r="L67"/>
  <c r="J68"/>
  <c r="I68"/>
  <c r="J69"/>
  <c r="I69"/>
  <c r="L70"/>
  <c r="I73"/>
  <c r="L73" s="1"/>
  <c r="K72"/>
  <c r="L72" s="1"/>
  <c r="D77"/>
  <c r="K77" s="1"/>
  <c r="D75"/>
  <c r="K75" s="1"/>
  <c r="D76"/>
  <c r="D82"/>
  <c r="K82" s="1"/>
  <c r="D81"/>
  <c r="K81" s="1"/>
  <c r="D80"/>
  <c r="I80" s="1"/>
  <c r="D83"/>
  <c r="I83" s="1"/>
  <c r="D78"/>
  <c r="K78" s="1"/>
  <c r="D79"/>
  <c r="D86"/>
  <c r="I86" s="1"/>
  <c r="D85"/>
  <c r="D84"/>
  <c r="K84" s="1"/>
  <c r="D88"/>
  <c r="D87"/>
  <c r="K87" s="1"/>
  <c r="D89"/>
  <c r="K89" s="1"/>
  <c r="D90"/>
  <c r="K90" s="1"/>
  <c r="D91"/>
  <c r="K91" s="1"/>
  <c r="D92"/>
  <c r="K92" s="1"/>
  <c r="D96"/>
  <c r="I96" s="1"/>
  <c r="D95"/>
  <c r="K95" s="1"/>
  <c r="D94"/>
  <c r="K94" s="1"/>
  <c r="D93"/>
  <c r="K93" s="1"/>
  <c r="D97"/>
  <c r="K97" s="1"/>
  <c r="D98"/>
  <c r="K98" s="1"/>
  <c r="D103"/>
  <c r="D102"/>
  <c r="K102" s="1"/>
  <c r="D101"/>
  <c r="K101" s="1"/>
  <c r="D100"/>
  <c r="K100" s="1"/>
  <c r="D99"/>
  <c r="K99" s="1"/>
  <c r="D107"/>
  <c r="I107" s="1"/>
  <c r="D108"/>
  <c r="I108" s="1"/>
  <c r="D104"/>
  <c r="K104" s="1"/>
  <c r="D105"/>
  <c r="J105" s="1"/>
  <c r="D106"/>
  <c r="K106" s="1"/>
  <c r="L18" l="1"/>
  <c r="L19"/>
  <c r="L24"/>
  <c r="L26"/>
  <c r="L29"/>
  <c r="L30"/>
  <c r="L38"/>
  <c r="L42"/>
  <c r="L40"/>
  <c r="L43"/>
  <c r="L44"/>
  <c r="L46"/>
  <c r="L45"/>
  <c r="L50"/>
  <c r="L48"/>
  <c r="K103"/>
  <c r="I103"/>
  <c r="K80"/>
  <c r="L80" s="1"/>
  <c r="L69"/>
  <c r="L57"/>
  <c r="L56"/>
  <c r="L68"/>
  <c r="J83"/>
  <c r="I75"/>
  <c r="I77"/>
  <c r="L77" s="1"/>
  <c r="L75"/>
  <c r="K76"/>
  <c r="I76"/>
  <c r="I82"/>
  <c r="L82" s="1"/>
  <c r="I81"/>
  <c r="K83"/>
  <c r="L83" s="1"/>
  <c r="J78"/>
  <c r="I78"/>
  <c r="K79"/>
  <c r="I79"/>
  <c r="L86"/>
  <c r="J84"/>
  <c r="I87"/>
  <c r="I84"/>
  <c r="L84" s="1"/>
  <c r="J85"/>
  <c r="I85"/>
  <c r="I91"/>
  <c r="L91" s="1"/>
  <c r="I89"/>
  <c r="L89" s="1"/>
  <c r="I90"/>
  <c r="I88"/>
  <c r="L88" s="1"/>
  <c r="L90"/>
  <c r="I92"/>
  <c r="I105"/>
  <c r="I102"/>
  <c r="L102" s="1"/>
  <c r="L103"/>
  <c r="I93"/>
  <c r="K105"/>
  <c r="L105" s="1"/>
  <c r="J108"/>
  <c r="K107"/>
  <c r="L107" s="1"/>
  <c r="J93"/>
  <c r="K96"/>
  <c r="L96" s="1"/>
  <c r="I95"/>
  <c r="L95" s="1"/>
  <c r="I94"/>
  <c r="L93"/>
  <c r="I97"/>
  <c r="J98"/>
  <c r="I98"/>
  <c r="I101"/>
  <c r="L101" s="1"/>
  <c r="I100"/>
  <c r="J99"/>
  <c r="I99"/>
  <c r="K108"/>
  <c r="L108" s="1"/>
  <c r="J104"/>
  <c r="I104"/>
  <c r="I106"/>
  <c r="D113"/>
  <c r="K113" s="1"/>
  <c r="D111"/>
  <c r="K111" s="1"/>
  <c r="D112"/>
  <c r="K112" s="1"/>
  <c r="D109"/>
  <c r="K109" s="1"/>
  <c r="D110"/>
  <c r="I110" s="1"/>
  <c r="D114"/>
  <c r="K114" s="1"/>
  <c r="D115"/>
  <c r="I115" s="1"/>
  <c r="D116"/>
  <c r="K116" s="1"/>
  <c r="D117"/>
  <c r="K117" s="1"/>
  <c r="D118"/>
  <c r="K118" s="1"/>
  <c r="D122"/>
  <c r="K122" s="1"/>
  <c r="D121"/>
  <c r="I121" s="1"/>
  <c r="D120"/>
  <c r="I120" s="1"/>
  <c r="D119"/>
  <c r="I119" s="1"/>
  <c r="J120"/>
  <c r="D123"/>
  <c r="K123" s="1"/>
  <c r="D124"/>
  <c r="D126"/>
  <c r="K126" s="1"/>
  <c r="D125"/>
  <c r="K125" s="1"/>
  <c r="C131"/>
  <c r="E131" s="1"/>
  <c r="F131" s="1"/>
  <c r="D133"/>
  <c r="K133" s="1"/>
  <c r="D134"/>
  <c r="D135"/>
  <c r="I135" s="1"/>
  <c r="D137"/>
  <c r="K137" s="1"/>
  <c r="D136"/>
  <c r="K136" s="1"/>
  <c r="D138"/>
  <c r="K138" s="1"/>
  <c r="D141"/>
  <c r="I141" s="1"/>
  <c r="D139"/>
  <c r="I139" s="1"/>
  <c r="D140"/>
  <c r="D142"/>
  <c r="K142" s="1"/>
  <c r="D143"/>
  <c r="K143" s="1"/>
  <c r="D144"/>
  <c r="K144" s="1"/>
  <c r="D145"/>
  <c r="K145" s="1"/>
  <c r="D146"/>
  <c r="J146" s="1"/>
  <c r="D152"/>
  <c r="D151"/>
  <c r="I151" s="1"/>
  <c r="L151" s="1"/>
  <c r="D150"/>
  <c r="I150" s="1"/>
  <c r="L150" s="1"/>
  <c r="D153"/>
  <c r="I153" s="1"/>
  <c r="D149"/>
  <c r="I149" s="1"/>
  <c r="L149" s="1"/>
  <c r="D148"/>
  <c r="D147"/>
  <c r="J147" s="1"/>
  <c r="D156"/>
  <c r="K156" s="1"/>
  <c r="D155"/>
  <c r="K155" s="1"/>
  <c r="D154"/>
  <c r="K154" s="1"/>
  <c r="D158"/>
  <c r="J158" s="1"/>
  <c r="D157"/>
  <c r="K157" s="1"/>
  <c r="D161"/>
  <c r="D160"/>
  <c r="K160" s="1"/>
  <c r="D159"/>
  <c r="J159" s="1"/>
  <c r="D165"/>
  <c r="I165" s="1"/>
  <c r="D162"/>
  <c r="J162" s="1"/>
  <c r="D163"/>
  <c r="J163" s="1"/>
  <c r="D164"/>
  <c r="D169"/>
  <c r="I169" s="1"/>
  <c r="L169" s="1"/>
  <c r="D168"/>
  <c r="D166"/>
  <c r="J166" s="1"/>
  <c r="D167"/>
  <c r="D172"/>
  <c r="I172" s="1"/>
  <c r="D170"/>
  <c r="I170" s="1"/>
  <c r="D171"/>
  <c r="I171" s="1"/>
  <c r="D175"/>
  <c r="D173"/>
  <c r="J173" s="1"/>
  <c r="D174"/>
  <c r="I174" s="1"/>
  <c r="D176"/>
  <c r="K176" s="1"/>
  <c r="D177"/>
  <c r="K177" s="1"/>
  <c r="D180"/>
  <c r="D178"/>
  <c r="J178" s="1"/>
  <c r="D179"/>
  <c r="I179" s="1"/>
  <c r="D184"/>
  <c r="K184" s="1"/>
  <c r="D183"/>
  <c r="I183" s="1"/>
  <c r="D182"/>
  <c r="D181"/>
  <c r="K181" s="1"/>
  <c r="D189"/>
  <c r="K189" s="1"/>
  <c r="D188"/>
  <c r="K188" s="1"/>
  <c r="D187"/>
  <c r="K187" s="1"/>
  <c r="D185"/>
  <c r="J185" s="1"/>
  <c r="D186"/>
  <c r="K186" s="1"/>
  <c r="D192"/>
  <c r="K192" s="1"/>
  <c r="D191"/>
  <c r="K191" s="1"/>
  <c r="D190"/>
  <c r="K190" s="1"/>
  <c r="D193"/>
  <c r="J193" s="1"/>
  <c r="D194"/>
  <c r="K194" s="1"/>
  <c r="D198"/>
  <c r="I198" s="1"/>
  <c r="L198" s="1"/>
  <c r="D197"/>
  <c r="D196"/>
  <c r="K196" s="1"/>
  <c r="D195"/>
  <c r="K195" s="1"/>
  <c r="D199"/>
  <c r="J199" s="1"/>
  <c r="D201"/>
  <c r="J201" s="1"/>
  <c r="D200"/>
  <c r="K200" s="1"/>
  <c r="C207"/>
  <c r="E207" s="1"/>
  <c r="F207" s="1"/>
  <c r="D203"/>
  <c r="K203" s="1"/>
  <c r="D202"/>
  <c r="I202" s="1"/>
  <c r="D213"/>
  <c r="I213" s="1"/>
  <c r="L213" s="1"/>
  <c r="D212"/>
  <c r="I212" s="1"/>
  <c r="L212" s="1"/>
  <c r="D211"/>
  <c r="I211" s="1"/>
  <c r="L211" s="1"/>
  <c r="D209"/>
  <c r="I209" s="1"/>
  <c r="L209" s="1"/>
  <c r="D210"/>
  <c r="I210" s="1"/>
  <c r="D217"/>
  <c r="I217" s="1"/>
  <c r="L217" s="1"/>
  <c r="D216"/>
  <c r="I216" s="1"/>
  <c r="L216" s="1"/>
  <c r="D215"/>
  <c r="I215" s="1"/>
  <c r="D214"/>
  <c r="J214" s="1"/>
  <c r="D222"/>
  <c r="I222" s="1"/>
  <c r="L222" s="1"/>
  <c r="D223"/>
  <c r="I223" s="1"/>
  <c r="L223" s="1"/>
  <c r="D221"/>
  <c r="I221" s="1"/>
  <c r="L221" s="1"/>
  <c r="D220"/>
  <c r="D218"/>
  <c r="J218" s="1"/>
  <c r="D219"/>
  <c r="I219" s="1"/>
  <c r="D224"/>
  <c r="I224" s="1"/>
  <c r="D228"/>
  <c r="I228" s="1"/>
  <c r="L228" s="1"/>
  <c r="D227"/>
  <c r="I227" s="1"/>
  <c r="L227" s="1"/>
  <c r="D226"/>
  <c r="I226" s="1"/>
  <c r="D225"/>
  <c r="I225" s="1"/>
  <c r="D230"/>
  <c r="I230" s="1"/>
  <c r="L230" s="1"/>
  <c r="D229"/>
  <c r="J229" s="1"/>
  <c r="D237"/>
  <c r="I237" s="1"/>
  <c r="L237" s="1"/>
  <c r="D236"/>
  <c r="I236" s="1"/>
  <c r="L236" s="1"/>
  <c r="D234"/>
  <c r="I234" s="1"/>
  <c r="L234" s="1"/>
  <c r="D235"/>
  <c r="D233"/>
  <c r="D231"/>
  <c r="I231" s="1"/>
  <c r="L231" s="1"/>
  <c r="D232"/>
  <c r="J232" s="1"/>
  <c r="D241"/>
  <c r="K241" s="1"/>
  <c r="D242"/>
  <c r="I242" s="1"/>
  <c r="D240"/>
  <c r="K240" s="1"/>
  <c r="D238"/>
  <c r="J238" s="1"/>
  <c r="D239"/>
  <c r="K239" s="1"/>
  <c r="L79" l="1"/>
  <c r="L81"/>
  <c r="L76"/>
  <c r="L78"/>
  <c r="L85"/>
  <c r="L87"/>
  <c r="K120"/>
  <c r="L92"/>
  <c r="L94"/>
  <c r="L97"/>
  <c r="L98"/>
  <c r="L100"/>
  <c r="L99"/>
  <c r="L104"/>
  <c r="L106"/>
  <c r="I113"/>
  <c r="L113" s="1"/>
  <c r="J119"/>
  <c r="K121"/>
  <c r="K119"/>
  <c r="K110"/>
  <c r="J110"/>
  <c r="I111"/>
  <c r="L111" s="1"/>
  <c r="I112"/>
  <c r="J109"/>
  <c r="I109"/>
  <c r="I114"/>
  <c r="L114" s="1"/>
  <c r="K115"/>
  <c r="L115" s="1"/>
  <c r="I116"/>
  <c r="L116" s="1"/>
  <c r="L119"/>
  <c r="I117"/>
  <c r="J118"/>
  <c r="I118"/>
  <c r="L120"/>
  <c r="L121"/>
  <c r="I122"/>
  <c r="L122" s="1"/>
  <c r="I123"/>
  <c r="L123" s="1"/>
  <c r="I126"/>
  <c r="K124"/>
  <c r="I124"/>
  <c r="I138"/>
  <c r="J135"/>
  <c r="J125"/>
  <c r="I125"/>
  <c r="J153"/>
  <c r="J142"/>
  <c r="I152"/>
  <c r="L152" s="1"/>
  <c r="I136"/>
  <c r="L136" s="1"/>
  <c r="I137"/>
  <c r="L137" s="1"/>
  <c r="K134"/>
  <c r="I134"/>
  <c r="J133"/>
  <c r="I133"/>
  <c r="L135"/>
  <c r="K141"/>
  <c r="L141" s="1"/>
  <c r="K139"/>
  <c r="L139" s="1"/>
  <c r="K140"/>
  <c r="I140"/>
  <c r="L153"/>
  <c r="K146"/>
  <c r="I142"/>
  <c r="I143"/>
  <c r="L143" s="1"/>
  <c r="I144"/>
  <c r="J145"/>
  <c r="I145"/>
  <c r="I146"/>
  <c r="L146" s="1"/>
  <c r="I148"/>
  <c r="L148" s="1"/>
  <c r="I147"/>
  <c r="L147" s="1"/>
  <c r="I156"/>
  <c r="L156" s="1"/>
  <c r="I155"/>
  <c r="L155" s="1"/>
  <c r="J154"/>
  <c r="I154"/>
  <c r="K159"/>
  <c r="I158"/>
  <c r="J157"/>
  <c r="I157"/>
  <c r="I161"/>
  <c r="L161" s="1"/>
  <c r="J160"/>
  <c r="I160"/>
  <c r="I159"/>
  <c r="I166"/>
  <c r="I163"/>
  <c r="K166"/>
  <c r="L166" s="1"/>
  <c r="L165"/>
  <c r="I162"/>
  <c r="L162" s="1"/>
  <c r="L163"/>
  <c r="J164"/>
  <c r="I164"/>
  <c r="I168"/>
  <c r="L168" s="1"/>
  <c r="J167"/>
  <c r="I167"/>
  <c r="J179"/>
  <c r="L172"/>
  <c r="K170"/>
  <c r="K242"/>
  <c r="J219"/>
  <c r="L219" s="1"/>
  <c r="I218"/>
  <c r="L218" s="1"/>
  <c r="J202"/>
  <c r="J170"/>
  <c r="L171"/>
  <c r="I187"/>
  <c r="L187" s="1"/>
  <c r="I188"/>
  <c r="L188" s="1"/>
  <c r="I189"/>
  <c r="L189" s="1"/>
  <c r="K183"/>
  <c r="L183" s="1"/>
  <c r="J177"/>
  <c r="J174"/>
  <c r="L174" s="1"/>
  <c r="I175"/>
  <c r="L175" s="1"/>
  <c r="I173"/>
  <c r="L173" s="1"/>
  <c r="I176"/>
  <c r="I177"/>
  <c r="I180"/>
  <c r="K185"/>
  <c r="J182"/>
  <c r="K199"/>
  <c r="I190"/>
  <c r="I186"/>
  <c r="L186" s="1"/>
  <c r="I185"/>
  <c r="I182"/>
  <c r="I178"/>
  <c r="L178" s="1"/>
  <c r="L179"/>
  <c r="I184"/>
  <c r="L184" s="1"/>
  <c r="I181"/>
  <c r="I191"/>
  <c r="L191" s="1"/>
  <c r="I192"/>
  <c r="L192" s="1"/>
  <c r="K193"/>
  <c r="I193"/>
  <c r="J194"/>
  <c r="I194"/>
  <c r="J197"/>
  <c r="I197"/>
  <c r="J196"/>
  <c r="I196"/>
  <c r="J195"/>
  <c r="I195"/>
  <c r="I199"/>
  <c r="I201"/>
  <c r="J200"/>
  <c r="I200"/>
  <c r="K202"/>
  <c r="I203"/>
  <c r="L210"/>
  <c r="L215"/>
  <c r="I214"/>
  <c r="I229"/>
  <c r="L229" s="1"/>
  <c r="I220"/>
  <c r="L220" s="1"/>
  <c r="L224"/>
  <c r="L226"/>
  <c r="I241"/>
  <c r="L241" s="1"/>
  <c r="J242"/>
  <c r="I235"/>
  <c r="L235" s="1"/>
  <c r="I233"/>
  <c r="L233" s="1"/>
  <c r="I232"/>
  <c r="L232" s="1"/>
  <c r="I240"/>
  <c r="L240" s="1"/>
  <c r="I238"/>
  <c r="L238" s="1"/>
  <c r="I239"/>
  <c r="I128" l="1"/>
  <c r="L202"/>
  <c r="L110"/>
  <c r="L142"/>
  <c r="L112"/>
  <c r="L109"/>
  <c r="L117"/>
  <c r="L159"/>
  <c r="L118"/>
  <c r="L124"/>
  <c r="L126"/>
  <c r="L125"/>
  <c r="L133"/>
  <c r="I204"/>
  <c r="L134"/>
  <c r="L138"/>
  <c r="L140"/>
  <c r="L170"/>
  <c r="L144"/>
  <c r="L145"/>
  <c r="L154"/>
  <c r="L185"/>
  <c r="L158"/>
  <c r="L157"/>
  <c r="L242"/>
  <c r="L160"/>
  <c r="L164"/>
  <c r="L167"/>
  <c r="L182"/>
  <c r="L177"/>
  <c r="L176"/>
  <c r="L180"/>
  <c r="L193"/>
  <c r="L194"/>
  <c r="L181"/>
  <c r="L190"/>
  <c r="L199"/>
  <c r="L197"/>
  <c r="L196"/>
  <c r="L195"/>
  <c r="L201"/>
  <c r="L200"/>
  <c r="L203"/>
  <c r="L214"/>
  <c r="L225"/>
  <c r="L239"/>
  <c r="L128" l="1"/>
  <c r="L204"/>
  <c r="D243"/>
  <c r="L245"/>
  <c r="D245"/>
  <c r="D244"/>
  <c r="I244" s="1"/>
  <c r="D248"/>
  <c r="I248" s="1"/>
  <c r="L248" s="1"/>
  <c r="D246"/>
  <c r="I246" s="1"/>
  <c r="L246" s="1"/>
  <c r="D247"/>
  <c r="D259"/>
  <c r="I259" s="1"/>
  <c r="D262"/>
  <c r="K262" s="1"/>
  <c r="D261"/>
  <c r="K261" s="1"/>
  <c r="D260"/>
  <c r="I260" s="1"/>
  <c r="I261"/>
  <c r="I262"/>
  <c r="D252"/>
  <c r="D251"/>
  <c r="D249"/>
  <c r="K249" s="1"/>
  <c r="D250"/>
  <c r="K250" s="1"/>
  <c r="D258"/>
  <c r="K258" s="1"/>
  <c r="D256"/>
  <c r="K256" s="1"/>
  <c r="D257"/>
  <c r="K257" s="1"/>
  <c r="D253"/>
  <c r="K253" s="1"/>
  <c r="D255"/>
  <c r="K255" s="1"/>
  <c r="D254"/>
  <c r="K254" s="1"/>
  <c r="D263"/>
  <c r="K263" s="1"/>
  <c r="D264"/>
  <c r="K264" s="1"/>
  <c r="D265"/>
  <c r="K265" s="1"/>
  <c r="D266"/>
  <c r="K266" s="1"/>
  <c r="D269"/>
  <c r="I269" s="1"/>
  <c r="L269" s="1"/>
  <c r="D268"/>
  <c r="D267"/>
  <c r="J267" s="1"/>
  <c r="C283"/>
  <c r="E283" s="1"/>
  <c r="F283" s="1"/>
  <c r="I258" l="1"/>
  <c r="L258" s="1"/>
  <c r="L261"/>
  <c r="J244"/>
  <c r="L244" s="1"/>
  <c r="I243"/>
  <c r="I247"/>
  <c r="J260"/>
  <c r="L260" s="1"/>
  <c r="L259"/>
  <c r="L262"/>
  <c r="I250"/>
  <c r="I267"/>
  <c r="K267"/>
  <c r="J250"/>
  <c r="I252"/>
  <c r="L252" s="1"/>
  <c r="J251"/>
  <c r="I251"/>
  <c r="J249"/>
  <c r="I249"/>
  <c r="I264"/>
  <c r="L264" s="1"/>
  <c r="I256"/>
  <c r="L256" s="1"/>
  <c r="I257"/>
  <c r="L257" s="1"/>
  <c r="I253"/>
  <c r="L253" s="1"/>
  <c r="I255"/>
  <c r="L255" s="1"/>
  <c r="I254"/>
  <c r="L254" s="1"/>
  <c r="I263"/>
  <c r="I265"/>
  <c r="L265" s="1"/>
  <c r="I266"/>
  <c r="I268"/>
  <c r="L268" s="1"/>
  <c r="D275"/>
  <c r="I275" s="1"/>
  <c r="L275" s="1"/>
  <c r="D276"/>
  <c r="I276" s="1"/>
  <c r="D274"/>
  <c r="D272"/>
  <c r="J272" s="1"/>
  <c r="D271"/>
  <c r="I271" s="1"/>
  <c r="D270"/>
  <c r="D273"/>
  <c r="K273" s="1"/>
  <c r="D279"/>
  <c r="K279" s="1"/>
  <c r="D285"/>
  <c r="I285" s="1"/>
  <c r="D278"/>
  <c r="K278" s="1"/>
  <c r="D277"/>
  <c r="K277" s="1"/>
  <c r="D286"/>
  <c r="J286" s="1"/>
  <c r="D290"/>
  <c r="I290" s="1"/>
  <c r="L290" s="1"/>
  <c r="D287"/>
  <c r="I287" s="1"/>
  <c r="D288"/>
  <c r="I288" s="1"/>
  <c r="D289"/>
  <c r="I289" s="1"/>
  <c r="D294"/>
  <c r="I294" s="1"/>
  <c r="D293"/>
  <c r="D291"/>
  <c r="J291" s="1"/>
  <c r="D292"/>
  <c r="J292" s="1"/>
  <c r="D298"/>
  <c r="K298" s="1"/>
  <c r="D297"/>
  <c r="I297" s="1"/>
  <c r="D299"/>
  <c r="J299" s="1"/>
  <c r="D295"/>
  <c r="K295" s="1"/>
  <c r="D296"/>
  <c r="K296" s="1"/>
  <c r="D302"/>
  <c r="K302" s="1"/>
  <c r="D300"/>
  <c r="J300" s="1"/>
  <c r="D301"/>
  <c r="K301" s="1"/>
  <c r="D303"/>
  <c r="K303" s="1"/>
  <c r="D304"/>
  <c r="K304" s="1"/>
  <c r="D308"/>
  <c r="K308" s="1"/>
  <c r="D307"/>
  <c r="K307" s="1"/>
  <c r="D306"/>
  <c r="K306" s="1"/>
  <c r="D305"/>
  <c r="K305" s="1"/>
  <c r="D312"/>
  <c r="K312" s="1"/>
  <c r="D311"/>
  <c r="K311" s="1"/>
  <c r="D310"/>
  <c r="K310" s="1"/>
  <c r="D309"/>
  <c r="I309" s="1"/>
  <c r="D313"/>
  <c r="K313" s="1"/>
  <c r="D314"/>
  <c r="K314" s="1"/>
  <c r="L250" l="1"/>
  <c r="L243"/>
  <c r="L247"/>
  <c r="L267"/>
  <c r="L251"/>
  <c r="L249"/>
  <c r="K299"/>
  <c r="K297"/>
  <c r="L297" s="1"/>
  <c r="L263"/>
  <c r="L266"/>
  <c r="J285"/>
  <c r="K276"/>
  <c r="L276" s="1"/>
  <c r="J270"/>
  <c r="I270"/>
  <c r="J287"/>
  <c r="I311"/>
  <c r="L311" s="1"/>
  <c r="K288"/>
  <c r="I286"/>
  <c r="L286" s="1"/>
  <c r="J271"/>
  <c r="L271" s="1"/>
  <c r="J288"/>
  <c r="K287"/>
  <c r="I274"/>
  <c r="L274" s="1"/>
  <c r="I272"/>
  <c r="L272" s="1"/>
  <c r="I273"/>
  <c r="L273" s="1"/>
  <c r="I279"/>
  <c r="L279" s="1"/>
  <c r="K285"/>
  <c r="I278"/>
  <c r="L278" s="1"/>
  <c r="I277"/>
  <c r="L277" s="1"/>
  <c r="L289"/>
  <c r="K294"/>
  <c r="L294" s="1"/>
  <c r="K293"/>
  <c r="I293"/>
  <c r="I291"/>
  <c r="K292"/>
  <c r="I292"/>
  <c r="I312"/>
  <c r="L312" s="1"/>
  <c r="I299"/>
  <c r="L299" s="1"/>
  <c r="I296"/>
  <c r="I301"/>
  <c r="I300"/>
  <c r="I295"/>
  <c r="J295"/>
  <c r="I298"/>
  <c r="L298" s="1"/>
  <c r="L296"/>
  <c r="I302"/>
  <c r="I303"/>
  <c r="L303" s="1"/>
  <c r="J301"/>
  <c r="L300"/>
  <c r="I305"/>
  <c r="L305" s="1"/>
  <c r="I304"/>
  <c r="L304" s="1"/>
  <c r="I308"/>
  <c r="L308" s="1"/>
  <c r="I307"/>
  <c r="L307" s="1"/>
  <c r="I306"/>
  <c r="L306" s="1"/>
  <c r="I310"/>
  <c r="L310" s="1"/>
  <c r="K309"/>
  <c r="L309" s="1"/>
  <c r="I313"/>
  <c r="L313" s="1"/>
  <c r="I314"/>
  <c r="I280" l="1"/>
  <c r="L285"/>
  <c r="L288"/>
  <c r="L270"/>
  <c r="L280" s="1"/>
  <c r="L287"/>
  <c r="L301"/>
  <c r="L295"/>
  <c r="L293"/>
  <c r="L291"/>
  <c r="L292"/>
  <c r="L302"/>
  <c r="L314"/>
  <c r="D317" l="1"/>
  <c r="D319"/>
  <c r="I319" s="1"/>
  <c r="D318"/>
  <c r="I318" s="1"/>
  <c r="D316"/>
  <c r="K316" s="1"/>
  <c r="D315"/>
  <c r="I315" s="1"/>
  <c r="D320"/>
  <c r="I320" s="1"/>
  <c r="L320" s="1"/>
  <c r="D321"/>
  <c r="I321" s="1"/>
  <c r="L321" s="1"/>
  <c r="D322"/>
  <c r="I322" s="1"/>
  <c r="D325"/>
  <c r="I325" s="1"/>
  <c r="L325" s="1"/>
  <c r="D326"/>
  <c r="I326" s="1"/>
  <c r="D323"/>
  <c r="I323" s="1"/>
  <c r="D324"/>
  <c r="K324" s="1"/>
  <c r="D329"/>
  <c r="I329" s="1"/>
  <c r="L329" s="1"/>
  <c r="D328"/>
  <c r="D327"/>
  <c r="K327" s="1"/>
  <c r="D332"/>
  <c r="I332" s="1"/>
  <c r="D330"/>
  <c r="K330" s="1"/>
  <c r="D331"/>
  <c r="K331" s="1"/>
  <c r="D335"/>
  <c r="J335" s="1"/>
  <c r="D333"/>
  <c r="J333" s="1"/>
  <c r="D334"/>
  <c r="D340"/>
  <c r="K340" s="1"/>
  <c r="D339"/>
  <c r="K339" s="1"/>
  <c r="D338"/>
  <c r="K338" s="1"/>
  <c r="D337"/>
  <c r="K337" s="1"/>
  <c r="D336"/>
  <c r="K336" s="1"/>
  <c r="D344"/>
  <c r="K344" s="1"/>
  <c r="D343"/>
  <c r="K343" s="1"/>
  <c r="D341"/>
  <c r="K341" s="1"/>
  <c r="D342"/>
  <c r="K342" s="1"/>
  <c r="D348"/>
  <c r="K348" s="1"/>
  <c r="D347"/>
  <c r="K347" s="1"/>
  <c r="D346"/>
  <c r="K346" s="1"/>
  <c r="D345"/>
  <c r="K345" s="1"/>
  <c r="K352"/>
  <c r="L352" s="1"/>
  <c r="D350"/>
  <c r="I350" s="1"/>
  <c r="D351"/>
  <c r="K351" s="1"/>
  <c r="D349"/>
  <c r="K349" s="1"/>
  <c r="C358"/>
  <c r="E358" s="1"/>
  <c r="F358" s="1"/>
  <c r="D353"/>
  <c r="K353" s="1"/>
  <c r="D354"/>
  <c r="K354" s="1"/>
  <c r="K332" l="1"/>
  <c r="K317"/>
  <c r="I317"/>
  <c r="J315"/>
  <c r="L332"/>
  <c r="K315"/>
  <c r="K319"/>
  <c r="L319" s="1"/>
  <c r="K318"/>
  <c r="L318" s="1"/>
  <c r="I316"/>
  <c r="L322"/>
  <c r="L323"/>
  <c r="J324"/>
  <c r="I333"/>
  <c r="I327"/>
  <c r="L327" s="1"/>
  <c r="I324"/>
  <c r="L326"/>
  <c r="I328"/>
  <c r="L328" s="1"/>
  <c r="I330"/>
  <c r="L330" s="1"/>
  <c r="I331"/>
  <c r="J338"/>
  <c r="K333"/>
  <c r="I335"/>
  <c r="L335" s="1"/>
  <c r="L333"/>
  <c r="J334"/>
  <c r="I334"/>
  <c r="I340"/>
  <c r="L340" s="1"/>
  <c r="I339"/>
  <c r="I338"/>
  <c r="I337"/>
  <c r="L337" s="1"/>
  <c r="J336"/>
  <c r="I336"/>
  <c r="I344"/>
  <c r="L344" s="1"/>
  <c r="I343"/>
  <c r="J342"/>
  <c r="J341"/>
  <c r="I341"/>
  <c r="I342"/>
  <c r="I348"/>
  <c r="L348" s="1"/>
  <c r="I347"/>
  <c r="L347" s="1"/>
  <c r="I346"/>
  <c r="L346" s="1"/>
  <c r="I345"/>
  <c r="J350"/>
  <c r="L350" s="1"/>
  <c r="I351"/>
  <c r="J349"/>
  <c r="I349"/>
  <c r="J353"/>
  <c r="I353"/>
  <c r="I354"/>
  <c r="L354" s="1"/>
  <c r="I355" l="1"/>
  <c r="L315"/>
  <c r="L317"/>
  <c r="L316"/>
  <c r="L324"/>
  <c r="L341"/>
  <c r="L338"/>
  <c r="L331"/>
  <c r="L334"/>
  <c r="L339"/>
  <c r="L336"/>
  <c r="L343"/>
  <c r="L342"/>
  <c r="L345"/>
  <c r="L351"/>
  <c r="L349"/>
  <c r="L353"/>
  <c r="L355" l="1"/>
  <c r="D364"/>
  <c r="I364" s="1"/>
  <c r="L364" s="1"/>
  <c r="D363"/>
  <c r="D362"/>
  <c r="D361"/>
  <c r="K361" s="1"/>
  <c r="D376"/>
  <c r="I376" s="1"/>
  <c r="L376" s="1"/>
  <c r="D375"/>
  <c r="I375" s="1"/>
  <c r="D374"/>
  <c r="I374" s="1"/>
  <c r="D373"/>
  <c r="D372"/>
  <c r="K372" s="1"/>
  <c r="D366"/>
  <c r="J366" s="1"/>
  <c r="D365"/>
  <c r="I365" s="1"/>
  <c r="D367"/>
  <c r="I367" s="1"/>
  <c r="D371"/>
  <c r="D370"/>
  <c r="D369"/>
  <c r="J369" s="1"/>
  <c r="D368"/>
  <c r="K368" s="1"/>
  <c r="I363" l="1"/>
  <c r="L363" s="1"/>
  <c r="J362"/>
  <c r="I362"/>
  <c r="J361"/>
  <c r="I361"/>
  <c r="L375"/>
  <c r="I369"/>
  <c r="J365"/>
  <c r="L374"/>
  <c r="J373"/>
  <c r="I373"/>
  <c r="J372"/>
  <c r="I372"/>
  <c r="I366"/>
  <c r="L366" s="1"/>
  <c r="K365"/>
  <c r="K367"/>
  <c r="L367" s="1"/>
  <c r="J368"/>
  <c r="I368"/>
  <c r="I371"/>
  <c r="L371" s="1"/>
  <c r="I370"/>
  <c r="D381"/>
  <c r="K381" s="1"/>
  <c r="D380"/>
  <c r="K380" s="1"/>
  <c r="D377"/>
  <c r="J377" s="1"/>
  <c r="D378"/>
  <c r="K378" s="1"/>
  <c r="D379"/>
  <c r="K379" s="1"/>
  <c r="D385"/>
  <c r="I385" s="1"/>
  <c r="D384"/>
  <c r="I384" s="1"/>
  <c r="D383"/>
  <c r="I383" s="1"/>
  <c r="D382"/>
  <c r="K382" s="1"/>
  <c r="D389"/>
  <c r="J389" s="1"/>
  <c r="D388"/>
  <c r="K388" s="1"/>
  <c r="D387"/>
  <c r="K387" s="1"/>
  <c r="D386"/>
  <c r="K386" s="1"/>
  <c r="D393"/>
  <c r="I393" s="1"/>
  <c r="D392"/>
  <c r="J392" s="1"/>
  <c r="D391"/>
  <c r="K391" s="1"/>
  <c r="D390"/>
  <c r="J390" s="1"/>
  <c r="D398"/>
  <c r="I398" s="1"/>
  <c r="L398" s="1"/>
  <c r="D397"/>
  <c r="I397" s="1"/>
  <c r="L397" s="1"/>
  <c r="D396"/>
  <c r="I396" s="1"/>
  <c r="L396" s="1"/>
  <c r="D395"/>
  <c r="D394"/>
  <c r="J394" s="1"/>
  <c r="D402"/>
  <c r="K402" s="1"/>
  <c r="D399"/>
  <c r="I399" s="1"/>
  <c r="D400"/>
  <c r="K400" s="1"/>
  <c r="D401"/>
  <c r="I401" s="1"/>
  <c r="D403"/>
  <c r="D404"/>
  <c r="D405"/>
  <c r="J405" s="1"/>
  <c r="D406"/>
  <c r="I406" s="1"/>
  <c r="D407"/>
  <c r="I407" s="1"/>
  <c r="D408"/>
  <c r="D409"/>
  <c r="I409" s="1"/>
  <c r="D410"/>
  <c r="D411"/>
  <c r="D417"/>
  <c r="I417" s="1"/>
  <c r="L417" s="1"/>
  <c r="D416"/>
  <c r="D415"/>
  <c r="D414"/>
  <c r="J414" s="1"/>
  <c r="D413"/>
  <c r="K413" s="1"/>
  <c r="D412"/>
  <c r="K412" s="1"/>
  <c r="D422"/>
  <c r="K422" s="1"/>
  <c r="D421"/>
  <c r="K421" s="1"/>
  <c r="D420"/>
  <c r="K420" s="1"/>
  <c r="D418"/>
  <c r="K418" s="1"/>
  <c r="D419"/>
  <c r="J419" s="1"/>
  <c r="D424"/>
  <c r="K424" s="1"/>
  <c r="D423"/>
  <c r="J423" s="1"/>
  <c r="D425"/>
  <c r="K425" s="1"/>
  <c r="D426"/>
  <c r="K426" s="1"/>
  <c r="C436"/>
  <c r="E436" s="1"/>
  <c r="F436" s="1"/>
  <c r="D431"/>
  <c r="K431" s="1"/>
  <c r="D430"/>
  <c r="K430" s="1"/>
  <c r="D429"/>
  <c r="K429" s="1"/>
  <c r="D428"/>
  <c r="J428" s="1"/>
  <c r="D427"/>
  <c r="K427" s="1"/>
  <c r="D439"/>
  <c r="K439" s="1"/>
  <c r="D440"/>
  <c r="K440" s="1"/>
  <c r="D441"/>
  <c r="I441" s="1"/>
  <c r="L441" s="1"/>
  <c r="D445"/>
  <c r="D442"/>
  <c r="I442" s="1"/>
  <c r="D443"/>
  <c r="D444"/>
  <c r="I444" s="1"/>
  <c r="D446"/>
  <c r="I446" s="1"/>
  <c r="D447"/>
  <c r="K447" s="1"/>
  <c r="D451"/>
  <c r="I451" s="1"/>
  <c r="L451" s="1"/>
  <c r="D450"/>
  <c r="D449"/>
  <c r="K449" s="1"/>
  <c r="D448"/>
  <c r="K448" s="1"/>
  <c r="D454"/>
  <c r="D453"/>
  <c r="D452"/>
  <c r="K452" s="1"/>
  <c r="D458"/>
  <c r="K458" s="1"/>
  <c r="D457"/>
  <c r="K457" s="1"/>
  <c r="D456"/>
  <c r="I456" s="1"/>
  <c r="D455"/>
  <c r="K455" s="1"/>
  <c r="D462"/>
  <c r="K462" s="1"/>
  <c r="D463"/>
  <c r="I463" s="1"/>
  <c r="D459"/>
  <c r="K459" s="1"/>
  <c r="D461"/>
  <c r="K461" s="1"/>
  <c r="D460"/>
  <c r="K460" s="1"/>
  <c r="D465"/>
  <c r="K465" s="1"/>
  <c r="D464"/>
  <c r="I464" s="1"/>
  <c r="L464" s="1"/>
  <c r="D466"/>
  <c r="I466" s="1"/>
  <c r="D467"/>
  <c r="K467" s="1"/>
  <c r="D468"/>
  <c r="I468" s="1"/>
  <c r="D469"/>
  <c r="I469" s="1"/>
  <c r="D470"/>
  <c r="I470" s="1"/>
  <c r="D471"/>
  <c r="I471" s="1"/>
  <c r="D472"/>
  <c r="I472" s="1"/>
  <c r="D473"/>
  <c r="I473" s="1"/>
  <c r="L473" s="1"/>
  <c r="D474"/>
  <c r="I474" s="1"/>
  <c r="D479"/>
  <c r="I479" s="1"/>
  <c r="L479" s="1"/>
  <c r="D475"/>
  <c r="D478"/>
  <c r="D476"/>
  <c r="J476" s="1"/>
  <c r="D477"/>
  <c r="J477" s="1"/>
  <c r="D482"/>
  <c r="K482" s="1"/>
  <c r="D481"/>
  <c r="K481" s="1"/>
  <c r="D480"/>
  <c r="K480" s="1"/>
  <c r="D487"/>
  <c r="J487" s="1"/>
  <c r="D486"/>
  <c r="D483"/>
  <c r="K483" s="1"/>
  <c r="D484"/>
  <c r="K484" s="1"/>
  <c r="D485"/>
  <c r="K485" s="1"/>
  <c r="D491"/>
  <c r="K491" s="1"/>
  <c r="D490"/>
  <c r="K490" s="1"/>
  <c r="D488"/>
  <c r="K488" s="1"/>
  <c r="D489"/>
  <c r="K489" s="1"/>
  <c r="C503"/>
  <c r="E503" s="1"/>
  <c r="F503" s="1"/>
  <c r="D499"/>
  <c r="K499" s="1"/>
  <c r="D506"/>
  <c r="I506" s="1"/>
  <c r="D498"/>
  <c r="K498" s="1"/>
  <c r="L362" l="1"/>
  <c r="L361"/>
  <c r="L365"/>
  <c r="L373"/>
  <c r="L372"/>
  <c r="I381"/>
  <c r="L370"/>
  <c r="L369"/>
  <c r="L368"/>
  <c r="I377"/>
  <c r="I380"/>
  <c r="K377"/>
  <c r="J378"/>
  <c r="I378"/>
  <c r="J379"/>
  <c r="I379"/>
  <c r="L385"/>
  <c r="L384"/>
  <c r="J383"/>
  <c r="L383" s="1"/>
  <c r="J382"/>
  <c r="I382"/>
  <c r="I389"/>
  <c r="J388"/>
  <c r="I388"/>
  <c r="J387"/>
  <c r="I387"/>
  <c r="J386"/>
  <c r="I386"/>
  <c r="L393"/>
  <c r="K390"/>
  <c r="I392"/>
  <c r="J391"/>
  <c r="I391"/>
  <c r="I390"/>
  <c r="K394"/>
  <c r="I394"/>
  <c r="I421"/>
  <c r="L421" s="1"/>
  <c r="I395"/>
  <c r="J412"/>
  <c r="I414"/>
  <c r="K414"/>
  <c r="K405"/>
  <c r="J401"/>
  <c r="J400"/>
  <c r="I412"/>
  <c r="J409"/>
  <c r="L409" s="1"/>
  <c r="J406"/>
  <c r="I405"/>
  <c r="L405" s="1"/>
  <c r="K401"/>
  <c r="L401" s="1"/>
  <c r="I400"/>
  <c r="L400" s="1"/>
  <c r="I402"/>
  <c r="I403"/>
  <c r="L403" s="1"/>
  <c r="J404"/>
  <c r="I404"/>
  <c r="L406"/>
  <c r="L407"/>
  <c r="I408"/>
  <c r="L408" s="1"/>
  <c r="I410"/>
  <c r="L410" s="1"/>
  <c r="J411"/>
  <c r="I411"/>
  <c r="I416"/>
  <c r="L416" s="1"/>
  <c r="J415"/>
  <c r="I415"/>
  <c r="J413"/>
  <c r="I413"/>
  <c r="I422"/>
  <c r="L422" s="1"/>
  <c r="I419"/>
  <c r="K419"/>
  <c r="I420"/>
  <c r="J418"/>
  <c r="I418"/>
  <c r="I423"/>
  <c r="K423"/>
  <c r="I424"/>
  <c r="J425"/>
  <c r="I425"/>
  <c r="J426"/>
  <c r="I426"/>
  <c r="J427"/>
  <c r="I439"/>
  <c r="I427"/>
  <c r="L427" s="1"/>
  <c r="J431"/>
  <c r="I431"/>
  <c r="J430"/>
  <c r="I430"/>
  <c r="J429"/>
  <c r="I429"/>
  <c r="K428"/>
  <c r="I428"/>
  <c r="K463"/>
  <c r="J443"/>
  <c r="J440"/>
  <c r="I440"/>
  <c r="I443"/>
  <c r="L442"/>
  <c r="J446"/>
  <c r="J463"/>
  <c r="L446"/>
  <c r="I447"/>
  <c r="I450"/>
  <c r="J449"/>
  <c r="I449"/>
  <c r="J448"/>
  <c r="I448"/>
  <c r="I454"/>
  <c r="L454" s="1"/>
  <c r="J453"/>
  <c r="I453"/>
  <c r="J452"/>
  <c r="I452"/>
  <c r="J455"/>
  <c r="I462"/>
  <c r="I455"/>
  <c r="I457"/>
  <c r="L457" s="1"/>
  <c r="I458"/>
  <c r="L458" s="1"/>
  <c r="K456"/>
  <c r="L456" s="1"/>
  <c r="J459"/>
  <c r="L462"/>
  <c r="I459"/>
  <c r="L459" s="1"/>
  <c r="I461"/>
  <c r="J460"/>
  <c r="I460"/>
  <c r="I465"/>
  <c r="J471"/>
  <c r="K468"/>
  <c r="J466"/>
  <c r="J468"/>
  <c r="L468" s="1"/>
  <c r="J467"/>
  <c r="I467"/>
  <c r="L469"/>
  <c r="L470"/>
  <c r="L471"/>
  <c r="L472"/>
  <c r="L474"/>
  <c r="I475"/>
  <c r="L475" s="1"/>
  <c r="I487"/>
  <c r="I490"/>
  <c r="L490" s="1"/>
  <c r="I478"/>
  <c r="L478" s="1"/>
  <c r="I476"/>
  <c r="L476" s="1"/>
  <c r="I477"/>
  <c r="L477" s="1"/>
  <c r="I482"/>
  <c r="L482" s="1"/>
  <c r="I481"/>
  <c r="L481" s="1"/>
  <c r="I480"/>
  <c r="L487"/>
  <c r="I485"/>
  <c r="J485"/>
  <c r="J486"/>
  <c r="I486"/>
  <c r="J483"/>
  <c r="I483"/>
  <c r="J484"/>
  <c r="I484"/>
  <c r="I491"/>
  <c r="L491" s="1"/>
  <c r="I488"/>
  <c r="I489"/>
  <c r="J506"/>
  <c r="I499"/>
  <c r="L499" s="1"/>
  <c r="K506"/>
  <c r="I498"/>
  <c r="L498" s="1"/>
  <c r="D492"/>
  <c r="D493"/>
  <c r="I493" s="1"/>
  <c r="D494"/>
  <c r="I494" s="1"/>
  <c r="I433" l="1"/>
  <c r="L378"/>
  <c r="L381"/>
  <c r="L380"/>
  <c r="L377"/>
  <c r="L379"/>
  <c r="L382"/>
  <c r="L414"/>
  <c r="L389"/>
  <c r="L388"/>
  <c r="L387"/>
  <c r="L386"/>
  <c r="L463"/>
  <c r="L392"/>
  <c r="L391"/>
  <c r="L390"/>
  <c r="L394"/>
  <c r="L395"/>
  <c r="L402"/>
  <c r="L399"/>
  <c r="L404"/>
  <c r="L411"/>
  <c r="L415"/>
  <c r="L413"/>
  <c r="L412"/>
  <c r="L420"/>
  <c r="L418"/>
  <c r="L419"/>
  <c r="L424"/>
  <c r="L423"/>
  <c r="L425"/>
  <c r="L426"/>
  <c r="L443"/>
  <c r="L440"/>
  <c r="L431"/>
  <c r="L430"/>
  <c r="L429"/>
  <c r="L428"/>
  <c r="L439"/>
  <c r="L444"/>
  <c r="L447"/>
  <c r="L450"/>
  <c r="L449"/>
  <c r="L448"/>
  <c r="L453"/>
  <c r="L452"/>
  <c r="L455"/>
  <c r="L461"/>
  <c r="L460"/>
  <c r="L465"/>
  <c r="L466"/>
  <c r="L467"/>
  <c r="L485"/>
  <c r="L480"/>
  <c r="I492"/>
  <c r="K492"/>
  <c r="L488"/>
  <c r="L506"/>
  <c r="L486"/>
  <c r="L483"/>
  <c r="L484"/>
  <c r="L489"/>
  <c r="J492"/>
  <c r="K493"/>
  <c r="L493" s="1"/>
  <c r="K494"/>
  <c r="L433" l="1"/>
  <c r="L492"/>
  <c r="L494"/>
  <c r="D495" l="1"/>
  <c r="K495" s="1"/>
  <c r="D496"/>
  <c r="I496" s="1"/>
  <c r="D497"/>
  <c r="I495" l="1"/>
  <c r="J495"/>
  <c r="K496"/>
  <c r="L496" s="1"/>
  <c r="I497"/>
  <c r="K497"/>
  <c r="D508"/>
  <c r="D509"/>
  <c r="D507"/>
  <c r="K507" s="1"/>
  <c r="I500" l="1"/>
  <c r="L495"/>
  <c r="L497"/>
  <c r="I508"/>
  <c r="K508"/>
  <c r="I507"/>
  <c r="J507"/>
  <c r="I509"/>
  <c r="K509"/>
  <c r="D510"/>
  <c r="D511"/>
  <c r="I511" s="1"/>
  <c r="D512"/>
  <c r="I512" s="1"/>
  <c r="L512" s="1"/>
  <c r="D514"/>
  <c r="I514" s="1"/>
  <c r="L514" s="1"/>
  <c r="D513"/>
  <c r="I513" s="1"/>
  <c r="L513" s="1"/>
  <c r="L500" l="1"/>
  <c r="I510"/>
  <c r="L510" s="1"/>
  <c r="L507"/>
  <c r="L508"/>
  <c r="L509"/>
  <c r="L511"/>
  <c r="D515"/>
  <c r="I515" s="1"/>
  <c r="D516"/>
  <c r="I516" s="1"/>
  <c r="L516" s="1"/>
  <c r="D517"/>
  <c r="I517" s="1"/>
  <c r="L517" s="1"/>
  <c r="D518"/>
  <c r="I518" s="1"/>
  <c r="L518" s="1"/>
  <c r="D519"/>
  <c r="I519" s="1"/>
  <c r="L519" s="1"/>
  <c r="D522"/>
  <c r="I522" s="1"/>
  <c r="D520"/>
  <c r="I520" s="1"/>
  <c r="D521"/>
  <c r="I521" s="1"/>
  <c r="J521" l="1"/>
  <c r="L515"/>
  <c r="L522"/>
  <c r="L520"/>
  <c r="L521"/>
  <c r="D527"/>
  <c r="I527" s="1"/>
  <c r="D523"/>
  <c r="I523" s="1"/>
  <c r="D524"/>
  <c r="I524" s="1"/>
  <c r="D525"/>
  <c r="J525" s="1"/>
  <c r="D526"/>
  <c r="J526" s="1"/>
  <c r="I526" l="1"/>
  <c r="K526"/>
  <c r="J524"/>
  <c r="L523"/>
  <c r="I525"/>
  <c r="K525"/>
  <c r="D528"/>
  <c r="I528" s="1"/>
  <c r="D529"/>
  <c r="I529" s="1"/>
  <c r="D530"/>
  <c r="I530" s="1"/>
  <c r="D531"/>
  <c r="K531" s="1"/>
  <c r="D534"/>
  <c r="D535"/>
  <c r="D532"/>
  <c r="I532" s="1"/>
  <c r="D533"/>
  <c r="I533" s="1"/>
  <c r="L526" l="1"/>
  <c r="L524"/>
  <c r="L525"/>
  <c r="L528"/>
  <c r="L529"/>
  <c r="J531"/>
  <c r="I531"/>
  <c r="I534"/>
  <c r="K534"/>
  <c r="K532"/>
  <c r="J532"/>
  <c r="I535"/>
  <c r="K535"/>
  <c r="L533"/>
  <c r="D538"/>
  <c r="I538" s="1"/>
  <c r="L538" s="1"/>
  <c r="D536"/>
  <c r="I536" s="1"/>
  <c r="D537"/>
  <c r="I537" s="1"/>
  <c r="L532" l="1"/>
  <c r="L530"/>
  <c r="L531"/>
  <c r="L534"/>
  <c r="L535"/>
  <c r="L536"/>
  <c r="L537"/>
  <c r="D540"/>
  <c r="I540" s="1"/>
  <c r="L540" s="1"/>
  <c r="D539"/>
  <c r="I539" s="1"/>
  <c r="L539" s="1"/>
  <c r="D541" l="1"/>
  <c r="I541" s="1"/>
  <c r="L541" s="1"/>
  <c r="D542"/>
  <c r="I542" s="1"/>
  <c r="D543"/>
  <c r="J543" s="1"/>
  <c r="L542" l="1"/>
  <c r="I543"/>
  <c r="D546"/>
  <c r="I546" s="1"/>
  <c r="D544"/>
  <c r="J544" s="1"/>
  <c r="D545"/>
  <c r="J545" s="1"/>
  <c r="I545" l="1"/>
  <c r="K545"/>
  <c r="I544"/>
  <c r="K544"/>
  <c r="L543"/>
  <c r="D551"/>
  <c r="I551" s="1"/>
  <c r="D550"/>
  <c r="I550" s="1"/>
  <c r="D549"/>
  <c r="I549" s="1"/>
  <c r="D548"/>
  <c r="K548" s="1"/>
  <c r="D547"/>
  <c r="I547" s="1"/>
  <c r="I548" l="1"/>
  <c r="J550"/>
  <c r="L550" s="1"/>
  <c r="L546"/>
  <c r="L544"/>
  <c r="L545"/>
  <c r="L551"/>
  <c r="J548"/>
  <c r="K549"/>
  <c r="K547"/>
  <c r="J547"/>
  <c r="D554"/>
  <c r="I554" s="1"/>
  <c r="L554" s="1"/>
  <c r="D553"/>
  <c r="I553" s="1"/>
  <c r="L553" s="1"/>
  <c r="D552"/>
  <c r="I552" s="1"/>
  <c r="L547" l="1"/>
  <c r="L549"/>
  <c r="L548"/>
  <c r="L552"/>
  <c r="D555"/>
  <c r="I555" s="1"/>
  <c r="D556"/>
  <c r="I556" s="1"/>
  <c r="D557"/>
  <c r="I557" s="1"/>
  <c r="D558"/>
  <c r="K557" l="1"/>
  <c r="J555"/>
  <c r="L557"/>
  <c r="L555"/>
  <c r="K556"/>
  <c r="L556" s="1"/>
  <c r="I558"/>
  <c r="K558"/>
  <c r="D562"/>
  <c r="I562" s="1"/>
  <c r="L562" s="1"/>
  <c r="D560"/>
  <c r="I560" s="1"/>
  <c r="D561"/>
  <c r="D559"/>
  <c r="I559" s="1"/>
  <c r="L558" l="1"/>
  <c r="K559"/>
  <c r="J559"/>
  <c r="J560"/>
  <c r="L560" s="1"/>
  <c r="I561"/>
  <c r="D565"/>
  <c r="I565" s="1"/>
  <c r="D563"/>
  <c r="I563" s="1"/>
  <c r="D564"/>
  <c r="J564" s="1"/>
  <c r="L559" l="1"/>
  <c r="I564"/>
  <c r="L561"/>
  <c r="L565"/>
  <c r="L563"/>
  <c r="D569"/>
  <c r="I569" s="1"/>
  <c r="D567"/>
  <c r="I567" s="1"/>
  <c r="D568"/>
  <c r="I568" s="1"/>
  <c r="D566"/>
  <c r="K566" s="1"/>
  <c r="L564" l="1"/>
  <c r="J566"/>
  <c r="I566"/>
  <c r="K569"/>
  <c r="L569" s="1"/>
  <c r="K567"/>
  <c r="L567" s="1"/>
  <c r="K568"/>
  <c r="C582"/>
  <c r="E582" s="1"/>
  <c r="F582" s="1"/>
  <c r="D575"/>
  <c r="K575" s="1"/>
  <c r="D574"/>
  <c r="I574" s="1"/>
  <c r="D573"/>
  <c r="I573" s="1"/>
  <c r="D572"/>
  <c r="K572" s="1"/>
  <c r="D571"/>
  <c r="I571" s="1"/>
  <c r="D570"/>
  <c r="I570" s="1"/>
  <c r="L570" s="1"/>
  <c r="D576"/>
  <c r="J576" s="1"/>
  <c r="D577"/>
  <c r="I577" s="1"/>
  <c r="D578"/>
  <c r="I578" s="1"/>
  <c r="L578" l="1"/>
  <c r="L566"/>
  <c r="L568"/>
  <c r="I576"/>
  <c r="L576" s="1"/>
  <c r="I575"/>
  <c r="L575" s="1"/>
  <c r="I572"/>
  <c r="J572"/>
  <c r="K574"/>
  <c r="L574" s="1"/>
  <c r="K573"/>
  <c r="L571"/>
  <c r="L577"/>
  <c r="D584"/>
  <c r="I584" s="1"/>
  <c r="D585"/>
  <c r="J585" s="1"/>
  <c r="D586"/>
  <c r="J586" s="1"/>
  <c r="D587"/>
  <c r="K587" s="1"/>
  <c r="D588"/>
  <c r="I588" s="1"/>
  <c r="D589"/>
  <c r="J589" s="1"/>
  <c r="I579" l="1"/>
  <c r="L572"/>
  <c r="I587"/>
  <c r="I586"/>
  <c r="I589"/>
  <c r="J587"/>
  <c r="I585"/>
  <c r="L585" s="1"/>
  <c r="L573"/>
  <c r="L579" s="1"/>
  <c r="L584"/>
  <c r="L588"/>
  <c r="D593"/>
  <c r="I593" s="1"/>
  <c r="L593" s="1"/>
  <c r="D592"/>
  <c r="I592" s="1"/>
  <c r="D591"/>
  <c r="I591" s="1"/>
  <c r="D590"/>
  <c r="J590" s="1"/>
  <c r="L587" l="1"/>
  <c r="L586"/>
  <c r="L589"/>
  <c r="L592"/>
  <c r="L591"/>
  <c r="I590"/>
  <c r="L590" s="1"/>
  <c r="D597"/>
  <c r="I597" s="1"/>
  <c r="D594"/>
  <c r="I594" s="1"/>
  <c r="D595"/>
  <c r="D596"/>
  <c r="J596" s="1"/>
  <c r="K597" l="1"/>
  <c r="L597" s="1"/>
  <c r="K594"/>
  <c r="L594" s="1"/>
  <c r="I595"/>
  <c r="K595"/>
  <c r="I596"/>
  <c r="K596"/>
  <c r="D602"/>
  <c r="K602" s="1"/>
  <c r="D601"/>
  <c r="I601" s="1"/>
  <c r="D599"/>
  <c r="J599" s="1"/>
  <c r="D600"/>
  <c r="D598"/>
  <c r="J598" s="1"/>
  <c r="L595" l="1"/>
  <c r="L596"/>
  <c r="I602"/>
  <c r="L602" s="1"/>
  <c r="K601"/>
  <c r="L601" s="1"/>
  <c r="I598"/>
  <c r="K598"/>
  <c r="I599"/>
  <c r="L599" s="1"/>
  <c r="I600"/>
  <c r="K600"/>
  <c r="D603"/>
  <c r="K603" s="1"/>
  <c r="L600" l="1"/>
  <c r="J603"/>
  <c r="I603"/>
  <c r="L598"/>
  <c r="D606"/>
  <c r="J606" s="1"/>
  <c r="D604"/>
  <c r="J604" s="1"/>
  <c r="D605"/>
  <c r="J605" s="1"/>
  <c r="L603" l="1"/>
  <c r="I605"/>
  <c r="K605"/>
  <c r="I604"/>
  <c r="K604"/>
  <c r="I606"/>
  <c r="D609"/>
  <c r="J609" s="1"/>
  <c r="D608"/>
  <c r="I608" s="1"/>
  <c r="D607"/>
  <c r="I607" s="1"/>
  <c r="L607" s="1"/>
  <c r="L604" l="1"/>
  <c r="L605"/>
  <c r="L606"/>
  <c r="J608"/>
  <c r="L608" s="1"/>
  <c r="I609"/>
  <c r="L609" s="1"/>
  <c r="D611"/>
  <c r="D613"/>
  <c r="I613" s="1"/>
  <c r="D612"/>
  <c r="I612" s="1"/>
  <c r="D610"/>
  <c r="I610" s="1"/>
  <c r="I611"/>
  <c r="J610" l="1"/>
  <c r="K613"/>
  <c r="L613" s="1"/>
  <c r="K612"/>
  <c r="L612" s="1"/>
  <c r="K611"/>
  <c r="K610"/>
  <c r="L610" s="1"/>
  <c r="D614"/>
  <c r="D615"/>
  <c r="I614"/>
  <c r="L611" l="1"/>
  <c r="K614"/>
  <c r="L614" s="1"/>
  <c r="I615"/>
  <c r="K615"/>
  <c r="D618"/>
  <c r="D653"/>
  <c r="D652"/>
  <c r="I652" s="1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7"/>
  <c r="I617" s="1"/>
  <c r="D616"/>
  <c r="J616" s="1"/>
  <c r="K617"/>
  <c r="L615" l="1"/>
  <c r="I618"/>
  <c r="K618"/>
  <c r="I616"/>
  <c r="K616"/>
  <c r="L617"/>
  <c r="I622"/>
  <c r="L622" s="1"/>
  <c r="I620"/>
  <c r="I621"/>
  <c r="J619"/>
  <c r="I619"/>
  <c r="L618" l="1"/>
  <c r="L616"/>
  <c r="L621"/>
  <c r="J620"/>
  <c r="L620" s="1"/>
  <c r="L619"/>
  <c r="C97" i="2"/>
  <c r="I623" i="5"/>
  <c r="L623" s="1"/>
  <c r="I624"/>
  <c r="C7" i="2"/>
  <c r="C6"/>
  <c r="C5"/>
  <c r="J624" i="5"/>
  <c r="L624" l="1"/>
  <c r="K628"/>
  <c r="I628"/>
  <c r="K627"/>
  <c r="I627"/>
  <c r="K629"/>
  <c r="I629"/>
  <c r="K626"/>
  <c r="J626"/>
  <c r="I626"/>
  <c r="K625"/>
  <c r="J625"/>
  <c r="I625"/>
  <c r="L626" l="1"/>
  <c r="L629"/>
  <c r="L627"/>
  <c r="L628"/>
  <c r="L625"/>
  <c r="I630"/>
  <c r="L630" s="1"/>
  <c r="I634"/>
  <c r="L634" s="1"/>
  <c r="I631"/>
  <c r="L631" s="1"/>
  <c r="I632"/>
  <c r="L632" s="1"/>
  <c r="I633"/>
  <c r="L633" l="1"/>
  <c r="I635"/>
  <c r="J635"/>
  <c r="I636"/>
  <c r="K636"/>
  <c r="L635" l="1"/>
  <c r="L636"/>
  <c r="I640"/>
  <c r="I638"/>
  <c r="I637"/>
  <c r="K637"/>
  <c r="I639"/>
  <c r="K639"/>
  <c r="K638"/>
  <c r="K640"/>
  <c r="L638" l="1"/>
  <c r="L639"/>
  <c r="L637"/>
  <c r="L640"/>
  <c r="K641"/>
  <c r="I641"/>
  <c r="K642"/>
  <c r="I642"/>
  <c r="L642" l="1"/>
  <c r="L641"/>
  <c r="I644"/>
  <c r="J644"/>
  <c r="K644"/>
  <c r="I645"/>
  <c r="K645"/>
  <c r="I643"/>
  <c r="J643"/>
  <c r="K643"/>
  <c r="L645" l="1"/>
  <c r="L643"/>
  <c r="L644"/>
  <c r="K646"/>
  <c r="J646"/>
  <c r="I646"/>
  <c r="I647"/>
  <c r="L646" l="1"/>
  <c r="L647"/>
  <c r="J648"/>
  <c r="I648"/>
  <c r="I649"/>
  <c r="L649" s="1"/>
  <c r="L648" l="1"/>
  <c r="I650"/>
  <c r="L650" s="1"/>
  <c r="I651"/>
  <c r="L651" s="1"/>
  <c r="C657" l="1"/>
  <c r="E657" s="1"/>
  <c r="F657" s="1"/>
  <c r="I659"/>
  <c r="L652"/>
  <c r="I653"/>
  <c r="I654" s="1"/>
  <c r="L659" l="1"/>
  <c r="L653"/>
  <c r="L654" s="1"/>
  <c r="I660"/>
  <c r="L660" s="1"/>
  <c r="I661"/>
  <c r="L661" s="1"/>
  <c r="I662"/>
  <c r="L662" s="1"/>
  <c r="I665" l="1"/>
  <c r="J663"/>
  <c r="I663"/>
  <c r="J664"/>
  <c r="I664"/>
  <c r="L665" l="1"/>
  <c r="L663"/>
  <c r="L664"/>
  <c r="I670"/>
  <c r="L670" s="1"/>
  <c r="I669"/>
  <c r="L669" s="1"/>
  <c r="J668"/>
  <c r="I668"/>
  <c r="J667"/>
  <c r="I667"/>
  <c r="J666"/>
  <c r="I666"/>
  <c r="L668" l="1"/>
  <c r="L667"/>
  <c r="L666"/>
  <c r="K672"/>
  <c r="I672"/>
  <c r="J671"/>
  <c r="K673"/>
  <c r="I673"/>
  <c r="K671"/>
  <c r="I671"/>
  <c r="L672" l="1"/>
  <c r="L673"/>
  <c r="L671"/>
  <c r="K675"/>
  <c r="I677"/>
  <c r="L677" s="1"/>
  <c r="K674"/>
  <c r="K678"/>
  <c r="J674"/>
  <c r="I674"/>
  <c r="I676"/>
  <c r="L676" s="1"/>
  <c r="J675"/>
  <c r="I675"/>
  <c r="I678"/>
  <c r="I683"/>
  <c r="L683" s="1"/>
  <c r="I682"/>
  <c r="J681"/>
  <c r="I681"/>
  <c r="K680"/>
  <c r="J680"/>
  <c r="I680"/>
  <c r="K679"/>
  <c r="J679"/>
  <c r="I679"/>
  <c r="K684"/>
  <c r="J684"/>
  <c r="I684"/>
  <c r="K685"/>
  <c r="I685"/>
  <c r="K689"/>
  <c r="I689"/>
  <c r="K688"/>
  <c r="I688"/>
  <c r="K686"/>
  <c r="J686"/>
  <c r="I686"/>
  <c r="I687"/>
  <c r="J687"/>
  <c r="I690"/>
  <c r="J691"/>
  <c r="I691"/>
  <c r="K692"/>
  <c r="I692"/>
  <c r="D15" i="3"/>
  <c r="C719" i="5"/>
  <c r="E719" s="1"/>
  <c r="F719" s="1"/>
  <c r="I694"/>
  <c r="K694"/>
  <c r="I693"/>
  <c r="K693"/>
  <c r="I697"/>
  <c r="L697" s="1"/>
  <c r="K695"/>
  <c r="J695"/>
  <c r="I695"/>
  <c r="I696"/>
  <c r="I700"/>
  <c r="J698"/>
  <c r="I698"/>
  <c r="J699"/>
  <c r="I699"/>
  <c r="J702"/>
  <c r="I704"/>
  <c r="L704" s="1"/>
  <c r="I701"/>
  <c r="I702"/>
  <c r="K703"/>
  <c r="I703"/>
  <c r="J701"/>
  <c r="K701"/>
  <c r="K705"/>
  <c r="I705"/>
  <c r="I706"/>
  <c r="K706"/>
  <c r="I709"/>
  <c r="K709"/>
  <c r="K707"/>
  <c r="I707"/>
  <c r="K708"/>
  <c r="J708"/>
  <c r="I708"/>
  <c r="I710"/>
  <c r="J710"/>
  <c r="I711"/>
  <c r="J711"/>
  <c r="I712"/>
  <c r="L712" s="1"/>
  <c r="L688" l="1"/>
  <c r="L689"/>
  <c r="L685"/>
  <c r="L674"/>
  <c r="L675"/>
  <c r="L678"/>
  <c r="L681"/>
  <c r="L682"/>
  <c r="L680"/>
  <c r="L679"/>
  <c r="L684"/>
  <c r="L692"/>
  <c r="L686"/>
  <c r="L687"/>
  <c r="L690"/>
  <c r="L691"/>
  <c r="L710"/>
  <c r="L711"/>
  <c r="L707"/>
  <c r="L705"/>
  <c r="L693"/>
  <c r="L694"/>
  <c r="L703"/>
  <c r="L695"/>
  <c r="L696"/>
  <c r="L700"/>
  <c r="L698"/>
  <c r="L699"/>
  <c r="L702"/>
  <c r="L701"/>
  <c r="L706"/>
  <c r="L709"/>
  <c r="L708"/>
  <c r="I713"/>
  <c r="K714"/>
  <c r="J714"/>
  <c r="I714"/>
  <c r="J715"/>
  <c r="I715"/>
  <c r="I724"/>
  <c r="L724" s="1"/>
  <c r="K723"/>
  <c r="J723"/>
  <c r="I723"/>
  <c r="I725"/>
  <c r="J725"/>
  <c r="I726"/>
  <c r="J726"/>
  <c r="I727"/>
  <c r="L727" s="1"/>
  <c r="I716" l="1"/>
  <c r="L713"/>
  <c r="L725"/>
  <c r="L726"/>
  <c r="L714"/>
  <c r="L715"/>
  <c r="L723"/>
  <c r="K728"/>
  <c r="J728"/>
  <c r="I728"/>
  <c r="K729"/>
  <c r="I729"/>
  <c r="K730"/>
  <c r="I730"/>
  <c r="I731"/>
  <c r="J731"/>
  <c r="K731"/>
  <c r="I732"/>
  <c r="K732"/>
  <c r="K733"/>
  <c r="J733"/>
  <c r="I733"/>
  <c r="K734"/>
  <c r="I734"/>
  <c r="J735"/>
  <c r="I735"/>
  <c r="I739"/>
  <c r="L739" s="1"/>
  <c r="I738"/>
  <c r="L738" s="1"/>
  <c r="J737"/>
  <c r="I737"/>
  <c r="K736"/>
  <c r="J736"/>
  <c r="I736"/>
  <c r="L716" l="1"/>
  <c r="L733"/>
  <c r="L729"/>
  <c r="L728"/>
  <c r="L730"/>
  <c r="L731"/>
  <c r="L732"/>
  <c r="L734"/>
  <c r="L735"/>
  <c r="L737"/>
  <c r="L736"/>
  <c r="K740" l="1"/>
  <c r="J740"/>
  <c r="I740"/>
  <c r="K741"/>
  <c r="J741"/>
  <c r="I741"/>
  <c r="I742"/>
  <c r="K743"/>
  <c r="I743"/>
  <c r="K744"/>
  <c r="I744"/>
  <c r="I745"/>
  <c r="K745"/>
  <c r="I746"/>
  <c r="K746"/>
  <c r="K752"/>
  <c r="I752"/>
  <c r="K751"/>
  <c r="I751"/>
  <c r="K750"/>
  <c r="I750"/>
  <c r="K749"/>
  <c r="I749"/>
  <c r="K747"/>
  <c r="J747"/>
  <c r="I747"/>
  <c r="K748"/>
  <c r="J748"/>
  <c r="I748"/>
  <c r="L745" l="1"/>
  <c r="L748"/>
  <c r="L749"/>
  <c r="L750"/>
  <c r="L751"/>
  <c r="L752"/>
  <c r="L746"/>
  <c r="L740"/>
  <c r="L741"/>
  <c r="L742"/>
  <c r="L744"/>
  <c r="L743"/>
  <c r="L747"/>
  <c r="K753" l="1"/>
  <c r="K754"/>
  <c r="J753"/>
  <c r="I753"/>
  <c r="J754"/>
  <c r="I754"/>
  <c r="K755"/>
  <c r="J755"/>
  <c r="I755"/>
  <c r="K757"/>
  <c r="J757"/>
  <c r="I757"/>
  <c r="K756"/>
  <c r="J756"/>
  <c r="I756"/>
  <c r="I760"/>
  <c r="J759"/>
  <c r="I759"/>
  <c r="J758"/>
  <c r="I758"/>
  <c r="I765"/>
  <c r="J765"/>
  <c r="K765"/>
  <c r="K764"/>
  <c r="I764"/>
  <c r="K763"/>
  <c r="I763"/>
  <c r="I762"/>
  <c r="K762"/>
  <c r="K761"/>
  <c r="J761"/>
  <c r="I761"/>
  <c r="I767"/>
  <c r="J766"/>
  <c r="I766"/>
  <c r="I770"/>
  <c r="J768"/>
  <c r="I771"/>
  <c r="K768"/>
  <c r="I768"/>
  <c r="I769"/>
  <c r="K769"/>
  <c r="K770"/>
  <c r="K771"/>
  <c r="K775"/>
  <c r="I775"/>
  <c r="K777"/>
  <c r="I777"/>
  <c r="K776"/>
  <c r="I776"/>
  <c r="J773"/>
  <c r="I773"/>
  <c r="J772"/>
  <c r="K772"/>
  <c r="I772"/>
  <c r="K774"/>
  <c r="I774"/>
  <c r="K779"/>
  <c r="J779"/>
  <c r="K780"/>
  <c r="I780"/>
  <c r="K778"/>
  <c r="J778"/>
  <c r="I778"/>
  <c r="I779"/>
  <c r="K781"/>
  <c r="J781"/>
  <c r="I781"/>
  <c r="K782"/>
  <c r="I782"/>
  <c r="K783"/>
  <c r="J783"/>
  <c r="I783"/>
  <c r="J784"/>
  <c r="I784"/>
  <c r="D36" i="3"/>
  <c r="D14"/>
  <c r="I787" i="5"/>
  <c r="L787" s="1"/>
  <c r="I786"/>
  <c r="J785"/>
  <c r="I785"/>
  <c r="L758" l="1"/>
  <c r="L754"/>
  <c r="L753"/>
  <c r="L755"/>
  <c r="L757"/>
  <c r="L756"/>
  <c r="L760"/>
  <c r="L759"/>
  <c r="L765"/>
  <c r="L761"/>
  <c r="L770"/>
  <c r="L763"/>
  <c r="L764"/>
  <c r="L762"/>
  <c r="L771"/>
  <c r="L767"/>
  <c r="L766"/>
  <c r="L769"/>
  <c r="L768"/>
  <c r="L776"/>
  <c r="L777"/>
  <c r="L775"/>
  <c r="L778"/>
  <c r="L773"/>
  <c r="L772"/>
  <c r="L774"/>
  <c r="L780"/>
  <c r="L779"/>
  <c r="L781"/>
  <c r="L782"/>
  <c r="L783"/>
  <c r="L784"/>
  <c r="L786"/>
  <c r="L785"/>
  <c r="K792" l="1"/>
  <c r="I792"/>
  <c r="K791"/>
  <c r="I791"/>
  <c r="K790"/>
  <c r="I790"/>
  <c r="K789"/>
  <c r="I789"/>
  <c r="K788"/>
  <c r="J788"/>
  <c r="I788"/>
  <c r="I793" l="1"/>
  <c r="L790"/>
  <c r="L791"/>
  <c r="L792"/>
  <c r="L789"/>
  <c r="L788"/>
  <c r="L793" l="1"/>
  <c r="I800"/>
  <c r="J799"/>
  <c r="I799"/>
  <c r="C796"/>
  <c r="E796" s="1"/>
  <c r="K801"/>
  <c r="J801"/>
  <c r="I801"/>
  <c r="K802"/>
  <c r="I802"/>
  <c r="I803"/>
  <c r="J803"/>
  <c r="K803"/>
  <c r="I804"/>
  <c r="J804"/>
  <c r="K804"/>
  <c r="I805"/>
  <c r="J805"/>
  <c r="K805"/>
  <c r="I806"/>
  <c r="K806"/>
  <c r="I807"/>
  <c r="L807" s="1"/>
  <c r="I808"/>
  <c r="J808"/>
  <c r="I809"/>
  <c r="J809"/>
  <c r="K809"/>
  <c r="I810"/>
  <c r="J810"/>
  <c r="K810"/>
  <c r="I811"/>
  <c r="L811" s="1"/>
  <c r="I812"/>
  <c r="L812" s="1"/>
  <c r="I814"/>
  <c r="L814" s="1"/>
  <c r="I813"/>
  <c r="L813" s="1"/>
  <c r="I815"/>
  <c r="J816"/>
  <c r="I816"/>
  <c r="J817"/>
  <c r="I817"/>
  <c r="K820"/>
  <c r="I820"/>
  <c r="K819"/>
  <c r="I819"/>
  <c r="K818"/>
  <c r="I818"/>
  <c r="K821"/>
  <c r="J821"/>
  <c r="I821"/>
  <c r="I822"/>
  <c r="J823"/>
  <c r="I823"/>
  <c r="K824"/>
  <c r="I824"/>
  <c r="K825"/>
  <c r="I825"/>
  <c r="K826"/>
  <c r="I826"/>
  <c r="K827"/>
  <c r="I827"/>
  <c r="K831"/>
  <c r="I831"/>
  <c r="K830"/>
  <c r="I830"/>
  <c r="K828"/>
  <c r="J828"/>
  <c r="I828"/>
  <c r="J829"/>
  <c r="K829"/>
  <c r="I829"/>
  <c r="K832"/>
  <c r="I832"/>
  <c r="I833"/>
  <c r="K833"/>
  <c r="K836"/>
  <c r="I836"/>
  <c r="K834"/>
  <c r="J834"/>
  <c r="I834"/>
  <c r="K835"/>
  <c r="J835"/>
  <c r="I835"/>
  <c r="K839"/>
  <c r="I839"/>
  <c r="J837"/>
  <c r="I837"/>
  <c r="K838"/>
  <c r="I838"/>
  <c r="I842"/>
  <c r="D35" i="3"/>
  <c r="D34"/>
  <c r="D33"/>
  <c r="K842" i="5"/>
  <c r="K841"/>
  <c r="I841"/>
  <c r="K840"/>
  <c r="I840"/>
  <c r="K843"/>
  <c r="J843"/>
  <c r="I843"/>
  <c r="I846"/>
  <c r="J844"/>
  <c r="I844"/>
  <c r="K845"/>
  <c r="I845"/>
  <c r="L806" l="1"/>
  <c r="F796"/>
  <c r="L800"/>
  <c r="L799"/>
  <c r="L803"/>
  <c r="L805"/>
  <c r="L802"/>
  <c r="L808"/>
  <c r="L804"/>
  <c r="L801"/>
  <c r="L810"/>
  <c r="L809"/>
  <c r="L819"/>
  <c r="L820"/>
  <c r="L845"/>
  <c r="L840"/>
  <c r="L841"/>
  <c r="L834"/>
  <c r="L828"/>
  <c r="L815"/>
  <c r="L816"/>
  <c r="L817"/>
  <c r="L818"/>
  <c r="L821"/>
  <c r="L822"/>
  <c r="L823"/>
  <c r="L824"/>
  <c r="L830"/>
  <c r="L831"/>
  <c r="L827"/>
  <c r="L826"/>
  <c r="L825"/>
  <c r="L829"/>
  <c r="L838"/>
  <c r="L839"/>
  <c r="L836"/>
  <c r="L832"/>
  <c r="L833"/>
  <c r="L835"/>
  <c r="L842"/>
  <c r="L837"/>
  <c r="L843"/>
  <c r="L846"/>
  <c r="L844"/>
  <c r="K848" l="1"/>
  <c r="I848"/>
  <c r="K847"/>
  <c r="I847"/>
  <c r="L847" l="1"/>
  <c r="L848"/>
  <c r="K849" l="1"/>
  <c r="I849"/>
  <c r="K850"/>
  <c r="I850"/>
  <c r="I855"/>
  <c r="K851"/>
  <c r="I851"/>
  <c r="K852"/>
  <c r="I852"/>
  <c r="D13" i="3"/>
  <c r="D12"/>
  <c r="D11"/>
  <c r="K856" i="5"/>
  <c r="I856"/>
  <c r="K855"/>
  <c r="K854"/>
  <c r="I854"/>
  <c r="K853"/>
  <c r="I853"/>
  <c r="I858" l="1"/>
  <c r="L855"/>
  <c r="L854"/>
  <c r="L852"/>
  <c r="L851"/>
  <c r="L850"/>
  <c r="L849"/>
  <c r="L856"/>
  <c r="L853"/>
  <c r="L858" l="1"/>
  <c r="K864"/>
  <c r="I864"/>
  <c r="K862"/>
  <c r="J862"/>
  <c r="I862"/>
  <c r="K863"/>
  <c r="J863"/>
  <c r="I863"/>
  <c r="L863" l="1"/>
  <c r="L864"/>
  <c r="L862"/>
  <c r="K870"/>
  <c r="I870"/>
  <c r="K869"/>
  <c r="I869"/>
  <c r="K868"/>
  <c r="I868"/>
  <c r="K867"/>
  <c r="I867"/>
  <c r="K866"/>
  <c r="I866"/>
  <c r="K865"/>
  <c r="J865"/>
  <c r="I865"/>
  <c r="K873"/>
  <c r="I873"/>
  <c r="K872"/>
  <c r="I872"/>
  <c r="K871"/>
  <c r="J871"/>
  <c r="I871"/>
  <c r="K875"/>
  <c r="J875"/>
  <c r="I875"/>
  <c r="K874"/>
  <c r="J874"/>
  <c r="I876"/>
  <c r="L876" s="1"/>
  <c r="I874"/>
  <c r="L866" l="1"/>
  <c r="L867"/>
  <c r="L868"/>
  <c r="L869"/>
  <c r="L870"/>
  <c r="L865"/>
  <c r="L873"/>
  <c r="L872"/>
  <c r="L871"/>
  <c r="L875"/>
  <c r="L874"/>
  <c r="K877" l="1"/>
  <c r="J877"/>
  <c r="I877"/>
  <c r="I879"/>
  <c r="L879" s="1"/>
  <c r="I878"/>
  <c r="I883"/>
  <c r="L883" s="1"/>
  <c r="L877" l="1"/>
  <c r="L878"/>
  <c r="I881" l="1"/>
  <c r="J880"/>
  <c r="I882"/>
  <c r="L882" s="1"/>
  <c r="I880"/>
  <c r="I887"/>
  <c r="L887" s="1"/>
  <c r="I886"/>
  <c r="L886" s="1"/>
  <c r="I884"/>
  <c r="J885"/>
  <c r="I885"/>
  <c r="L881" l="1"/>
  <c r="L880"/>
  <c r="L884"/>
  <c r="L885"/>
  <c r="J889" l="1"/>
  <c r="I889"/>
  <c r="J888"/>
  <c r="I888"/>
  <c r="K893"/>
  <c r="I893"/>
  <c r="K892"/>
  <c r="I892"/>
  <c r="K891"/>
  <c r="I891"/>
  <c r="K890"/>
  <c r="I890"/>
  <c r="L891" l="1"/>
  <c r="L892"/>
  <c r="L893"/>
  <c r="L889"/>
  <c r="L888"/>
  <c r="L890"/>
  <c r="K895"/>
  <c r="J895"/>
  <c r="I895"/>
  <c r="K894"/>
  <c r="J894"/>
  <c r="I894"/>
  <c r="K898"/>
  <c r="I898"/>
  <c r="J896"/>
  <c r="I896"/>
  <c r="K897"/>
  <c r="I897"/>
  <c r="L895" l="1"/>
  <c r="L894"/>
  <c r="L898"/>
  <c r="L896"/>
  <c r="L897"/>
  <c r="I899" l="1"/>
  <c r="J899"/>
  <c r="K899"/>
  <c r="I900"/>
  <c r="J900"/>
  <c r="K900"/>
  <c r="I901"/>
  <c r="J901"/>
  <c r="K901"/>
  <c r="I902"/>
  <c r="K902"/>
  <c r="I903"/>
  <c r="K903"/>
  <c r="I909"/>
  <c r="I904"/>
  <c r="K909"/>
  <c r="K908"/>
  <c r="L908" s="1"/>
  <c r="K907"/>
  <c r="L907" s="1"/>
  <c r="J904"/>
  <c r="K904"/>
  <c r="K906"/>
  <c r="I906"/>
  <c r="K905"/>
  <c r="I905"/>
  <c r="J910"/>
  <c r="I910"/>
  <c r="K910"/>
  <c r="K913"/>
  <c r="I913"/>
  <c r="K911"/>
  <c r="I911"/>
  <c r="K912"/>
  <c r="I912"/>
  <c r="J914"/>
  <c r="K915"/>
  <c r="I915"/>
  <c r="K914"/>
  <c r="I914"/>
  <c r="K917"/>
  <c r="I917"/>
  <c r="K916"/>
  <c r="I916"/>
  <c r="L911" l="1"/>
  <c r="L913"/>
  <c r="L903"/>
  <c r="L902"/>
  <c r="L901"/>
  <c r="L899"/>
  <c r="L900"/>
  <c r="L909"/>
  <c r="L904"/>
  <c r="L906"/>
  <c r="L905"/>
  <c r="L910"/>
  <c r="L912"/>
  <c r="L914"/>
  <c r="L915"/>
  <c r="L917"/>
  <c r="L916"/>
  <c r="I928" l="1"/>
  <c r="L928" s="1"/>
  <c r="I924"/>
  <c r="I923"/>
  <c r="L923" s="1"/>
  <c r="I922"/>
  <c r="L922" s="1"/>
  <c r="I921"/>
  <c r="J920"/>
  <c r="I920"/>
  <c r="J919"/>
  <c r="I919"/>
  <c r="K918"/>
  <c r="J918"/>
  <c r="I918"/>
  <c r="K1002"/>
  <c r="K972"/>
  <c r="K979"/>
  <c r="K984"/>
  <c r="K985"/>
  <c r="J985"/>
  <c r="J983"/>
  <c r="J976"/>
  <c r="J975"/>
  <c r="J972"/>
  <c r="J979"/>
  <c r="J984"/>
  <c r="I969"/>
  <c r="L969" s="1"/>
  <c r="I970"/>
  <c r="L970" s="1"/>
  <c r="I972"/>
  <c r="I975"/>
  <c r="I976"/>
  <c r="I979"/>
  <c r="I982"/>
  <c r="L982" s="1"/>
  <c r="I983"/>
  <c r="I984"/>
  <c r="I985"/>
  <c r="K994"/>
  <c r="K981"/>
  <c r="K967"/>
  <c r="J1002"/>
  <c r="J994"/>
  <c r="J992"/>
  <c r="J981"/>
  <c r="J974"/>
  <c r="J973"/>
  <c r="J967"/>
  <c r="I1002"/>
  <c r="I1001"/>
  <c r="L1001" s="1"/>
  <c r="I1000"/>
  <c r="L1000" s="1"/>
  <c r="I999"/>
  <c r="L999" s="1"/>
  <c r="I998"/>
  <c r="L998" s="1"/>
  <c r="I997"/>
  <c r="L997" s="1"/>
  <c r="I996"/>
  <c r="L996" s="1"/>
  <c r="I995"/>
  <c r="L995" s="1"/>
  <c r="I994"/>
  <c r="L994" s="1"/>
  <c r="I993"/>
  <c r="L993" s="1"/>
  <c r="I992"/>
  <c r="I991"/>
  <c r="L991" s="1"/>
  <c r="I990"/>
  <c r="L990" s="1"/>
  <c r="I989"/>
  <c r="L989" s="1"/>
  <c r="I988"/>
  <c r="L988" s="1"/>
  <c r="I987"/>
  <c r="I986"/>
  <c r="L986" s="1"/>
  <c r="I981"/>
  <c r="I980"/>
  <c r="L980" s="1"/>
  <c r="I978"/>
  <c r="L978" s="1"/>
  <c r="I977"/>
  <c r="L977" s="1"/>
  <c r="I974"/>
  <c r="L974" s="1"/>
  <c r="I973"/>
  <c r="I971"/>
  <c r="L971" s="1"/>
  <c r="I968"/>
  <c r="L968" s="1"/>
  <c r="I967"/>
  <c r="I951"/>
  <c r="L951" s="1"/>
  <c r="I952"/>
  <c r="L952" s="1"/>
  <c r="I953"/>
  <c r="L953" s="1"/>
  <c r="I954"/>
  <c r="L954" s="1"/>
  <c r="I955"/>
  <c r="L955" s="1"/>
  <c r="I956"/>
  <c r="L956" s="1"/>
  <c r="I957"/>
  <c r="L957" s="1"/>
  <c r="I958"/>
  <c r="L958" s="1"/>
  <c r="I959"/>
  <c r="L959" s="1"/>
  <c r="I960"/>
  <c r="L960" s="1"/>
  <c r="I961"/>
  <c r="L961" s="1"/>
  <c r="I962"/>
  <c r="L962" s="1"/>
  <c r="I963"/>
  <c r="L963" s="1"/>
  <c r="I964"/>
  <c r="L964" s="1"/>
  <c r="I965"/>
  <c r="L965" s="1"/>
  <c r="I966"/>
  <c r="L966" s="1"/>
  <c r="L973"/>
  <c r="L987"/>
  <c r="C1007"/>
  <c r="I1007" s="1"/>
  <c r="C1008"/>
  <c r="I1008" s="1"/>
  <c r="L1008" s="1"/>
  <c r="M985" s="1"/>
  <c r="C1009"/>
  <c r="I1009" s="1"/>
  <c r="L1009" s="1"/>
  <c r="M986" s="1"/>
  <c r="C1010"/>
  <c r="I1010" s="1"/>
  <c r="C1011"/>
  <c r="I1011" s="1"/>
  <c r="L1011" s="1"/>
  <c r="M988" s="1"/>
  <c r="C1012"/>
  <c r="I1012" s="1"/>
  <c r="L1012" s="1"/>
  <c r="M989" s="1"/>
  <c r="C1013"/>
  <c r="I1013" s="1"/>
  <c r="L1013" s="1"/>
  <c r="M990" s="1"/>
  <c r="C1014"/>
  <c r="I1014" s="1"/>
  <c r="L1014" s="1"/>
  <c r="M991" s="1"/>
  <c r="C1015"/>
  <c r="I1015" s="1"/>
  <c r="L1015" s="1"/>
  <c r="M992" s="1"/>
  <c r="C1016"/>
  <c r="I1016" s="1"/>
  <c r="L1016" s="1"/>
  <c r="M993" s="1"/>
  <c r="C1017"/>
  <c r="I1017" s="1"/>
  <c r="L1017" s="1"/>
  <c r="M994" s="1"/>
  <c r="C1018"/>
  <c r="I1018" s="1"/>
  <c r="L1018" s="1"/>
  <c r="M995" s="1"/>
  <c r="C1019"/>
  <c r="I1019" s="1"/>
  <c r="L1019" s="1"/>
  <c r="M996" s="1"/>
  <c r="C1020"/>
  <c r="I1020" s="1"/>
  <c r="L1020" s="1"/>
  <c r="M997" s="1"/>
  <c r="C1021"/>
  <c r="I1021" s="1"/>
  <c r="L1021" s="1"/>
  <c r="M998" s="1"/>
  <c r="C1022"/>
  <c r="I1022" s="1"/>
  <c r="L1022" s="1"/>
  <c r="M999" s="1"/>
  <c r="C1023"/>
  <c r="I1023" s="1"/>
  <c r="L1023" s="1"/>
  <c r="M1000" s="1"/>
  <c r="C1024"/>
  <c r="I1024" s="1"/>
  <c r="L1024" s="1"/>
  <c r="M1001" s="1"/>
  <c r="C1025"/>
  <c r="I1025" s="1"/>
  <c r="C1026"/>
  <c r="I1026" s="1"/>
  <c r="L1026" s="1"/>
  <c r="M1003" s="1"/>
  <c r="C1027"/>
  <c r="I1027" s="1"/>
  <c r="L1027" s="1"/>
  <c r="M1004" s="1"/>
  <c r="C1028"/>
  <c r="I1028" s="1"/>
  <c r="L1028" s="1"/>
  <c r="M1005" s="1"/>
  <c r="C1029"/>
  <c r="I1029" s="1"/>
  <c r="L1029" s="1"/>
  <c r="M1006" s="1"/>
  <c r="C1030"/>
  <c r="I1030" s="1"/>
  <c r="L1030" s="1"/>
  <c r="M1007" s="1"/>
  <c r="C1031"/>
  <c r="I1031" s="1"/>
  <c r="L1031" s="1"/>
  <c r="M1008" s="1"/>
  <c r="C1032"/>
  <c r="I1032" s="1"/>
  <c r="C1033"/>
  <c r="I1033" s="1"/>
  <c r="C1034"/>
  <c r="I1034" s="1"/>
  <c r="L1034" s="1"/>
  <c r="M1011" s="1"/>
  <c r="C1035"/>
  <c r="I1035" s="1"/>
  <c r="C1036"/>
  <c r="I1036" s="1"/>
  <c r="L1036" s="1"/>
  <c r="M1013" s="1"/>
  <c r="C1037"/>
  <c r="I1037" s="1"/>
  <c r="L1037" s="1"/>
  <c r="M1014" s="1"/>
  <c r="C1038"/>
  <c r="I1038" s="1"/>
  <c r="C1039"/>
  <c r="I1039" s="1"/>
  <c r="L1039" s="1"/>
  <c r="M1016" s="1"/>
  <c r="C1040"/>
  <c r="I1040" s="1"/>
  <c r="C1041"/>
  <c r="I1041" s="1"/>
  <c r="L1041" s="1"/>
  <c r="M1018" s="1"/>
  <c r="C1042"/>
  <c r="I1042" s="1"/>
  <c r="C1043"/>
  <c r="I1043" s="1"/>
  <c r="L1043" s="1"/>
  <c r="M1020" s="1"/>
  <c r="C1044"/>
  <c r="I1044" s="1"/>
  <c r="L1044" s="1"/>
  <c r="M1021" s="1"/>
  <c r="C1045"/>
  <c r="I1045" s="1"/>
  <c r="L1045" s="1"/>
  <c r="M1022" s="1"/>
  <c r="C1046"/>
  <c r="I1046" s="1"/>
  <c r="L1046" s="1"/>
  <c r="M1023" s="1"/>
  <c r="C1047"/>
  <c r="I1047" s="1"/>
  <c r="C1048"/>
  <c r="I1048" s="1"/>
  <c r="L1048" s="1"/>
  <c r="M1025" s="1"/>
  <c r="C1049"/>
  <c r="I1049" s="1"/>
  <c r="L1049" s="1"/>
  <c r="M1026" s="1"/>
  <c r="C1050"/>
  <c r="I1050" s="1"/>
  <c r="L1050" s="1"/>
  <c r="M1027" s="1"/>
  <c r="C1051"/>
  <c r="I1051" s="1"/>
  <c r="L1051" s="1"/>
  <c r="M1028" s="1"/>
  <c r="C1052"/>
  <c r="I1052" s="1"/>
  <c r="L1052" s="1"/>
  <c r="M1029" s="1"/>
  <c r="C1053"/>
  <c r="I1053" s="1"/>
  <c r="L1053" s="1"/>
  <c r="M1030" s="1"/>
  <c r="C1054"/>
  <c r="I1054" s="1"/>
  <c r="L1054" s="1"/>
  <c r="M1031" s="1"/>
  <c r="C1055"/>
  <c r="I1055" s="1"/>
  <c r="L1055" s="1"/>
  <c r="M1032" s="1"/>
  <c r="C1056"/>
  <c r="I1056" s="1"/>
  <c r="L1056" s="1"/>
  <c r="M1033" s="1"/>
  <c r="C1057"/>
  <c r="I1057" s="1"/>
  <c r="C1058"/>
  <c r="I1058" s="1"/>
  <c r="L1058" s="1"/>
  <c r="M1035" s="1"/>
  <c r="C1059"/>
  <c r="I1059" s="1"/>
  <c r="L1059" s="1"/>
  <c r="M1036" s="1"/>
  <c r="C1060"/>
  <c r="I1060" s="1"/>
  <c r="L1060" s="1"/>
  <c r="M1037" s="1"/>
  <c r="C1061"/>
  <c r="I1061" s="1"/>
  <c r="C1062"/>
  <c r="I1062" s="1"/>
  <c r="L1062" s="1"/>
  <c r="M1039" s="1"/>
  <c r="C1063"/>
  <c r="I1063" s="1"/>
  <c r="L1063" s="1"/>
  <c r="M1040" s="1"/>
  <c r="C1064"/>
  <c r="I1064" s="1"/>
  <c r="L1064" s="1"/>
  <c r="M1041" s="1"/>
  <c r="C1065"/>
  <c r="I1065" s="1"/>
  <c r="L1065" s="1"/>
  <c r="M1042" s="1"/>
  <c r="C1066"/>
  <c r="I1066" s="1"/>
  <c r="L1066" s="1"/>
  <c r="M1043" s="1"/>
  <c r="C1067"/>
  <c r="I1067" s="1"/>
  <c r="L1067" s="1"/>
  <c r="M1044" s="1"/>
  <c r="C1068"/>
  <c r="I1068" s="1"/>
  <c r="L1068" s="1"/>
  <c r="M1045" s="1"/>
  <c r="C1069"/>
  <c r="I1069" s="1"/>
  <c r="L1069" s="1"/>
  <c r="M1046" s="1"/>
  <c r="C1070"/>
  <c r="I1070" s="1"/>
  <c r="L1070" s="1"/>
  <c r="M1047" s="1"/>
  <c r="C1071"/>
  <c r="I1071" s="1"/>
  <c r="C1072"/>
  <c r="I1072" s="1"/>
  <c r="L1072" s="1"/>
  <c r="M1049" s="1"/>
  <c r="C1073"/>
  <c r="I1073" s="1"/>
  <c r="L1073" s="1"/>
  <c r="M1050" s="1"/>
  <c r="C1074"/>
  <c r="I1074" s="1"/>
  <c r="L1074" s="1"/>
  <c r="M1051" s="1"/>
  <c r="C1075"/>
  <c r="I1075" s="1"/>
  <c r="L1075" s="1"/>
  <c r="M1052" s="1"/>
  <c r="C1076"/>
  <c r="I1076" s="1"/>
  <c r="L1076" s="1"/>
  <c r="M1053" s="1"/>
  <c r="C1077"/>
  <c r="I1077" s="1"/>
  <c r="L1077" s="1"/>
  <c r="M1054" s="1"/>
  <c r="C1078"/>
  <c r="I1078" s="1"/>
  <c r="L1078" s="1"/>
  <c r="M1055" s="1"/>
  <c r="C1079"/>
  <c r="I1079" s="1"/>
  <c r="L1079" s="1"/>
  <c r="M1056" s="1"/>
  <c r="C1080"/>
  <c r="I1080" s="1"/>
  <c r="L1080" s="1"/>
  <c r="M1057" s="1"/>
  <c r="C1081"/>
  <c r="I1081" s="1"/>
  <c r="L1081" s="1"/>
  <c r="M1058" s="1"/>
  <c r="C1082"/>
  <c r="I1082" s="1"/>
  <c r="L1082" s="1"/>
  <c r="M1059" s="1"/>
  <c r="C1083"/>
  <c r="I1083" s="1"/>
  <c r="L1083" s="1"/>
  <c r="M1060" s="1"/>
  <c r="C1084"/>
  <c r="I1084" s="1"/>
  <c r="L1084" s="1"/>
  <c r="M1061" s="1"/>
  <c r="C1085"/>
  <c r="I1085" s="1"/>
  <c r="L1085" s="1"/>
  <c r="M1062" s="1"/>
  <c r="C1086"/>
  <c r="I1086" s="1"/>
  <c r="L1086" s="1"/>
  <c r="M1063" s="1"/>
  <c r="C1087"/>
  <c r="I1087" s="1"/>
  <c r="L1087" s="1"/>
  <c r="M1064" s="1"/>
  <c r="C1088"/>
  <c r="I1088" s="1"/>
  <c r="C1089"/>
  <c r="I1089" s="1"/>
  <c r="C1090"/>
  <c r="I1090" s="1"/>
  <c r="L1090" s="1"/>
  <c r="M1067" s="1"/>
  <c r="C1091"/>
  <c r="I1091" s="1"/>
  <c r="C1092"/>
  <c r="I1092" s="1"/>
  <c r="L1092" s="1"/>
  <c r="M1069" s="1"/>
  <c r="C1093"/>
  <c r="I1093" s="1"/>
  <c r="L1093" s="1"/>
  <c r="M1070" s="1"/>
  <c r="C1094"/>
  <c r="I1094" s="1"/>
  <c r="L1094" s="1"/>
  <c r="M1071" s="1"/>
  <c r="C1095"/>
  <c r="I1095" s="1"/>
  <c r="L1095" s="1"/>
  <c r="M1072" s="1"/>
  <c r="C1096"/>
  <c r="I1096" s="1"/>
  <c r="L1096" s="1"/>
  <c r="M1073" s="1"/>
  <c r="C1097"/>
  <c r="I1097" s="1"/>
  <c r="L1097" s="1"/>
  <c r="M1074" s="1"/>
  <c r="I929"/>
  <c r="I927"/>
  <c r="L927" s="1"/>
  <c r="J926"/>
  <c r="I926"/>
  <c r="I925"/>
  <c r="J925"/>
  <c r="K925"/>
  <c r="I937"/>
  <c r="L937" s="1"/>
  <c r="I936"/>
  <c r="L936" s="1"/>
  <c r="I938"/>
  <c r="L938" s="1"/>
  <c r="I939"/>
  <c r="L939" s="1"/>
  <c r="I940"/>
  <c r="L940" s="1"/>
  <c r="I941"/>
  <c r="L941" s="1"/>
  <c r="I942"/>
  <c r="L942" s="1"/>
  <c r="I943"/>
  <c r="L943" s="1"/>
  <c r="I944"/>
  <c r="L944" s="1"/>
  <c r="I945"/>
  <c r="L945" s="1"/>
  <c r="I946"/>
  <c r="L946" s="1"/>
  <c r="I947"/>
  <c r="L947" s="1"/>
  <c r="I948"/>
  <c r="L948" s="1"/>
  <c r="I949"/>
  <c r="L949" s="1"/>
  <c r="I950"/>
  <c r="L950" s="1"/>
  <c r="I935"/>
  <c r="I931" l="1"/>
  <c r="I1099"/>
  <c r="L1007"/>
  <c r="M984" s="1"/>
  <c r="L992"/>
  <c r="L984"/>
  <c r="L976"/>
  <c r="L929"/>
  <c r="J1088"/>
  <c r="L972"/>
  <c r="L919"/>
  <c r="J1089"/>
  <c r="L1089" s="1"/>
  <c r="M1066" s="1"/>
  <c r="L924"/>
  <c r="L921"/>
  <c r="L920"/>
  <c r="L918"/>
  <c r="L967"/>
  <c r="L975"/>
  <c r="L983"/>
  <c r="K1088"/>
  <c r="J1071"/>
  <c r="L1071" s="1"/>
  <c r="M1048" s="1"/>
  <c r="J1038"/>
  <c r="L1038" s="1"/>
  <c r="M1015" s="1"/>
  <c r="J1025"/>
  <c r="L1025" s="1"/>
  <c r="M1002" s="1"/>
  <c r="J1010"/>
  <c r="I1003"/>
  <c r="L925"/>
  <c r="L926"/>
  <c r="L981"/>
  <c r="L935"/>
  <c r="J1057"/>
  <c r="J1035"/>
  <c r="L1035" s="1"/>
  <c r="M1012" s="1"/>
  <c r="L1002"/>
  <c r="L979"/>
  <c r="L985"/>
  <c r="J1061"/>
  <c r="L1061" s="1"/>
  <c r="M1038" s="1"/>
  <c r="J1047"/>
  <c r="J1042"/>
  <c r="J1033"/>
  <c r="L1033" s="1"/>
  <c r="M1010" s="1"/>
  <c r="J1091"/>
  <c r="L1091" s="1"/>
  <c r="M1068" s="1"/>
  <c r="K1057"/>
  <c r="K1047"/>
  <c r="K1042"/>
  <c r="J1040"/>
  <c r="L1040" s="1"/>
  <c r="M1017" s="1"/>
  <c r="J1032"/>
  <c r="L1032" s="1"/>
  <c r="M1009" s="1"/>
  <c r="K1010"/>
  <c r="D9" i="3"/>
  <c r="I7" i="2"/>
  <c r="L7" s="1"/>
  <c r="M7" s="1"/>
  <c r="I6"/>
  <c r="L6" s="1"/>
  <c r="M6" s="1"/>
  <c r="I5"/>
  <c r="L5" s="1"/>
  <c r="M5" s="1"/>
  <c r="C10"/>
  <c r="I10" s="1"/>
  <c r="I9"/>
  <c r="C9"/>
  <c r="I8"/>
  <c r="C8"/>
  <c r="C14"/>
  <c r="J14" s="1"/>
  <c r="C13"/>
  <c r="I13" s="1"/>
  <c r="C12"/>
  <c r="I11"/>
  <c r="C11"/>
  <c r="K11" s="1"/>
  <c r="C21"/>
  <c r="I21" s="1"/>
  <c r="C20"/>
  <c r="I20" s="1"/>
  <c r="L19"/>
  <c r="M19" s="1"/>
  <c r="C19"/>
  <c r="I19" s="1"/>
  <c r="C18"/>
  <c r="I18" s="1"/>
  <c r="C17"/>
  <c r="I17" s="1"/>
  <c r="I16"/>
  <c r="C16"/>
  <c r="C15"/>
  <c r="I15" s="1"/>
  <c r="L15" s="1"/>
  <c r="M15" s="1"/>
  <c r="C25"/>
  <c r="I25" s="1"/>
  <c r="L25" s="1"/>
  <c r="M25" s="1"/>
  <c r="C24"/>
  <c r="I24" s="1"/>
  <c r="L24" s="1"/>
  <c r="M24" s="1"/>
  <c r="I23"/>
  <c r="L23" s="1"/>
  <c r="M23" s="1"/>
  <c r="C23"/>
  <c r="C22"/>
  <c r="I22" s="1"/>
  <c r="L22" s="1"/>
  <c r="M22" s="1"/>
  <c r="C29"/>
  <c r="I29" s="1"/>
  <c r="C28"/>
  <c r="J28" s="1"/>
  <c r="C27"/>
  <c r="I27" s="1"/>
  <c r="C26"/>
  <c r="I26" s="1"/>
  <c r="I30"/>
  <c r="L30" s="1"/>
  <c r="M30" s="1"/>
  <c r="C34"/>
  <c r="I34" s="1"/>
  <c r="L34" s="1"/>
  <c r="M34" s="1"/>
  <c r="C33"/>
  <c r="J33" s="1"/>
  <c r="C32"/>
  <c r="I32" s="1"/>
  <c r="C31"/>
  <c r="I31" s="1"/>
  <c r="C35"/>
  <c r="I35" s="1"/>
  <c r="L35" s="1"/>
  <c r="M35" s="1"/>
  <c r="C39"/>
  <c r="I39" s="1"/>
  <c r="L39" s="1"/>
  <c r="M39" s="1"/>
  <c r="C38"/>
  <c r="I38" s="1"/>
  <c r="L38" s="1"/>
  <c r="M38" s="1"/>
  <c r="C37"/>
  <c r="I37" s="1"/>
  <c r="L37" s="1"/>
  <c r="M37" s="1"/>
  <c r="C36"/>
  <c r="I36" s="1"/>
  <c r="L36" s="1"/>
  <c r="M36" s="1"/>
  <c r="C45"/>
  <c r="I45" s="1"/>
  <c r="L45" s="1"/>
  <c r="M45" s="1"/>
  <c r="C44"/>
  <c r="I44" s="1"/>
  <c r="L44" s="1"/>
  <c r="M44" s="1"/>
  <c r="C43"/>
  <c r="I43" s="1"/>
  <c r="L43" s="1"/>
  <c r="M43" s="1"/>
  <c r="C42"/>
  <c r="I42" s="1"/>
  <c r="L42" s="1"/>
  <c r="M42" s="1"/>
  <c r="C41"/>
  <c r="I41" s="1"/>
  <c r="L41" s="1"/>
  <c r="M41" s="1"/>
  <c r="C40"/>
  <c r="I40" s="1"/>
  <c r="L40" s="1"/>
  <c r="M40" s="1"/>
  <c r="C50"/>
  <c r="I50" s="1"/>
  <c r="L50" s="1"/>
  <c r="M50" s="1"/>
  <c r="C49"/>
  <c r="I49" s="1"/>
  <c r="L49" s="1"/>
  <c r="M49" s="1"/>
  <c r="C48"/>
  <c r="I48" s="1"/>
  <c r="L48" s="1"/>
  <c r="M48" s="1"/>
  <c r="C47"/>
  <c r="I47" s="1"/>
  <c r="L47" s="1"/>
  <c r="M47" s="1"/>
  <c r="C46"/>
  <c r="I46" s="1"/>
  <c r="L46" s="1"/>
  <c r="M46" s="1"/>
  <c r="C55"/>
  <c r="I55" s="1"/>
  <c r="L55" s="1"/>
  <c r="M55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9"/>
  <c r="I59" s="1"/>
  <c r="C58"/>
  <c r="J58" s="1"/>
  <c r="C57"/>
  <c r="C56"/>
  <c r="I56" s="1"/>
  <c r="L56" s="1"/>
  <c r="M56" s="1"/>
  <c r="C66"/>
  <c r="K66" s="1"/>
  <c r="C65"/>
  <c r="I65" s="1"/>
  <c r="C64"/>
  <c r="I64" s="1"/>
  <c r="C63"/>
  <c r="I63" s="1"/>
  <c r="C62"/>
  <c r="K62" s="1"/>
  <c r="C61"/>
  <c r="I61" s="1"/>
  <c r="C60"/>
  <c r="C71"/>
  <c r="I71" s="1"/>
  <c r="C70"/>
  <c r="J70" s="1"/>
  <c r="C69"/>
  <c r="I69" s="1"/>
  <c r="C68"/>
  <c r="C67"/>
  <c r="I67" s="1"/>
  <c r="C76"/>
  <c r="I76" s="1"/>
  <c r="C75"/>
  <c r="J75" s="1"/>
  <c r="C74"/>
  <c r="I74" s="1"/>
  <c r="C73"/>
  <c r="I73" s="1"/>
  <c r="C72"/>
  <c r="I72" s="1"/>
  <c r="C80"/>
  <c r="J80" s="1"/>
  <c r="C79"/>
  <c r="J79" s="1"/>
  <c r="C78"/>
  <c r="I78" s="1"/>
  <c r="C77"/>
  <c r="I77" s="1"/>
  <c r="C84"/>
  <c r="I84" s="1"/>
  <c r="C83"/>
  <c r="I83" s="1"/>
  <c r="C82"/>
  <c r="I82" s="1"/>
  <c r="C81"/>
  <c r="I81" s="1"/>
  <c r="C89"/>
  <c r="I89" s="1"/>
  <c r="C88"/>
  <c r="I88" s="1"/>
  <c r="C87"/>
  <c r="J87" s="1"/>
  <c r="C86"/>
  <c r="I86" s="1"/>
  <c r="C85"/>
  <c r="I85" s="1"/>
  <c r="C93"/>
  <c r="I93" s="1"/>
  <c r="L93" s="1"/>
  <c r="M93" s="1"/>
  <c r="C92"/>
  <c r="I92" s="1"/>
  <c r="L92" s="1"/>
  <c r="M92" s="1"/>
  <c r="C91"/>
  <c r="I91" s="1"/>
  <c r="L91" s="1"/>
  <c r="M91" s="1"/>
  <c r="C90"/>
  <c r="I90" s="1"/>
  <c r="I97"/>
  <c r="L97" s="1"/>
  <c r="M97" s="1"/>
  <c r="C96"/>
  <c r="I96" s="1"/>
  <c r="L96" s="1"/>
  <c r="M96" s="1"/>
  <c r="C95"/>
  <c r="I95" s="1"/>
  <c r="C94"/>
  <c r="I94" s="1"/>
  <c r="L94" s="1"/>
  <c r="M94" s="1"/>
  <c r="C103"/>
  <c r="I103" s="1"/>
  <c r="C102"/>
  <c r="I102" s="1"/>
  <c r="C101"/>
  <c r="I101" s="1"/>
  <c r="C100"/>
  <c r="C99"/>
  <c r="I99" s="1"/>
  <c r="C106"/>
  <c r="J106" s="1"/>
  <c r="C105"/>
  <c r="I105" s="1"/>
  <c r="C104"/>
  <c r="C110"/>
  <c r="I110" s="1"/>
  <c r="C109"/>
  <c r="I109" s="1"/>
  <c r="C108"/>
  <c r="J108" s="1"/>
  <c r="C107"/>
  <c r="J107" s="1"/>
  <c r="C115"/>
  <c r="I115" s="1"/>
  <c r="C114"/>
  <c r="J114" s="1"/>
  <c r="C113"/>
  <c r="C112"/>
  <c r="I112" s="1"/>
  <c r="C111"/>
  <c r="C119"/>
  <c r="I119" s="1"/>
  <c r="L119" s="1"/>
  <c r="M119" s="1"/>
  <c r="C118"/>
  <c r="I118" s="1"/>
  <c r="L118" s="1"/>
  <c r="M118" s="1"/>
  <c r="C117"/>
  <c r="I117" s="1"/>
  <c r="L117" s="1"/>
  <c r="M117" s="1"/>
  <c r="C116"/>
  <c r="I116" s="1"/>
  <c r="L116" s="1"/>
  <c r="M116" s="1"/>
  <c r="C125"/>
  <c r="I125" s="1"/>
  <c r="C124"/>
  <c r="I124" s="1"/>
  <c r="C123"/>
  <c r="I123" s="1"/>
  <c r="C122"/>
  <c r="I122" s="1"/>
  <c r="C121"/>
  <c r="I121" s="1"/>
  <c r="C120"/>
  <c r="I120" s="1"/>
  <c r="C129"/>
  <c r="J129" s="1"/>
  <c r="C128"/>
  <c r="I128" s="1"/>
  <c r="C127"/>
  <c r="C126"/>
  <c r="I126" s="1"/>
  <c r="C134"/>
  <c r="I134" s="1"/>
  <c r="L134" s="1"/>
  <c r="M134" s="1"/>
  <c r="C133"/>
  <c r="I133" s="1"/>
  <c r="L133" s="1"/>
  <c r="M133" s="1"/>
  <c r="C132"/>
  <c r="I132" s="1"/>
  <c r="L132" s="1"/>
  <c r="M132" s="1"/>
  <c r="C131"/>
  <c r="I131" s="1"/>
  <c r="L131" s="1"/>
  <c r="M131" s="1"/>
  <c r="C130"/>
  <c r="I130" s="1"/>
  <c r="L130" s="1"/>
  <c r="M130" s="1"/>
  <c r="C136"/>
  <c r="I136" s="1"/>
  <c r="C138"/>
  <c r="I138" s="1"/>
  <c r="C137"/>
  <c r="I137" s="1"/>
  <c r="C135"/>
  <c r="I135" s="1"/>
  <c r="C141"/>
  <c r="I141" s="1"/>
  <c r="L141" s="1"/>
  <c r="M141" s="1"/>
  <c r="C140"/>
  <c r="I140" s="1"/>
  <c r="L140" s="1"/>
  <c r="M140" s="1"/>
  <c r="C139"/>
  <c r="I139" s="1"/>
  <c r="L139" s="1"/>
  <c r="M139" s="1"/>
  <c r="C145"/>
  <c r="I145" s="1"/>
  <c r="L145" s="1"/>
  <c r="M145" s="1"/>
  <c r="C144"/>
  <c r="K144" s="1"/>
  <c r="C143"/>
  <c r="I143" s="1"/>
  <c r="L143" s="1"/>
  <c r="M143" s="1"/>
  <c r="C142"/>
  <c r="I142" s="1"/>
  <c r="L142" s="1"/>
  <c r="M142" s="1"/>
  <c r="C150"/>
  <c r="I150" s="1"/>
  <c r="C149"/>
  <c r="I149" s="1"/>
  <c r="C148"/>
  <c r="I148" s="1"/>
  <c r="C147"/>
  <c r="I147" s="1"/>
  <c r="C146"/>
  <c r="I146" s="1"/>
  <c r="C154"/>
  <c r="I154" s="1"/>
  <c r="C153"/>
  <c r="I153" s="1"/>
  <c r="C152"/>
  <c r="I152" s="1"/>
  <c r="L152" s="1"/>
  <c r="M152" s="1"/>
  <c r="C151"/>
  <c r="I151" s="1"/>
  <c r="C164"/>
  <c r="I164" s="1"/>
  <c r="C163"/>
  <c r="J163" s="1"/>
  <c r="C162"/>
  <c r="I162" s="1"/>
  <c r="C161"/>
  <c r="I161" s="1"/>
  <c r="C160"/>
  <c r="J160" s="1"/>
  <c r="C159"/>
  <c r="I159" s="1"/>
  <c r="L159" s="1"/>
  <c r="M159" s="1"/>
  <c r="C158"/>
  <c r="I158" s="1"/>
  <c r="L158" s="1"/>
  <c r="M158" s="1"/>
  <c r="C157"/>
  <c r="I157" s="1"/>
  <c r="L157" s="1"/>
  <c r="M157" s="1"/>
  <c r="C156"/>
  <c r="I156" s="1"/>
  <c r="L156" s="1"/>
  <c r="M156" s="1"/>
  <c r="C155"/>
  <c r="I155" s="1"/>
  <c r="L155" s="1"/>
  <c r="M155" s="1"/>
  <c r="C170"/>
  <c r="C169"/>
  <c r="I169" s="1"/>
  <c r="C168"/>
  <c r="J168" s="1"/>
  <c r="C167"/>
  <c r="K167" s="1"/>
  <c r="C166"/>
  <c r="I166" s="1"/>
  <c r="C165"/>
  <c r="I165" s="1"/>
  <c r="D8" i="3"/>
  <c r="C174" i="2"/>
  <c r="I174" s="1"/>
  <c r="C173"/>
  <c r="I173" s="1"/>
  <c r="C172"/>
  <c r="C171"/>
  <c r="J171" s="1"/>
  <c r="C176"/>
  <c r="I176" s="1"/>
  <c r="C175"/>
  <c r="I175" s="1"/>
  <c r="L175" s="1"/>
  <c r="M175" s="1"/>
  <c r="C182"/>
  <c r="I182" s="1"/>
  <c r="C181"/>
  <c r="J181" s="1"/>
  <c r="C180"/>
  <c r="J180" s="1"/>
  <c r="C179"/>
  <c r="I179" s="1"/>
  <c r="C178"/>
  <c r="I178" s="1"/>
  <c r="C186"/>
  <c r="I186" s="1"/>
  <c r="C185"/>
  <c r="I185" s="1"/>
  <c r="C184"/>
  <c r="C183"/>
  <c r="I183" s="1"/>
  <c r="C191"/>
  <c r="I191" s="1"/>
  <c r="L191" s="1"/>
  <c r="M191" s="1"/>
  <c r="C190"/>
  <c r="K190" s="1"/>
  <c r="C189"/>
  <c r="I189" s="1"/>
  <c r="C188"/>
  <c r="J188" s="1"/>
  <c r="C187"/>
  <c r="I187" s="1"/>
  <c r="C192"/>
  <c r="J192" s="1"/>
  <c r="C194"/>
  <c r="I194" s="1"/>
  <c r="L194" s="1"/>
  <c r="M194" s="1"/>
  <c r="C193"/>
  <c r="I193" s="1"/>
  <c r="L193" s="1"/>
  <c r="M193" s="1"/>
  <c r="C200"/>
  <c r="I200" s="1"/>
  <c r="C199"/>
  <c r="I199" s="1"/>
  <c r="C198"/>
  <c r="I198" s="1"/>
  <c r="C197"/>
  <c r="J197" s="1"/>
  <c r="C196"/>
  <c r="I196" s="1"/>
  <c r="L196" s="1"/>
  <c r="M196" s="1"/>
  <c r="C195"/>
  <c r="I195" s="1"/>
  <c r="C204"/>
  <c r="I204" s="1"/>
  <c r="C203"/>
  <c r="I203" s="1"/>
  <c r="C202"/>
  <c r="J202" s="1"/>
  <c r="C201"/>
  <c r="I201" s="1"/>
  <c r="C209"/>
  <c r="I209" s="1"/>
  <c r="C208"/>
  <c r="I208" s="1"/>
  <c r="L208" s="1"/>
  <c r="M208" s="1"/>
  <c r="C207"/>
  <c r="I207" s="1"/>
  <c r="C206"/>
  <c r="I206" s="1"/>
  <c r="C205"/>
  <c r="I205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7"/>
  <c r="J217" s="1"/>
  <c r="C216"/>
  <c r="I216" s="1"/>
  <c r="C215"/>
  <c r="I215" s="1"/>
  <c r="C214"/>
  <c r="C222"/>
  <c r="J222" s="1"/>
  <c r="C221"/>
  <c r="I221" s="1"/>
  <c r="C220"/>
  <c r="J220" s="1"/>
  <c r="C219"/>
  <c r="I219" s="1"/>
  <c r="C218"/>
  <c r="I218" s="1"/>
  <c r="C225"/>
  <c r="J225" s="1"/>
  <c r="C224"/>
  <c r="I224" s="1"/>
  <c r="C223"/>
  <c r="J223" s="1"/>
  <c r="C229"/>
  <c r="I229" s="1"/>
  <c r="L229" s="1"/>
  <c r="M229" s="1"/>
  <c r="C228"/>
  <c r="I228" s="1"/>
  <c r="L228" s="1"/>
  <c r="M228" s="1"/>
  <c r="C227"/>
  <c r="I227" s="1"/>
  <c r="L227" s="1"/>
  <c r="M227" s="1"/>
  <c r="C226"/>
  <c r="I226" s="1"/>
  <c r="L226" s="1"/>
  <c r="M226" s="1"/>
  <c r="C234"/>
  <c r="I234" s="1"/>
  <c r="C233"/>
  <c r="J233" s="1"/>
  <c r="C232"/>
  <c r="J232" s="1"/>
  <c r="C231"/>
  <c r="I231" s="1"/>
  <c r="C230"/>
  <c r="I230" s="1"/>
  <c r="C235"/>
  <c r="J235" s="1"/>
  <c r="C239"/>
  <c r="I239" s="1"/>
  <c r="L239" s="1"/>
  <c r="M239" s="1"/>
  <c r="C238"/>
  <c r="I238" s="1"/>
  <c r="L238" s="1"/>
  <c r="M238" s="1"/>
  <c r="C237"/>
  <c r="I237" s="1"/>
  <c r="L237" s="1"/>
  <c r="M237" s="1"/>
  <c r="C236"/>
  <c r="J236" s="1"/>
  <c r="C243"/>
  <c r="I243" s="1"/>
  <c r="L243" s="1"/>
  <c r="M243" s="1"/>
  <c r="C242"/>
  <c r="I242" s="1"/>
  <c r="L242" s="1"/>
  <c r="M242" s="1"/>
  <c r="C241"/>
  <c r="I241" s="1"/>
  <c r="L241" s="1"/>
  <c r="M241" s="1"/>
  <c r="C240"/>
  <c r="I240" s="1"/>
  <c r="L240" s="1"/>
  <c r="M240" s="1"/>
  <c r="C247"/>
  <c r="I247" s="1"/>
  <c r="C246"/>
  <c r="I246" s="1"/>
  <c r="C245"/>
  <c r="I245" s="1"/>
  <c r="C244"/>
  <c r="I244" s="1"/>
  <c r="C249"/>
  <c r="I249" s="1"/>
  <c r="C248"/>
  <c r="I248" s="1"/>
  <c r="C253"/>
  <c r="C252"/>
  <c r="I252" s="1"/>
  <c r="C251"/>
  <c r="I251" s="1"/>
  <c r="C250"/>
  <c r="J250" s="1"/>
  <c r="C256"/>
  <c r="I256" s="1"/>
  <c r="C255"/>
  <c r="I255" s="1"/>
  <c r="C254"/>
  <c r="J254" s="1"/>
  <c r="C260"/>
  <c r="I260" s="1"/>
  <c r="C259"/>
  <c r="I259" s="1"/>
  <c r="C258"/>
  <c r="I258" s="1"/>
  <c r="C257"/>
  <c r="I257" s="1"/>
  <c r="D10" i="3"/>
  <c r="C261" i="2"/>
  <c r="I261" s="1"/>
  <c r="L261" s="1"/>
  <c r="M261" s="1"/>
  <c r="C262"/>
  <c r="I262" s="1"/>
  <c r="L262" s="1"/>
  <c r="M262" s="1"/>
  <c r="C308"/>
  <c r="I308" s="1"/>
  <c r="L308" s="1"/>
  <c r="M308" s="1"/>
  <c r="C310"/>
  <c r="J310" s="1"/>
  <c r="C309"/>
  <c r="I309" s="1"/>
  <c r="L309" s="1"/>
  <c r="M309" s="1"/>
  <c r="L8" l="1"/>
  <c r="M8" s="1"/>
  <c r="L931" i="5"/>
  <c r="L1088"/>
  <c r="M1065" s="1"/>
  <c r="L1010"/>
  <c r="M987" s="1"/>
  <c r="L1057"/>
  <c r="M1034" s="1"/>
  <c r="L1047"/>
  <c r="M1024" s="1"/>
  <c r="L1003"/>
  <c r="L1042"/>
  <c r="M1019" s="1"/>
  <c r="L9" i="2"/>
  <c r="M9" s="1"/>
  <c r="J10"/>
  <c r="L10" s="1"/>
  <c r="M10" s="1"/>
  <c r="J11"/>
  <c r="L11" s="1"/>
  <c r="M11" s="1"/>
  <c r="J13"/>
  <c r="L13" s="1"/>
  <c r="M13" s="1"/>
  <c r="I12"/>
  <c r="I14"/>
  <c r="L16"/>
  <c r="M16" s="1"/>
  <c r="L20"/>
  <c r="M20" s="1"/>
  <c r="J18"/>
  <c r="L18" s="1"/>
  <c r="M18" s="1"/>
  <c r="L17"/>
  <c r="M17" s="1"/>
  <c r="L21"/>
  <c r="M21" s="1"/>
  <c r="I28"/>
  <c r="L28" s="1"/>
  <c r="M28" s="1"/>
  <c r="J26"/>
  <c r="L26" s="1"/>
  <c r="M26" s="1"/>
  <c r="L27"/>
  <c r="M27" s="1"/>
  <c r="L29"/>
  <c r="M29" s="1"/>
  <c r="I70"/>
  <c r="L70" s="1"/>
  <c r="M70" s="1"/>
  <c r="L31"/>
  <c r="M31" s="1"/>
  <c r="L32"/>
  <c r="M32" s="1"/>
  <c r="I33"/>
  <c r="L33" s="1"/>
  <c r="M33" s="1"/>
  <c r="I58"/>
  <c r="L58" s="1"/>
  <c r="M58" s="1"/>
  <c r="J82"/>
  <c r="L82" s="1"/>
  <c r="M82" s="1"/>
  <c r="J95"/>
  <c r="L95" s="1"/>
  <c r="M95" s="1"/>
  <c r="J67"/>
  <c r="L67" s="1"/>
  <c r="M67" s="1"/>
  <c r="I66"/>
  <c r="I57"/>
  <c r="L57" s="1"/>
  <c r="M57" s="1"/>
  <c r="L59"/>
  <c r="M59" s="1"/>
  <c r="I60"/>
  <c r="L60" s="1"/>
  <c r="M60" s="1"/>
  <c r="J62"/>
  <c r="I62"/>
  <c r="L64"/>
  <c r="M64" s="1"/>
  <c r="J66"/>
  <c r="J65"/>
  <c r="I68"/>
  <c r="L69"/>
  <c r="M69" s="1"/>
  <c r="L71"/>
  <c r="M71" s="1"/>
  <c r="K88"/>
  <c r="I80"/>
  <c r="J88"/>
  <c r="I75"/>
  <c r="I87"/>
  <c r="I79"/>
  <c r="L72"/>
  <c r="M72" s="1"/>
  <c r="L74"/>
  <c r="M74" s="1"/>
  <c r="L76"/>
  <c r="M76" s="1"/>
  <c r="L73"/>
  <c r="M73" s="1"/>
  <c r="K75"/>
  <c r="L77"/>
  <c r="M77" s="1"/>
  <c r="L78"/>
  <c r="M78" s="1"/>
  <c r="L79"/>
  <c r="M79" s="1"/>
  <c r="K80"/>
  <c r="L84"/>
  <c r="M84" s="1"/>
  <c r="L83"/>
  <c r="M83" s="1"/>
  <c r="L81"/>
  <c r="M81" s="1"/>
  <c r="L90"/>
  <c r="M90" s="1"/>
  <c r="L85"/>
  <c r="M85" s="1"/>
  <c r="L86"/>
  <c r="M86" s="1"/>
  <c r="K87"/>
  <c r="K89"/>
  <c r="J89"/>
  <c r="J138"/>
  <c r="L138" s="1"/>
  <c r="M138" s="1"/>
  <c r="I108"/>
  <c r="L108" s="1"/>
  <c r="M108" s="1"/>
  <c r="J105"/>
  <c r="L105" s="1"/>
  <c r="M105" s="1"/>
  <c r="L103"/>
  <c r="M103" s="1"/>
  <c r="L99"/>
  <c r="M99" s="1"/>
  <c r="I100"/>
  <c r="L100" s="1"/>
  <c r="M100" s="1"/>
  <c r="L101"/>
  <c r="M101" s="1"/>
  <c r="J102"/>
  <c r="L102" s="1"/>
  <c r="M102" s="1"/>
  <c r="I104"/>
  <c r="I106"/>
  <c r="K106"/>
  <c r="K107"/>
  <c r="I107"/>
  <c r="L109"/>
  <c r="M109" s="1"/>
  <c r="L110"/>
  <c r="M110" s="1"/>
  <c r="I171"/>
  <c r="L171" s="1"/>
  <c r="M171" s="1"/>
  <c r="I111"/>
  <c r="L112"/>
  <c r="M112" s="1"/>
  <c r="I113"/>
  <c r="K114"/>
  <c r="I114"/>
  <c r="L115"/>
  <c r="M115" s="1"/>
  <c r="I220"/>
  <c r="I202"/>
  <c r="K126"/>
  <c r="I217"/>
  <c r="L217" s="1"/>
  <c r="M217" s="1"/>
  <c r="J207"/>
  <c r="L207" s="1"/>
  <c r="M207" s="1"/>
  <c r="J126"/>
  <c r="L120"/>
  <c r="M120" s="1"/>
  <c r="L122"/>
  <c r="M122" s="1"/>
  <c r="L123"/>
  <c r="M123" s="1"/>
  <c r="L124"/>
  <c r="M124" s="1"/>
  <c r="J121"/>
  <c r="L121" s="1"/>
  <c r="M121" s="1"/>
  <c r="L125"/>
  <c r="M125" s="1"/>
  <c r="I127"/>
  <c r="I129"/>
  <c r="K129"/>
  <c r="I222"/>
  <c r="J200"/>
  <c r="L200" s="1"/>
  <c r="M200" s="1"/>
  <c r="I163"/>
  <c r="L163" s="1"/>
  <c r="M163" s="1"/>
  <c r="J189"/>
  <c r="J183"/>
  <c r="I181"/>
  <c r="L181" s="1"/>
  <c r="M181" s="1"/>
  <c r="K137"/>
  <c r="J137"/>
  <c r="I168"/>
  <c r="I197"/>
  <c r="L197" s="1"/>
  <c r="M197" s="1"/>
  <c r="K183"/>
  <c r="I180"/>
  <c r="L180" s="1"/>
  <c r="M180" s="1"/>
  <c r="K168"/>
  <c r="I160"/>
  <c r="L160" s="1"/>
  <c r="M160" s="1"/>
  <c r="J144"/>
  <c r="I144"/>
  <c r="L147"/>
  <c r="M147" s="1"/>
  <c r="L148"/>
  <c r="M148" s="1"/>
  <c r="L149"/>
  <c r="M149" s="1"/>
  <c r="L146"/>
  <c r="M146" s="1"/>
  <c r="L150"/>
  <c r="M150" s="1"/>
  <c r="L153"/>
  <c r="M153" s="1"/>
  <c r="J151"/>
  <c r="L151" s="1"/>
  <c r="M151" s="1"/>
  <c r="L154"/>
  <c r="M154" s="1"/>
  <c r="L162"/>
  <c r="M162" s="1"/>
  <c r="J161"/>
  <c r="L161" s="1"/>
  <c r="M161" s="1"/>
  <c r="J164"/>
  <c r="L164" s="1"/>
  <c r="M164" s="1"/>
  <c r="L166"/>
  <c r="M166" s="1"/>
  <c r="I167"/>
  <c r="J167"/>
  <c r="I170"/>
  <c r="L170" s="1"/>
  <c r="M170" s="1"/>
  <c r="L169"/>
  <c r="M169" s="1"/>
  <c r="L165"/>
  <c r="M165" s="1"/>
  <c r="I172"/>
  <c r="L172" s="1"/>
  <c r="M172" s="1"/>
  <c r="L174"/>
  <c r="M174" s="1"/>
  <c r="J173"/>
  <c r="L173" s="1"/>
  <c r="M173" s="1"/>
  <c r="J176"/>
  <c r="L176" s="1"/>
  <c r="M176" s="1"/>
  <c r="L179"/>
  <c r="M179" s="1"/>
  <c r="L178"/>
  <c r="M178" s="1"/>
  <c r="L182"/>
  <c r="M182" s="1"/>
  <c r="I184"/>
  <c r="L185"/>
  <c r="M185" s="1"/>
  <c r="L186"/>
  <c r="M186" s="1"/>
  <c r="J190"/>
  <c r="L187"/>
  <c r="M187" s="1"/>
  <c r="I188"/>
  <c r="K189"/>
  <c r="I190"/>
  <c r="I192"/>
  <c r="L192" s="1"/>
  <c r="M192" s="1"/>
  <c r="L198"/>
  <c r="M198" s="1"/>
  <c r="L195"/>
  <c r="M195" s="1"/>
  <c r="L199"/>
  <c r="M199" s="1"/>
  <c r="I236"/>
  <c r="L236" s="1"/>
  <c r="M236" s="1"/>
  <c r="I235"/>
  <c r="I223"/>
  <c r="L201"/>
  <c r="M201" s="1"/>
  <c r="L203"/>
  <c r="M203" s="1"/>
  <c r="K202"/>
  <c r="L204"/>
  <c r="M204" s="1"/>
  <c r="L206"/>
  <c r="M206" s="1"/>
  <c r="J205"/>
  <c r="L205" s="1"/>
  <c r="M205" s="1"/>
  <c r="L209"/>
  <c r="M209" s="1"/>
  <c r="I214"/>
  <c r="K215"/>
  <c r="J215"/>
  <c r="L216"/>
  <c r="M216" s="1"/>
  <c r="K219"/>
  <c r="J219"/>
  <c r="L218"/>
  <c r="M218" s="1"/>
  <c r="K220"/>
  <c r="K222"/>
  <c r="I250"/>
  <c r="I233"/>
  <c r="L233" s="1"/>
  <c r="M233" s="1"/>
  <c r="L224"/>
  <c r="M224" s="1"/>
  <c r="I225"/>
  <c r="K223"/>
  <c r="L231"/>
  <c r="M231" s="1"/>
  <c r="I232"/>
  <c r="L230"/>
  <c r="M230" s="1"/>
  <c r="K232"/>
  <c r="L234"/>
  <c r="M234" s="1"/>
  <c r="K235"/>
  <c r="I310"/>
  <c r="L310" s="1"/>
  <c r="M310" s="1"/>
  <c r="J258"/>
  <c r="L245"/>
  <c r="M245" s="1"/>
  <c r="J246"/>
  <c r="L246" s="1"/>
  <c r="M246" s="1"/>
  <c r="L244"/>
  <c r="M244" s="1"/>
  <c r="J247"/>
  <c r="L247" s="1"/>
  <c r="M247" s="1"/>
  <c r="L249"/>
  <c r="M249" s="1"/>
  <c r="J248"/>
  <c r="L248" s="1"/>
  <c r="M248" s="1"/>
  <c r="J260"/>
  <c r="L260" s="1"/>
  <c r="M260" s="1"/>
  <c r="J251"/>
  <c r="L251" s="1"/>
  <c r="M251" s="1"/>
  <c r="K250"/>
  <c r="K252"/>
  <c r="I253"/>
  <c r="J252"/>
  <c r="I254"/>
  <c r="L254" s="1"/>
  <c r="M254" s="1"/>
  <c r="L255"/>
  <c r="M255" s="1"/>
  <c r="J256"/>
  <c r="L256" s="1"/>
  <c r="M256" s="1"/>
  <c r="L258"/>
  <c r="M258" s="1"/>
  <c r="K259"/>
  <c r="J257"/>
  <c r="J259"/>
  <c r="L12" l="1"/>
  <c r="M12" s="1"/>
  <c r="L14"/>
  <c r="M14" s="1"/>
  <c r="L62"/>
  <c r="M62" s="1"/>
  <c r="L75"/>
  <c r="M75" s="1"/>
  <c r="L168"/>
  <c r="M168" s="1"/>
  <c r="L220"/>
  <c r="M220" s="1"/>
  <c r="L80"/>
  <c r="M80" s="1"/>
  <c r="L129"/>
  <c r="M129" s="1"/>
  <c r="L88"/>
  <c r="M88" s="1"/>
  <c r="L66"/>
  <c r="M66" s="1"/>
  <c r="L63"/>
  <c r="M63" s="1"/>
  <c r="L65"/>
  <c r="M65" s="1"/>
  <c r="L61"/>
  <c r="M61" s="1"/>
  <c r="L68"/>
  <c r="M68" s="1"/>
  <c r="L89"/>
  <c r="M89" s="1"/>
  <c r="L87"/>
  <c r="M87" s="1"/>
  <c r="L126"/>
  <c r="M126" s="1"/>
  <c r="L106"/>
  <c r="M106" s="1"/>
  <c r="L104"/>
  <c r="M104" s="1"/>
  <c r="L107"/>
  <c r="M107" s="1"/>
  <c r="L189"/>
  <c r="M189" s="1"/>
  <c r="L223"/>
  <c r="M223" s="1"/>
  <c r="L202"/>
  <c r="M202" s="1"/>
  <c r="L183"/>
  <c r="M183" s="1"/>
  <c r="L111"/>
  <c r="M111" s="1"/>
  <c r="L113"/>
  <c r="M113" s="1"/>
  <c r="L114"/>
  <c r="M114" s="1"/>
  <c r="L222"/>
  <c r="M222" s="1"/>
  <c r="L144"/>
  <c r="M144" s="1"/>
  <c r="L127"/>
  <c r="M127" s="1"/>
  <c r="L128"/>
  <c r="M128" s="1"/>
  <c r="L136"/>
  <c r="M136" s="1"/>
  <c r="L137"/>
  <c r="M137" s="1"/>
  <c r="L135"/>
  <c r="M135" s="1"/>
  <c r="L235"/>
  <c r="M235" s="1"/>
  <c r="L167"/>
  <c r="M167" s="1"/>
  <c r="L184"/>
  <c r="M184" s="1"/>
  <c r="L188"/>
  <c r="M188" s="1"/>
  <c r="L190"/>
  <c r="M190" s="1"/>
  <c r="L219"/>
  <c r="M219" s="1"/>
  <c r="L214"/>
  <c r="M214" s="1"/>
  <c r="L215"/>
  <c r="M215" s="1"/>
  <c r="L221"/>
  <c r="M221" s="1"/>
  <c r="L250"/>
  <c r="M250" s="1"/>
  <c r="L225"/>
  <c r="M225" s="1"/>
  <c r="L232"/>
  <c r="M232" s="1"/>
  <c r="L253"/>
  <c r="M253" s="1"/>
  <c r="L252"/>
  <c r="M252" s="1"/>
  <c r="L259"/>
  <c r="M259" s="1"/>
  <c r="L257"/>
  <c r="M257" s="1"/>
  <c r="C290"/>
  <c r="J290" s="1"/>
  <c r="C289"/>
  <c r="J289" s="1"/>
  <c r="C304"/>
  <c r="J304" s="1"/>
  <c r="C303"/>
  <c r="I303" s="1"/>
  <c r="C302"/>
  <c r="I302" s="1"/>
  <c r="C301"/>
  <c r="J301" s="1"/>
  <c r="C300"/>
  <c r="I300" s="1"/>
  <c r="C299"/>
  <c r="K299" s="1"/>
  <c r="C298"/>
  <c r="I298" s="1"/>
  <c r="C297"/>
  <c r="I297" s="1"/>
  <c r="C296"/>
  <c r="I296" s="1"/>
  <c r="C295"/>
  <c r="I295" s="1"/>
  <c r="C294"/>
  <c r="I294" s="1"/>
  <c r="C293"/>
  <c r="J293" s="1"/>
  <c r="C292"/>
  <c r="I292" s="1"/>
  <c r="C291"/>
  <c r="J291" s="1"/>
  <c r="C268"/>
  <c r="J268" s="1"/>
  <c r="C267"/>
  <c r="I267" s="1"/>
  <c r="C266"/>
  <c r="J266" s="1"/>
  <c r="C265"/>
  <c r="I265" s="1"/>
  <c r="C264"/>
  <c r="I264" s="1"/>
  <c r="C273"/>
  <c r="J273" s="1"/>
  <c r="C272"/>
  <c r="I272" s="1"/>
  <c r="C271"/>
  <c r="J271" s="1"/>
  <c r="C270"/>
  <c r="I270" s="1"/>
  <c r="C269"/>
  <c r="J269" s="1"/>
  <c r="C278"/>
  <c r="J278" s="1"/>
  <c r="C277"/>
  <c r="I277" s="1"/>
  <c r="C276"/>
  <c r="J276" s="1"/>
  <c r="C275"/>
  <c r="I275" s="1"/>
  <c r="C274"/>
  <c r="I274" s="1"/>
  <c r="C281"/>
  <c r="I281" s="1"/>
  <c r="C280"/>
  <c r="C279"/>
  <c r="I279" s="1"/>
  <c r="C307"/>
  <c r="I307" s="1"/>
  <c r="C306"/>
  <c r="I306" s="1"/>
  <c r="C305"/>
  <c r="I305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312"/>
  <c r="J312" s="1"/>
  <c r="C311"/>
  <c r="I311" s="1"/>
  <c r="D7" i="3"/>
  <c r="C316" i="2"/>
  <c r="C315"/>
  <c r="I315" s="1"/>
  <c r="C314"/>
  <c r="J314" s="1"/>
  <c r="C313"/>
  <c r="I313" s="1"/>
  <c r="C321"/>
  <c r="I321" s="1"/>
  <c r="C320"/>
  <c r="I320" s="1"/>
  <c r="C319"/>
  <c r="I319" s="1"/>
  <c r="C318"/>
  <c r="I318" s="1"/>
  <c r="L318" s="1"/>
  <c r="M318" s="1"/>
  <c r="C317"/>
  <c r="J317" s="1"/>
  <c r="C322"/>
  <c r="I322" s="1"/>
  <c r="L322" s="1"/>
  <c r="M322" s="1"/>
  <c r="C324"/>
  <c r="I324" s="1"/>
  <c r="L324" s="1"/>
  <c r="M324" s="1"/>
  <c r="C323"/>
  <c r="I323" s="1"/>
  <c r="C328"/>
  <c r="I328" s="1"/>
  <c r="C327"/>
  <c r="J327" s="1"/>
  <c r="C326"/>
  <c r="I326" s="1"/>
  <c r="C325"/>
  <c r="I325" s="1"/>
  <c r="C333"/>
  <c r="I333" s="1"/>
  <c r="L333" s="1"/>
  <c r="M333" s="1"/>
  <c r="C332"/>
  <c r="J332" s="1"/>
  <c r="C331"/>
  <c r="I331" s="1"/>
  <c r="L331" s="1"/>
  <c r="M331" s="1"/>
  <c r="C330"/>
  <c r="I330" s="1"/>
  <c r="L330" s="1"/>
  <c r="M330" s="1"/>
  <c r="C337"/>
  <c r="I337" s="1"/>
  <c r="L337" s="1"/>
  <c r="M337" s="1"/>
  <c r="C336"/>
  <c r="I336" s="1"/>
  <c r="L336" s="1"/>
  <c r="M336" s="1"/>
  <c r="C335"/>
  <c r="I335" s="1"/>
  <c r="L335" s="1"/>
  <c r="M335" s="1"/>
  <c r="C334"/>
  <c r="I334" s="1"/>
  <c r="L334" s="1"/>
  <c r="M334" s="1"/>
  <c r="C341"/>
  <c r="I341" s="1"/>
  <c r="L341" s="1"/>
  <c r="M341" s="1"/>
  <c r="C340"/>
  <c r="I340" s="1"/>
  <c r="L340" s="1"/>
  <c r="M340" s="1"/>
  <c r="C339"/>
  <c r="I339" s="1"/>
  <c r="L339" s="1"/>
  <c r="M339" s="1"/>
  <c r="C338"/>
  <c r="I338" s="1"/>
  <c r="L338" s="1"/>
  <c r="M338" s="1"/>
  <c r="C342"/>
  <c r="I342" s="1"/>
  <c r="L342" s="1"/>
  <c r="M342" s="1"/>
  <c r="C345"/>
  <c r="I345" s="1"/>
  <c r="L345" s="1"/>
  <c r="M345" s="1"/>
  <c r="C344"/>
  <c r="J344" s="1"/>
  <c r="C343"/>
  <c r="I343" s="1"/>
  <c r="C348"/>
  <c r="I348" s="1"/>
  <c r="L348" s="1"/>
  <c r="M348" s="1"/>
  <c r="C347"/>
  <c r="J347" s="1"/>
  <c r="C346"/>
  <c r="I346" s="1"/>
  <c r="C353"/>
  <c r="I353" s="1"/>
  <c r="C352"/>
  <c r="I352" s="1"/>
  <c r="C351"/>
  <c r="J351" s="1"/>
  <c r="C350"/>
  <c r="I350" s="1"/>
  <c r="C349"/>
  <c r="C357"/>
  <c r="I357" s="1"/>
  <c r="C356"/>
  <c r="J356" s="1"/>
  <c r="C355"/>
  <c r="I355" s="1"/>
  <c r="C354"/>
  <c r="J354" s="1"/>
  <c r="C361"/>
  <c r="I361" s="1"/>
  <c r="C360"/>
  <c r="J360" s="1"/>
  <c r="C359"/>
  <c r="I359" s="1"/>
  <c r="C358"/>
  <c r="C362"/>
  <c r="J362" s="1"/>
  <c r="C363"/>
  <c r="I363" s="1"/>
  <c r="L363" s="1"/>
  <c r="M363" s="1"/>
  <c r="C365"/>
  <c r="K365" s="1"/>
  <c r="C364"/>
  <c r="I364" s="1"/>
  <c r="C370"/>
  <c r="I370" s="1"/>
  <c r="C369"/>
  <c r="I369" s="1"/>
  <c r="C368"/>
  <c r="I368" s="1"/>
  <c r="C367"/>
  <c r="I367" s="1"/>
  <c r="C366"/>
  <c r="J366" s="1"/>
  <c r="C375"/>
  <c r="I375" s="1"/>
  <c r="C374"/>
  <c r="I374" s="1"/>
  <c r="C373"/>
  <c r="I373" s="1"/>
  <c r="C372"/>
  <c r="I372" s="1"/>
  <c r="C371"/>
  <c r="C379"/>
  <c r="J379" s="1"/>
  <c r="C378"/>
  <c r="I378" s="1"/>
  <c r="C377"/>
  <c r="I377" s="1"/>
  <c r="C376"/>
  <c r="I376" s="1"/>
  <c r="D3" i="3"/>
  <c r="D4"/>
  <c r="D5"/>
  <c r="D6"/>
  <c r="C386" i="2"/>
  <c r="I386" s="1"/>
  <c r="L386" s="1"/>
  <c r="M386" s="1"/>
  <c r="C380"/>
  <c r="I380" s="1"/>
  <c r="L380" s="1"/>
  <c r="M380" s="1"/>
  <c r="C385"/>
  <c r="I385" s="1"/>
  <c r="L385" s="1"/>
  <c r="M385" s="1"/>
  <c r="C384"/>
  <c r="I384" s="1"/>
  <c r="L384" s="1"/>
  <c r="M384" s="1"/>
  <c r="C383"/>
  <c r="I383" s="1"/>
  <c r="L383" s="1"/>
  <c r="M383" s="1"/>
  <c r="C382"/>
  <c r="I382" s="1"/>
  <c r="L382" s="1"/>
  <c r="M382" s="1"/>
  <c r="C381"/>
  <c r="I381" s="1"/>
  <c r="L381" s="1"/>
  <c r="M381" s="1"/>
  <c r="C390"/>
  <c r="J390" s="1"/>
  <c r="C389"/>
  <c r="I389" s="1"/>
  <c r="C388"/>
  <c r="C387"/>
  <c r="I387" s="1"/>
  <c r="C395"/>
  <c r="I395" s="1"/>
  <c r="L395" s="1"/>
  <c r="M395" s="1"/>
  <c r="C394"/>
  <c r="I394" s="1"/>
  <c r="L394" s="1"/>
  <c r="M394" s="1"/>
  <c r="C393"/>
  <c r="I393" s="1"/>
  <c r="L393" s="1"/>
  <c r="M393" s="1"/>
  <c r="C392"/>
  <c r="I392" s="1"/>
  <c r="L392" s="1"/>
  <c r="M392" s="1"/>
  <c r="C391"/>
  <c r="I391" s="1"/>
  <c r="L391" s="1"/>
  <c r="M391" s="1"/>
  <c r="C396"/>
  <c r="I396" s="1"/>
  <c r="L396" s="1"/>
  <c r="M396" s="1"/>
  <c r="C401"/>
  <c r="I401" s="1"/>
  <c r="L401" s="1"/>
  <c r="M401" s="1"/>
  <c r="C400"/>
  <c r="I400" s="1"/>
  <c r="L400" s="1"/>
  <c r="M400" s="1"/>
  <c r="C399"/>
  <c r="I399" s="1"/>
  <c r="L399" s="1"/>
  <c r="M399" s="1"/>
  <c r="C398"/>
  <c r="I398" s="1"/>
  <c r="L398" s="1"/>
  <c r="M398" s="1"/>
  <c r="C397"/>
  <c r="I397" s="1"/>
  <c r="L397" s="1"/>
  <c r="M397" s="1"/>
  <c r="C406"/>
  <c r="C405"/>
  <c r="C404"/>
  <c r="K404" s="1"/>
  <c r="C403"/>
  <c r="I403" s="1"/>
  <c r="C402"/>
  <c r="C412"/>
  <c r="J412" s="1"/>
  <c r="C410"/>
  <c r="J410" s="1"/>
  <c r="C409"/>
  <c r="I409" s="1"/>
  <c r="C408"/>
  <c r="I408" s="1"/>
  <c r="C407"/>
  <c r="I407" s="1"/>
  <c r="C414"/>
  <c r="I414" s="1"/>
  <c r="C413"/>
  <c r="J413" s="1"/>
  <c r="C418"/>
  <c r="I418" s="1"/>
  <c r="L418" s="1"/>
  <c r="M418" s="1"/>
  <c r="C417"/>
  <c r="I417" s="1"/>
  <c r="L417" s="1"/>
  <c r="M417" s="1"/>
  <c r="C416"/>
  <c r="I416" s="1"/>
  <c r="C415"/>
  <c r="I415" s="1"/>
  <c r="C422"/>
  <c r="J422" s="1"/>
  <c r="C421"/>
  <c r="I421" s="1"/>
  <c r="L421" s="1"/>
  <c r="M421" s="1"/>
  <c r="C420"/>
  <c r="I420" s="1"/>
  <c r="C419"/>
  <c r="I419" s="1"/>
  <c r="C427"/>
  <c r="C426"/>
  <c r="K426" s="1"/>
  <c r="C425"/>
  <c r="I425" s="1"/>
  <c r="C424"/>
  <c r="I424" s="1"/>
  <c r="C423"/>
  <c r="J423" s="1"/>
  <c r="C430"/>
  <c r="I430" s="1"/>
  <c r="C429"/>
  <c r="K429" s="1"/>
  <c r="C428"/>
  <c r="C435"/>
  <c r="I435" s="1"/>
  <c r="C434"/>
  <c r="C433"/>
  <c r="K433" s="1"/>
  <c r="C432"/>
  <c r="K432" s="1"/>
  <c r="C431"/>
  <c r="I431" s="1"/>
  <c r="C440"/>
  <c r="C439"/>
  <c r="K439" s="1"/>
  <c r="C438"/>
  <c r="I438" s="1"/>
  <c r="C437"/>
  <c r="C436"/>
  <c r="I436" s="1"/>
  <c r="C443"/>
  <c r="I443" s="1"/>
  <c r="C442"/>
  <c r="I442" s="1"/>
  <c r="L442" s="1"/>
  <c r="M442" s="1"/>
  <c r="C441"/>
  <c r="J441" s="1"/>
  <c r="C447"/>
  <c r="I447" s="1"/>
  <c r="L447" s="1"/>
  <c r="M447" s="1"/>
  <c r="C446"/>
  <c r="I446" s="1"/>
  <c r="C445"/>
  <c r="I445" s="1"/>
  <c r="C444"/>
  <c r="C452"/>
  <c r="I452" s="1"/>
  <c r="L452" s="1"/>
  <c r="M452" s="1"/>
  <c r="C451"/>
  <c r="I451" s="1"/>
  <c r="L451" s="1"/>
  <c r="M451" s="1"/>
  <c r="C450"/>
  <c r="I450" s="1"/>
  <c r="L450" s="1"/>
  <c r="M450" s="1"/>
  <c r="C449"/>
  <c r="I449" s="1"/>
  <c r="L449" s="1"/>
  <c r="M449" s="1"/>
  <c r="C448"/>
  <c r="I448" s="1"/>
  <c r="L448" s="1"/>
  <c r="M448" s="1"/>
  <c r="C454"/>
  <c r="J454" s="1"/>
  <c r="C453"/>
  <c r="I453" s="1"/>
  <c r="C455"/>
  <c r="K455" s="1"/>
  <c r="C458"/>
  <c r="I458" s="1"/>
  <c r="C457"/>
  <c r="K457" s="1"/>
  <c r="C456"/>
  <c r="I456" s="1"/>
  <c r="C463"/>
  <c r="I463" s="1"/>
  <c r="L463" s="1"/>
  <c r="M463" s="1"/>
  <c r="C462"/>
  <c r="I462" s="1"/>
  <c r="L462" s="1"/>
  <c r="M462" s="1"/>
  <c r="C461"/>
  <c r="I461" s="1"/>
  <c r="L461" s="1"/>
  <c r="M461" s="1"/>
  <c r="C460"/>
  <c r="I460" s="1"/>
  <c r="L460" s="1"/>
  <c r="M460" s="1"/>
  <c r="C459"/>
  <c r="I459" s="1"/>
  <c r="L459" s="1"/>
  <c r="M459" s="1"/>
  <c r="C466"/>
  <c r="I466" s="1"/>
  <c r="L466" s="1"/>
  <c r="M466" s="1"/>
  <c r="C465"/>
  <c r="I465" s="1"/>
  <c r="L465" s="1"/>
  <c r="M465" s="1"/>
  <c r="C464"/>
  <c r="I464" s="1"/>
  <c r="C469"/>
  <c r="I469" s="1"/>
  <c r="L469" s="1"/>
  <c r="M469" s="1"/>
  <c r="C468"/>
  <c r="I468" s="1"/>
  <c r="C467"/>
  <c r="I467" s="1"/>
  <c r="L467" s="1"/>
  <c r="M467" s="1"/>
  <c r="C473"/>
  <c r="I473" s="1"/>
  <c r="C472"/>
  <c r="C471"/>
  <c r="I471" s="1"/>
  <c r="C470"/>
  <c r="I470" s="1"/>
  <c r="C478"/>
  <c r="I478" s="1"/>
  <c r="L478" s="1"/>
  <c r="M478" s="1"/>
  <c r="C474"/>
  <c r="I474" s="1"/>
  <c r="L474" s="1"/>
  <c r="M474" s="1"/>
  <c r="C477"/>
  <c r="I477" s="1"/>
  <c r="L477" s="1"/>
  <c r="M477" s="1"/>
  <c r="C476"/>
  <c r="I476" s="1"/>
  <c r="L476" s="1"/>
  <c r="M476" s="1"/>
  <c r="C475"/>
  <c r="I475" s="1"/>
  <c r="L475" s="1"/>
  <c r="M475" s="1"/>
  <c r="C483"/>
  <c r="I483" s="1"/>
  <c r="L483" s="1"/>
  <c r="M483" s="1"/>
  <c r="C482"/>
  <c r="I482" s="1"/>
  <c r="C481"/>
  <c r="C480"/>
  <c r="I480" s="1"/>
  <c r="C479"/>
  <c r="I479" s="1"/>
  <c r="C487"/>
  <c r="I487" s="1"/>
  <c r="C486"/>
  <c r="I486" s="1"/>
  <c r="L486" s="1"/>
  <c r="M486" s="1"/>
  <c r="C485"/>
  <c r="I485" s="1"/>
  <c r="L485" s="1"/>
  <c r="M485" s="1"/>
  <c r="C484"/>
  <c r="I484" s="1"/>
  <c r="L484" s="1"/>
  <c r="M484" s="1"/>
  <c r="C490"/>
  <c r="I490" s="1"/>
  <c r="L490" s="1"/>
  <c r="M490" s="1"/>
  <c r="C489"/>
  <c r="I489" s="1"/>
  <c r="L489" s="1"/>
  <c r="M489" s="1"/>
  <c r="C488"/>
  <c r="I488" s="1"/>
  <c r="L488" s="1"/>
  <c r="M488" s="1"/>
  <c r="C496"/>
  <c r="C495"/>
  <c r="I495" s="1"/>
  <c r="C494"/>
  <c r="I494" s="1"/>
  <c r="C493"/>
  <c r="I493" s="1"/>
  <c r="C492"/>
  <c r="I492" s="1"/>
  <c r="I304" l="1"/>
  <c r="I290"/>
  <c r="I289"/>
  <c r="K276"/>
  <c r="J299"/>
  <c r="I299"/>
  <c r="I291"/>
  <c r="I276"/>
  <c r="L276" s="1"/>
  <c r="M276" s="1"/>
  <c r="I278"/>
  <c r="I266"/>
  <c r="K297"/>
  <c r="K302"/>
  <c r="K304"/>
  <c r="K289"/>
  <c r="I268"/>
  <c r="K292"/>
  <c r="K290"/>
  <c r="K291"/>
  <c r="J292"/>
  <c r="K293"/>
  <c r="I293"/>
  <c r="K294"/>
  <c r="J294"/>
  <c r="K295"/>
  <c r="J295"/>
  <c r="K296"/>
  <c r="J296"/>
  <c r="J297"/>
  <c r="K298"/>
  <c r="J298"/>
  <c r="K300"/>
  <c r="J300"/>
  <c r="I301"/>
  <c r="K301"/>
  <c r="J302"/>
  <c r="L303"/>
  <c r="M303" s="1"/>
  <c r="K285"/>
  <c r="J287"/>
  <c r="K287"/>
  <c r="J285"/>
  <c r="L264"/>
  <c r="M264" s="1"/>
  <c r="K266"/>
  <c r="K268"/>
  <c r="J270"/>
  <c r="L270" s="1"/>
  <c r="M270" s="1"/>
  <c r="K271"/>
  <c r="I269"/>
  <c r="I271"/>
  <c r="I273"/>
  <c r="K273"/>
  <c r="L274"/>
  <c r="M274" s="1"/>
  <c r="L275"/>
  <c r="M275" s="1"/>
  <c r="L279"/>
  <c r="M279" s="1"/>
  <c r="I280"/>
  <c r="L280" s="1"/>
  <c r="M280" s="1"/>
  <c r="L281"/>
  <c r="M281" s="1"/>
  <c r="L283"/>
  <c r="M283" s="1"/>
  <c r="L305"/>
  <c r="M305" s="1"/>
  <c r="L307"/>
  <c r="M307" s="1"/>
  <c r="K282"/>
  <c r="J282"/>
  <c r="J286"/>
  <c r="J288"/>
  <c r="L288" s="1"/>
  <c r="M288" s="1"/>
  <c r="K286"/>
  <c r="I314"/>
  <c r="I332"/>
  <c r="L332" s="1"/>
  <c r="M332" s="1"/>
  <c r="L311"/>
  <c r="M311" s="1"/>
  <c r="I312"/>
  <c r="K312"/>
  <c r="L313"/>
  <c r="M313" s="1"/>
  <c r="L315"/>
  <c r="M315" s="1"/>
  <c r="I316"/>
  <c r="K314"/>
  <c r="I317"/>
  <c r="L317" s="1"/>
  <c r="M317" s="1"/>
  <c r="L319"/>
  <c r="M319" s="1"/>
  <c r="L321"/>
  <c r="M321" s="1"/>
  <c r="L320"/>
  <c r="M320" s="1"/>
  <c r="I347"/>
  <c r="L347" s="1"/>
  <c r="M347" s="1"/>
  <c r="I327"/>
  <c r="L327" s="1"/>
  <c r="M327" s="1"/>
  <c r="K323"/>
  <c r="J323"/>
  <c r="L328"/>
  <c r="M328" s="1"/>
  <c r="J326"/>
  <c r="L326" s="1"/>
  <c r="M326" s="1"/>
  <c r="L325"/>
  <c r="M325" s="1"/>
  <c r="I351"/>
  <c r="L351" s="1"/>
  <c r="M351" s="1"/>
  <c r="I362"/>
  <c r="I344"/>
  <c r="L344" s="1"/>
  <c r="M344" s="1"/>
  <c r="J343"/>
  <c r="L343" s="1"/>
  <c r="M343" s="1"/>
  <c r="K356"/>
  <c r="J346"/>
  <c r="L346" s="1"/>
  <c r="M346" s="1"/>
  <c r="I349"/>
  <c r="L350"/>
  <c r="M350" s="1"/>
  <c r="L353"/>
  <c r="M353" s="1"/>
  <c r="J361"/>
  <c r="L361" s="1"/>
  <c r="M361" s="1"/>
  <c r="J355"/>
  <c r="I365"/>
  <c r="I354"/>
  <c r="K355"/>
  <c r="K369"/>
  <c r="K354"/>
  <c r="I356"/>
  <c r="L357"/>
  <c r="M357" s="1"/>
  <c r="J426"/>
  <c r="J365"/>
  <c r="I360"/>
  <c r="L360" s="1"/>
  <c r="M360" s="1"/>
  <c r="I358"/>
  <c r="L358" s="1"/>
  <c r="M358" s="1"/>
  <c r="L359"/>
  <c r="M359" s="1"/>
  <c r="K362"/>
  <c r="L364"/>
  <c r="M364" s="1"/>
  <c r="J370"/>
  <c r="L370" s="1"/>
  <c r="M370" s="1"/>
  <c r="K366"/>
  <c r="I366"/>
  <c r="L367"/>
  <c r="M367" s="1"/>
  <c r="J369"/>
  <c r="I371"/>
  <c r="L371" s="1"/>
  <c r="M371" s="1"/>
  <c r="L373"/>
  <c r="M373" s="1"/>
  <c r="L375"/>
  <c r="M375" s="1"/>
  <c r="I413"/>
  <c r="L413" s="1"/>
  <c r="M413" s="1"/>
  <c r="J387"/>
  <c r="I379"/>
  <c r="L379" s="1"/>
  <c r="M379" s="1"/>
  <c r="K387"/>
  <c r="L376"/>
  <c r="M376" s="1"/>
  <c r="L378"/>
  <c r="M378" s="1"/>
  <c r="L377"/>
  <c r="M377" s="1"/>
  <c r="I410"/>
  <c r="L389"/>
  <c r="M389" s="1"/>
  <c r="I388"/>
  <c r="I390"/>
  <c r="K390"/>
  <c r="I422"/>
  <c r="L422" s="1"/>
  <c r="M422" s="1"/>
  <c r="I412"/>
  <c r="L412" s="1"/>
  <c r="M412" s="1"/>
  <c r="J439"/>
  <c r="I457"/>
  <c r="I439"/>
  <c r="I426"/>
  <c r="K410"/>
  <c r="L403"/>
  <c r="M403" s="1"/>
  <c r="I405"/>
  <c r="L405" s="1"/>
  <c r="M405" s="1"/>
  <c r="J404"/>
  <c r="I402"/>
  <c r="I404"/>
  <c r="I406"/>
  <c r="L406" s="1"/>
  <c r="M406" s="1"/>
  <c r="L407"/>
  <c r="M407" s="1"/>
  <c r="L409"/>
  <c r="M409" s="1"/>
  <c r="L408"/>
  <c r="M408" s="1"/>
  <c r="L414"/>
  <c r="M414" s="1"/>
  <c r="L415"/>
  <c r="M415" s="1"/>
  <c r="K416"/>
  <c r="J416"/>
  <c r="L419"/>
  <c r="M419" s="1"/>
  <c r="L420"/>
  <c r="M420" s="1"/>
  <c r="L424"/>
  <c r="M424" s="1"/>
  <c r="K423"/>
  <c r="I423"/>
  <c r="I427"/>
  <c r="J429"/>
  <c r="I429"/>
  <c r="I428"/>
  <c r="J432"/>
  <c r="I432"/>
  <c r="I434"/>
  <c r="J431"/>
  <c r="J433"/>
  <c r="I433"/>
  <c r="I437"/>
  <c r="J436"/>
  <c r="I440"/>
  <c r="I441"/>
  <c r="L441" s="1"/>
  <c r="M441" s="1"/>
  <c r="L443"/>
  <c r="M443" s="1"/>
  <c r="J464"/>
  <c r="L464" s="1"/>
  <c r="M464" s="1"/>
  <c r="J455"/>
  <c r="J446"/>
  <c r="L446" s="1"/>
  <c r="M446" s="1"/>
  <c r="J457"/>
  <c r="I455"/>
  <c r="I444"/>
  <c r="L444" s="1"/>
  <c r="M444" s="1"/>
  <c r="J445"/>
  <c r="L445" s="1"/>
  <c r="M445" s="1"/>
  <c r="I454"/>
  <c r="K454"/>
  <c r="K468"/>
  <c r="J468"/>
  <c r="L470"/>
  <c r="M470" s="1"/>
  <c r="L471"/>
  <c r="M471" s="1"/>
  <c r="J473"/>
  <c r="L473" s="1"/>
  <c r="M473" s="1"/>
  <c r="I472"/>
  <c r="L472" s="1"/>
  <c r="M472" s="1"/>
  <c r="J487"/>
  <c r="L487" s="1"/>
  <c r="M487" s="1"/>
  <c r="L479"/>
  <c r="M479" s="1"/>
  <c r="L480"/>
  <c r="M480" s="1"/>
  <c r="J482"/>
  <c r="L482" s="1"/>
  <c r="M482" s="1"/>
  <c r="I481"/>
  <c r="L481" s="1"/>
  <c r="M481" s="1"/>
  <c r="L494"/>
  <c r="M494" s="1"/>
  <c r="L492"/>
  <c r="M492" s="1"/>
  <c r="J495"/>
  <c r="L495" s="1"/>
  <c r="M495" s="1"/>
  <c r="I496"/>
  <c r="L496" s="1"/>
  <c r="M496" s="1"/>
  <c r="L493"/>
  <c r="M493" s="1"/>
  <c r="C500"/>
  <c r="I500" s="1"/>
  <c r="C499"/>
  <c r="I499" s="1"/>
  <c r="C498"/>
  <c r="J498" s="1"/>
  <c r="C497"/>
  <c r="I497" s="1"/>
  <c r="C502"/>
  <c r="I502" s="1"/>
  <c r="C501"/>
  <c r="C506"/>
  <c r="I506" s="1"/>
  <c r="C505"/>
  <c r="I505" s="1"/>
  <c r="C504"/>
  <c r="I504" s="1"/>
  <c r="C503"/>
  <c r="J503" s="1"/>
  <c r="C508"/>
  <c r="I508" s="1"/>
  <c r="C507"/>
  <c r="I507" s="1"/>
  <c r="L507" s="1"/>
  <c r="M507" s="1"/>
  <c r="C513"/>
  <c r="I513" s="1"/>
  <c r="C512"/>
  <c r="C511"/>
  <c r="C510"/>
  <c r="I510" s="1"/>
  <c r="C509"/>
  <c r="I509" s="1"/>
  <c r="C521"/>
  <c r="J521" s="1"/>
  <c r="C520"/>
  <c r="I520" s="1"/>
  <c r="C519"/>
  <c r="I519" s="1"/>
  <c r="C518"/>
  <c r="I518" s="1"/>
  <c r="C517"/>
  <c r="I517" s="1"/>
  <c r="C516"/>
  <c r="I516" s="1"/>
  <c r="C515"/>
  <c r="C514"/>
  <c r="I514" s="1"/>
  <c r="C525"/>
  <c r="I525" s="1"/>
  <c r="L525" s="1"/>
  <c r="M525" s="1"/>
  <c r="C524"/>
  <c r="I524" s="1"/>
  <c r="L524" s="1"/>
  <c r="M524" s="1"/>
  <c r="C523"/>
  <c r="I523" s="1"/>
  <c r="L523" s="1"/>
  <c r="M523" s="1"/>
  <c r="C522"/>
  <c r="J522" s="1"/>
  <c r="C526"/>
  <c r="I526" s="1"/>
  <c r="L526" s="1"/>
  <c r="M526" s="1"/>
  <c r="C529"/>
  <c r="I529" s="1"/>
  <c r="C528"/>
  <c r="C527"/>
  <c r="C530"/>
  <c r="I530" s="1"/>
  <c r="C534"/>
  <c r="I534" s="1"/>
  <c r="C533"/>
  <c r="I533" s="1"/>
  <c r="C532"/>
  <c r="I532" s="1"/>
  <c r="L532" s="1"/>
  <c r="M532" s="1"/>
  <c r="C531"/>
  <c r="J531" s="1"/>
  <c r="C536"/>
  <c r="I536" s="1"/>
  <c r="C535"/>
  <c r="I535" s="1"/>
  <c r="L304" l="1"/>
  <c r="M304" s="1"/>
  <c r="L291"/>
  <c r="M291" s="1"/>
  <c r="L289"/>
  <c r="M289" s="1"/>
  <c r="L290"/>
  <c r="M290" s="1"/>
  <c r="L299"/>
  <c r="M299" s="1"/>
  <c r="L292"/>
  <c r="M292" s="1"/>
  <c r="L266"/>
  <c r="M266" s="1"/>
  <c r="L287"/>
  <c r="M287" s="1"/>
  <c r="L297"/>
  <c r="M297" s="1"/>
  <c r="L268"/>
  <c r="M268" s="1"/>
  <c r="L302"/>
  <c r="M302" s="1"/>
  <c r="L285"/>
  <c r="M285" s="1"/>
  <c r="L301"/>
  <c r="M301" s="1"/>
  <c r="L298"/>
  <c r="M298" s="1"/>
  <c r="L294"/>
  <c r="M294" s="1"/>
  <c r="L293"/>
  <c r="M293" s="1"/>
  <c r="L295"/>
  <c r="M295" s="1"/>
  <c r="L296"/>
  <c r="M296" s="1"/>
  <c r="L300"/>
  <c r="M300" s="1"/>
  <c r="L265"/>
  <c r="M265" s="1"/>
  <c r="L267"/>
  <c r="M267" s="1"/>
  <c r="L269"/>
  <c r="M269" s="1"/>
  <c r="L271"/>
  <c r="M271" s="1"/>
  <c r="L272"/>
  <c r="M272" s="1"/>
  <c r="L273"/>
  <c r="M273" s="1"/>
  <c r="L277"/>
  <c r="M277" s="1"/>
  <c r="L278"/>
  <c r="M278" s="1"/>
  <c r="L284"/>
  <c r="M284" s="1"/>
  <c r="L306"/>
  <c r="M306" s="1"/>
  <c r="L286"/>
  <c r="M286" s="1"/>
  <c r="L282"/>
  <c r="M282" s="1"/>
  <c r="L312"/>
  <c r="M312" s="1"/>
  <c r="L314"/>
  <c r="M314" s="1"/>
  <c r="L316"/>
  <c r="M316" s="1"/>
  <c r="L323"/>
  <c r="M323" s="1"/>
  <c r="L354"/>
  <c r="M354" s="1"/>
  <c r="L387"/>
  <c r="M387" s="1"/>
  <c r="L362"/>
  <c r="M362" s="1"/>
  <c r="L356"/>
  <c r="M356" s="1"/>
  <c r="L355"/>
  <c r="M355" s="1"/>
  <c r="L349"/>
  <c r="M349" s="1"/>
  <c r="L352"/>
  <c r="M352" s="1"/>
  <c r="L369"/>
  <c r="M369" s="1"/>
  <c r="L365"/>
  <c r="M365" s="1"/>
  <c r="L426"/>
  <c r="M426" s="1"/>
  <c r="L410"/>
  <c r="M410" s="1"/>
  <c r="L429"/>
  <c r="M429" s="1"/>
  <c r="L366"/>
  <c r="M366" s="1"/>
  <c r="L368"/>
  <c r="M368" s="1"/>
  <c r="L372"/>
  <c r="M372" s="1"/>
  <c r="L374"/>
  <c r="M374" s="1"/>
  <c r="L388"/>
  <c r="M388" s="1"/>
  <c r="L390"/>
  <c r="M390" s="1"/>
  <c r="L457"/>
  <c r="M457" s="1"/>
  <c r="L439"/>
  <c r="M439" s="1"/>
  <c r="L455"/>
  <c r="M455" s="1"/>
  <c r="L416"/>
  <c r="M416" s="1"/>
  <c r="L402"/>
  <c r="M402" s="1"/>
  <c r="L404"/>
  <c r="M404" s="1"/>
  <c r="L423"/>
  <c r="M423" s="1"/>
  <c r="L425"/>
  <c r="M425" s="1"/>
  <c r="L427"/>
  <c r="M427" s="1"/>
  <c r="L428"/>
  <c r="M428" s="1"/>
  <c r="L430"/>
  <c r="M430" s="1"/>
  <c r="L432"/>
  <c r="M432" s="1"/>
  <c r="L434"/>
  <c r="M434" s="1"/>
  <c r="L435"/>
  <c r="M435" s="1"/>
  <c r="L431"/>
  <c r="M431" s="1"/>
  <c r="L433"/>
  <c r="M433" s="1"/>
  <c r="L436"/>
  <c r="M436" s="1"/>
  <c r="L437"/>
  <c r="M437" s="1"/>
  <c r="L438"/>
  <c r="M438" s="1"/>
  <c r="L440"/>
  <c r="M440" s="1"/>
  <c r="L453"/>
  <c r="M453" s="1"/>
  <c r="L454"/>
  <c r="M454" s="1"/>
  <c r="L456"/>
  <c r="M456" s="1"/>
  <c r="L458"/>
  <c r="M458" s="1"/>
  <c r="L468"/>
  <c r="M468" s="1"/>
  <c r="I531"/>
  <c r="I498"/>
  <c r="L498" s="1"/>
  <c r="M498" s="1"/>
  <c r="L497"/>
  <c r="M497" s="1"/>
  <c r="L499"/>
  <c r="M499" s="1"/>
  <c r="L500"/>
  <c r="M500" s="1"/>
  <c r="I503"/>
  <c r="L503" s="1"/>
  <c r="M503" s="1"/>
  <c r="K502"/>
  <c r="I501"/>
  <c r="J502"/>
  <c r="L504"/>
  <c r="M504" s="1"/>
  <c r="J506"/>
  <c r="L506" s="1"/>
  <c r="M506" s="1"/>
  <c r="L505"/>
  <c r="M505" s="1"/>
  <c r="J508"/>
  <c r="L508" s="1"/>
  <c r="M508" s="1"/>
  <c r="L509"/>
  <c r="M509" s="1"/>
  <c r="L510"/>
  <c r="M510" s="1"/>
  <c r="I511"/>
  <c r="L511" s="1"/>
  <c r="M511" s="1"/>
  <c r="J513"/>
  <c r="L513" s="1"/>
  <c r="M513" s="1"/>
  <c r="I512"/>
  <c r="L512" s="1"/>
  <c r="M512" s="1"/>
  <c r="I521"/>
  <c r="I522"/>
  <c r="L522" s="1"/>
  <c r="M522" s="1"/>
  <c r="I515"/>
  <c r="L515" s="1"/>
  <c r="M515" s="1"/>
  <c r="L517"/>
  <c r="M517" s="1"/>
  <c r="L520"/>
  <c r="M520" s="1"/>
  <c r="L519"/>
  <c r="M519" s="1"/>
  <c r="L518"/>
  <c r="M518" s="1"/>
  <c r="J516"/>
  <c r="L516" s="1"/>
  <c r="M516" s="1"/>
  <c r="K521"/>
  <c r="I528"/>
  <c r="K529"/>
  <c r="J529"/>
  <c r="I527"/>
  <c r="L530"/>
  <c r="M530" s="1"/>
  <c r="L531"/>
  <c r="M531" s="1"/>
  <c r="L533"/>
  <c r="M533" s="1"/>
  <c r="L534"/>
  <c r="M534" s="1"/>
  <c r="L536"/>
  <c r="M536" s="1"/>
  <c r="C539"/>
  <c r="J539" s="1"/>
  <c r="C538"/>
  <c r="I538" s="1"/>
  <c r="C537"/>
  <c r="K537" s="1"/>
  <c r="C542"/>
  <c r="K542" s="1"/>
  <c r="C541"/>
  <c r="I541" s="1"/>
  <c r="C540"/>
  <c r="I540" s="1"/>
  <c r="L540" s="1"/>
  <c r="M540" s="1"/>
  <c r="C545"/>
  <c r="I545" s="1"/>
  <c r="L545" s="1"/>
  <c r="M545" s="1"/>
  <c r="C544"/>
  <c r="I544" s="1"/>
  <c r="L544" s="1"/>
  <c r="M544" s="1"/>
  <c r="C543"/>
  <c r="I543" s="1"/>
  <c r="L543" s="1"/>
  <c r="M543" s="1"/>
  <c r="C548"/>
  <c r="I548" s="1"/>
  <c r="C547"/>
  <c r="I547" s="1"/>
  <c r="C546"/>
  <c r="I546" s="1"/>
  <c r="C552"/>
  <c r="I552" s="1"/>
  <c r="C551"/>
  <c r="I551" s="1"/>
  <c r="C550"/>
  <c r="I550" s="1"/>
  <c r="C549"/>
  <c r="J549" s="1"/>
  <c r="C555"/>
  <c r="I555" s="1"/>
  <c r="C554"/>
  <c r="J554" s="1"/>
  <c r="C553"/>
  <c r="J553" s="1"/>
  <c r="C557"/>
  <c r="I557" s="1"/>
  <c r="L557" s="1"/>
  <c r="M557" s="1"/>
  <c r="C559"/>
  <c r="C558"/>
  <c r="K558" s="1"/>
  <c r="C560"/>
  <c r="I560" s="1"/>
  <c r="L560" s="1"/>
  <c r="M560" s="1"/>
  <c r="C562"/>
  <c r="I562" s="1"/>
  <c r="L562" s="1"/>
  <c r="M562" s="1"/>
  <c r="C561"/>
  <c r="I561" s="1"/>
  <c r="L561" s="1"/>
  <c r="M561" s="1"/>
  <c r="C564"/>
  <c r="I564" s="1"/>
  <c r="C563"/>
  <c r="I563" s="1"/>
  <c r="C568"/>
  <c r="I568" s="1"/>
  <c r="C567"/>
  <c r="I567" s="1"/>
  <c r="C566"/>
  <c r="C565"/>
  <c r="I565" s="1"/>
  <c r="C570"/>
  <c r="I570" s="1"/>
  <c r="L570" s="1"/>
  <c r="M570" s="1"/>
  <c r="C569"/>
  <c r="I569" s="1"/>
  <c r="L569" s="1"/>
  <c r="M569" s="1"/>
  <c r="C574"/>
  <c r="I574" s="1"/>
  <c r="L574" s="1"/>
  <c r="M574" s="1"/>
  <c r="C573"/>
  <c r="I573" s="1"/>
  <c r="L573" s="1"/>
  <c r="M573" s="1"/>
  <c r="C572"/>
  <c r="I572" s="1"/>
  <c r="L572" s="1"/>
  <c r="M572" s="1"/>
  <c r="C571"/>
  <c r="I571" s="1"/>
  <c r="L571" s="1"/>
  <c r="M571" s="1"/>
  <c r="C577"/>
  <c r="I577" s="1"/>
  <c r="L577" s="1"/>
  <c r="M577" s="1"/>
  <c r="C576"/>
  <c r="I576" s="1"/>
  <c r="L576" s="1"/>
  <c r="M576" s="1"/>
  <c r="C575"/>
  <c r="I575" s="1"/>
  <c r="L575" s="1"/>
  <c r="M575" s="1"/>
  <c r="C581"/>
  <c r="J581" s="1"/>
  <c r="C580"/>
  <c r="J580" s="1"/>
  <c r="C579"/>
  <c r="C578"/>
  <c r="I578" s="1"/>
  <c r="C585"/>
  <c r="I585" s="1"/>
  <c r="C584"/>
  <c r="I584" s="1"/>
  <c r="C583"/>
  <c r="I583" s="1"/>
  <c r="C582"/>
  <c r="I582" s="1"/>
  <c r="C588"/>
  <c r="I588" s="1"/>
  <c r="L588" s="1"/>
  <c r="M588" s="1"/>
  <c r="C587"/>
  <c r="I587" s="1"/>
  <c r="L587" s="1"/>
  <c r="M587" s="1"/>
  <c r="C586"/>
  <c r="I586" s="1"/>
  <c r="L586" s="1"/>
  <c r="M586" s="1"/>
  <c r="C590"/>
  <c r="I590" s="1"/>
  <c r="L590" s="1"/>
  <c r="M590" s="1"/>
  <c r="C589"/>
  <c r="I589" s="1"/>
  <c r="L589" s="1"/>
  <c r="M589" s="1"/>
  <c r="C593"/>
  <c r="I593" s="1"/>
  <c r="L593" s="1"/>
  <c r="M593" s="1"/>
  <c r="C592"/>
  <c r="I592" s="1"/>
  <c r="L592" s="1"/>
  <c r="M592" s="1"/>
  <c r="C591"/>
  <c r="I591" s="1"/>
  <c r="L591" s="1"/>
  <c r="M591" s="1"/>
  <c r="C594"/>
  <c r="I594" s="1"/>
  <c r="L594" s="1"/>
  <c r="M594" s="1"/>
  <c r="C597"/>
  <c r="I597" s="1"/>
  <c r="L597" s="1"/>
  <c r="M597" s="1"/>
  <c r="C596"/>
  <c r="I596" s="1"/>
  <c r="L596" s="1"/>
  <c r="M596" s="1"/>
  <c r="C595"/>
  <c r="I595" s="1"/>
  <c r="L595" s="1"/>
  <c r="M595" s="1"/>
  <c r="C600"/>
  <c r="I600" s="1"/>
  <c r="C599"/>
  <c r="C598"/>
  <c r="I598" s="1"/>
  <c r="C603"/>
  <c r="I603" s="1"/>
  <c r="L603" s="1"/>
  <c r="M603" s="1"/>
  <c r="C602"/>
  <c r="I602" s="1"/>
  <c r="C601"/>
  <c r="I601" s="1"/>
  <c r="C608"/>
  <c r="I608" s="1"/>
  <c r="C607"/>
  <c r="K607" s="1"/>
  <c r="C606"/>
  <c r="C605"/>
  <c r="I605" s="1"/>
  <c r="C604"/>
  <c r="C610"/>
  <c r="J610" s="1"/>
  <c r="C609"/>
  <c r="I609" s="1"/>
  <c r="C611"/>
  <c r="I611" s="1"/>
  <c r="C615"/>
  <c r="J615" s="1"/>
  <c r="C614"/>
  <c r="I614" s="1"/>
  <c r="L614" s="1"/>
  <c r="M614" s="1"/>
  <c r="C613"/>
  <c r="J613" s="1"/>
  <c r="C612"/>
  <c r="J612" s="1"/>
  <c r="C619"/>
  <c r="J619" s="1"/>
  <c r="C618"/>
  <c r="I618" s="1"/>
  <c r="C617"/>
  <c r="I617" s="1"/>
  <c r="L617" s="1"/>
  <c r="M617" s="1"/>
  <c r="C616"/>
  <c r="I616" s="1"/>
  <c r="C624"/>
  <c r="J624" s="1"/>
  <c r="C623"/>
  <c r="I623" s="1"/>
  <c r="C622"/>
  <c r="C621"/>
  <c r="I621" s="1"/>
  <c r="C620"/>
  <c r="I620" s="1"/>
  <c r="C629"/>
  <c r="I629" s="1"/>
  <c r="C628"/>
  <c r="I628" s="1"/>
  <c r="C627"/>
  <c r="C626"/>
  <c r="I626" s="1"/>
  <c r="C625"/>
  <c r="K625" s="1"/>
  <c r="C631"/>
  <c r="C634"/>
  <c r="I634" s="1"/>
  <c r="C633"/>
  <c r="I633" s="1"/>
  <c r="C632"/>
  <c r="J632" s="1"/>
  <c r="C635"/>
  <c r="I635" s="1"/>
  <c r="L635" s="1"/>
  <c r="M635" s="1"/>
  <c r="C639"/>
  <c r="I639" s="1"/>
  <c r="L639" s="1"/>
  <c r="M639" s="1"/>
  <c r="C638"/>
  <c r="K638" s="1"/>
  <c r="C637"/>
  <c r="I637" s="1"/>
  <c r="L637" s="1"/>
  <c r="M637" s="1"/>
  <c r="C636"/>
  <c r="I636" s="1"/>
  <c r="L636" s="1"/>
  <c r="M636" s="1"/>
  <c r="C641"/>
  <c r="I641" s="1"/>
  <c r="L641" s="1"/>
  <c r="M641" s="1"/>
  <c r="C640"/>
  <c r="I640" s="1"/>
  <c r="L640" s="1"/>
  <c r="M640" s="1"/>
  <c r="C644"/>
  <c r="I644" s="1"/>
  <c r="L644" s="1"/>
  <c r="M644" s="1"/>
  <c r="C643"/>
  <c r="I643" s="1"/>
  <c r="L643" s="1"/>
  <c r="M643" s="1"/>
  <c r="C642"/>
  <c r="I642" s="1"/>
  <c r="L642" s="1"/>
  <c r="M642" s="1"/>
  <c r="C646"/>
  <c r="J646" s="1"/>
  <c r="C645"/>
  <c r="I645" s="1"/>
  <c r="C647"/>
  <c r="K647" s="1"/>
  <c r="C650"/>
  <c r="I650" s="1"/>
  <c r="L650" s="1"/>
  <c r="M650" s="1"/>
  <c r="C649"/>
  <c r="I649" s="1"/>
  <c r="L649" s="1"/>
  <c r="M649" s="1"/>
  <c r="C648"/>
  <c r="I648" s="1"/>
  <c r="L648" s="1"/>
  <c r="M648" s="1"/>
  <c r="C652"/>
  <c r="K652" s="1"/>
  <c r="C651"/>
  <c r="I651" s="1"/>
  <c r="C655"/>
  <c r="I655" s="1"/>
  <c r="L655" s="1"/>
  <c r="M655" s="1"/>
  <c r="C654"/>
  <c r="I654" s="1"/>
  <c r="L654" s="1"/>
  <c r="M654" s="1"/>
  <c r="C653"/>
  <c r="I653" s="1"/>
  <c r="L653" s="1"/>
  <c r="M653" s="1"/>
  <c r="C656"/>
  <c r="I656" s="1"/>
  <c r="L656" s="1"/>
  <c r="M656" s="1"/>
  <c r="C658"/>
  <c r="K658" s="1"/>
  <c r="C657"/>
  <c r="I657" s="1"/>
  <c r="C660"/>
  <c r="I660" s="1"/>
  <c r="L660" s="1"/>
  <c r="M660" s="1"/>
  <c r="C659"/>
  <c r="I659" s="1"/>
  <c r="L659" s="1"/>
  <c r="M659" s="1"/>
  <c r="C662"/>
  <c r="I662" s="1"/>
  <c r="L662" s="1"/>
  <c r="M662" s="1"/>
  <c r="C661"/>
  <c r="I661" s="1"/>
  <c r="L661" s="1"/>
  <c r="M661" s="1"/>
  <c r="C664"/>
  <c r="I664" s="1"/>
  <c r="L664" s="1"/>
  <c r="M664" s="1"/>
  <c r="C663"/>
  <c r="I663" s="1"/>
  <c r="L663" s="1"/>
  <c r="M663" s="1"/>
  <c r="C668"/>
  <c r="I668" s="1"/>
  <c r="L668" s="1"/>
  <c r="M668" s="1"/>
  <c r="C667"/>
  <c r="I667" s="1"/>
  <c r="L667" s="1"/>
  <c r="M667" s="1"/>
  <c r="C666"/>
  <c r="I666" s="1"/>
  <c r="L666" s="1"/>
  <c r="M666" s="1"/>
  <c r="C665"/>
  <c r="I665" s="1"/>
  <c r="C670"/>
  <c r="I670" s="1"/>
  <c r="C669"/>
  <c r="I669" s="1"/>
  <c r="C672"/>
  <c r="J672" s="1"/>
  <c r="C671"/>
  <c r="I671" s="1"/>
  <c r="C674"/>
  <c r="I674" s="1"/>
  <c r="L674" s="1"/>
  <c r="M674" s="1"/>
  <c r="C673"/>
  <c r="I673" s="1"/>
  <c r="L673" s="1"/>
  <c r="M673" s="1"/>
  <c r="C675"/>
  <c r="J675" s="1"/>
  <c r="C677"/>
  <c r="J677" s="1"/>
  <c r="C676"/>
  <c r="I676" s="1"/>
  <c r="C679"/>
  <c r="C680"/>
  <c r="K680" s="1"/>
  <c r="C683"/>
  <c r="I683" s="1"/>
  <c r="C682"/>
  <c r="K682" s="1"/>
  <c r="C681"/>
  <c r="J681" s="1"/>
  <c r="C684"/>
  <c r="I684" s="1"/>
  <c r="L684" s="1"/>
  <c r="M684" s="1"/>
  <c r="C685"/>
  <c r="I685" s="1"/>
  <c r="C686"/>
  <c r="I686" s="1"/>
  <c r="C687"/>
  <c r="I687" s="1"/>
  <c r="L687" s="1"/>
  <c r="M687" s="1"/>
  <c r="C693"/>
  <c r="I693" s="1"/>
  <c r="C694"/>
  <c r="I694" s="1"/>
  <c r="L694" s="1"/>
  <c r="M694" s="1"/>
  <c r="C695"/>
  <c r="I695" s="1"/>
  <c r="L695" s="1"/>
  <c r="M695" s="1"/>
  <c r="C696"/>
  <c r="I696" s="1"/>
  <c r="L696" s="1"/>
  <c r="M696" s="1"/>
  <c r="C697"/>
  <c r="I697" s="1"/>
  <c r="L697" s="1"/>
  <c r="M697" s="1"/>
  <c r="C690"/>
  <c r="I690" s="1"/>
  <c r="L690" s="1"/>
  <c r="M690" s="1"/>
  <c r="C689"/>
  <c r="I689" s="1"/>
  <c r="L689" s="1"/>
  <c r="M689" s="1"/>
  <c r="C688"/>
  <c r="I688" s="1"/>
  <c r="L688" s="1"/>
  <c r="M688" s="1"/>
  <c r="C691"/>
  <c r="I691" s="1"/>
  <c r="J564" l="1"/>
  <c r="L564" s="1"/>
  <c r="M564" s="1"/>
  <c r="J548"/>
  <c r="L548" s="1"/>
  <c r="M548" s="1"/>
  <c r="J542"/>
  <c r="J558"/>
  <c r="I553"/>
  <c r="L521"/>
  <c r="M521" s="1"/>
  <c r="L502"/>
  <c r="M502" s="1"/>
  <c r="L501"/>
  <c r="M501" s="1"/>
  <c r="L514"/>
  <c r="M514" s="1"/>
  <c r="L546"/>
  <c r="M546" s="1"/>
  <c r="I558"/>
  <c r="I542"/>
  <c r="I554"/>
  <c r="L554" s="1"/>
  <c r="M554" s="1"/>
  <c r="I549"/>
  <c r="L549" s="1"/>
  <c r="M549" s="1"/>
  <c r="L527"/>
  <c r="M527" s="1"/>
  <c r="L528"/>
  <c r="M528" s="1"/>
  <c r="L529"/>
  <c r="M529" s="1"/>
  <c r="L535"/>
  <c r="M535" s="1"/>
  <c r="L538"/>
  <c r="M538" s="1"/>
  <c r="J537"/>
  <c r="I537"/>
  <c r="I539"/>
  <c r="K541"/>
  <c r="J541"/>
  <c r="L547"/>
  <c r="M547" s="1"/>
  <c r="L551"/>
  <c r="M551" s="1"/>
  <c r="L552"/>
  <c r="M552" s="1"/>
  <c r="L550"/>
  <c r="M550" s="1"/>
  <c r="K553"/>
  <c r="L555"/>
  <c r="M555" s="1"/>
  <c r="I559"/>
  <c r="L559" s="1"/>
  <c r="M559" s="1"/>
  <c r="L563"/>
  <c r="M563" s="1"/>
  <c r="I566"/>
  <c r="L566" s="1"/>
  <c r="M566" s="1"/>
  <c r="J568"/>
  <c r="L568" s="1"/>
  <c r="M568" s="1"/>
  <c r="K565"/>
  <c r="J565"/>
  <c r="J567"/>
  <c r="J582"/>
  <c r="L582" s="1"/>
  <c r="M582" s="1"/>
  <c r="I581"/>
  <c r="I624"/>
  <c r="I647"/>
  <c r="J585"/>
  <c r="L585" s="1"/>
  <c r="M585" s="1"/>
  <c r="I580"/>
  <c r="L580" s="1"/>
  <c r="M580" s="1"/>
  <c r="J578"/>
  <c r="I579"/>
  <c r="L579" s="1"/>
  <c r="M579" s="1"/>
  <c r="K581"/>
  <c r="L583"/>
  <c r="M583" s="1"/>
  <c r="L584"/>
  <c r="M584" s="1"/>
  <c r="I625"/>
  <c r="J625"/>
  <c r="J638"/>
  <c r="I658"/>
  <c r="J607"/>
  <c r="L598"/>
  <c r="M598" s="1"/>
  <c r="J600"/>
  <c r="L600" s="1"/>
  <c r="M600" s="1"/>
  <c r="I638"/>
  <c r="I599"/>
  <c r="L599" s="1"/>
  <c r="M599" s="1"/>
  <c r="L602"/>
  <c r="M602" s="1"/>
  <c r="L601"/>
  <c r="M601" s="1"/>
  <c r="I607"/>
  <c r="L605"/>
  <c r="M605" s="1"/>
  <c r="L608"/>
  <c r="M608" s="1"/>
  <c r="I604"/>
  <c r="I606"/>
  <c r="L609"/>
  <c r="M609" s="1"/>
  <c r="I610"/>
  <c r="K611"/>
  <c r="J611"/>
  <c r="K615"/>
  <c r="I613"/>
  <c r="I615"/>
  <c r="I612"/>
  <c r="K612"/>
  <c r="L618"/>
  <c r="M618" s="1"/>
  <c r="I619"/>
  <c r="L619" s="1"/>
  <c r="M619" s="1"/>
  <c r="L616"/>
  <c r="M616" s="1"/>
  <c r="J621"/>
  <c r="I622"/>
  <c r="L622" s="1"/>
  <c r="M622" s="1"/>
  <c r="L623"/>
  <c r="M623" s="1"/>
  <c r="K624"/>
  <c r="L620"/>
  <c r="M620" s="1"/>
  <c r="I627"/>
  <c r="J629"/>
  <c r="L629" s="1"/>
  <c r="M629" s="1"/>
  <c r="J628"/>
  <c r="I631"/>
  <c r="L631" s="1"/>
  <c r="M631" s="1"/>
  <c r="L633"/>
  <c r="M633" s="1"/>
  <c r="I632"/>
  <c r="K632"/>
  <c r="J652"/>
  <c r="I652"/>
  <c r="J647"/>
  <c r="L645"/>
  <c r="M645" s="1"/>
  <c r="I646"/>
  <c r="K651"/>
  <c r="J651"/>
  <c r="J658"/>
  <c r="K657"/>
  <c r="J657"/>
  <c r="J686"/>
  <c r="L686" s="1"/>
  <c r="M686" s="1"/>
  <c r="I681"/>
  <c r="I680"/>
  <c r="J682"/>
  <c r="J680"/>
  <c r="I677"/>
  <c r="L677" s="1"/>
  <c r="M677" s="1"/>
  <c r="I682"/>
  <c r="K665"/>
  <c r="J665"/>
  <c r="L669"/>
  <c r="M669" s="1"/>
  <c r="L670"/>
  <c r="M670" s="1"/>
  <c r="J671"/>
  <c r="L671" s="1"/>
  <c r="M671" s="1"/>
  <c r="I672"/>
  <c r="L672" s="1"/>
  <c r="M672" s="1"/>
  <c r="I675"/>
  <c r="K675"/>
  <c r="L676"/>
  <c r="M676" s="1"/>
  <c r="I679"/>
  <c r="L679" s="1"/>
  <c r="M679" s="1"/>
  <c r="K681"/>
  <c r="L683"/>
  <c r="M683" s="1"/>
  <c r="K691"/>
  <c r="L685"/>
  <c r="M685" s="1"/>
  <c r="K693"/>
  <c r="J693"/>
  <c r="J691"/>
  <c r="L542" l="1"/>
  <c r="M542" s="1"/>
  <c r="L553"/>
  <c r="M553" s="1"/>
  <c r="L558"/>
  <c r="M558" s="1"/>
  <c r="L537"/>
  <c r="M537" s="1"/>
  <c r="L539"/>
  <c r="M539" s="1"/>
  <c r="L541"/>
  <c r="M541" s="1"/>
  <c r="L565"/>
  <c r="M565" s="1"/>
  <c r="L567"/>
  <c r="M567" s="1"/>
  <c r="L581"/>
  <c r="M581" s="1"/>
  <c r="L647"/>
  <c r="M647" s="1"/>
  <c r="L624"/>
  <c r="M624" s="1"/>
  <c r="L578"/>
  <c r="M578" s="1"/>
  <c r="L625"/>
  <c r="M625" s="1"/>
  <c r="L638"/>
  <c r="M638" s="1"/>
  <c r="L607"/>
  <c r="M607" s="1"/>
  <c r="L652"/>
  <c r="M652" s="1"/>
  <c r="L691"/>
  <c r="M691" s="1"/>
  <c r="L658"/>
  <c r="M658" s="1"/>
  <c r="L604"/>
  <c r="M604" s="1"/>
  <c r="L606"/>
  <c r="M606" s="1"/>
  <c r="L610"/>
  <c r="M610" s="1"/>
  <c r="L611"/>
  <c r="M611" s="1"/>
  <c r="L615"/>
  <c r="M615" s="1"/>
  <c r="L612"/>
  <c r="M612" s="1"/>
  <c r="L613"/>
  <c r="M613" s="1"/>
  <c r="L621"/>
  <c r="M621" s="1"/>
  <c r="L627"/>
  <c r="M627" s="1"/>
  <c r="L626"/>
  <c r="M626" s="1"/>
  <c r="L628"/>
  <c r="M628" s="1"/>
  <c r="L632"/>
  <c r="M632" s="1"/>
  <c r="L634"/>
  <c r="M634" s="1"/>
  <c r="L646"/>
  <c r="M646" s="1"/>
  <c r="L651"/>
  <c r="M651" s="1"/>
  <c r="L680"/>
  <c r="M680" s="1"/>
  <c r="L657"/>
  <c r="M657" s="1"/>
  <c r="L681"/>
  <c r="M681" s="1"/>
  <c r="L682"/>
  <c r="M682" s="1"/>
  <c r="L665"/>
  <c r="M665" s="1"/>
  <c r="L675"/>
  <c r="M675" s="1"/>
  <c r="L693"/>
  <c r="M693" s="1"/>
  <c r="C692"/>
  <c r="I692" s="1"/>
  <c r="L692" s="1"/>
  <c r="M692" s="1"/>
  <c r="C698"/>
  <c r="I698" s="1"/>
  <c r="L698" s="1"/>
  <c r="M698" s="1"/>
  <c r="C699"/>
  <c r="I699" s="1"/>
  <c r="L699" s="1"/>
  <c r="M699" s="1"/>
  <c r="C701"/>
  <c r="I701" s="1"/>
  <c r="L701" s="1"/>
  <c r="M701" s="1"/>
  <c r="C700"/>
  <c r="I700" s="1"/>
  <c r="L700" s="1"/>
  <c r="M700" s="1"/>
  <c r="C705"/>
  <c r="I705" s="1"/>
  <c r="L705" s="1"/>
  <c r="M705" s="1"/>
  <c r="C704"/>
  <c r="I704" s="1"/>
  <c r="C703"/>
  <c r="I703" s="1"/>
  <c r="C702"/>
  <c r="I702" s="1"/>
  <c r="J703" l="1"/>
  <c r="L703" s="1"/>
  <c r="M703" s="1"/>
  <c r="L702"/>
  <c r="M702" s="1"/>
  <c r="L704"/>
  <c r="M704" s="1"/>
  <c r="C706" l="1"/>
  <c r="I706" s="1"/>
  <c r="L706" s="1"/>
  <c r="M706" s="1"/>
  <c r="D90" i="1" l="1"/>
  <c r="K90" s="1"/>
  <c r="D6"/>
  <c r="I6" s="1"/>
  <c r="D5"/>
  <c r="K5" s="1"/>
  <c r="D8"/>
  <c r="K8" s="1"/>
  <c r="I7"/>
  <c r="D7"/>
  <c r="K7" s="1"/>
  <c r="D10"/>
  <c r="K10" s="1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I10" l="1"/>
  <c r="I90"/>
  <c r="K17"/>
  <c r="L17" s="1"/>
  <c r="K15"/>
  <c r="K11"/>
  <c r="L11" s="1"/>
  <c r="L7"/>
  <c r="J90"/>
  <c r="L90" s="1"/>
  <c r="I21"/>
  <c r="I13"/>
  <c r="L13" s="1"/>
  <c r="L10"/>
  <c r="I8"/>
  <c r="L8" s="1"/>
  <c r="L15"/>
  <c r="L21"/>
  <c r="I18"/>
  <c r="I5"/>
  <c r="L5" s="1"/>
  <c r="K6"/>
  <c r="L6" s="1"/>
  <c r="K9"/>
  <c r="L9" s="1"/>
  <c r="K12"/>
  <c r="L12" s="1"/>
  <c r="K14"/>
  <c r="L14" s="1"/>
  <c r="K16"/>
  <c r="L16" s="1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L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comments1.xml><?xml version="1.0" encoding="utf-8"?>
<comments xmlns="http://schemas.openxmlformats.org/spreadsheetml/2006/main">
  <authors>
    <author>vt</author>
  </authors>
  <commentList>
    <comment ref="I138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141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15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17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217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22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ABOVE COST
</t>
        </r>
      </text>
    </comment>
    <comment ref="I223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I228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 not sl 
</t>
        </r>
      </text>
    </comment>
    <comment ref="I241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 not sl 
</t>
        </r>
      </text>
    </comment>
  </commentList>
</comments>
</file>

<file path=xl/sharedStrings.xml><?xml version="1.0" encoding="utf-8"?>
<sst xmlns="http://schemas.openxmlformats.org/spreadsheetml/2006/main" count="6590" uniqueCount="1080">
  <si>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</si>
  <si>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</si>
  <si>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</si>
  <si>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</si>
  <si>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</si>
  <si>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</si>
  <si>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</si>
  <si>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</si>
  <si>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</si>
  <si>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</si>
  <si>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</si>
  <si>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</si>
  <si>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</si>
  <si>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</si>
  <si>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</si>
  <si>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</si>
  <si>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</si>
  <si>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</si>
  <si>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</si>
  <si>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</si>
  <si>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</si>
  <si>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</si>
  <si>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</si>
  <si>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</si>
  <si>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</si>
  <si>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</si>
  <si>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</si>
  <si>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</si>
  <si>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</si>
  <si>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</si>
  <si>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</si>
  <si>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</si>
  <si>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</si>
  <si>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</si>
  <si>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</si>
  <si>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</si>
  <si>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</si>
  <si>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</si>
  <si>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</si>
  <si>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</si>
  <si>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</si>
  <si>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</si>
  <si>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</si>
  <si>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</si>
  <si>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</si>
  <si>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</si>
  <si>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</si>
  <si>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</si>
  <si>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</si>
  <si>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</si>
  <si>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</si>
  <si>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</si>
  <si>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</si>
  <si>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</si>
  <si>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</si>
  <si>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</si>
  <si>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</si>
  <si>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</si>
  <si>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</si>
  <si>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</si>
  <si>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</si>
  <si>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</si>
  <si>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</si>
  <si>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</si>
  <si>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</si>
  <si>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</si>
  <si>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</si>
  <si>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</si>
  <si>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</si>
  <si>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</si>
  <si>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</si>
  <si>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</si>
  <si>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</si>
  <si>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</si>
  <si>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</si>
  <si>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</si>
  <si>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</si>
  <si>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</si>
  <si>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</si>
  <si>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</si>
  <si>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</si>
  <si>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</si>
  <si>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</si>
  <si>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</si>
  <si>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</si>
  <si>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</si>
  <si>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</si>
  <si>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</si>
  <si>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</si>
  <si>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</si>
  <si>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</si>
  <si>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</si>
  <si>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</si>
  <si>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</si>
  <si>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</si>
  <si>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</si>
  <si>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</si>
  <si>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</si>
  <si>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</si>
  <si>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</si>
  <si>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</si>
  <si>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</si>
  <si>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</si>
  <si>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</si>
  <si>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</si>
  <si>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</si>
  <si>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</si>
  <si>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</si>
  <si>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</si>
  <si>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</si>
  <si>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</si>
  <si>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</si>
  <si>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</si>
  <si>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</si>
  <si>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</si>
  <si>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</si>
  <si>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</si>
  <si>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</si>
  <si>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</si>
  <si>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</si>
  <si>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</si>
  <si>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</si>
  <si>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</si>
  <si>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</si>
  <si>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</si>
  <si>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</si>
  <si>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</si>
  <si>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</si>
  <si>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</si>
  <si>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</si>
  <si>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</si>
  <si>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</si>
  <si>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</si>
  <si>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</si>
  <si>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</si>
  <si>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</si>
  <si>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</si>
  <si>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</si>
  <si>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</si>
  <si>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</si>
  <si>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</si>
  <si>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</si>
  <si>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</si>
  <si>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</si>
  <si>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</si>
  <si>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</si>
  <si>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</si>
  <si>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</si>
  <si>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</si>
  <si>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</si>
  <si>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</si>
  <si>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</si>
  <si>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</si>
  <si>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</si>
  <si>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</si>
  <si>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</si>
  <si>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</si>
  <si>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</si>
  <si>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</si>
  <si>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</si>
  <si>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</si>
  <si>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</si>
  <si>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</si>
  <si>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</si>
  <si>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</si>
  <si>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</si>
  <si>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</si>
  <si>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</si>
  <si>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</si>
  <si>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</si>
  <si>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</si>
  <si>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</si>
  <si>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</si>
  <si>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</si>
  <si>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</si>
  <si>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</si>
  <si>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</si>
  <si>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</si>
  <si>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</si>
  <si>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</si>
  <si>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</si>
  <si>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</si>
  <si>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</si>
  <si>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</si>
  <si>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</si>
  <si>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</si>
  <si>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</si>
  <si>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</si>
  <si>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</si>
  <si>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</si>
  <si>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</si>
  <si>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</si>
  <si>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</si>
  <si>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</si>
  <si>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</si>
  <si>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</si>
  <si>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</si>
  <si>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</si>
  <si>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</si>
  <si>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</si>
  <si>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</si>
  <si>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</si>
  <si>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</si>
  <si>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</si>
  <si>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</si>
  <si>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</si>
  <si>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</si>
  <si>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</si>
  <si>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</si>
  <si>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</si>
  <si>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</si>
  <si>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</si>
  <si>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</si>
  <si>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</si>
  <si>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</si>
  <si>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</si>
  <si>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</si>
  <si>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</si>
  <si>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</si>
  <si>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</si>
  <si>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</si>
  <si>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</si>
  <si>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</si>
  <si>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</si>
  <si>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</si>
  <si>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</si>
  <si>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</si>
  <si>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</si>
  <si>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</si>
  <si>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</si>
  <si>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</si>
  <si>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</si>
  <si>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</si>
  <si>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</si>
  <si>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</si>
  <si>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</si>
  <si>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</si>
  <si>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</si>
  <si>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</si>
  <si>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</si>
  <si>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</si>
  <si>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</si>
  <si>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</si>
  <si>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</si>
  <si>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</si>
  <si>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</si>
  <si>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</si>
  <si>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</si>
  <si>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</si>
  <si>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</si>
  <si>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</si>
  <si>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</si>
  <si>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</si>
  <si>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</si>
  <si>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</si>
  <si>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</si>
  <si>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</si>
  <si>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</si>
  <si>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</si>
  <si>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</si>
  <si>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</si>
  <si>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</si>
  <si>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</si>
  <si>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</si>
  <si>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</si>
  <si>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</si>
  <si>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</si>
  <si>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</si>
  <si>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</si>
  <si>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</si>
  <si>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</si>
  <si>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</si>
  <si>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</si>
  <si>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</si>
  <si>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</si>
  <si>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</si>
  <si>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</si>
  <si>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</si>
  <si>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</si>
  <si>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</si>
  <si>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</si>
  <si>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</si>
  <si>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</si>
  <si>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</si>
  <si>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</si>
  <si>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</si>
  <si>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</si>
  <si>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</si>
  <si>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</si>
  <si>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</si>
  <si>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</si>
  <si>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</si>
  <si>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</si>
  <si>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</si>
  <si>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</si>
  <si>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</si>
  <si>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</si>
  <si>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</si>
  <si>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</si>
  <si>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</si>
  <si>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</si>
  <si>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</si>
  <si>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</si>
  <si>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</si>
  <si>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</si>
  <si>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</si>
  <si>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</si>
  <si>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</si>
  <si>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</si>
  <si>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</si>
  <si>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</si>
  <si>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</si>
  <si>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</si>
  <si>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</si>
  <si>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</si>
  <si>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</si>
  <si>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</si>
  <si>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</si>
  <si>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</si>
  <si>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</si>
  <si>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</si>
  <si>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</si>
  <si>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</si>
  <si>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</si>
  <si>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</si>
  <si>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</si>
  <si>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</si>
  <si>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</si>
  <si>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</si>
  <si>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</si>
  <si>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</si>
  <si>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</si>
  <si>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</si>
  <si>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</si>
  <si>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</si>
  <si>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</si>
  <si>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</si>
  <si>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</si>
  <si>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</si>
  <si>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</si>
  <si>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</si>
  <si>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</si>
  <si>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</si>
  <si>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</si>
  <si>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</si>
  <si>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</si>
  <si>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</si>
  <si>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</si>
  <si>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</si>
  <si>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</si>
  <si>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</si>
  <si>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</si>
  <si>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</si>
  <si>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</si>
  <si>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</si>
  <si>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</si>
  <si>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</si>
  <si>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</si>
  <si>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</si>
  <si>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</si>
  <si>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</si>
  <si>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</si>
  <si>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</si>
  <si>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</si>
  <si>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</si>
  <si>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</si>
  <si>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</si>
  <si>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</si>
  <si>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</si>
  <si>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</si>
  <si>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</si>
  <si>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</si>
  <si>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</si>
  <si>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</si>
  <si>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</si>
  <si>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</si>
  <si>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</si>
  <si>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</si>
  <si>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</si>
  <si>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</si>
  <si>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</si>
  <si>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</si>
  <si>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</si>
  <si>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</si>
  <si>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</si>
  <si>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</si>
  <si>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</si>
  <si>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</si>
  <si>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</si>
  <si>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</si>
  <si>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</si>
  <si>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</si>
  <si>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</si>
  <si>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</si>
  <si>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</si>
  <si>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</si>
  <si>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</si>
  <si>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</si>
  <si>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</si>
  <si>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</si>
  <si>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</si>
  <si>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</si>
  <si>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</si>
  <si>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</si>
  <si>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</si>
  <si>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</si>
  <si>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</si>
  <si>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</si>
  <si>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</si>
  <si>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</si>
  <si>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</si>
  <si>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</si>
  <si>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</si>
  <si>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</si>
  <si>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</si>
  <si>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</si>
  <si>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</si>
  <si>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</si>
  <si>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</si>
  <si>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</si>
  <si>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</si>
  <si>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</si>
  <si>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</si>
  <si>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</si>
  <si>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</si>
  <si>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</si>
  <si>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</si>
  <si>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</si>
  <si>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</si>
  <si>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</si>
  <si>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</si>
  <si>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</si>
  <si>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</si>
  <si>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</si>
  <si>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</si>
  <si>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</si>
  <si>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</si>
  <si>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</si>
  <si>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</si>
  <si>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</si>
  <si>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</si>
  <si>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</si>
  <si>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</si>
  <si>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</si>
  <si>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</si>
  <si>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</si>
  <si>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</si>
  <si>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</si>
  <si>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</si>
  <si>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</si>
  <si>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</si>
  <si>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</si>
  <si>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</si>
  <si>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</si>
  <si>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</si>
  <si>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</si>
  <si>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</si>
  <si>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</si>
  <si>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</si>
  <si>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</si>
  <si>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</si>
  <si>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</si>
  <si>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</si>
  <si>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</si>
  <si>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</si>
  <si>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</si>
  <si>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</si>
  <si>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</si>
  <si>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</si>
  <si>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</si>
  <si>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</si>
  <si>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</si>
  <si>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</si>
  <si>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</si>
  <si>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</si>
  <si>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</si>
  <si>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</si>
  <si>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</si>
  <si>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</si>
  <si>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</si>
  <si>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</si>
  <si>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</si>
  <si>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</si>
  <si>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</si>
  <si>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</si>
  <si>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</si>
  <si>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</si>
  <si>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</si>
  <si>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</si>
  <si>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</si>
  <si>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</si>
  <si>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</si>
  <si>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</si>
  <si>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</si>
  <si>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</si>
  <si>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</si>
  <si>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</si>
  <si>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</si>
  <si>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</si>
  <si>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</si>
  <si>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</si>
  <si>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</si>
  <si>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</si>
  <si>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</si>
  <si>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</si>
  <si>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</si>
  <si>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</si>
  <si>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</si>
  <si>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</si>
  <si>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</si>
  <si>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</si>
  <si>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</si>
  <si>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</si>
  <si>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</si>
  <si>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</si>
  <si>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</si>
  <si>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</si>
  <si>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</si>
  <si>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</si>
  <si>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</si>
  <si>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</si>
  <si>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</si>
  <si>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</si>
  <si>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</si>
  <si>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</si>
  <si>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</si>
  <si>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</si>
  <si>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</si>
  <si>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</si>
  <si>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</si>
  <si>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</si>
  <si>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</si>
  <si>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</si>
  <si>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</si>
  <si>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</si>
  <si>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</si>
  <si>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</si>
  <si>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</si>
  <si>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</si>
  <si>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</si>
  <si>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</si>
  <si>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</si>
  <si>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</si>
  <si>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</si>
  <si>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</si>
  <si>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</si>
  <si>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</si>
  <si>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</si>
  <si>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</si>
  <si>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</si>
  <si>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</si>
  <si>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</si>
  <si>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</si>
  <si>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</si>
  <si>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</si>
  <si>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</si>
  <si>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</si>
  <si>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</si>
  <si>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</si>
  <si>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</si>
  <si>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</si>
  <si>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</si>
  <si>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</si>
  <si>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</si>
  <si>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</si>
  <si>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</si>
  <si>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</si>
  <si>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</si>
  <si>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</si>
  <si>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</si>
  <si>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</si>
  <si>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</si>
  <si>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</si>
  <si>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</si>
  <si>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</si>
  <si>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</si>
  <si>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</si>
  <si>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</si>
  <si>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</si>
  <si>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</si>
  <si>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</si>
  <si>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</si>
  <si>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</si>
  <si>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</si>
  <si>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</si>
  <si>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</si>
  <si>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</si>
  <si>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</si>
  <si>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</si>
  <si>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</si>
  <si>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</si>
  <si>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</si>
  <si>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</si>
  <si>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</si>
  <si>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</si>
  <si>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</si>
  <si>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</si>
  <si>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</si>
  <si>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</si>
  <si>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</si>
  <si>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</si>
  <si>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</si>
  <si>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</si>
  <si>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</si>
  <si>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</si>
  <si>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</si>
  <si>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</si>
  <si>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</si>
  <si>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</si>
  <si>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</si>
  <si>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</si>
  <si>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</si>
  <si>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</si>
  <si>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</si>
  <si>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</si>
  <si>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</si>
  <si>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</si>
  <si>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</si>
  <si>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</si>
  <si>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</si>
  <si>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</si>
  <si>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</si>
  <si>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</si>
  <si>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</si>
  <si>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</si>
  <si>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</si>
  <si>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</si>
  <si>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</si>
  <si>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</si>
  <si>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</si>
  <si>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</si>
  <si>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</si>
  <si>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</si>
  <si>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</si>
  <si>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</si>
  <si>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</si>
  <si>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</si>
  <si>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</si>
  <si>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</si>
  <si>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</si>
  <si>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</si>
  <si>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</si>
  <si>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</si>
  <si>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</si>
  <si>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</si>
  <si>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</si>
  <si>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</si>
  <si>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</si>
  <si>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</si>
  <si>
    <t>NAUKRI</t>
  </si>
  <si>
    <t>M&amp;MFIN</t>
  </si>
  <si>
    <t>HERO</t>
  </si>
  <si>
    <t>IDBI</t>
  </si>
  <si>
    <t>FEDERALBNK</t>
  </si>
  <si>
    <t>ABFPL</t>
  </si>
  <si>
    <t>MPHASIS</t>
  </si>
  <si>
    <t>IBREAL</t>
  </si>
  <si>
    <t>RADICO</t>
  </si>
  <si>
    <t>JUBILANT</t>
  </si>
  <si>
    <t>PRAJHIND</t>
  </si>
  <si>
    <t>ABFRL</t>
  </si>
  <si>
    <t>BANDHANBNK</t>
  </si>
  <si>
    <t>SPARC</t>
  </si>
  <si>
    <t>DHAMPURSUG</t>
  </si>
  <si>
    <t xml:space="preserve">DHFL </t>
  </si>
  <si>
    <t xml:space="preserve">RELCAPITAL </t>
  </si>
  <si>
    <t xml:space="preserve">ESCORTS </t>
  </si>
  <si>
    <t xml:space="preserve">MOTHERSUMI </t>
  </si>
  <si>
    <t xml:space="preserve">IDFCFIRSTB </t>
  </si>
  <si>
    <t xml:space="preserve">CGPOWER </t>
  </si>
  <si>
    <t xml:space="preserve">EQUITAS </t>
  </si>
  <si>
    <t xml:space="preserve">CHOLAFIN </t>
  </si>
  <si>
    <t xml:space="preserve">RECLTD </t>
  </si>
  <si>
    <t xml:space="preserve">OBEROIRLTY </t>
  </si>
  <si>
    <t>RECOMMENDED RATE</t>
  </si>
  <si>
    <t>(In Rupees)</t>
  </si>
  <si>
    <t>1ST TGT PROFIT</t>
  </si>
  <si>
    <t>TOTAL PROFIT</t>
  </si>
  <si>
    <t xml:space="preserve">investment </t>
  </si>
  <si>
    <t xml:space="preserve">GRANULES </t>
  </si>
  <si>
    <t xml:space="preserve">CHENNPETRO </t>
  </si>
  <si>
    <r>
      <t xml:space="preserve">                    </t>
    </r>
    <r>
      <rPr>
        <b/>
        <sz val="24"/>
        <color theme="3" tint="-0.249977111117893"/>
        <rFont val="Times New Roman"/>
        <family val="1"/>
      </rPr>
      <t xml:space="preserve"> STOCK CASH TRACK SHEET</t>
    </r>
  </si>
  <si>
    <t>28 FEB 2019</t>
  </si>
  <si>
    <t>18  FEB 2019</t>
  </si>
  <si>
    <t>27 FEB 2019</t>
  </si>
  <si>
    <t>26 FEB 2019</t>
  </si>
  <si>
    <t>25 FEB 2019</t>
  </si>
  <si>
    <t>22 FEB 2019</t>
  </si>
  <si>
    <t>21 FEB 2019</t>
  </si>
  <si>
    <t>20 FEB 2019</t>
  </si>
  <si>
    <t>19 FEB 2019</t>
  </si>
  <si>
    <t>1 MAR 2019</t>
  </si>
  <si>
    <t xml:space="preserve">BHARATFORG </t>
  </si>
  <si>
    <t xml:space="preserve">AVANTIFEED </t>
  </si>
  <si>
    <t>5 MAR 2019</t>
  </si>
  <si>
    <t xml:space="preserve">DLF </t>
  </si>
  <si>
    <t xml:space="preserve">APOLLOHOSP </t>
  </si>
  <si>
    <t>6 MAR 2019</t>
  </si>
  <si>
    <t>7 MAR 2019</t>
  </si>
  <si>
    <t xml:space="preserve">IDEA </t>
  </si>
  <si>
    <t>8 MAR 2019</t>
  </si>
  <si>
    <t xml:space="preserve">TIRUMALCHM </t>
  </si>
  <si>
    <t xml:space="preserve">NCC </t>
  </si>
  <si>
    <t>11 MAR 2019</t>
  </si>
  <si>
    <t>12 MAR 2019</t>
  </si>
  <si>
    <t>13 MAR 2019</t>
  </si>
  <si>
    <t>14 MAR 2019</t>
  </si>
  <si>
    <t xml:space="preserve">ARVIND </t>
  </si>
  <si>
    <t>15 MAR 2019</t>
  </si>
  <si>
    <t>KEC</t>
  </si>
  <si>
    <t>18 MAR 2019</t>
  </si>
  <si>
    <t>19 MAR 2019</t>
  </si>
  <si>
    <t xml:space="preserve">JISLJALEQS </t>
  </si>
  <si>
    <t>20 MAR 2019</t>
  </si>
  <si>
    <t xml:space="preserve">GODREJPROP </t>
  </si>
  <si>
    <t>22 MAR 2019</t>
  </si>
  <si>
    <t xml:space="preserve">JETAIRWAYS </t>
  </si>
  <si>
    <t>25 MAR 2019</t>
  </si>
  <si>
    <t>26 MAR 2019</t>
  </si>
  <si>
    <t>27 MAR 2019</t>
  </si>
  <si>
    <t xml:space="preserve">ASIANPAINT </t>
  </si>
  <si>
    <t>28 MAR 2019</t>
  </si>
  <si>
    <t>29 MAR 2019</t>
  </si>
  <si>
    <t xml:space="preserve">KAJARIACER </t>
  </si>
  <si>
    <t xml:space="preserve">ICICIPRULI </t>
  </si>
  <si>
    <t>1 APR 2019</t>
  </si>
  <si>
    <t xml:space="preserve">january </t>
  </si>
  <si>
    <t xml:space="preserve">february </t>
  </si>
  <si>
    <t>March</t>
  </si>
  <si>
    <t>2 APR 2019</t>
  </si>
  <si>
    <t>3 APR 2019</t>
  </si>
  <si>
    <t>4 APR 2019</t>
  </si>
  <si>
    <t>ACCURACY</t>
  </si>
  <si>
    <t xml:space="preserve">January </t>
  </si>
  <si>
    <t>February</t>
  </si>
  <si>
    <t>5 APR 2019</t>
  </si>
  <si>
    <t xml:space="preserve">CANFINHOME </t>
  </si>
  <si>
    <t xml:space="preserve">BALRAMCHIN </t>
  </si>
  <si>
    <t xml:space="preserve">ORIENTELEC </t>
  </si>
  <si>
    <t xml:space="preserve">RELIANCE </t>
  </si>
  <si>
    <t>8 APR 2019</t>
  </si>
  <si>
    <t>9 APR 2019</t>
  </si>
  <si>
    <t>10 APR 2019</t>
  </si>
  <si>
    <t xml:space="preserve">IDFC </t>
  </si>
  <si>
    <t>11 APR 2019</t>
  </si>
  <si>
    <t xml:space="preserve">AUROPHARMA </t>
  </si>
  <si>
    <t>12 APR 2019</t>
  </si>
  <si>
    <t xml:space="preserve">DBL </t>
  </si>
  <si>
    <t xml:space="preserve">RETURN ON INVESTMENT ON 1st TGT </t>
  </si>
  <si>
    <t>15 APR 2019</t>
  </si>
  <si>
    <t>16 APR 2019</t>
  </si>
  <si>
    <t xml:space="preserve">INDUSINDBK </t>
  </si>
  <si>
    <t>18 APR 2019</t>
  </si>
  <si>
    <t>22 APR 2019</t>
  </si>
  <si>
    <t>23 APR 2019</t>
  </si>
  <si>
    <t>24 APR 2019</t>
  </si>
  <si>
    <t xml:space="preserve">HCLTECH 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</si>
  <si>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</si>
  <si>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</si>
  <si>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</si>
  <si>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</si>
  <si>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</si>
  <si>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</si>
  <si>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</si>
  <si>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>30 APR 2019</t>
  </si>
  <si>
    <t>2 MAY 2019</t>
  </si>
  <si>
    <t>3 MAY 2019</t>
  </si>
  <si>
    <t xml:space="preserve">NAUKRI </t>
  </si>
  <si>
    <t>58</t>
  </si>
  <si>
    <t>April</t>
  </si>
  <si>
    <t>6 MAY 2019</t>
  </si>
  <si>
    <t>7 MAY 2019</t>
  </si>
  <si>
    <t xml:space="preserve">POWERGRID </t>
  </si>
  <si>
    <t>8 MAY 2019</t>
  </si>
  <si>
    <t xml:space="preserve">BLUESTARCO </t>
  </si>
  <si>
    <t>9 MAY 2019</t>
  </si>
  <si>
    <t xml:space="preserve">JSWSTEEL </t>
  </si>
  <si>
    <t>10 MAY 2019</t>
  </si>
  <si>
    <t>13 MAY 2019</t>
  </si>
  <si>
    <t>14 MAY 2019</t>
  </si>
  <si>
    <t>15 MAY 2019</t>
  </si>
  <si>
    <t xml:space="preserve">EMAMILTD </t>
  </si>
  <si>
    <t>16 MAY 2019</t>
  </si>
  <si>
    <t>17 MAY 2019</t>
  </si>
  <si>
    <t>20 MAY 2019</t>
  </si>
  <si>
    <t xml:space="preserve">INFRATEL </t>
  </si>
  <si>
    <t>21 MAY 2019</t>
  </si>
  <si>
    <t>22 MAY 2019</t>
  </si>
  <si>
    <t>23 MAY 2019</t>
  </si>
  <si>
    <t xml:space="preserve">ADANIPORTS </t>
  </si>
  <si>
    <t>24 MAY 2019</t>
  </si>
  <si>
    <t>27 MAY 2019</t>
  </si>
  <si>
    <t>28 MAY 2019</t>
  </si>
  <si>
    <t>29 MAY 2019</t>
  </si>
  <si>
    <t>30 MAY 2019</t>
  </si>
  <si>
    <t>31 MAY 2019</t>
  </si>
  <si>
    <t>03 JUN 2019</t>
  </si>
  <si>
    <t>4 JUN 2019</t>
  </si>
  <si>
    <t>6 JUN 2019</t>
  </si>
  <si>
    <t>7 JUN 2019</t>
  </si>
  <si>
    <t>10 JUN 2019</t>
  </si>
  <si>
    <t>11 JUN 2019</t>
  </si>
  <si>
    <t>12 JUN 2019</t>
  </si>
  <si>
    <t xml:space="preserve">DCMSHRIRAM </t>
  </si>
  <si>
    <t>13 JUN 2019</t>
  </si>
  <si>
    <t>14 JUN 2019</t>
  </si>
  <si>
    <t>70</t>
  </si>
  <si>
    <t>MAY-2019</t>
  </si>
  <si>
    <t>APR-2019</t>
  </si>
  <si>
    <t>17 JUN 2019</t>
  </si>
  <si>
    <t>18 JUN 2019</t>
  </si>
  <si>
    <t xml:space="preserve">PIIND </t>
  </si>
  <si>
    <t>19 JUN 2019</t>
  </si>
  <si>
    <t>20 JUN 2019</t>
  </si>
  <si>
    <t>21 JUN 2019</t>
  </si>
  <si>
    <t>24 JUN 2019</t>
  </si>
  <si>
    <t xml:space="preserve">ADANIPOWER </t>
  </si>
  <si>
    <t>25 JUN 2019</t>
  </si>
  <si>
    <t>26 JUN 2019</t>
  </si>
  <si>
    <t>27 JUN 2019</t>
  </si>
  <si>
    <t>28 JUN 2019</t>
  </si>
  <si>
    <t>1 JUL 2019</t>
  </si>
  <si>
    <t>JUN-2019</t>
  </si>
  <si>
    <t>57</t>
  </si>
  <si>
    <t>2 JUL 2019</t>
  </si>
  <si>
    <t>3 JUL 2019</t>
  </si>
  <si>
    <t xml:space="preserve">GODREJCP </t>
  </si>
  <si>
    <t>4 JUL 2019</t>
  </si>
  <si>
    <t xml:space="preserve">EXIDEIND </t>
  </si>
  <si>
    <t>5 JUL 2019</t>
  </si>
  <si>
    <t>8 JUL 2019</t>
  </si>
  <si>
    <t>9 JUL 2019</t>
  </si>
  <si>
    <t>10 JUL 2019</t>
  </si>
  <si>
    <t>11 JUL 2019</t>
  </si>
  <si>
    <t xml:space="preserve">SBILIFE </t>
  </si>
  <si>
    <t xml:space="preserve">DCBBANK </t>
  </si>
  <si>
    <t>12 JUL 2019</t>
  </si>
  <si>
    <t xml:space="preserve">RELINFRA </t>
  </si>
  <si>
    <t>15 JUL 2019</t>
  </si>
  <si>
    <t xml:space="preserve">SUNPHARMA </t>
  </si>
  <si>
    <t>up to 200000+limit from jul-19</t>
  </si>
  <si>
    <t>16 JUL 2019</t>
  </si>
  <si>
    <t>17 JUL 2019</t>
  </si>
  <si>
    <t>18 JUL 2019</t>
  </si>
  <si>
    <t>19 JUL 2019</t>
  </si>
  <si>
    <t>22 JUL 2019</t>
  </si>
  <si>
    <t xml:space="preserve">PFC </t>
  </si>
  <si>
    <t>23 JUL 2019</t>
  </si>
  <si>
    <t>24 JUL 2019</t>
  </si>
  <si>
    <t>25 JUL 2019</t>
  </si>
  <si>
    <t>26 JUL 2019</t>
  </si>
  <si>
    <t>29 JUL 2019</t>
  </si>
  <si>
    <t xml:space="preserve">UBL </t>
  </si>
  <si>
    <t>30 JUL 2019</t>
  </si>
  <si>
    <t>31 JUL 2019</t>
  </si>
  <si>
    <t xml:space="preserve">AMARAJABAT </t>
  </si>
  <si>
    <t>1 AUG 2019</t>
  </si>
  <si>
    <t xml:space="preserve">HINDALCO </t>
  </si>
  <si>
    <t>2 AUG 2019</t>
  </si>
  <si>
    <t xml:space="preserve">JINDALSTEL </t>
  </si>
  <si>
    <t>5 AUG 2019</t>
  </si>
  <si>
    <t>6 AUG 2019</t>
  </si>
  <si>
    <t xml:space="preserve">BERGEPAINT </t>
  </si>
  <si>
    <t xml:space="preserve">HINDUNILVR </t>
  </si>
  <si>
    <t>7 AUG 2019</t>
  </si>
  <si>
    <t>8 AUG 2019</t>
  </si>
  <si>
    <t xml:space="preserve">PIDILITIND </t>
  </si>
  <si>
    <t>9 AUG 2019</t>
  </si>
  <si>
    <t xml:space="preserve">COLPAL </t>
  </si>
  <si>
    <t>DELTACORP</t>
  </si>
  <si>
    <t>13 AUG 2019</t>
  </si>
  <si>
    <t>14 AUG 2019</t>
  </si>
  <si>
    <t>16 AUG 2019</t>
  </si>
  <si>
    <t xml:space="preserve">BATAINDIA </t>
  </si>
  <si>
    <t>19 AUG 2019</t>
  </si>
  <si>
    <t>20 AUG 2019</t>
  </si>
  <si>
    <t xml:space="preserve">BAJAJ-AUTO </t>
  </si>
  <si>
    <t xml:space="preserve">HEROMOTOCO </t>
  </si>
  <si>
    <t>21 AUG 2019</t>
  </si>
  <si>
    <t xml:space="preserve">IOC </t>
  </si>
  <si>
    <t>22 AUG 2019</t>
  </si>
  <si>
    <t>23 AUG 2019</t>
  </si>
  <si>
    <t>26 AUG 2019</t>
  </si>
  <si>
    <t>27 AUG 2019</t>
  </si>
  <si>
    <t>28 AUG 2019</t>
  </si>
  <si>
    <t>29 AUG 2019</t>
  </si>
  <si>
    <t xml:space="preserve">SUNTV </t>
  </si>
  <si>
    <t xml:space="preserve">INDUSINDBANK </t>
  </si>
  <si>
    <t>30 AUG 2019</t>
  </si>
  <si>
    <t>4 SEP 2019</t>
  </si>
  <si>
    <t>5 SEP 2019</t>
  </si>
  <si>
    <t xml:space="preserve">AMBUJACEM </t>
  </si>
  <si>
    <t>73</t>
  </si>
  <si>
    <t>JUL-2019</t>
  </si>
  <si>
    <t>AUG-2019</t>
  </si>
  <si>
    <t>6 SEP 2019</t>
  </si>
  <si>
    <t>9 SEP 2019</t>
  </si>
  <si>
    <t>11 SEP 2019</t>
  </si>
  <si>
    <t>12 SEP 2019</t>
  </si>
  <si>
    <t>13 SEP 2019</t>
  </si>
  <si>
    <t xml:space="preserve">KSCL </t>
  </si>
  <si>
    <t>16 SEP 2019</t>
  </si>
  <si>
    <t>17 SEP 2019</t>
  </si>
  <si>
    <t>18 SEP 2019</t>
  </si>
  <si>
    <t xml:space="preserve">LICHSGFIN </t>
  </si>
  <si>
    <t>19 SEP 2019</t>
  </si>
  <si>
    <t>20 SEP 2019</t>
  </si>
  <si>
    <t>23 SEP 2019</t>
  </si>
  <si>
    <t xml:space="preserve">UPL </t>
  </si>
  <si>
    <t>24 SEP 2019</t>
  </si>
  <si>
    <t>25 SEP 2019</t>
  </si>
  <si>
    <t>26 SEP 2019</t>
  </si>
  <si>
    <t>27 SEP 2019</t>
  </si>
  <si>
    <t>30 SEP 2019</t>
  </si>
  <si>
    <t>1 OCT  2019</t>
  </si>
  <si>
    <t xml:space="preserve">BANKINDIA </t>
  </si>
  <si>
    <t>61</t>
  </si>
  <si>
    <t>SEP-2019</t>
  </si>
  <si>
    <t>3 OCT  2019</t>
  </si>
  <si>
    <t xml:space="preserve">PEL </t>
  </si>
  <si>
    <t>4 OCT  2019</t>
  </si>
  <si>
    <t>7 OCT  2019</t>
  </si>
  <si>
    <t xml:space="preserve">CUB </t>
  </si>
  <si>
    <t>9 OCT  2019</t>
  </si>
  <si>
    <t xml:space="preserve">SIEMENS </t>
  </si>
  <si>
    <t>10 OCT  2019</t>
  </si>
  <si>
    <t xml:space="preserve">DEEPAKNTR </t>
  </si>
  <si>
    <t>11 OCT  2019</t>
  </si>
  <si>
    <t xml:space="preserve">MINDTREE </t>
  </si>
  <si>
    <t>14 OCT  2019</t>
  </si>
  <si>
    <t>15 OCT  2019</t>
  </si>
  <si>
    <t xml:space="preserve">TVSMOTOR </t>
  </si>
  <si>
    <t>16 OCT  2019</t>
  </si>
  <si>
    <t>17 OCT  2019</t>
  </si>
  <si>
    <t>18 OCT  2019</t>
  </si>
  <si>
    <t>22 OCT  2019</t>
  </si>
  <si>
    <t xml:space="preserve">HDFCAMC </t>
  </si>
  <si>
    <t>23 OCT  2019</t>
  </si>
  <si>
    <t>24 OCT  2019</t>
  </si>
  <si>
    <t xml:space="preserve">TORNTPHARM </t>
  </si>
  <si>
    <t>29 OCT  2019</t>
  </si>
  <si>
    <t>30 OCT  2019</t>
  </si>
  <si>
    <t>25 OCT  2019</t>
  </si>
  <si>
    <t xml:space="preserve">BHARTIARTL </t>
  </si>
  <si>
    <t>31 OCT  2019</t>
  </si>
  <si>
    <t xml:space="preserve">VGUARD </t>
  </si>
  <si>
    <t>1 NOV  2019</t>
  </si>
  <si>
    <t>OCT-2019</t>
  </si>
  <si>
    <t>71</t>
  </si>
  <si>
    <t>4 NOV  2019</t>
  </si>
  <si>
    <t>5 NOV  2019</t>
  </si>
  <si>
    <t>6 NOV  2019</t>
  </si>
  <si>
    <t>7 NOV  2019</t>
  </si>
  <si>
    <t xml:space="preserve">MFSL </t>
  </si>
  <si>
    <t>8 NOV  2019</t>
  </si>
  <si>
    <t xml:space="preserve">TORNTPOWER </t>
  </si>
  <si>
    <t>11 NOV  2019</t>
  </si>
  <si>
    <t>13 NOV  2019</t>
  </si>
  <si>
    <t>14 NOV  2019</t>
  </si>
  <si>
    <t>15 NOV  2019</t>
  </si>
  <si>
    <t>18 NOV  2019</t>
  </si>
  <si>
    <t xml:space="preserve">ULTRACEMCO </t>
  </si>
  <si>
    <t>19 NOV  2019</t>
  </si>
  <si>
    <t>20 NOV  2019</t>
  </si>
  <si>
    <t>21 NOV  2019</t>
  </si>
  <si>
    <t xml:space="preserve">CIPLA </t>
  </si>
  <si>
    <t>22 NOV  2019</t>
  </si>
  <si>
    <t>25 NOV  2019</t>
  </si>
  <si>
    <t>26 NOV  2019</t>
  </si>
  <si>
    <t>27 NOV  2019</t>
  </si>
  <si>
    <t>28 NOV  2019</t>
  </si>
  <si>
    <t>29 NOV  2019</t>
  </si>
  <si>
    <t>02 DEC 2019</t>
  </si>
  <si>
    <t>03 DEC 2019</t>
  </si>
  <si>
    <t>NOV-2019</t>
  </si>
  <si>
    <t>4 DEC 2019</t>
  </si>
  <si>
    <t xml:space="preserve">UJJIVAN </t>
  </si>
  <si>
    <t>5 DEC 2019</t>
  </si>
  <si>
    <t xml:space="preserve">BANDHANBNK </t>
  </si>
  <si>
    <t>6 DEC 2019</t>
  </si>
  <si>
    <t>11 DEC 2019</t>
  </si>
  <si>
    <t>12 DEC 2019</t>
  </si>
  <si>
    <t xml:space="preserve">MUTHOOTFIN </t>
  </si>
  <si>
    <t xml:space="preserve">CADILAHC </t>
  </si>
  <si>
    <t xml:space="preserve">BANDHANBANK </t>
  </si>
  <si>
    <t>09 DEC 2019</t>
  </si>
  <si>
    <t>10 DEC 2019</t>
  </si>
  <si>
    <t xml:space="preserve">ZEEL </t>
  </si>
  <si>
    <t>13 DEC 2019</t>
  </si>
  <si>
    <t>16 DEC 2019</t>
  </si>
  <si>
    <t xml:space="preserve">GLENMARK </t>
  </si>
  <si>
    <t>17 DEC 2019</t>
  </si>
  <si>
    <t>18 DEC 2019</t>
  </si>
  <si>
    <t>19 DEC 2019</t>
  </si>
  <si>
    <t>20 DEC 2019</t>
  </si>
  <si>
    <t>23 DEC 2019</t>
  </si>
  <si>
    <t>24 DEC 2019</t>
  </si>
  <si>
    <t xml:space="preserve">TATACHEM </t>
  </si>
  <si>
    <t>26 DEC 2019</t>
  </si>
  <si>
    <t xml:space="preserve">AXISBANK </t>
  </si>
  <si>
    <t>27 DEC 2019</t>
  </si>
  <si>
    <t xml:space="preserve">CESC </t>
  </si>
  <si>
    <t xml:space="preserve">INOXLEISUR </t>
  </si>
  <si>
    <t>30 DEC 2019</t>
  </si>
  <si>
    <t>31 DEC 2019</t>
  </si>
  <si>
    <t xml:space="preserve">TATAGLOBAL </t>
  </si>
  <si>
    <t xml:space="preserve">DABUR </t>
  </si>
  <si>
    <t>DEC-2019</t>
  </si>
  <si>
    <t>1 JAN 2020</t>
  </si>
  <si>
    <t>2 JAN 2020</t>
  </si>
  <si>
    <t>3 JAN 2020</t>
  </si>
  <si>
    <t xml:space="preserve">MOTILALOFS </t>
  </si>
  <si>
    <t xml:space="preserve">RIIL </t>
  </si>
  <si>
    <t>6 JAN 2020</t>
  </si>
  <si>
    <t>7 JAN 2020</t>
  </si>
  <si>
    <t>8 JAN 2020</t>
  </si>
  <si>
    <t>9 JAN 2020</t>
  </si>
  <si>
    <t xml:space="preserve">DRREDDY </t>
  </si>
  <si>
    <t>10 JAN 2020</t>
  </si>
  <si>
    <t>13 JAN 2020</t>
  </si>
  <si>
    <t>14 JAN 2020</t>
  </si>
  <si>
    <t>15 JAN 2020</t>
  </si>
  <si>
    <t>16 JAN 2020</t>
  </si>
  <si>
    <t>17 JAN 2020</t>
  </si>
  <si>
    <t>20 JAN 2020</t>
  </si>
  <si>
    <t>21 JAN 2020</t>
  </si>
  <si>
    <t>22 JAN 2020</t>
  </si>
  <si>
    <t>24 JAN 2020</t>
  </si>
  <si>
    <t xml:space="preserve">HEXAWARE </t>
  </si>
  <si>
    <t>23 JAN 2020</t>
  </si>
  <si>
    <t>27 JAN 2020</t>
  </si>
  <si>
    <t>28 JAN 2020</t>
  </si>
  <si>
    <t>29 JAN 2020</t>
  </si>
  <si>
    <t>30 JAN 2020</t>
  </si>
  <si>
    <t>31 JAN 2020</t>
  </si>
  <si>
    <t>1 FEB 2020</t>
  </si>
  <si>
    <t>JAN-2019</t>
  </si>
  <si>
    <t>3 FEB 2020</t>
  </si>
  <si>
    <t>4 FEB 2020</t>
  </si>
  <si>
    <t>5 FEB 2020</t>
  </si>
  <si>
    <t>6 FEB 2020</t>
  </si>
  <si>
    <t>7 FEB 2020</t>
  </si>
  <si>
    <t>10 FEB 2020</t>
  </si>
  <si>
    <t>11 FEB 2020</t>
  </si>
  <si>
    <t>12 FEB 2020</t>
  </si>
  <si>
    <t>13 FEB 2020</t>
  </si>
  <si>
    <t xml:space="preserve">ABFRL </t>
  </si>
  <si>
    <t xml:space="preserve">IRCTC </t>
  </si>
  <si>
    <t>14 FEB 2020</t>
  </si>
  <si>
    <t>17 FEB 2020</t>
  </si>
  <si>
    <t>18 FEB 2020</t>
  </si>
  <si>
    <t>19 FEB 2020</t>
  </si>
  <si>
    <t>20 FEB 2020</t>
  </si>
  <si>
    <t xml:space="preserve">AARTIIND </t>
  </si>
  <si>
    <t>24 FEB 2020</t>
  </si>
  <si>
    <t>25 FEB 2020</t>
  </si>
  <si>
    <t>26 FEB 2020</t>
  </si>
  <si>
    <t>27 FEB 2020</t>
  </si>
  <si>
    <t>28 FEB 2020</t>
  </si>
  <si>
    <t>2 MAR 2020</t>
  </si>
  <si>
    <t>FEB-2019</t>
  </si>
  <si>
    <t>63</t>
  </si>
  <si>
    <t>3 MAR 2020</t>
  </si>
  <si>
    <t>4 MAR 2020</t>
  </si>
  <si>
    <t>5 MAR 2020</t>
  </si>
  <si>
    <t>6 MAR 2020</t>
  </si>
  <si>
    <t>9 MAR 2020</t>
  </si>
  <si>
    <t xml:space="preserve">VOLTAS </t>
  </si>
  <si>
    <t>11 MAR 2020</t>
  </si>
  <si>
    <t>12 MAR 2020</t>
  </si>
  <si>
    <t>13 MAR 2020</t>
  </si>
  <si>
    <t>16 MAR 2020</t>
  </si>
  <si>
    <t>17 MAR 2020</t>
  </si>
  <si>
    <t xml:space="preserve">SBICARD </t>
  </si>
  <si>
    <t>18 MAR 2020</t>
  </si>
  <si>
    <t>19 MAR 2020</t>
  </si>
  <si>
    <t>20 MAR 2020</t>
  </si>
  <si>
    <t>24 MAR 2020</t>
  </si>
  <si>
    <t>25 MAR 2020</t>
  </si>
  <si>
    <t>26 MAR 2020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</si>
</sst>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43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0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11" borderId="0" xfId="0" applyFill="1"/>
    <xf numFmtId="9" fontId="16" fillId="0" borderId="0" xfId="0" applyNumberFormat="1" applyFont="1" applyAlignment="1">
      <alignment horizont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3" fillId="0" borderId="0" xfId="0" applyFont="1"/>
    <xf numFmtId="49" fontId="35" fillId="13" borderId="0" xfId="0" applyNumberFormat="1" applyFont="1" applyFill="1" applyBorder="1" applyAlignment="1">
      <alignment horizontal="center" vertical="center"/>
    </xf>
    <xf numFmtId="49" fontId="33" fillId="13" borderId="0" xfId="0" applyNumberFormat="1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horizontal="center"/>
    </xf>
    <xf numFmtId="0" fontId="33" fillId="13" borderId="0" xfId="0" applyNumberFormat="1" applyFont="1" applyFill="1" applyBorder="1" applyAlignment="1">
      <alignment horizontal="center"/>
    </xf>
    <xf numFmtId="2" fontId="33" fillId="13" borderId="0" xfId="0" applyNumberFormat="1" applyFont="1" applyFill="1" applyBorder="1" applyAlignment="1">
      <alignment horizontal="center"/>
    </xf>
    <xf numFmtId="2" fontId="35" fillId="13" borderId="0" xfId="0" applyNumberFormat="1" applyFont="1" applyFill="1" applyBorder="1" applyAlignment="1">
      <alignment horizontal="center"/>
    </xf>
    <xf numFmtId="168" fontId="36" fillId="0" borderId="0" xfId="1" applyNumberFormat="1" applyFont="1" applyFill="1" applyBorder="1" applyAlignment="1">
      <alignment horizontal="center"/>
    </xf>
    <xf numFmtId="0" fontId="33" fillId="13" borderId="0" xfId="0" applyFont="1" applyFill="1"/>
    <xf numFmtId="168" fontId="37" fillId="0" borderId="0" xfId="1" applyNumberFormat="1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5" fillId="13" borderId="16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8" fontId="33" fillId="9" borderId="0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68" fontId="40" fillId="9" borderId="0" xfId="0" applyNumberFormat="1" applyFont="1" applyFill="1" applyBorder="1" applyAlignment="1">
      <alignment horizontal="center"/>
    </xf>
    <xf numFmtId="168" fontId="39" fillId="0" borderId="0" xfId="0" applyNumberFormat="1" applyFont="1" applyFill="1" applyBorder="1" applyAlignment="1">
      <alignment horizontal="center"/>
    </xf>
    <xf numFmtId="167" fontId="35" fillId="13" borderId="19" xfId="0" applyNumberFormat="1" applyFont="1" applyFill="1" applyBorder="1" applyAlignment="1">
      <alignment horizontal="center"/>
    </xf>
    <xf numFmtId="164" fontId="40" fillId="13" borderId="0" xfId="0" applyNumberFormat="1" applyFont="1" applyFill="1" applyBorder="1" applyAlignment="1">
      <alignment horizontal="center"/>
    </xf>
    <xf numFmtId="0" fontId="40" fillId="13" borderId="0" xfId="0" applyFont="1" applyFill="1" applyBorder="1" applyAlignment="1">
      <alignment horizontal="center"/>
    </xf>
    <xf numFmtId="0" fontId="35" fillId="13" borderId="0" xfId="0" applyFont="1" applyFill="1" applyBorder="1" applyAlignment="1">
      <alignment horizontal="center"/>
    </xf>
    <xf numFmtId="167" fontId="35" fillId="13" borderId="0" xfId="0" applyNumberFormat="1" applyFont="1" applyFill="1" applyBorder="1" applyAlignment="1">
      <alignment horizontal="center"/>
    </xf>
    <xf numFmtId="167" fontId="40" fillId="13" borderId="0" xfId="0" applyNumberFormat="1" applyFont="1" applyFill="1" applyBorder="1" applyAlignment="1">
      <alignment horizontal="center"/>
    </xf>
    <xf numFmtId="0" fontId="35" fillId="13" borderId="0" xfId="0" applyNumberFormat="1" applyFont="1" applyFill="1" applyBorder="1" applyAlignment="1">
      <alignment horizontal="center"/>
    </xf>
    <xf numFmtId="17" fontId="35" fillId="13" borderId="0" xfId="0" applyNumberFormat="1" applyFont="1" applyFill="1" applyBorder="1" applyAlignment="1">
      <alignment horizontal="center"/>
    </xf>
    <xf numFmtId="9" fontId="35" fillId="13" borderId="0" xfId="0" applyNumberFormat="1" applyFont="1" applyFill="1" applyBorder="1" applyAlignment="1">
      <alignment horizontal="center"/>
    </xf>
    <xf numFmtId="164" fontId="40" fillId="13" borderId="16" xfId="0" applyNumberFormat="1" applyFont="1" applyFill="1" applyBorder="1" applyAlignment="1">
      <alignment horizontal="center"/>
    </xf>
    <xf numFmtId="0" fontId="40" fillId="13" borderId="16" xfId="0" applyFont="1" applyFill="1" applyBorder="1" applyAlignment="1">
      <alignment horizontal="center"/>
    </xf>
    <xf numFmtId="167" fontId="35" fillId="13" borderId="17" xfId="0" applyNumberFormat="1" applyFont="1" applyFill="1" applyBorder="1" applyAlignment="1">
      <alignment horizontal="center"/>
    </xf>
    <xf numFmtId="167" fontId="40" fillId="13" borderId="18" xfId="0" applyNumberFormat="1" applyFont="1" applyFill="1" applyBorder="1" applyAlignment="1">
      <alignment horizontal="center"/>
    </xf>
    <xf numFmtId="167" fontId="40" fillId="13" borderId="19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34" fillId="9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0" fillId="0" borderId="0" xfId="0" applyAlignment="1"/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029518496287944"/>
          <c:y val="0.21009431458204797"/>
          <c:w val="0.71416101432394863"/>
          <c:h val="0.4478446161016780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statement'!$B$3:$B$15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statement'!$C$3:$C$15</c:f>
              <c:numCache>
                <c:formatCode>General</c:formatCode>
                <c:ptCount val="13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  <c:pt idx="8">
                  <c:v>63911</c:v>
                </c:pt>
                <c:pt idx="9">
                  <c:v>236590</c:v>
                </c:pt>
                <c:pt idx="10">
                  <c:v>282350</c:v>
                </c:pt>
                <c:pt idx="11">
                  <c:v>265150</c:v>
                </c:pt>
                <c:pt idx="12">
                  <c:v>369725</c:v>
                </c:pt>
              </c:numCache>
            </c:numRef>
          </c:val>
        </c:ser>
        <c:axId val="79729408"/>
        <c:axId val="79730944"/>
      </c:barChart>
      <c:catAx>
        <c:axId val="79729408"/>
        <c:scaling>
          <c:orientation val="minMax"/>
        </c:scaling>
        <c:axPos val="b"/>
        <c:majorTickMark val="none"/>
        <c:tickLblPos val="nextTo"/>
        <c:crossAx val="79730944"/>
        <c:crosses val="autoZero"/>
        <c:auto val="1"/>
        <c:lblAlgn val="ctr"/>
        <c:lblOffset val="100"/>
      </c:catAx>
      <c:valAx>
        <c:axId val="797309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97294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statement'!$D$3:$D$15</c:f>
              <c:numCache>
                <c:formatCode>0%</c:formatCode>
                <c:ptCount val="13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  <c:pt idx="8">
                  <c:v>0.63910999999999996</c:v>
                </c:pt>
                <c:pt idx="9">
                  <c:v>2.3658999999999999</c:v>
                </c:pt>
                <c:pt idx="10">
                  <c:v>2.8235000000000001</c:v>
                </c:pt>
                <c:pt idx="11">
                  <c:v>2.6515</c:v>
                </c:pt>
                <c:pt idx="12">
                  <c:v>3.6972499999999999</c:v>
                </c:pt>
              </c:numCache>
            </c:numRef>
          </c:val>
        </c:ser>
        <c:marker val="1"/>
        <c:axId val="86706432"/>
        <c:axId val="86708224"/>
      </c:lineChart>
      <c:catAx>
        <c:axId val="86706432"/>
        <c:scaling>
          <c:orientation val="minMax"/>
        </c:scaling>
        <c:axPos val="b"/>
        <c:tickLblPos val="nextTo"/>
        <c:crossAx val="86708224"/>
        <c:crosses val="autoZero"/>
        <c:auto val="1"/>
        <c:lblAlgn val="ctr"/>
        <c:lblOffset val="100"/>
      </c:catAx>
      <c:valAx>
        <c:axId val="86708224"/>
        <c:scaling>
          <c:orientation val="minMax"/>
        </c:scaling>
        <c:axPos val="l"/>
        <c:majorGridlines/>
        <c:numFmt formatCode="0%" sourceLinked="1"/>
        <c:tickLblPos val="nextTo"/>
        <c:crossAx val="867064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19754053416113848"/>
          <c:y val="0.35738591818338283"/>
          <c:w val="0.75149420867591465"/>
          <c:h val="0.39547171353201127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0.72</c:v>
                </c:pt>
                <c:pt idx="1">
                  <c:v>0.81</c:v>
                </c:pt>
                <c:pt idx="2">
                  <c:v>0.84</c:v>
                </c:pt>
                <c:pt idx="3">
                  <c:v>0.90569999999999995</c:v>
                </c:pt>
                <c:pt idx="4">
                  <c:v>0.82</c:v>
                </c:pt>
              </c:numCache>
            </c:numRef>
          </c:val>
        </c:ser>
        <c:axId val="86719488"/>
        <c:axId val="86741760"/>
      </c:barChart>
      <c:catAx>
        <c:axId val="86719488"/>
        <c:scaling>
          <c:orientation val="minMax"/>
        </c:scaling>
        <c:axPos val="b"/>
        <c:tickLblPos val="nextTo"/>
        <c:crossAx val="86741760"/>
        <c:crosses val="autoZero"/>
        <c:auto val="1"/>
        <c:lblAlgn val="ctr"/>
        <c:lblOffset val="100"/>
      </c:catAx>
      <c:valAx>
        <c:axId val="86741760"/>
        <c:scaling>
          <c:orientation val="minMax"/>
        </c:scaling>
        <c:axPos val="l"/>
        <c:majorGridlines/>
        <c:numFmt formatCode="0%" sourceLinked="1"/>
        <c:tickLblPos val="nextTo"/>
        <c:crossAx val="867194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statement'!$B$33:$B$36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63911</c:v>
                </c:pt>
                <c:pt idx="1">
                  <c:v>78315</c:v>
                </c:pt>
                <c:pt idx="2">
                  <c:v>125450</c:v>
                </c:pt>
                <c:pt idx="3">
                  <c:v>142950</c:v>
                </c:pt>
                <c:pt idx="4">
                  <c:v>154475</c:v>
                </c:pt>
              </c:numCache>
            </c:numRef>
          </c:val>
        </c:ser>
        <c:shape val="cylinder"/>
        <c:axId val="86766720"/>
        <c:axId val="86768256"/>
        <c:axId val="0"/>
      </c:bar3DChart>
      <c:catAx>
        <c:axId val="86766720"/>
        <c:scaling>
          <c:orientation val="minMax"/>
        </c:scaling>
        <c:axPos val="b"/>
        <c:tickLblPos val="nextTo"/>
        <c:crossAx val="86768256"/>
        <c:crosses val="autoZero"/>
        <c:auto val="1"/>
        <c:lblAlgn val="ctr"/>
        <c:lblOffset val="100"/>
      </c:catAx>
      <c:valAx>
        <c:axId val="86768256"/>
        <c:scaling>
          <c:orientation val="minMax"/>
        </c:scaling>
        <c:axPos val="l"/>
        <c:majorGridlines/>
        <c:numFmt formatCode="#,##0" sourceLinked="1"/>
        <c:tickLblPos val="nextTo"/>
        <c:crossAx val="867667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0.63910999999999996</c:v>
                </c:pt>
                <c:pt idx="1">
                  <c:v>0.78315000000000001</c:v>
                </c:pt>
                <c:pt idx="2">
                  <c:v>1.2544999999999999</c:v>
                </c:pt>
                <c:pt idx="3">
                  <c:v>1.4295</c:v>
                </c:pt>
              </c:numCache>
            </c:numRef>
          </c:val>
        </c:ser>
        <c:dLbls>
          <c:showVal val="1"/>
        </c:dLbls>
        <c:marker val="1"/>
        <c:axId val="87324928"/>
        <c:axId val="87326720"/>
      </c:lineChart>
      <c:catAx>
        <c:axId val="87324928"/>
        <c:scaling>
          <c:orientation val="minMax"/>
        </c:scaling>
        <c:axPos val="b"/>
        <c:majorTickMark val="none"/>
        <c:tickLblPos val="nextTo"/>
        <c:crossAx val="87326720"/>
        <c:crosses val="autoZero"/>
        <c:auto val="1"/>
        <c:lblAlgn val="ctr"/>
        <c:lblOffset val="100"/>
      </c:catAx>
      <c:valAx>
        <c:axId val="87326720"/>
        <c:scaling>
          <c:orientation val="minMax"/>
        </c:scaling>
        <c:delete val="1"/>
        <c:axPos val="l"/>
        <c:numFmt formatCode="0%" sourceLinked="1"/>
        <c:tickLblPos val="nextTo"/>
        <c:crossAx val="87324928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357696</xdr:colOff>
      <xdr:row>1</xdr:row>
      <xdr:rowOff>910631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563318" cy="11011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15</xdr:row>
      <xdr:rowOff>190499</xdr:rowOff>
    </xdr:from>
    <xdr:to>
      <xdr:col>5</xdr:col>
      <xdr:colOff>419100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16</xdr:row>
      <xdr:rowOff>9524</xdr:rowOff>
    </xdr:from>
    <xdr:to>
      <xdr:col>14</xdr:col>
      <xdr:colOff>571500</xdr:colOff>
      <xdr:row>28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3</xdr:row>
      <xdr:rowOff>21166</xdr:rowOff>
    </xdr:from>
    <xdr:to>
      <xdr:col>12</xdr:col>
      <xdr:colOff>349250</xdr:colOff>
      <xdr:row>12</xdr:row>
      <xdr:rowOff>179916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116418</xdr:colOff>
      <xdr:row>37</xdr:row>
      <xdr:rowOff>158751</xdr:rowOff>
    </xdr:from>
    <xdr:to>
      <xdr:col>3</xdr:col>
      <xdr:colOff>941918</xdr:colOff>
      <xdr:row>48</xdr:row>
      <xdr:rowOff>169334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476249</xdr:colOff>
      <xdr:row>38</xdr:row>
      <xdr:rowOff>21166</xdr:rowOff>
    </xdr:from>
    <xdr:to>
      <xdr:col>9</xdr:col>
      <xdr:colOff>380998</xdr:colOff>
      <xdr:row>48</xdr:row>
      <xdr:rowOff>169332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99"/>
  <sheetViews>
    <sheetView tabSelected="1" zoomScale="85" zoomScaleNormal="85" workbookViewId="0">
      <selection activeCell="A8" sqref="A8"/>
    </sheetView>
  </sheetViews>
  <sheetFormatPr defaultRowHeight="15"/>
  <cols>
    <col min="1" max="1" width="13.7109375" bestFit="1" customWidth="1"/>
    <col min="2" max="2" width="19.5703125" bestFit="1" customWidth="1"/>
    <col min="3" max="3" width="15" bestFit="1" customWidth="1"/>
    <col min="4" max="4" width="11.140625" bestFit="1" customWidth="1"/>
    <col min="5" max="5" width="21.85546875" bestFit="1" customWidth="1"/>
    <col min="6" max="6" width="12.28515625" bestFit="1" customWidth="1"/>
    <col min="7" max="7" width="24.28515625" bestFit="1" customWidth="1"/>
    <col min="8" max="8" width="9.7109375" bestFit="1" customWidth="1"/>
    <col min="9" max="9" width="17.28515625" bestFit="1" customWidth="1"/>
    <col min="10" max="10" width="22.28515625" bestFit="1" customWidth="1"/>
    <col min="11" max="11" width="16.28515625" bestFit="1" customWidth="1"/>
    <col min="12" max="12" width="15" bestFit="1" customWidth="1"/>
    <col min="13" max="13" width="12.28515625" bestFit="1" customWidth="1"/>
  </cols>
  <sheetData>
    <row r="1" spans="1:12">
      <c r="A1" s="138" t="s">
        <v>681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73.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>
      <c r="A3" s="139" t="s">
        <v>1</v>
      </c>
      <c r="B3" s="139" t="s">
        <v>2</v>
      </c>
      <c r="C3" s="139" t="s">
        <v>3</v>
      </c>
      <c r="D3" s="140" t="s">
        <v>4</v>
      </c>
      <c r="E3" s="140" t="s">
        <v>674</v>
      </c>
      <c r="F3" s="141" t="s">
        <v>5</v>
      </c>
      <c r="G3" s="141"/>
      <c r="H3" s="141"/>
      <c r="I3" s="141" t="s">
        <v>6</v>
      </c>
      <c r="J3" s="141"/>
      <c r="K3" s="141"/>
      <c r="L3" s="89" t="s">
        <v>7</v>
      </c>
    </row>
    <row r="4" spans="1:12">
      <c r="A4" s="139"/>
      <c r="B4" s="139"/>
      <c r="C4" s="139"/>
      <c r="D4" s="140"/>
      <c r="E4" s="140"/>
      <c r="F4" s="89" t="s">
        <v>8</v>
      </c>
      <c r="G4" s="89" t="s">
        <v>9</v>
      </c>
      <c r="H4" s="89" t="s">
        <v>10</v>
      </c>
      <c r="I4" s="89" t="s">
        <v>11</v>
      </c>
      <c r="J4" s="89" t="s">
        <v>12</v>
      </c>
      <c r="K4" s="89" t="s">
        <v>13</v>
      </c>
      <c r="L4" s="89" t="s">
        <v>675</v>
      </c>
    </row>
    <row r="5" spans="1:12" ht="15.75">
      <c r="A5" s="88" t="s">
        <v>678</v>
      </c>
      <c r="B5" s="88" t="s">
        <v>840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s="99" customFormat="1" ht="14.25">
      <c r="A6" s="101"/>
      <c r="B6" s="102"/>
      <c r="C6" s="102"/>
      <c r="D6" s="103"/>
      <c r="E6" s="103"/>
      <c r="F6" s="129">
        <v>43891</v>
      </c>
      <c r="G6" s="102"/>
      <c r="H6" s="102"/>
      <c r="I6" s="104"/>
      <c r="J6" s="104"/>
      <c r="K6" s="104"/>
      <c r="L6" s="104"/>
    </row>
    <row r="7" spans="1:12" s="99" customFormat="1" ht="14.25"/>
    <row r="8" spans="1:12" s="99" customFormat="1">
      <c r="A8" s="94" t="s">
        <v>1079</v>
      </c>
      <c r="B8" s="95" t="s">
        <v>49</v>
      </c>
      <c r="C8" s="96" t="s">
        <v>14</v>
      </c>
      <c r="D8" s="136">
        <f t="shared" ref="D8" si="0">200000/E8</f>
        <v>74.074074074074076</v>
      </c>
      <c r="E8" s="97">
        <v>2700</v>
      </c>
      <c r="F8" s="96">
        <v>2720</v>
      </c>
      <c r="G8" s="96">
        <v>2740</v>
      </c>
      <c r="H8" s="96">
        <v>2760</v>
      </c>
      <c r="I8" s="98">
        <f t="shared" ref="I8" si="1">SUM(F8-E8)*D8</f>
        <v>1481.4814814814815</v>
      </c>
      <c r="J8" s="96">
        <f>SUM(G8-F8)*D8</f>
        <v>1481.4814814814815</v>
      </c>
      <c r="K8" s="96">
        <f t="shared" ref="K8" si="2">SUM(H8-G8)*D8</f>
        <v>1481.4814814814815</v>
      </c>
      <c r="L8" s="98">
        <f t="shared" ref="L8" si="3">SUM(I8:K8)</f>
        <v>4444.4444444444443</v>
      </c>
    </row>
    <row r="9" spans="1:12" s="99" customFormat="1">
      <c r="A9" s="94" t="s">
        <v>1079</v>
      </c>
      <c r="B9" s="95" t="s">
        <v>666</v>
      </c>
      <c r="C9" s="96" t="s">
        <v>14</v>
      </c>
      <c r="D9" s="136">
        <f t="shared" ref="D9" si="4">200000/E9</f>
        <v>303.030303030303</v>
      </c>
      <c r="E9" s="97">
        <v>660</v>
      </c>
      <c r="F9" s="96">
        <v>665</v>
      </c>
      <c r="G9" s="96">
        <v>670</v>
      </c>
      <c r="H9" s="96">
        <v>0</v>
      </c>
      <c r="I9" s="98">
        <f t="shared" ref="I9" si="5">SUM(F9-E9)*D9</f>
        <v>1515.151515151515</v>
      </c>
      <c r="J9" s="96">
        <f>SUM(G9-F9)*D9</f>
        <v>1515.151515151515</v>
      </c>
      <c r="K9" s="96">
        <v>0</v>
      </c>
      <c r="L9" s="98">
        <f t="shared" ref="L9" si="6">SUM(I9:K9)</f>
        <v>3030.30303030303</v>
      </c>
    </row>
    <row r="10" spans="1:12" s="99" customFormat="1">
      <c r="A10" s="94" t="s">
        <v>1078</v>
      </c>
      <c r="B10" s="95" t="s">
        <v>69</v>
      </c>
      <c r="C10" s="96" t="s">
        <v>14</v>
      </c>
      <c r="D10" s="136">
        <f t="shared" ref="D10" si="7">200000/E10</f>
        <v>470.58823529411762</v>
      </c>
      <c r="E10" s="97">
        <v>425</v>
      </c>
      <c r="F10" s="96">
        <v>425</v>
      </c>
      <c r="G10" s="96">
        <v>0</v>
      </c>
      <c r="H10" s="96">
        <v>0</v>
      </c>
      <c r="I10" s="98">
        <f t="shared" ref="I10" si="8">SUM(E10-F10)*D10</f>
        <v>0</v>
      </c>
      <c r="J10" s="96">
        <v>0</v>
      </c>
      <c r="K10" s="96">
        <v>0</v>
      </c>
      <c r="L10" s="98">
        <f t="shared" ref="L10" si="9">SUM(I10:K10)</f>
        <v>0</v>
      </c>
    </row>
    <row r="11" spans="1:12" s="99" customFormat="1">
      <c r="A11" s="94" t="s">
        <v>1078</v>
      </c>
      <c r="B11" s="95" t="s">
        <v>330</v>
      </c>
      <c r="C11" s="96" t="s">
        <v>14</v>
      </c>
      <c r="D11" s="136">
        <f t="shared" ref="D11" si="10">200000/E11</f>
        <v>2222.2222222222222</v>
      </c>
      <c r="E11" s="97">
        <v>90</v>
      </c>
      <c r="F11" s="96">
        <v>90</v>
      </c>
      <c r="G11" s="96">
        <v>0</v>
      </c>
      <c r="H11" s="96">
        <v>0</v>
      </c>
      <c r="I11" s="98">
        <f t="shared" ref="I11" si="11">SUM(E11-F11)*D11</f>
        <v>0</v>
      </c>
      <c r="J11" s="96">
        <v>0</v>
      </c>
      <c r="K11" s="96">
        <v>0</v>
      </c>
      <c r="L11" s="98">
        <f t="shared" ref="L11" si="12">SUM(I11:K11)</f>
        <v>0</v>
      </c>
    </row>
    <row r="12" spans="1:12" s="99" customFormat="1">
      <c r="A12" s="94" t="s">
        <v>1078</v>
      </c>
      <c r="B12" s="95" t="s">
        <v>866</v>
      </c>
      <c r="C12" s="96" t="s">
        <v>14</v>
      </c>
      <c r="D12" s="136">
        <f t="shared" ref="D12" si="13">200000/E12</f>
        <v>154.91866769945779</v>
      </c>
      <c r="E12" s="97">
        <v>1291</v>
      </c>
      <c r="F12" s="96">
        <v>1278</v>
      </c>
      <c r="G12" s="96">
        <v>0</v>
      </c>
      <c r="H12" s="96">
        <v>0</v>
      </c>
      <c r="I12" s="98">
        <f t="shared" ref="I12:I13" si="14">SUM(F12-E12)*D12</f>
        <v>-2013.9426800929512</v>
      </c>
      <c r="J12" s="96">
        <v>0</v>
      </c>
      <c r="K12" s="96">
        <v>0</v>
      </c>
      <c r="L12" s="98">
        <f t="shared" ref="L12" si="15">SUM(I12:K12)</f>
        <v>-2013.9426800929512</v>
      </c>
    </row>
    <row r="13" spans="1:12" s="99" customFormat="1">
      <c r="A13" s="94" t="s">
        <v>1078</v>
      </c>
      <c r="B13" s="95" t="s">
        <v>863</v>
      </c>
      <c r="C13" s="96" t="s">
        <v>14</v>
      </c>
      <c r="D13" s="136">
        <f t="shared" ref="D13" si="16">200000/E13</f>
        <v>95.465393794749403</v>
      </c>
      <c r="E13" s="97">
        <v>2095</v>
      </c>
      <c r="F13" s="96">
        <v>2110</v>
      </c>
      <c r="G13" s="96">
        <v>2130</v>
      </c>
      <c r="H13" s="96">
        <v>283</v>
      </c>
      <c r="I13" s="98">
        <f t="shared" si="14"/>
        <v>1431.9809069212411</v>
      </c>
      <c r="J13" s="96">
        <f>SUM(G13-F13)*D13</f>
        <v>1909.307875894988</v>
      </c>
      <c r="K13" s="96">
        <v>0</v>
      </c>
      <c r="L13" s="98">
        <f t="shared" ref="L13" si="17">SUM(I13:K13)</f>
        <v>3341.2887828162293</v>
      </c>
    </row>
    <row r="14" spans="1:12" s="99" customFormat="1">
      <c r="A14" s="94" t="s">
        <v>1078</v>
      </c>
      <c r="B14" s="95" t="s">
        <v>908</v>
      </c>
      <c r="C14" s="96" t="s">
        <v>14</v>
      </c>
      <c r="D14" s="136">
        <f t="shared" ref="D14" si="18">200000/E14</f>
        <v>722.02166064981952</v>
      </c>
      <c r="E14" s="97">
        <v>277</v>
      </c>
      <c r="F14" s="96">
        <v>279</v>
      </c>
      <c r="G14" s="96">
        <v>281</v>
      </c>
      <c r="H14" s="96">
        <v>283</v>
      </c>
      <c r="I14" s="98">
        <f t="shared" ref="I14" si="19">SUM(F14-E14)*D14</f>
        <v>1444.043321299639</v>
      </c>
      <c r="J14" s="96">
        <f>SUM(G14-F14)*D14</f>
        <v>1444.043321299639</v>
      </c>
      <c r="K14" s="96">
        <v>0</v>
      </c>
      <c r="L14" s="98">
        <f t="shared" ref="L14" si="20">SUM(I14:K14)</f>
        <v>2888.0866425992781</v>
      </c>
    </row>
    <row r="15" spans="1:12" s="99" customFormat="1">
      <c r="A15" s="94" t="s">
        <v>1077</v>
      </c>
      <c r="B15" s="95" t="s">
        <v>71</v>
      </c>
      <c r="C15" s="96" t="s">
        <v>18</v>
      </c>
      <c r="D15" s="136">
        <f t="shared" ref="D15" si="21">200000/E15</f>
        <v>204.08163265306123</v>
      </c>
      <c r="E15" s="97">
        <v>980</v>
      </c>
      <c r="F15" s="96">
        <v>972</v>
      </c>
      <c r="G15" s="96">
        <v>962</v>
      </c>
      <c r="H15" s="96">
        <v>952</v>
      </c>
      <c r="I15" s="98">
        <f t="shared" ref="I15" si="22">SUM(E15-F15)*D15</f>
        <v>1632.6530612244899</v>
      </c>
      <c r="J15" s="96">
        <f>SUM(F15-G15)*D15</f>
        <v>2040.8163265306123</v>
      </c>
      <c r="K15" s="96">
        <v>0</v>
      </c>
      <c r="L15" s="98">
        <f t="shared" ref="L15" si="23">SUM(I15:K15)</f>
        <v>3673.4693877551022</v>
      </c>
    </row>
    <row r="16" spans="1:12" s="99" customFormat="1">
      <c r="A16" s="94" t="s">
        <v>1077</v>
      </c>
      <c r="B16" s="95" t="s">
        <v>811</v>
      </c>
      <c r="C16" s="96" t="s">
        <v>18</v>
      </c>
      <c r="D16" s="136">
        <f t="shared" ref="D16" si="24">200000/E16</f>
        <v>195.1219512195122</v>
      </c>
      <c r="E16" s="97">
        <v>1025</v>
      </c>
      <c r="F16" s="96">
        <v>1015</v>
      </c>
      <c r="G16" s="96">
        <v>1005</v>
      </c>
      <c r="H16" s="96">
        <v>0</v>
      </c>
      <c r="I16" s="98">
        <f t="shared" ref="I16" si="25">SUM(E16-F16)*D16</f>
        <v>1951.219512195122</v>
      </c>
      <c r="J16" s="96">
        <f>SUM(F16-G16)*D16</f>
        <v>1951.219512195122</v>
      </c>
      <c r="K16" s="96">
        <v>0</v>
      </c>
      <c r="L16" s="98">
        <f t="shared" ref="L16" si="26">SUM(I16:K16)</f>
        <v>3902.439024390244</v>
      </c>
    </row>
    <row r="17" spans="1:12" s="99" customFormat="1">
      <c r="A17" s="94" t="s">
        <v>1077</v>
      </c>
      <c r="B17" s="95" t="s">
        <v>20</v>
      </c>
      <c r="C17" s="96" t="s">
        <v>18</v>
      </c>
      <c r="D17" s="136">
        <f t="shared" ref="D17" si="27">200000/E17</f>
        <v>371.05751391465679</v>
      </c>
      <c r="E17" s="97">
        <v>539</v>
      </c>
      <c r="F17" s="96">
        <v>535</v>
      </c>
      <c r="G17" s="96">
        <v>530</v>
      </c>
      <c r="H17" s="96">
        <v>0</v>
      </c>
      <c r="I17" s="98">
        <f t="shared" ref="I17" si="28">SUM(E17-F17)*D17</f>
        <v>1484.2300556586272</v>
      </c>
      <c r="J17" s="96">
        <f>SUM(F17-G17)*D17</f>
        <v>1855.2875695732839</v>
      </c>
      <c r="K17" s="96">
        <v>0</v>
      </c>
      <c r="L17" s="98">
        <f t="shared" ref="L17" si="29">SUM(I17:K17)</f>
        <v>3339.5176252319111</v>
      </c>
    </row>
    <row r="18" spans="1:12" s="99" customFormat="1">
      <c r="A18" s="94" t="s">
        <v>1076</v>
      </c>
      <c r="B18" s="95" t="s">
        <v>63</v>
      </c>
      <c r="C18" s="96" t="s">
        <v>14</v>
      </c>
      <c r="D18" s="136">
        <f t="shared" ref="D18" si="30">200000/E18</f>
        <v>157.35641227380015</v>
      </c>
      <c r="E18" s="97">
        <v>1271</v>
      </c>
      <c r="F18" s="96">
        <v>1280</v>
      </c>
      <c r="G18" s="96">
        <v>1290</v>
      </c>
      <c r="H18" s="96">
        <v>0</v>
      </c>
      <c r="I18" s="98">
        <f t="shared" ref="I18" si="31">SUM(F18-E18)*D18</f>
        <v>1416.2077104642012</v>
      </c>
      <c r="J18" s="96">
        <f>SUM(G18-F18)*D18</f>
        <v>1573.5641227380015</v>
      </c>
      <c r="K18" s="96">
        <v>0</v>
      </c>
      <c r="L18" s="98">
        <f t="shared" ref="L18" si="32">SUM(I18:K18)</f>
        <v>2989.7718332022027</v>
      </c>
    </row>
    <row r="19" spans="1:12" s="99" customFormat="1">
      <c r="A19" s="94" t="s">
        <v>1076</v>
      </c>
      <c r="B19" s="95" t="s">
        <v>924</v>
      </c>
      <c r="C19" s="96" t="s">
        <v>14</v>
      </c>
      <c r="D19" s="136">
        <f t="shared" ref="D19:D20" si="33">200000/E19</f>
        <v>176.67844522968198</v>
      </c>
      <c r="E19" s="97">
        <v>1132</v>
      </c>
      <c r="F19" s="96">
        <v>1142</v>
      </c>
      <c r="G19" s="96">
        <v>1152</v>
      </c>
      <c r="H19" s="96">
        <v>0</v>
      </c>
      <c r="I19" s="98">
        <f t="shared" ref="I19:I20" si="34">SUM(F19-E19)*D19</f>
        <v>1766.7844522968198</v>
      </c>
      <c r="J19" s="96">
        <f>SUM(G19-F19)*D19</f>
        <v>1766.7844522968198</v>
      </c>
      <c r="K19" s="96">
        <v>0</v>
      </c>
      <c r="L19" s="98">
        <f t="shared" ref="L19:L20" si="35">SUM(I19:K19)</f>
        <v>3533.5689045936397</v>
      </c>
    </row>
    <row r="20" spans="1:12" s="99" customFormat="1">
      <c r="A20" s="94" t="s">
        <v>1076</v>
      </c>
      <c r="B20" s="95" t="s">
        <v>63</v>
      </c>
      <c r="C20" s="96" t="s">
        <v>14</v>
      </c>
      <c r="D20" s="136">
        <f t="shared" si="33"/>
        <v>160.25641025641025</v>
      </c>
      <c r="E20" s="97">
        <v>1248</v>
      </c>
      <c r="F20" s="96">
        <v>1258</v>
      </c>
      <c r="G20" s="96">
        <v>1268</v>
      </c>
      <c r="H20" s="96">
        <v>0</v>
      </c>
      <c r="I20" s="98">
        <f t="shared" si="34"/>
        <v>1602.5641025641025</v>
      </c>
      <c r="J20" s="96">
        <f>SUM(G20-F20)*D20</f>
        <v>1602.5641025641025</v>
      </c>
      <c r="K20" s="96">
        <v>0</v>
      </c>
      <c r="L20" s="98">
        <f t="shared" si="35"/>
        <v>3205.1282051282051</v>
      </c>
    </row>
    <row r="21" spans="1:12" s="99" customFormat="1">
      <c r="A21" s="94" t="s">
        <v>1075</v>
      </c>
      <c r="B21" s="95" t="s">
        <v>73</v>
      </c>
      <c r="C21" s="96" t="s">
        <v>14</v>
      </c>
      <c r="D21" s="136">
        <f t="shared" ref="D21" si="36">200000/E21</f>
        <v>112.04481792717087</v>
      </c>
      <c r="E21" s="97">
        <v>1785</v>
      </c>
      <c r="F21" s="96">
        <v>1795</v>
      </c>
      <c r="G21" s="96">
        <v>1805</v>
      </c>
      <c r="H21" s="96">
        <v>1815</v>
      </c>
      <c r="I21" s="98">
        <f t="shared" ref="I21" si="37">SUM(F21-E21)*D21</f>
        <v>1120.4481792717088</v>
      </c>
      <c r="J21" s="96">
        <f>SUM(G21-F21)*D21</f>
        <v>1120.4481792717088</v>
      </c>
      <c r="K21" s="96">
        <f t="shared" ref="K21" si="38">SUM(H21-G21)*D21</f>
        <v>1120.4481792717088</v>
      </c>
      <c r="L21" s="98">
        <f t="shared" ref="L21" si="39">SUM(I21:K21)</f>
        <v>3361.3445378151264</v>
      </c>
    </row>
    <row r="22" spans="1:12" s="99" customFormat="1">
      <c r="A22" s="94" t="s">
        <v>1075</v>
      </c>
      <c r="B22" s="95" t="s">
        <v>931</v>
      </c>
      <c r="C22" s="96" t="s">
        <v>14</v>
      </c>
      <c r="D22" s="136">
        <f t="shared" ref="D22" si="40">200000/E22</f>
        <v>535.833891493637</v>
      </c>
      <c r="E22" s="97">
        <v>373.25</v>
      </c>
      <c r="F22" s="96">
        <v>376.35</v>
      </c>
      <c r="G22" s="96">
        <v>380</v>
      </c>
      <c r="H22" s="96">
        <v>0</v>
      </c>
      <c r="I22" s="98">
        <f t="shared" ref="I22" si="41">SUM(F22-E22)*D22</f>
        <v>1661.0850636302869</v>
      </c>
      <c r="J22" s="96">
        <f>SUM(G22-F22)*D22</f>
        <v>1955.7937039517628</v>
      </c>
      <c r="K22" s="96">
        <v>0</v>
      </c>
      <c r="L22" s="98">
        <f t="shared" ref="L22" si="42">SUM(I22:K22)</f>
        <v>3616.8787675820495</v>
      </c>
    </row>
    <row r="23" spans="1:12" s="99" customFormat="1">
      <c r="A23" s="94" t="s">
        <v>1075</v>
      </c>
      <c r="B23" s="95" t="s">
        <v>334</v>
      </c>
      <c r="C23" s="96" t="s">
        <v>14</v>
      </c>
      <c r="D23" s="136">
        <f t="shared" ref="D23" si="43">200000/E23</f>
        <v>766.28352490421457</v>
      </c>
      <c r="E23" s="97">
        <v>261</v>
      </c>
      <c r="F23" s="96">
        <v>263</v>
      </c>
      <c r="G23" s="96">
        <v>0</v>
      </c>
      <c r="H23" s="96">
        <v>0</v>
      </c>
      <c r="I23" s="98">
        <f t="shared" ref="I23" si="44">SUM(F23-E23)*D23</f>
        <v>1532.5670498084291</v>
      </c>
      <c r="J23" s="96">
        <v>0</v>
      </c>
      <c r="K23" s="96">
        <v>0</v>
      </c>
      <c r="L23" s="98">
        <f t="shared" ref="L23" si="45">SUM(I23:K23)</f>
        <v>1532.5670498084291</v>
      </c>
    </row>
    <row r="24" spans="1:12" s="99" customFormat="1">
      <c r="A24" s="94" t="s">
        <v>1075</v>
      </c>
      <c r="B24" s="95" t="s">
        <v>20</v>
      </c>
      <c r="C24" s="96" t="s">
        <v>18</v>
      </c>
      <c r="D24" s="136">
        <f t="shared" ref="D24" si="46">200000/E24</f>
        <v>337.83783783783781</v>
      </c>
      <c r="E24" s="97">
        <v>592</v>
      </c>
      <c r="F24" s="96">
        <v>588</v>
      </c>
      <c r="G24" s="96">
        <v>0</v>
      </c>
      <c r="H24" s="96">
        <v>0</v>
      </c>
      <c r="I24" s="98">
        <f t="shared" ref="I24" si="47">SUM(E24-F24)*D24</f>
        <v>1351.3513513513512</v>
      </c>
      <c r="J24" s="96">
        <v>0</v>
      </c>
      <c r="K24" s="96">
        <f t="shared" ref="K24" si="48">SUM(G24-H24)*D24</f>
        <v>0</v>
      </c>
      <c r="L24" s="98">
        <f t="shared" ref="L24" si="49">SUM(I24:K24)</f>
        <v>1351.3513513513512</v>
      </c>
    </row>
    <row r="25" spans="1:12" s="99" customFormat="1">
      <c r="A25" s="94" t="s">
        <v>1075</v>
      </c>
      <c r="B25" s="95" t="s">
        <v>268</v>
      </c>
      <c r="C25" s="96" t="s">
        <v>14</v>
      </c>
      <c r="D25" s="136">
        <f t="shared" ref="D25" si="50">200000/E25</f>
        <v>689.65517241379314</v>
      </c>
      <c r="E25" s="97">
        <v>290</v>
      </c>
      <c r="F25" s="96">
        <v>287</v>
      </c>
      <c r="G25" s="96">
        <v>0</v>
      </c>
      <c r="H25" s="96">
        <v>0</v>
      </c>
      <c r="I25" s="98">
        <f t="shared" ref="I25" si="51">SUM(F25-E25)*D25</f>
        <v>-2068.9655172413795</v>
      </c>
      <c r="J25" s="96">
        <v>0</v>
      </c>
      <c r="K25" s="96">
        <f t="shared" ref="K25" si="52">SUM(G25-H25)*D25</f>
        <v>0</v>
      </c>
      <c r="L25" s="98">
        <f t="shared" ref="L25" si="53">SUM(I25:K25)</f>
        <v>-2068.9655172413795</v>
      </c>
    </row>
    <row r="26" spans="1:12" s="99" customFormat="1">
      <c r="A26" s="94" t="s">
        <v>1074</v>
      </c>
      <c r="B26" s="95" t="s">
        <v>976</v>
      </c>
      <c r="C26" s="96" t="s">
        <v>18</v>
      </c>
      <c r="D26" s="136">
        <f t="shared" ref="D26" si="54">200000/E26</f>
        <v>981.35426889106964</v>
      </c>
      <c r="E26" s="97">
        <v>203.8</v>
      </c>
      <c r="F26" s="96">
        <v>202.5</v>
      </c>
      <c r="G26" s="96">
        <v>201</v>
      </c>
      <c r="H26" s="96">
        <v>199</v>
      </c>
      <c r="I26" s="98">
        <f t="shared" ref="I26" si="55">SUM(E26-F26)*D26</f>
        <v>1275.7605495584016</v>
      </c>
      <c r="J26" s="96">
        <f>SUM(F26-G26)*D26</f>
        <v>1472.0314033366044</v>
      </c>
      <c r="K26" s="96">
        <f t="shared" ref="K26" si="56">SUM(G26-H26)*D26</f>
        <v>1962.7085377821393</v>
      </c>
      <c r="L26" s="98">
        <f t="shared" ref="L26" si="57">SUM(I26:K26)</f>
        <v>4710.5004906771455</v>
      </c>
    </row>
    <row r="27" spans="1:12" s="99" customFormat="1">
      <c r="A27" s="94" t="s">
        <v>1074</v>
      </c>
      <c r="B27" s="95" t="s">
        <v>72</v>
      </c>
      <c r="C27" s="96" t="s">
        <v>18</v>
      </c>
      <c r="D27" s="136">
        <f t="shared" ref="D27" si="58">200000/E27</f>
        <v>2597.4025974025976</v>
      </c>
      <c r="E27" s="97">
        <v>77</v>
      </c>
      <c r="F27" s="96">
        <v>76.3</v>
      </c>
      <c r="G27" s="96">
        <v>75</v>
      </c>
      <c r="H27" s="96">
        <v>74</v>
      </c>
      <c r="I27" s="98">
        <f t="shared" ref="I27" si="59">SUM(E27-F27)*D27</f>
        <v>1818.1818181818257</v>
      </c>
      <c r="J27" s="96">
        <f>SUM(F27-G27)*D27</f>
        <v>3376.6233766233695</v>
      </c>
      <c r="K27" s="96">
        <f t="shared" ref="K27" si="60">SUM(G27-H27)*D27</f>
        <v>2597.4025974025976</v>
      </c>
      <c r="L27" s="98">
        <f t="shared" ref="L27" si="61">SUM(I27:K27)</f>
        <v>7792.2077922077933</v>
      </c>
    </row>
    <row r="28" spans="1:12" s="99" customFormat="1">
      <c r="A28" s="94" t="s">
        <v>1072</v>
      </c>
      <c r="B28" s="95" t="s">
        <v>696</v>
      </c>
      <c r="C28" s="96" t="s">
        <v>18</v>
      </c>
      <c r="D28" s="136">
        <f t="shared" ref="D28" si="62">200000/E28</f>
        <v>137.93103448275863</v>
      </c>
      <c r="E28" s="97">
        <v>1450</v>
      </c>
      <c r="F28" s="96">
        <v>1455</v>
      </c>
      <c r="G28" s="96">
        <v>0</v>
      </c>
      <c r="H28" s="96">
        <v>0</v>
      </c>
      <c r="I28" s="98">
        <f t="shared" ref="I28" si="63">SUM(E28-F28)*D28</f>
        <v>-689.65517241379314</v>
      </c>
      <c r="J28" s="96">
        <v>0</v>
      </c>
      <c r="K28" s="96">
        <f t="shared" ref="K28" si="64">SUM(H28-G28)*D28</f>
        <v>0</v>
      </c>
      <c r="L28" s="98">
        <f t="shared" ref="L28" si="65">SUM(I28:K28)</f>
        <v>-689.65517241379314</v>
      </c>
    </row>
    <row r="29" spans="1:12" s="99" customFormat="1">
      <c r="A29" s="94" t="s">
        <v>1072</v>
      </c>
      <c r="B29" s="95" t="s">
        <v>1073</v>
      </c>
      <c r="C29" s="96" t="s">
        <v>14</v>
      </c>
      <c r="D29" s="136">
        <f t="shared" ref="D29:D30" si="66">200000/E29</f>
        <v>268.45637583892619</v>
      </c>
      <c r="E29" s="97">
        <v>745</v>
      </c>
      <c r="F29" s="96">
        <v>735</v>
      </c>
      <c r="G29" s="96">
        <v>0</v>
      </c>
      <c r="H29" s="96">
        <v>0</v>
      </c>
      <c r="I29" s="98">
        <f t="shared" ref="I29" si="67">SUM(F29-E29)*D29</f>
        <v>-2684.5637583892621</v>
      </c>
      <c r="J29" s="96">
        <v>0</v>
      </c>
      <c r="K29" s="96">
        <f t="shared" ref="K29" si="68">SUM(H29-G29)*D29</f>
        <v>0</v>
      </c>
      <c r="L29" s="98">
        <f t="shared" ref="L29" si="69">SUM(I29:K29)</f>
        <v>-2684.5637583892621</v>
      </c>
    </row>
    <row r="30" spans="1:12" s="99" customFormat="1">
      <c r="A30" s="94" t="s">
        <v>1071</v>
      </c>
      <c r="B30" s="95" t="s">
        <v>330</v>
      </c>
      <c r="C30" s="96" t="s">
        <v>14</v>
      </c>
      <c r="D30" s="136">
        <f t="shared" si="66"/>
        <v>2197.802197802198</v>
      </c>
      <c r="E30" s="97">
        <v>91</v>
      </c>
      <c r="F30" s="96">
        <v>92</v>
      </c>
      <c r="G30" s="96">
        <v>93</v>
      </c>
      <c r="H30" s="96">
        <v>94</v>
      </c>
      <c r="I30" s="98">
        <f t="shared" ref="I30" si="70">SUM(F30-E30)*D30</f>
        <v>2197.802197802198</v>
      </c>
      <c r="J30" s="96">
        <f>SUM(G30-F30)*D30</f>
        <v>2197.802197802198</v>
      </c>
      <c r="K30" s="96">
        <f t="shared" ref="K30" si="71">SUM(H30-G30)*D30</f>
        <v>2197.802197802198</v>
      </c>
      <c r="L30" s="98">
        <f t="shared" ref="L30" si="72">SUM(I30:K30)</f>
        <v>6593.4065934065939</v>
      </c>
    </row>
    <row r="31" spans="1:12" s="99" customFormat="1">
      <c r="A31" s="94" t="s">
        <v>1071</v>
      </c>
      <c r="B31" s="95" t="s">
        <v>92</v>
      </c>
      <c r="C31" s="96" t="s">
        <v>18</v>
      </c>
      <c r="D31" s="136">
        <f t="shared" ref="D31" si="73">200000/E31</f>
        <v>961.53846153846155</v>
      </c>
      <c r="E31" s="97">
        <v>208</v>
      </c>
      <c r="F31" s="96">
        <v>206</v>
      </c>
      <c r="G31" s="96">
        <v>204</v>
      </c>
      <c r="H31" s="96">
        <v>200</v>
      </c>
      <c r="I31" s="98">
        <f t="shared" ref="I31" si="74">SUM(E31-F31)*D31</f>
        <v>1923.0769230769231</v>
      </c>
      <c r="J31" s="96">
        <f>SUM(F31-G31)*D31</f>
        <v>1923.0769230769231</v>
      </c>
      <c r="K31" s="96">
        <f t="shared" ref="K31" si="75">SUM(G31-H31)*D31</f>
        <v>3846.1538461538462</v>
      </c>
      <c r="L31" s="98">
        <f t="shared" ref="L31" si="76">SUM(I31:K31)</f>
        <v>7692.3076923076924</v>
      </c>
    </row>
    <row r="32" spans="1:12" s="99" customFormat="1">
      <c r="A32" s="94" t="s">
        <v>1070</v>
      </c>
      <c r="B32" s="95" t="s">
        <v>243</v>
      </c>
      <c r="C32" s="96" t="s">
        <v>14</v>
      </c>
      <c r="D32" s="136">
        <f t="shared" ref="D32" si="77">200000/E32</f>
        <v>134.2281879194631</v>
      </c>
      <c r="E32" s="97">
        <v>1490</v>
      </c>
      <c r="F32" s="96">
        <v>1475</v>
      </c>
      <c r="G32" s="96">
        <v>0</v>
      </c>
      <c r="H32" s="96">
        <v>0</v>
      </c>
      <c r="I32" s="98">
        <f>SUM(F32-E32)*D32</f>
        <v>-2013.4228187919464</v>
      </c>
      <c r="J32" s="96">
        <v>0</v>
      </c>
      <c r="K32" s="96">
        <v>0</v>
      </c>
      <c r="L32" s="98">
        <f t="shared" ref="L32" si="78">SUM(I32:K32)</f>
        <v>-2013.4228187919464</v>
      </c>
    </row>
    <row r="33" spans="1:12" s="99" customFormat="1">
      <c r="A33" s="94" t="s">
        <v>1070</v>
      </c>
      <c r="B33" s="95" t="s">
        <v>73</v>
      </c>
      <c r="C33" s="96" t="s">
        <v>14</v>
      </c>
      <c r="D33" s="136">
        <f t="shared" ref="D33" si="79">200000/E33</f>
        <v>101.78117048346056</v>
      </c>
      <c r="E33" s="97">
        <v>1965</v>
      </c>
      <c r="F33" s="96">
        <v>1953</v>
      </c>
      <c r="G33" s="96">
        <v>0</v>
      </c>
      <c r="H33" s="96">
        <v>0</v>
      </c>
      <c r="I33" s="98">
        <f>SUM(F33-E33)*D33</f>
        <v>-1221.3740458015268</v>
      </c>
      <c r="J33" s="96">
        <v>0</v>
      </c>
      <c r="K33" s="96">
        <v>0</v>
      </c>
      <c r="L33" s="98">
        <f t="shared" ref="L33" si="80">SUM(I33:K33)</f>
        <v>-1221.3740458015268</v>
      </c>
    </row>
    <row r="34" spans="1:12" s="99" customFormat="1">
      <c r="A34" s="94" t="s">
        <v>1070</v>
      </c>
      <c r="B34" s="95" t="s">
        <v>92</v>
      </c>
      <c r="C34" s="96" t="s">
        <v>14</v>
      </c>
      <c r="D34" s="136">
        <f t="shared" ref="D34" si="81">200000/E34</f>
        <v>890.86859688195989</v>
      </c>
      <c r="E34" s="97">
        <v>224.5</v>
      </c>
      <c r="F34" s="96">
        <v>226.5</v>
      </c>
      <c r="G34" s="96">
        <v>0</v>
      </c>
      <c r="H34" s="96">
        <v>0</v>
      </c>
      <c r="I34" s="98">
        <f>SUM(F34-E34)*D34</f>
        <v>1781.7371937639198</v>
      </c>
      <c r="J34" s="96">
        <v>0</v>
      </c>
      <c r="K34" s="96">
        <v>0</v>
      </c>
      <c r="L34" s="98">
        <f t="shared" ref="L34" si="82">SUM(I34:K34)</f>
        <v>1781.7371937639198</v>
      </c>
    </row>
    <row r="35" spans="1:12" s="99" customFormat="1">
      <c r="A35" s="94" t="s">
        <v>1070</v>
      </c>
      <c r="B35" s="95" t="s">
        <v>692</v>
      </c>
      <c r="C35" s="96" t="s">
        <v>14</v>
      </c>
      <c r="D35" s="136">
        <f t="shared" ref="D35" si="83">200000/E35</f>
        <v>524.24639580602889</v>
      </c>
      <c r="E35" s="97">
        <v>381.5</v>
      </c>
      <c r="F35" s="96">
        <v>381.5</v>
      </c>
      <c r="G35" s="96">
        <v>0</v>
      </c>
      <c r="H35" s="96">
        <v>0</v>
      </c>
      <c r="I35" s="98">
        <f>SUM(F35-E35)*D35</f>
        <v>0</v>
      </c>
      <c r="J35" s="96">
        <v>0</v>
      </c>
      <c r="K35" s="96">
        <v>0</v>
      </c>
      <c r="L35" s="98">
        <f t="shared" ref="L35" si="84">SUM(I35:K35)</f>
        <v>0</v>
      </c>
    </row>
    <row r="36" spans="1:12" s="99" customFormat="1">
      <c r="A36" s="94" t="s">
        <v>1069</v>
      </c>
      <c r="B36" s="95" t="s">
        <v>29</v>
      </c>
      <c r="C36" s="96" t="s">
        <v>18</v>
      </c>
      <c r="D36" s="136">
        <f t="shared" ref="D36" si="85">200000/E36</f>
        <v>202.02020202020202</v>
      </c>
      <c r="E36" s="97">
        <v>990</v>
      </c>
      <c r="F36" s="96">
        <v>985</v>
      </c>
      <c r="G36" s="96">
        <v>0</v>
      </c>
      <c r="H36" s="96">
        <v>0</v>
      </c>
      <c r="I36" s="98">
        <f t="shared" ref="I36" si="86">SUM(E36-F36)*D36</f>
        <v>1010.1010101010102</v>
      </c>
      <c r="J36" s="96">
        <v>0</v>
      </c>
      <c r="K36" s="96">
        <f t="shared" ref="K36" si="87">SUM(G36-H36)*D36</f>
        <v>0</v>
      </c>
      <c r="L36" s="98">
        <f t="shared" ref="L36" si="88">SUM(I36:K36)</f>
        <v>1010.1010101010102</v>
      </c>
    </row>
    <row r="37" spans="1:12" s="99" customFormat="1">
      <c r="A37" s="94" t="s">
        <v>1068</v>
      </c>
      <c r="B37" s="95" t="s">
        <v>936</v>
      </c>
      <c r="C37" s="96" t="s">
        <v>14</v>
      </c>
      <c r="D37" s="136">
        <f t="shared" ref="D37" si="89">200000/E37</f>
        <v>68.027210884353735</v>
      </c>
      <c r="E37" s="97">
        <v>2940</v>
      </c>
      <c r="F37" s="96">
        <v>2960</v>
      </c>
      <c r="G37" s="96">
        <v>0</v>
      </c>
      <c r="H37" s="96">
        <v>0</v>
      </c>
      <c r="I37" s="98">
        <f t="shared" ref="I37" si="90">SUM(F37-E37)*D37</f>
        <v>1360.5442176870747</v>
      </c>
      <c r="J37" s="96">
        <v>0</v>
      </c>
      <c r="K37" s="96">
        <f t="shared" ref="K37" si="91">SUM(G37-H37)*D37</f>
        <v>0</v>
      </c>
      <c r="L37" s="98">
        <f t="shared" ref="L37" si="92">SUM(I37:K37)</f>
        <v>1360.5442176870747</v>
      </c>
    </row>
    <row r="38" spans="1:12" s="99" customFormat="1">
      <c r="A38" s="94" t="s">
        <v>1068</v>
      </c>
      <c r="B38" s="95" t="s">
        <v>20</v>
      </c>
      <c r="C38" s="96" t="s">
        <v>14</v>
      </c>
      <c r="D38" s="136">
        <f t="shared" ref="D38" si="93">200000/E38</f>
        <v>206.18556701030928</v>
      </c>
      <c r="E38" s="97">
        <v>970</v>
      </c>
      <c r="F38" s="96">
        <v>970</v>
      </c>
      <c r="G38" s="96">
        <v>0</v>
      </c>
      <c r="H38" s="96">
        <v>0</v>
      </c>
      <c r="I38" s="98">
        <f t="shared" ref="I38" si="94">SUM(E38-F38)*D38</f>
        <v>0</v>
      </c>
      <c r="J38" s="96">
        <v>0</v>
      </c>
      <c r="K38" s="96">
        <f t="shared" ref="K38" si="95">SUM(G38-H38)*D38</f>
        <v>0</v>
      </c>
      <c r="L38" s="98">
        <f t="shared" ref="L38" si="96">SUM(I38:K38)</f>
        <v>0</v>
      </c>
    </row>
    <row r="39" spans="1:12" s="99" customFormat="1">
      <c r="A39" s="94" t="s">
        <v>1068</v>
      </c>
      <c r="B39" s="95" t="s">
        <v>928</v>
      </c>
      <c r="C39" s="96" t="s">
        <v>18</v>
      </c>
      <c r="D39" s="136">
        <f t="shared" ref="D39" si="97">200000/E39</f>
        <v>228.70211549456832</v>
      </c>
      <c r="E39" s="97">
        <v>874.5</v>
      </c>
      <c r="F39" s="96">
        <v>885</v>
      </c>
      <c r="G39" s="96">
        <v>0</v>
      </c>
      <c r="H39" s="96">
        <v>0</v>
      </c>
      <c r="I39" s="98">
        <f t="shared" ref="I39" si="98">SUM(E39-F39)*D39</f>
        <v>-2401.3722126929674</v>
      </c>
      <c r="J39" s="96">
        <v>0</v>
      </c>
      <c r="K39" s="96">
        <f t="shared" ref="K39" si="99">SUM(G39-H39)*D39</f>
        <v>0</v>
      </c>
      <c r="L39" s="98">
        <f t="shared" ref="L39" si="100">SUM(I39:K39)</f>
        <v>-2401.3722126929674</v>
      </c>
    </row>
    <row r="40" spans="1:12" s="99" customFormat="1">
      <c r="A40" s="94" t="s">
        <v>1066</v>
      </c>
      <c r="B40" s="95" t="s">
        <v>1067</v>
      </c>
      <c r="C40" s="96" t="s">
        <v>18</v>
      </c>
      <c r="D40" s="136">
        <f t="shared" ref="D40" si="101">200000/E40</f>
        <v>305.3435114503817</v>
      </c>
      <c r="E40" s="97">
        <v>655</v>
      </c>
      <c r="F40" s="96">
        <v>651</v>
      </c>
      <c r="G40" s="96">
        <v>645</v>
      </c>
      <c r="H40" s="96">
        <v>640</v>
      </c>
      <c r="I40" s="98">
        <f t="shared" ref="I40" si="102">SUM(E40-F40)*D40</f>
        <v>1221.3740458015268</v>
      </c>
      <c r="J40" s="96">
        <f>SUM(F40-G40)*D40</f>
        <v>1832.0610687022902</v>
      </c>
      <c r="K40" s="96">
        <f t="shared" ref="K40" si="103">SUM(G40-H40)*D40</f>
        <v>1526.7175572519086</v>
      </c>
      <c r="L40" s="98">
        <f t="shared" ref="L40" si="104">SUM(I40:K40)</f>
        <v>4580.1526717557263</v>
      </c>
    </row>
    <row r="41" spans="1:12" s="99" customFormat="1">
      <c r="A41" s="94" t="s">
        <v>1066</v>
      </c>
      <c r="B41" s="95" t="s">
        <v>931</v>
      </c>
      <c r="C41" s="96" t="s">
        <v>18</v>
      </c>
      <c r="D41" s="136">
        <f t="shared" ref="D41" si="105">200000/E41</f>
        <v>505.05050505050502</v>
      </c>
      <c r="E41" s="97">
        <v>396</v>
      </c>
      <c r="F41" s="96">
        <v>393</v>
      </c>
      <c r="G41" s="96">
        <v>390</v>
      </c>
      <c r="H41" s="96">
        <v>388</v>
      </c>
      <c r="I41" s="98">
        <f t="shared" ref="I41" si="106">SUM(E41-F41)*D41</f>
        <v>1515.151515151515</v>
      </c>
      <c r="J41" s="96">
        <f>SUM(F41-G41)*D41</f>
        <v>1515.151515151515</v>
      </c>
      <c r="K41" s="96">
        <f t="shared" ref="K41" si="107">SUM(G41-H41)*D41</f>
        <v>1010.10101010101</v>
      </c>
      <c r="L41" s="98">
        <f t="shared" ref="L41" si="108">SUM(I41:K41)</f>
        <v>4040.4040404040402</v>
      </c>
    </row>
    <row r="42" spans="1:12" s="99" customFormat="1">
      <c r="A42" s="94" t="s">
        <v>1066</v>
      </c>
      <c r="B42" s="95" t="s">
        <v>63</v>
      </c>
      <c r="C42" s="96" t="s">
        <v>18</v>
      </c>
      <c r="D42" s="136">
        <f t="shared" ref="D42" si="109">200000/E42</f>
        <v>123.60939431396787</v>
      </c>
      <c r="E42" s="97">
        <v>1618</v>
      </c>
      <c r="F42" s="96">
        <v>1606</v>
      </c>
      <c r="G42" s="96">
        <v>0</v>
      </c>
      <c r="H42" s="96">
        <v>0</v>
      </c>
      <c r="I42" s="98">
        <f t="shared" ref="I42" si="110">SUM(E42-F42)*D42</f>
        <v>1483.3127317676144</v>
      </c>
      <c r="J42" s="96">
        <v>0</v>
      </c>
      <c r="K42" s="96">
        <f t="shared" ref="K42" si="111">SUM(G42-H42)*D42</f>
        <v>0</v>
      </c>
      <c r="L42" s="98">
        <f t="shared" ref="L42" si="112">SUM(I42:K42)</f>
        <v>1483.3127317676144</v>
      </c>
    </row>
    <row r="43" spans="1:12" s="99" customFormat="1">
      <c r="A43" s="94" t="s">
        <v>1065</v>
      </c>
      <c r="B43" s="95" t="s">
        <v>751</v>
      </c>
      <c r="C43" s="96" t="s">
        <v>14</v>
      </c>
      <c r="D43" s="136">
        <f t="shared" ref="D43" si="113">200000/E43</f>
        <v>200</v>
      </c>
      <c r="E43" s="97">
        <v>1000</v>
      </c>
      <c r="F43" s="96">
        <v>985</v>
      </c>
      <c r="G43" s="96">
        <v>0</v>
      </c>
      <c r="H43" s="96">
        <v>0</v>
      </c>
      <c r="I43" s="98">
        <f t="shared" ref="I43" si="114">SUM(F43-E43)*D43</f>
        <v>-3000</v>
      </c>
      <c r="J43" s="96">
        <v>0</v>
      </c>
      <c r="K43" s="96">
        <f t="shared" ref="K43:K49" si="115">SUM(G43-H43)*D43</f>
        <v>0</v>
      </c>
      <c r="L43" s="98">
        <f t="shared" ref="L43" si="116">SUM(I43:K43)</f>
        <v>-3000</v>
      </c>
    </row>
    <row r="44" spans="1:12" s="99" customFormat="1">
      <c r="A44" s="94" t="s">
        <v>1065</v>
      </c>
      <c r="B44" s="95" t="s">
        <v>257</v>
      </c>
      <c r="C44" s="96" t="s">
        <v>14</v>
      </c>
      <c r="D44" s="136">
        <f t="shared" ref="D44" si="117">200000/E44</f>
        <v>200</v>
      </c>
      <c r="E44" s="97">
        <v>1000</v>
      </c>
      <c r="F44" s="96">
        <v>1006</v>
      </c>
      <c r="G44" s="96">
        <v>0</v>
      </c>
      <c r="H44" s="96">
        <v>0</v>
      </c>
      <c r="I44" s="98">
        <f t="shared" ref="I44" si="118">SUM(F44-E44)*D44</f>
        <v>1200</v>
      </c>
      <c r="J44" s="96">
        <v>0</v>
      </c>
      <c r="K44" s="96">
        <f t="shared" si="115"/>
        <v>0</v>
      </c>
      <c r="L44" s="98">
        <f t="shared" ref="L44" si="119">SUM(I44:K44)</f>
        <v>1200</v>
      </c>
    </row>
    <row r="45" spans="1:12" s="99" customFormat="1">
      <c r="A45" s="94" t="s">
        <v>1064</v>
      </c>
      <c r="B45" s="95" t="s">
        <v>330</v>
      </c>
      <c r="C45" s="96" t="s">
        <v>14</v>
      </c>
      <c r="D45" s="136">
        <f t="shared" ref="D45" si="120">200000/E45</f>
        <v>2173.913043478261</v>
      </c>
      <c r="E45" s="97">
        <v>92</v>
      </c>
      <c r="F45" s="96">
        <v>93</v>
      </c>
      <c r="G45" s="96">
        <v>94</v>
      </c>
      <c r="H45" s="96">
        <v>95</v>
      </c>
      <c r="I45" s="98">
        <f t="shared" ref="I45:I47" si="121">SUM(F45-E45)*D45</f>
        <v>2173.913043478261</v>
      </c>
      <c r="J45" s="96">
        <f>SUM(G45-F45)*D45</f>
        <v>2173.913043478261</v>
      </c>
      <c r="K45" s="96">
        <f>SUM(H45-G45)*D45</f>
        <v>2173.913043478261</v>
      </c>
      <c r="L45" s="98">
        <f t="shared" ref="L45" si="122">SUM(I45:K45)</f>
        <v>6521.739130434783</v>
      </c>
    </row>
    <row r="46" spans="1:12" s="99" customFormat="1">
      <c r="A46" s="94" t="s">
        <v>1064</v>
      </c>
      <c r="B46" s="95" t="s">
        <v>745</v>
      </c>
      <c r="C46" s="96" t="s">
        <v>18</v>
      </c>
      <c r="D46" s="136">
        <f t="shared" ref="D46" si="123">200000/E46</f>
        <v>377.89324515824279</v>
      </c>
      <c r="E46" s="97">
        <v>529.25</v>
      </c>
      <c r="F46" s="96">
        <v>529.25</v>
      </c>
      <c r="G46" s="96">
        <v>0</v>
      </c>
      <c r="H46" s="96">
        <v>0</v>
      </c>
      <c r="I46" s="98">
        <f t="shared" ref="I46" si="124">SUM(E46-F46)*D46</f>
        <v>0</v>
      </c>
      <c r="J46" s="96">
        <v>0</v>
      </c>
      <c r="K46" s="96">
        <f t="shared" si="115"/>
        <v>0</v>
      </c>
      <c r="L46" s="98">
        <f t="shared" ref="L46" si="125">SUM(I46:K46)</f>
        <v>0</v>
      </c>
    </row>
    <row r="47" spans="1:12" s="99" customFormat="1">
      <c r="A47" s="94" t="s">
        <v>1064</v>
      </c>
      <c r="B47" s="95" t="s">
        <v>52</v>
      </c>
      <c r="C47" s="96" t="s">
        <v>14</v>
      </c>
      <c r="D47" s="136">
        <f t="shared" ref="D47" si="126">200000/E47</f>
        <v>163.26530612244898</v>
      </c>
      <c r="E47" s="97">
        <v>1225</v>
      </c>
      <c r="F47" s="96">
        <v>1215</v>
      </c>
      <c r="G47" s="96">
        <v>0</v>
      </c>
      <c r="H47" s="96">
        <v>0</v>
      </c>
      <c r="I47" s="98">
        <f t="shared" si="121"/>
        <v>-1632.6530612244896</v>
      </c>
      <c r="J47" s="96">
        <v>0</v>
      </c>
      <c r="K47" s="96">
        <f t="shared" si="115"/>
        <v>0</v>
      </c>
      <c r="L47" s="98">
        <f t="shared" ref="L47" si="127">SUM(I47:K47)</f>
        <v>-1632.6530612244896</v>
      </c>
    </row>
    <row r="48" spans="1:12" s="99" customFormat="1">
      <c r="A48" s="94" t="s">
        <v>1063</v>
      </c>
      <c r="B48" s="95" t="s">
        <v>26</v>
      </c>
      <c r="C48" s="96" t="s">
        <v>18</v>
      </c>
      <c r="D48" s="136">
        <f t="shared" ref="D48" si="128">200000/E48</f>
        <v>716.84587813620067</v>
      </c>
      <c r="E48" s="97">
        <v>279</v>
      </c>
      <c r="F48" s="96">
        <v>277</v>
      </c>
      <c r="G48" s="96">
        <v>275</v>
      </c>
      <c r="H48" s="96">
        <v>272</v>
      </c>
      <c r="I48" s="98">
        <f t="shared" ref="I48" si="129">SUM(E48-F48)*D48</f>
        <v>1433.6917562724013</v>
      </c>
      <c r="J48" s="96">
        <f>SUM(F48-G48)*D48</f>
        <v>1433.6917562724013</v>
      </c>
      <c r="K48" s="96">
        <f t="shared" si="115"/>
        <v>2150.5376344086021</v>
      </c>
      <c r="L48" s="98">
        <f t="shared" ref="L48" si="130">SUM(I48:K48)</f>
        <v>5017.9211469534048</v>
      </c>
    </row>
    <row r="49" spans="1:12" s="99" customFormat="1">
      <c r="A49" s="94" t="s">
        <v>1063</v>
      </c>
      <c r="B49" s="95" t="s">
        <v>74</v>
      </c>
      <c r="C49" s="96" t="s">
        <v>18</v>
      </c>
      <c r="D49" s="136">
        <f t="shared" ref="D49" si="131">200000/E49</f>
        <v>121.21212121212122</v>
      </c>
      <c r="E49" s="97">
        <v>1650</v>
      </c>
      <c r="F49" s="96">
        <v>1640</v>
      </c>
      <c r="G49" s="96">
        <v>1630</v>
      </c>
      <c r="H49" s="96">
        <v>1620</v>
      </c>
      <c r="I49" s="98">
        <f t="shared" ref="I49" si="132">SUM(E49-F49)*D49</f>
        <v>1212.1212121212122</v>
      </c>
      <c r="J49" s="96">
        <f>SUM(F49-G49)*D49</f>
        <v>1212.1212121212122</v>
      </c>
      <c r="K49" s="96">
        <f t="shared" si="115"/>
        <v>1212.1212121212122</v>
      </c>
      <c r="L49" s="98">
        <f t="shared" ref="L49" si="133">SUM(I49:K49)</f>
        <v>3636.3636363636369</v>
      </c>
    </row>
    <row r="50" spans="1:12" s="99" customFormat="1">
      <c r="A50" s="94" t="s">
        <v>1063</v>
      </c>
      <c r="B50" s="95" t="s">
        <v>41</v>
      </c>
      <c r="C50" s="96" t="s">
        <v>18</v>
      </c>
      <c r="D50" s="136">
        <f t="shared" ref="D50" si="134">200000/E50</f>
        <v>518.13471502590676</v>
      </c>
      <c r="E50" s="97">
        <v>386</v>
      </c>
      <c r="F50" s="96">
        <v>383</v>
      </c>
      <c r="G50" s="96">
        <v>380</v>
      </c>
      <c r="H50" s="96">
        <v>0</v>
      </c>
      <c r="I50" s="98">
        <f t="shared" ref="I50" si="135">SUM(E50-F50)*D50</f>
        <v>1554.4041450777204</v>
      </c>
      <c r="J50" s="96">
        <f>SUM(F50-G50)*D50</f>
        <v>1554.4041450777204</v>
      </c>
      <c r="K50" s="96">
        <v>0</v>
      </c>
      <c r="L50" s="98">
        <f t="shared" ref="L50" si="136">SUM(I50:K50)</f>
        <v>3108.8082901554408</v>
      </c>
    </row>
    <row r="51" spans="1:12" s="99" customFormat="1">
      <c r="A51" s="94" t="s">
        <v>1063</v>
      </c>
      <c r="B51" s="95" t="s">
        <v>85</v>
      </c>
      <c r="C51" s="96" t="s">
        <v>18</v>
      </c>
      <c r="D51" s="136">
        <f t="shared" ref="D51" si="137">200000/E51</f>
        <v>1290.3225806451612</v>
      </c>
      <c r="E51" s="97">
        <v>155</v>
      </c>
      <c r="F51" s="96">
        <v>155</v>
      </c>
      <c r="G51" s="96">
        <v>0</v>
      </c>
      <c r="H51" s="96">
        <v>0</v>
      </c>
      <c r="I51" s="98">
        <f t="shared" ref="I51" si="138">SUM(E51-F51)*D51</f>
        <v>0</v>
      </c>
      <c r="J51" s="96">
        <v>0</v>
      </c>
      <c r="K51" s="96">
        <v>0</v>
      </c>
      <c r="L51" s="98">
        <f t="shared" ref="L51" si="139">SUM(I51:K51)</f>
        <v>0</v>
      </c>
    </row>
    <row r="52" spans="1:12" s="99" customFormat="1">
      <c r="A52" s="94" t="s">
        <v>1063</v>
      </c>
      <c r="B52" s="95" t="s">
        <v>953</v>
      </c>
      <c r="C52" s="96" t="s">
        <v>14</v>
      </c>
      <c r="D52" s="136">
        <f t="shared" ref="D52" si="140">200000/E52</f>
        <v>327.86885245901641</v>
      </c>
      <c r="E52" s="97">
        <v>610</v>
      </c>
      <c r="F52" s="96">
        <v>604</v>
      </c>
      <c r="G52" s="96">
        <v>0</v>
      </c>
      <c r="H52" s="96">
        <v>0</v>
      </c>
      <c r="I52" s="98">
        <f t="shared" ref="I52:I54" si="141">SUM(F52-E52)*D52</f>
        <v>-1967.2131147540986</v>
      </c>
      <c r="J52" s="96">
        <v>0</v>
      </c>
      <c r="K52" s="96">
        <v>0</v>
      </c>
      <c r="L52" s="98">
        <f t="shared" ref="L52" si="142">SUM(I52:K52)</f>
        <v>-1967.2131147540986</v>
      </c>
    </row>
    <row r="53" spans="1:12" s="99" customFormat="1">
      <c r="A53" s="94" t="s">
        <v>1062</v>
      </c>
      <c r="B53" s="95" t="s">
        <v>987</v>
      </c>
      <c r="C53" s="96" t="s">
        <v>14</v>
      </c>
      <c r="D53" s="136">
        <f t="shared" ref="D53:D54" si="143">200000/E53</f>
        <v>803.21285140562247</v>
      </c>
      <c r="E53" s="97">
        <v>249</v>
      </c>
      <c r="F53" s="96">
        <v>251</v>
      </c>
      <c r="G53" s="96">
        <v>254</v>
      </c>
      <c r="H53" s="96">
        <v>0</v>
      </c>
      <c r="I53" s="98">
        <f t="shared" si="141"/>
        <v>1606.4257028112449</v>
      </c>
      <c r="J53" s="96">
        <v>0</v>
      </c>
      <c r="K53" s="96">
        <v>0</v>
      </c>
      <c r="L53" s="98">
        <f t="shared" ref="L53:L54" si="144">SUM(I53:K53)</f>
        <v>1606.4257028112449</v>
      </c>
    </row>
    <row r="54" spans="1:12" s="99" customFormat="1">
      <c r="A54" s="94" t="s">
        <v>1062</v>
      </c>
      <c r="B54" s="95" t="s">
        <v>919</v>
      </c>
      <c r="C54" s="96" t="s">
        <v>14</v>
      </c>
      <c r="D54" s="136">
        <f t="shared" si="143"/>
        <v>139.86013986013987</v>
      </c>
      <c r="E54" s="97">
        <v>1430</v>
      </c>
      <c r="F54" s="96">
        <v>1415</v>
      </c>
      <c r="G54" s="96">
        <v>254</v>
      </c>
      <c r="H54" s="96">
        <v>0</v>
      </c>
      <c r="I54" s="98">
        <f t="shared" si="141"/>
        <v>-2097.9020979020979</v>
      </c>
      <c r="J54" s="96">
        <v>0</v>
      </c>
      <c r="K54" s="96">
        <v>0</v>
      </c>
      <c r="L54" s="98">
        <f t="shared" si="144"/>
        <v>-2097.9020979020979</v>
      </c>
    </row>
    <row r="55" spans="1:12" s="99" customFormat="1">
      <c r="A55" s="94" t="s">
        <v>1062</v>
      </c>
      <c r="B55" s="95" t="s">
        <v>498</v>
      </c>
      <c r="C55" s="96" t="s">
        <v>18</v>
      </c>
      <c r="D55" s="136">
        <f t="shared" ref="D55" si="145">200000/E55</f>
        <v>286.53295128939828</v>
      </c>
      <c r="E55" s="97">
        <v>698</v>
      </c>
      <c r="F55" s="96">
        <v>698</v>
      </c>
      <c r="G55" s="96">
        <v>254</v>
      </c>
      <c r="H55" s="96">
        <v>0</v>
      </c>
      <c r="I55" s="98">
        <f t="shared" ref="I55" si="146">SUM(F55-E55)*D55</f>
        <v>0</v>
      </c>
      <c r="J55" s="96">
        <v>0</v>
      </c>
      <c r="K55" s="96">
        <v>0</v>
      </c>
      <c r="L55" s="98">
        <f t="shared" ref="L55" si="147">SUM(I55:K55)</f>
        <v>0</v>
      </c>
    </row>
    <row r="56" spans="1:12" s="99" customFormat="1">
      <c r="A56" s="94" t="s">
        <v>1059</v>
      </c>
      <c r="B56" s="95" t="s">
        <v>919</v>
      </c>
      <c r="C56" s="96" t="s">
        <v>14</v>
      </c>
      <c r="D56" s="136">
        <f t="shared" ref="D56" si="148">200000/E56</f>
        <v>142.85714285714286</v>
      </c>
      <c r="E56" s="97">
        <v>1400</v>
      </c>
      <c r="F56" s="96">
        <v>1412</v>
      </c>
      <c r="G56" s="96">
        <v>1425</v>
      </c>
      <c r="H56" s="96">
        <v>1435</v>
      </c>
      <c r="I56" s="98">
        <f t="shared" ref="I56" si="149">SUM(F56-E56)*D56</f>
        <v>1714.2857142857142</v>
      </c>
      <c r="J56" s="96">
        <f>SUM(G56-F56)*D56</f>
        <v>1857.1428571428571</v>
      </c>
      <c r="K56" s="96">
        <f t="shared" ref="K56" si="150">SUM(H56-G56)*D56</f>
        <v>1428.5714285714287</v>
      </c>
      <c r="L56" s="98">
        <f t="shared" ref="L56" si="151">SUM(I56:K56)</f>
        <v>5000</v>
      </c>
    </row>
    <row r="57" spans="1:12" s="99" customFormat="1">
      <c r="A57" s="94" t="s">
        <v>1059</v>
      </c>
      <c r="B57" s="95" t="s">
        <v>826</v>
      </c>
      <c r="C57" s="96" t="s">
        <v>14</v>
      </c>
      <c r="D57" s="136">
        <f t="shared" ref="D57" si="152">200000/E57</f>
        <v>336.55868742111903</v>
      </c>
      <c r="E57" s="97">
        <v>594.25</v>
      </c>
      <c r="F57" s="96">
        <v>599</v>
      </c>
      <c r="G57" s="96">
        <v>604</v>
      </c>
      <c r="H57" s="96">
        <v>608</v>
      </c>
      <c r="I57" s="98">
        <f t="shared" ref="I57" si="153">SUM(F57-E57)*D57</f>
        <v>1598.6537652503155</v>
      </c>
      <c r="J57" s="96">
        <f>SUM(G57-F57)*D57</f>
        <v>1682.7934371055951</v>
      </c>
      <c r="K57" s="96">
        <f t="shared" ref="K57" si="154">SUM(H57-G57)*D57</f>
        <v>1346.2347496844761</v>
      </c>
      <c r="L57" s="98">
        <f t="shared" ref="L57" si="155">SUM(I57:K57)</f>
        <v>4627.6819520403869</v>
      </c>
    </row>
    <row r="58" spans="1:12" s="99" customFormat="1" ht="14.25">
      <c r="A58" s="123"/>
      <c r="B58" s="124"/>
      <c r="C58" s="124"/>
      <c r="D58" s="124"/>
      <c r="E58" s="124"/>
      <c r="F58" s="124"/>
      <c r="G58" s="125"/>
      <c r="H58" s="124"/>
      <c r="I58" s="126">
        <f>SUM(I8:I57)</f>
        <v>27681.240826203371</v>
      </c>
      <c r="J58" s="127"/>
      <c r="K58" s="126" t="s">
        <v>677</v>
      </c>
      <c r="L58" s="126">
        <f>SUM(L8:L57)</f>
        <v>94182.709400554246</v>
      </c>
    </row>
    <row r="59" spans="1:12" s="99" customFormat="1" ht="14.25">
      <c r="A59" s="100" t="s">
        <v>1060</v>
      </c>
      <c r="B59" s="95"/>
      <c r="C59" s="96"/>
      <c r="D59" s="97"/>
      <c r="E59" s="97"/>
      <c r="F59" s="96"/>
      <c r="G59" s="96"/>
      <c r="H59" s="96"/>
      <c r="I59" s="98"/>
      <c r="J59" s="96"/>
      <c r="K59" s="96"/>
      <c r="L59" s="98"/>
    </row>
    <row r="60" spans="1:12" s="99" customFormat="1" ht="14.25">
      <c r="A60" s="100" t="s">
        <v>759</v>
      </c>
      <c r="B60" s="125" t="s">
        <v>760</v>
      </c>
      <c r="C60" s="105" t="s">
        <v>761</v>
      </c>
      <c r="D60" s="128" t="s">
        <v>762</v>
      </c>
      <c r="E60" s="128" t="s">
        <v>763</v>
      </c>
      <c r="F60" s="105" t="s">
        <v>732</v>
      </c>
      <c r="G60" s="96"/>
      <c r="H60" s="96"/>
      <c r="I60" s="98"/>
      <c r="J60" s="96"/>
      <c r="K60" s="96"/>
      <c r="L60" s="98"/>
    </row>
    <row r="61" spans="1:12" s="99" customFormat="1" ht="14.25">
      <c r="A61" s="94" t="s">
        <v>1061</v>
      </c>
      <c r="B61" s="95">
        <v>11</v>
      </c>
      <c r="C61" s="96">
        <f>SUM(A61-B61)</f>
        <v>52</v>
      </c>
      <c r="D61" s="97">
        <v>12</v>
      </c>
      <c r="E61" s="96">
        <f>SUM(C61-D61)</f>
        <v>40</v>
      </c>
      <c r="F61" s="96">
        <f>E61*100/C61</f>
        <v>76.92307692307692</v>
      </c>
      <c r="G61" s="96"/>
      <c r="H61" s="96"/>
      <c r="I61" s="98"/>
      <c r="J61" s="96"/>
      <c r="K61" s="96"/>
      <c r="L61" s="98"/>
    </row>
    <row r="62" spans="1:12" s="99" customFormat="1" ht="14.25">
      <c r="A62" s="101"/>
      <c r="B62" s="102"/>
      <c r="C62" s="102"/>
      <c r="D62" s="103"/>
      <c r="E62" s="103"/>
      <c r="F62" s="129">
        <v>43862</v>
      </c>
      <c r="G62" s="102"/>
      <c r="H62" s="102"/>
      <c r="I62" s="104"/>
      <c r="J62" s="104"/>
      <c r="K62" s="104"/>
      <c r="L62" s="104"/>
    </row>
    <row r="63" spans="1:12" s="99" customFormat="1" ht="14.25"/>
    <row r="64" spans="1:12" s="99" customFormat="1">
      <c r="A64" s="94" t="s">
        <v>1058</v>
      </c>
      <c r="B64" s="95" t="s">
        <v>330</v>
      </c>
      <c r="C64" s="96" t="s">
        <v>14</v>
      </c>
      <c r="D64" s="136">
        <f t="shared" ref="D64" si="156">200000/E64</f>
        <v>2072.538860103627</v>
      </c>
      <c r="E64" s="97">
        <v>96.5</v>
      </c>
      <c r="F64" s="96">
        <v>97.5</v>
      </c>
      <c r="G64" s="96">
        <v>98.5</v>
      </c>
      <c r="H64" s="96">
        <v>99.5</v>
      </c>
      <c r="I64" s="98">
        <f t="shared" ref="I64" si="157">SUM(F64-E64)*D64</f>
        <v>2072.538860103627</v>
      </c>
      <c r="J64" s="96">
        <f>SUM(G64-F64)*D64</f>
        <v>2072.538860103627</v>
      </c>
      <c r="K64" s="96">
        <f t="shared" ref="K64" si="158">SUM(H64-G64)*D64</f>
        <v>2072.538860103627</v>
      </c>
      <c r="L64" s="98">
        <f t="shared" ref="L64" si="159">SUM(I64:K64)</f>
        <v>6217.6165803108815</v>
      </c>
    </row>
    <row r="65" spans="1:12" s="99" customFormat="1">
      <c r="A65" s="94" t="s">
        <v>1058</v>
      </c>
      <c r="B65" s="95" t="s">
        <v>52</v>
      </c>
      <c r="C65" s="96" t="s">
        <v>18</v>
      </c>
      <c r="D65" s="136">
        <f t="shared" ref="D65" si="160">200000/E65</f>
        <v>156.61707126076743</v>
      </c>
      <c r="E65" s="97">
        <v>1277</v>
      </c>
      <c r="F65" s="96">
        <v>1266</v>
      </c>
      <c r="G65" s="96">
        <v>1255</v>
      </c>
      <c r="H65" s="96">
        <v>0</v>
      </c>
      <c r="I65" s="98">
        <f t="shared" ref="I65:I66" si="161">SUM(E65-F65)*D65</f>
        <v>1722.7877838684417</v>
      </c>
      <c r="J65" s="96">
        <f>SUM(F65-G65)*D65</f>
        <v>1722.7877838684417</v>
      </c>
      <c r="K65" s="96">
        <v>0</v>
      </c>
      <c r="L65" s="98">
        <f t="shared" ref="L65" si="162">SUM(I65:K65)</f>
        <v>3445.5755677368834</v>
      </c>
    </row>
    <row r="66" spans="1:12" s="99" customFormat="1">
      <c r="A66" s="94" t="s">
        <v>1058</v>
      </c>
      <c r="B66" s="95" t="s">
        <v>42</v>
      </c>
      <c r="C66" s="96" t="s">
        <v>18</v>
      </c>
      <c r="D66" s="136">
        <f t="shared" ref="D66" si="163">200000/E66</f>
        <v>418.41004184100416</v>
      </c>
      <c r="E66" s="97">
        <v>478</v>
      </c>
      <c r="F66" s="96">
        <v>474</v>
      </c>
      <c r="G66" s="96">
        <v>470</v>
      </c>
      <c r="H66" s="96">
        <v>0</v>
      </c>
      <c r="I66" s="98">
        <f t="shared" si="161"/>
        <v>1673.6401673640166</v>
      </c>
      <c r="J66" s="96">
        <f>SUM(F66-G66)*D66</f>
        <v>1673.6401673640166</v>
      </c>
      <c r="K66" s="96">
        <v>0</v>
      </c>
      <c r="L66" s="98">
        <f t="shared" ref="L66" si="164">SUM(I66:K66)</f>
        <v>3347.2803347280333</v>
      </c>
    </row>
    <row r="67" spans="1:12" s="99" customFormat="1">
      <c r="A67" s="94" t="s">
        <v>1057</v>
      </c>
      <c r="B67" s="95" t="s">
        <v>330</v>
      </c>
      <c r="C67" s="96" t="s">
        <v>14</v>
      </c>
      <c r="D67" s="136">
        <f t="shared" ref="D67" si="165">200000/E67</f>
        <v>1932.3671497584542</v>
      </c>
      <c r="E67" s="97">
        <v>103.5</v>
      </c>
      <c r="F67" s="96">
        <v>104.1</v>
      </c>
      <c r="G67" s="96">
        <v>0</v>
      </c>
      <c r="H67" s="96">
        <v>0</v>
      </c>
      <c r="I67" s="98">
        <f t="shared" ref="I67" si="166">SUM(F67-E67)*D67</f>
        <v>1159.4202898550616</v>
      </c>
      <c r="J67" s="96">
        <v>0</v>
      </c>
      <c r="K67" s="96">
        <v>0</v>
      </c>
      <c r="L67" s="98">
        <f t="shared" ref="L67" si="167">SUM(I67:K67)</f>
        <v>1159.4202898550616</v>
      </c>
    </row>
    <row r="68" spans="1:12" s="99" customFormat="1">
      <c r="A68" s="94" t="s">
        <v>1057</v>
      </c>
      <c r="B68" s="95" t="s">
        <v>330</v>
      </c>
      <c r="C68" s="96" t="s">
        <v>14</v>
      </c>
      <c r="D68" s="136">
        <f t="shared" ref="D68" si="168">200000/E68</f>
        <v>1818.1818181818182</v>
      </c>
      <c r="E68" s="97">
        <v>110</v>
      </c>
      <c r="F68" s="96">
        <v>111</v>
      </c>
      <c r="G68" s="96">
        <v>111.9</v>
      </c>
      <c r="H68" s="96">
        <v>0</v>
      </c>
      <c r="I68" s="98">
        <f t="shared" ref="I68" si="169">SUM(F68-E68)*D68</f>
        <v>1818.1818181818182</v>
      </c>
      <c r="J68" s="96">
        <f>SUM(G68-F68)*D68</f>
        <v>1636.3636363636467</v>
      </c>
      <c r="K68" s="96">
        <v>0</v>
      </c>
      <c r="L68" s="98">
        <f t="shared" ref="L68" si="170">SUM(I68:K68)</f>
        <v>3454.545454545465</v>
      </c>
    </row>
    <row r="69" spans="1:12" s="99" customFormat="1">
      <c r="A69" s="94" t="s">
        <v>1056</v>
      </c>
      <c r="B69" s="95" t="s">
        <v>330</v>
      </c>
      <c r="C69" s="96" t="s">
        <v>14</v>
      </c>
      <c r="D69" s="136">
        <f t="shared" ref="D69" si="171">200000/E69</f>
        <v>2173.913043478261</v>
      </c>
      <c r="E69" s="97">
        <v>92</v>
      </c>
      <c r="F69" s="96">
        <v>92.9</v>
      </c>
      <c r="G69" s="96">
        <v>94</v>
      </c>
      <c r="H69" s="96">
        <v>95</v>
      </c>
      <c r="I69" s="98">
        <f t="shared" ref="I69" si="172">SUM(F69-E69)*D69</f>
        <v>1956.5217391304473</v>
      </c>
      <c r="J69" s="96">
        <f>SUM(G69-F69)*D69</f>
        <v>2391.3043478260747</v>
      </c>
      <c r="K69" s="96">
        <f t="shared" ref="K69" si="173">SUM(H69-G69)*D69</f>
        <v>2173.913043478261</v>
      </c>
      <c r="L69" s="98">
        <f t="shared" ref="L69" si="174">SUM(I69:K69)</f>
        <v>6521.739130434783</v>
      </c>
    </row>
    <row r="70" spans="1:12" s="99" customFormat="1">
      <c r="A70" s="94" t="s">
        <v>1056</v>
      </c>
      <c r="B70" s="95" t="s">
        <v>891</v>
      </c>
      <c r="C70" s="96" t="s">
        <v>14</v>
      </c>
      <c r="D70" s="136">
        <f t="shared" ref="D70" si="175">200000/E70</f>
        <v>934.57943925233644</v>
      </c>
      <c r="E70" s="97">
        <v>214</v>
      </c>
      <c r="F70" s="96">
        <v>214</v>
      </c>
      <c r="G70" s="96">
        <v>94</v>
      </c>
      <c r="H70" s="96">
        <v>95</v>
      </c>
      <c r="I70" s="98">
        <f t="shared" ref="I70" si="176">SUM(F70-E70)*D70</f>
        <v>0</v>
      </c>
      <c r="J70" s="96">
        <v>0</v>
      </c>
      <c r="K70" s="96">
        <v>0</v>
      </c>
      <c r="L70" s="98">
        <f t="shared" ref="L70" si="177">SUM(I70:K70)</f>
        <v>0</v>
      </c>
    </row>
    <row r="71" spans="1:12" s="99" customFormat="1">
      <c r="A71" s="94" t="s">
        <v>1055</v>
      </c>
      <c r="B71" s="95" t="s">
        <v>160</v>
      </c>
      <c r="C71" s="96" t="s">
        <v>18</v>
      </c>
      <c r="D71" s="136">
        <f t="shared" ref="D71" si="178">200000/E71</f>
        <v>784.31372549019613</v>
      </c>
      <c r="E71" s="97">
        <v>255</v>
      </c>
      <c r="F71" s="96">
        <v>254.25</v>
      </c>
      <c r="G71" s="96">
        <v>0</v>
      </c>
      <c r="H71" s="96">
        <v>0</v>
      </c>
      <c r="I71" s="98">
        <f t="shared" ref="I71" si="179">SUM(E71-F71)*D71</f>
        <v>588.23529411764707</v>
      </c>
      <c r="J71" s="96">
        <v>0</v>
      </c>
      <c r="K71" s="96">
        <f t="shared" ref="K71" si="180">SUM(H71-G71)*D71</f>
        <v>0</v>
      </c>
      <c r="L71" s="98">
        <f t="shared" ref="L71" si="181">SUM(I71:K71)</f>
        <v>588.23529411764707</v>
      </c>
    </row>
    <row r="72" spans="1:12" s="99" customFormat="1">
      <c r="A72" s="94" t="s">
        <v>1055</v>
      </c>
      <c r="B72" s="95" t="s">
        <v>1005</v>
      </c>
      <c r="C72" s="96" t="s">
        <v>18</v>
      </c>
      <c r="D72" s="136">
        <f t="shared" ref="D72" si="182">200000/E72</f>
        <v>544.21768707482988</v>
      </c>
      <c r="E72" s="97">
        <v>367.5</v>
      </c>
      <c r="F72" s="96">
        <v>365.55</v>
      </c>
      <c r="G72" s="96">
        <v>0</v>
      </c>
      <c r="H72" s="96">
        <v>0</v>
      </c>
      <c r="I72" s="98">
        <f t="shared" ref="I72" si="183">SUM(E72-F72)*D72</f>
        <v>1061.2244897959122</v>
      </c>
      <c r="J72" s="96">
        <v>0</v>
      </c>
      <c r="K72" s="96">
        <f t="shared" ref="K72" si="184">SUM(H72-G72)*D72</f>
        <v>0</v>
      </c>
      <c r="L72" s="98">
        <f t="shared" ref="L72" si="185">SUM(I72:K72)</f>
        <v>1061.2244897959122</v>
      </c>
    </row>
    <row r="73" spans="1:12" s="99" customFormat="1">
      <c r="A73" s="94" t="s">
        <v>1055</v>
      </c>
      <c r="B73" s="95" t="s">
        <v>77</v>
      </c>
      <c r="C73" s="96" t="s">
        <v>18</v>
      </c>
      <c r="D73" s="136">
        <f t="shared" ref="D73" si="186">200000/E73</f>
        <v>350.87719298245617</v>
      </c>
      <c r="E73" s="97">
        <v>570</v>
      </c>
      <c r="F73" s="96">
        <v>570</v>
      </c>
      <c r="G73" s="96">
        <v>0</v>
      </c>
      <c r="H73" s="96">
        <v>0</v>
      </c>
      <c r="I73" s="98">
        <f t="shared" ref="I73" si="187">SUM(E73-F73)*D73</f>
        <v>0</v>
      </c>
      <c r="J73" s="96">
        <v>0</v>
      </c>
      <c r="K73" s="96">
        <f t="shared" ref="K73" si="188">SUM(H73-G73)*D73</f>
        <v>0</v>
      </c>
      <c r="L73" s="98">
        <f t="shared" ref="L73" si="189">SUM(I73:K73)</f>
        <v>0</v>
      </c>
    </row>
    <row r="74" spans="1:12" s="99" customFormat="1">
      <c r="A74" s="94" t="s">
        <v>1055</v>
      </c>
      <c r="B74" s="95" t="s">
        <v>1047</v>
      </c>
      <c r="C74" s="96" t="s">
        <v>14</v>
      </c>
      <c r="D74" s="136">
        <f t="shared" ref="D74" si="190">200000/E74</f>
        <v>100.50251256281408</v>
      </c>
      <c r="E74" s="97">
        <v>1990</v>
      </c>
      <c r="F74" s="96">
        <v>1970</v>
      </c>
      <c r="G74" s="96">
        <v>0</v>
      </c>
      <c r="H74" s="96">
        <v>0</v>
      </c>
      <c r="I74" s="98">
        <f t="shared" ref="I74" si="191">SUM(F74-E74)*D74</f>
        <v>-2010.0502512562816</v>
      </c>
      <c r="J74" s="96">
        <v>0</v>
      </c>
      <c r="K74" s="96">
        <f t="shared" ref="K74" si="192">SUM(H74-G74)*D74</f>
        <v>0</v>
      </c>
      <c r="L74" s="98">
        <f t="shared" ref="L74" si="193">SUM(I74:K74)</f>
        <v>-2010.0502512562816</v>
      </c>
    </row>
    <row r="75" spans="1:12" s="99" customFormat="1">
      <c r="A75" s="94" t="s">
        <v>1054</v>
      </c>
      <c r="B75" s="95" t="s">
        <v>873</v>
      </c>
      <c r="C75" s="96" t="s">
        <v>18</v>
      </c>
      <c r="D75" s="136">
        <f t="shared" ref="D75" si="194">200000/E75</f>
        <v>113.44299489506523</v>
      </c>
      <c r="E75" s="97">
        <v>1763</v>
      </c>
      <c r="F75" s="96">
        <v>1753</v>
      </c>
      <c r="G75" s="96">
        <v>0</v>
      </c>
      <c r="H75" s="96">
        <v>0</v>
      </c>
      <c r="I75" s="98">
        <f t="shared" ref="I75" si="195">SUM(E75-F75)*D75</f>
        <v>1134.4299489506523</v>
      </c>
      <c r="J75" s="96">
        <v>0</v>
      </c>
      <c r="K75" s="96">
        <f t="shared" ref="K75" si="196">SUM(H75-G75)*D75</f>
        <v>0</v>
      </c>
      <c r="L75" s="98">
        <f t="shared" ref="L75" si="197">SUM(I75:K75)</f>
        <v>1134.4299489506523</v>
      </c>
    </row>
    <row r="76" spans="1:12" s="99" customFormat="1">
      <c r="A76" s="94" t="s">
        <v>1054</v>
      </c>
      <c r="B76" s="95" t="s">
        <v>63</v>
      </c>
      <c r="C76" s="96" t="s">
        <v>14</v>
      </c>
      <c r="D76" s="136">
        <f t="shared" ref="D76" si="198">200000/E76</f>
        <v>104.71204188481676</v>
      </c>
      <c r="E76" s="97">
        <v>1910</v>
      </c>
      <c r="F76" s="96">
        <v>1920</v>
      </c>
      <c r="G76" s="96">
        <v>0</v>
      </c>
      <c r="H76" s="96">
        <v>0</v>
      </c>
      <c r="I76" s="98">
        <f t="shared" ref="I76" si="199">SUM(F76-E76)*D76</f>
        <v>1047.1204188481674</v>
      </c>
      <c r="J76" s="96">
        <v>0</v>
      </c>
      <c r="K76" s="96">
        <f t="shared" ref="K76" si="200">SUM(H76-G76)*D76</f>
        <v>0</v>
      </c>
      <c r="L76" s="98">
        <f t="shared" ref="L76" si="201">SUM(I76:K76)</f>
        <v>1047.1204188481674</v>
      </c>
    </row>
    <row r="77" spans="1:12" s="99" customFormat="1">
      <c r="A77" s="94" t="s">
        <v>1054</v>
      </c>
      <c r="B77" s="95" t="s">
        <v>337</v>
      </c>
      <c r="C77" s="96" t="s">
        <v>18</v>
      </c>
      <c r="D77" s="136">
        <f t="shared" ref="D77" si="202">200000/E77</f>
        <v>159.36254980079681</v>
      </c>
      <c r="E77" s="97">
        <v>1255</v>
      </c>
      <c r="F77" s="96">
        <v>1265</v>
      </c>
      <c r="G77" s="96">
        <v>0</v>
      </c>
      <c r="H77" s="96">
        <v>0</v>
      </c>
      <c r="I77" s="98">
        <f t="shared" ref="I77" si="203">SUM(E77-F77)*D77</f>
        <v>-1593.6254980079682</v>
      </c>
      <c r="J77" s="96">
        <v>0</v>
      </c>
      <c r="K77" s="96">
        <f t="shared" ref="K77" si="204">SUM(H77-G77)*D77</f>
        <v>0</v>
      </c>
      <c r="L77" s="98">
        <f t="shared" ref="L77" si="205">SUM(I77:K77)</f>
        <v>-1593.6254980079682</v>
      </c>
    </row>
    <row r="78" spans="1:12" s="99" customFormat="1">
      <c r="A78" s="94" t="s">
        <v>1052</v>
      </c>
      <c r="B78" s="95" t="s">
        <v>26</v>
      </c>
      <c r="C78" s="96" t="s">
        <v>14</v>
      </c>
      <c r="D78" s="136">
        <f t="shared" ref="D78" si="206">200000/E78</f>
        <v>637.95853269537486</v>
      </c>
      <c r="E78" s="97">
        <v>313.5</v>
      </c>
      <c r="F78" s="96">
        <v>316</v>
      </c>
      <c r="G78" s="96">
        <v>319</v>
      </c>
      <c r="H78" s="96">
        <v>322</v>
      </c>
      <c r="I78" s="98">
        <f t="shared" ref="I78" si="207">SUM(F78-E78)*D78</f>
        <v>1594.8963317384371</v>
      </c>
      <c r="J78" s="96">
        <f>SUM(G78-F78)*D78</f>
        <v>1913.8755980861247</v>
      </c>
      <c r="K78" s="96">
        <f t="shared" ref="K78" si="208">SUM(H78-G78)*D78</f>
        <v>1913.8755980861247</v>
      </c>
      <c r="L78" s="98">
        <f t="shared" ref="L78" si="209">SUM(I78:K78)</f>
        <v>5422.6475279106871</v>
      </c>
    </row>
    <row r="79" spans="1:12" s="99" customFormat="1">
      <c r="A79" s="94" t="s">
        <v>1052</v>
      </c>
      <c r="B79" s="95" t="s">
        <v>1053</v>
      </c>
      <c r="C79" s="96" t="s">
        <v>14</v>
      </c>
      <c r="D79" s="136">
        <f t="shared" ref="D79:D80" si="210">200000/E79</f>
        <v>191.93857965451056</v>
      </c>
      <c r="E79" s="97">
        <v>1042</v>
      </c>
      <c r="F79" s="96">
        <v>1042</v>
      </c>
      <c r="G79" s="96">
        <v>0</v>
      </c>
      <c r="H79" s="96">
        <v>0</v>
      </c>
      <c r="I79" s="98">
        <f t="shared" ref="I79" si="211">SUM(F79-E79)*D79</f>
        <v>0</v>
      </c>
      <c r="J79" s="96">
        <v>0</v>
      </c>
      <c r="K79" s="96">
        <f t="shared" ref="K79" si="212">SUM(H79-G79)*D79</f>
        <v>0</v>
      </c>
      <c r="L79" s="98">
        <f t="shared" ref="L79" si="213">SUM(I79:K79)</f>
        <v>0</v>
      </c>
    </row>
    <row r="80" spans="1:12" s="99" customFormat="1">
      <c r="A80" s="94" t="s">
        <v>1052</v>
      </c>
      <c r="B80" s="95" t="s">
        <v>317</v>
      </c>
      <c r="C80" s="96" t="s">
        <v>14</v>
      </c>
      <c r="D80" s="136">
        <f t="shared" si="210"/>
        <v>476.1904761904762</v>
      </c>
      <c r="E80" s="97">
        <v>420</v>
      </c>
      <c r="F80" s="96">
        <v>420</v>
      </c>
      <c r="G80" s="96">
        <v>0</v>
      </c>
      <c r="H80" s="96">
        <v>0</v>
      </c>
      <c r="I80" s="98">
        <f t="shared" ref="I80" si="214">SUM(F80-E80)*D80</f>
        <v>0</v>
      </c>
      <c r="J80" s="96">
        <v>0</v>
      </c>
      <c r="K80" s="96">
        <f t="shared" ref="K80" si="215">SUM(H80-G80)*D80</f>
        <v>0</v>
      </c>
      <c r="L80" s="98">
        <f t="shared" ref="L80" si="216">SUM(I80:K80)</f>
        <v>0</v>
      </c>
    </row>
    <row r="81" spans="1:12" s="99" customFormat="1">
      <c r="A81" s="94" t="s">
        <v>1052</v>
      </c>
      <c r="B81" s="95" t="s">
        <v>92</v>
      </c>
      <c r="C81" s="96" t="s">
        <v>14</v>
      </c>
      <c r="D81" s="136">
        <f t="shared" ref="D81" si="217">200000/E81</f>
        <v>533.33333333333337</v>
      </c>
      <c r="E81" s="97">
        <v>375</v>
      </c>
      <c r="F81" s="96">
        <v>370</v>
      </c>
      <c r="G81" s="96">
        <v>0</v>
      </c>
      <c r="H81" s="96">
        <v>0</v>
      </c>
      <c r="I81" s="98">
        <f t="shared" ref="I81" si="218">SUM(F81-E81)*D81</f>
        <v>-2666.666666666667</v>
      </c>
      <c r="J81" s="96">
        <v>0</v>
      </c>
      <c r="K81" s="96">
        <f t="shared" ref="K81" si="219">SUM(H81-G81)*D81</f>
        <v>0</v>
      </c>
      <c r="L81" s="98">
        <f t="shared" ref="L81" si="220">SUM(I81:K81)</f>
        <v>-2666.666666666667</v>
      </c>
    </row>
    <row r="82" spans="1:12" s="99" customFormat="1">
      <c r="A82" s="94" t="s">
        <v>1052</v>
      </c>
      <c r="B82" s="95" t="s">
        <v>138</v>
      </c>
      <c r="C82" s="96" t="s">
        <v>14</v>
      </c>
      <c r="D82" s="136">
        <f t="shared" ref="D82" si="221">200000/E82</f>
        <v>1386.4818024263432</v>
      </c>
      <c r="E82" s="97">
        <v>144.25</v>
      </c>
      <c r="F82" s="96">
        <v>142.5</v>
      </c>
      <c r="G82" s="96">
        <v>0</v>
      </c>
      <c r="H82" s="96">
        <v>0</v>
      </c>
      <c r="I82" s="98">
        <f t="shared" ref="I82" si="222">SUM(F82-E82)*D82</f>
        <v>-2426.3431542461003</v>
      </c>
      <c r="J82" s="96">
        <v>0</v>
      </c>
      <c r="K82" s="96">
        <f t="shared" ref="K82" si="223">SUM(H82-G82)*D82</f>
        <v>0</v>
      </c>
      <c r="L82" s="98">
        <f t="shared" ref="L82" si="224">SUM(I82:K82)</f>
        <v>-2426.3431542461003</v>
      </c>
    </row>
    <row r="83" spans="1:12" s="99" customFormat="1">
      <c r="A83" s="94" t="s">
        <v>1051</v>
      </c>
      <c r="B83" s="95" t="s">
        <v>63</v>
      </c>
      <c r="C83" s="96" t="s">
        <v>14</v>
      </c>
      <c r="D83" s="136">
        <f t="shared" ref="D83" si="225">200000/E83</f>
        <v>107.52688172043011</v>
      </c>
      <c r="E83" s="97">
        <v>1860</v>
      </c>
      <c r="F83" s="96">
        <v>1870</v>
      </c>
      <c r="G83" s="96">
        <v>1880</v>
      </c>
      <c r="H83" s="96">
        <v>1890</v>
      </c>
      <c r="I83" s="98">
        <f t="shared" ref="I83" si="226">SUM(F83-E83)*D83</f>
        <v>1075.2688172043011</v>
      </c>
      <c r="J83" s="96">
        <f>SUM(G83-F83)*D83</f>
        <v>1075.2688172043011</v>
      </c>
      <c r="K83" s="96">
        <f t="shared" ref="K83" si="227">SUM(H83-G83)*D83</f>
        <v>1075.2688172043011</v>
      </c>
      <c r="L83" s="98">
        <f t="shared" ref="L83" si="228">SUM(I83:K83)</f>
        <v>3225.8064516129034</v>
      </c>
    </row>
    <row r="84" spans="1:12" s="99" customFormat="1">
      <c r="A84" s="94" t="s">
        <v>1051</v>
      </c>
      <c r="B84" s="95" t="s">
        <v>39</v>
      </c>
      <c r="C84" s="96" t="s">
        <v>14</v>
      </c>
      <c r="D84" s="136">
        <f t="shared" ref="D84" si="229">200000/E84</f>
        <v>106.95187165775401</v>
      </c>
      <c r="E84" s="97">
        <v>1870</v>
      </c>
      <c r="F84" s="96">
        <v>1880</v>
      </c>
      <c r="G84" s="96">
        <v>1890</v>
      </c>
      <c r="H84" s="96">
        <v>1900</v>
      </c>
      <c r="I84" s="98">
        <f t="shared" ref="I84" si="230">SUM(F84-E84)*D84</f>
        <v>1069.5187165775401</v>
      </c>
      <c r="J84" s="96">
        <f>SUM(G84-F84)*D84</f>
        <v>1069.5187165775401</v>
      </c>
      <c r="K84" s="96">
        <f t="shared" ref="K84" si="231">SUM(H84-G84)*D84</f>
        <v>1069.5187165775401</v>
      </c>
      <c r="L84" s="98">
        <f t="shared" ref="L84" si="232">SUM(I84:K84)</f>
        <v>3208.5561497326203</v>
      </c>
    </row>
    <row r="85" spans="1:12" s="99" customFormat="1">
      <c r="A85" s="94" t="s">
        <v>1051</v>
      </c>
      <c r="B85" s="95" t="s">
        <v>27</v>
      </c>
      <c r="C85" s="96" t="s">
        <v>14</v>
      </c>
      <c r="D85" s="136">
        <f t="shared" ref="D85" si="233">200000/E85</f>
        <v>151.5151515151515</v>
      </c>
      <c r="E85" s="97">
        <v>1320</v>
      </c>
      <c r="F85" s="96">
        <v>1330</v>
      </c>
      <c r="G85" s="96">
        <v>1340</v>
      </c>
      <c r="H85" s="96">
        <v>0</v>
      </c>
      <c r="I85" s="98">
        <f t="shared" ref="I85" si="234">SUM(F85-E85)*D85</f>
        <v>1515.151515151515</v>
      </c>
      <c r="J85" s="96">
        <f>SUM(G85-F85)*D85</f>
        <v>1515.151515151515</v>
      </c>
      <c r="K85" s="96">
        <v>0</v>
      </c>
      <c r="L85" s="98">
        <f t="shared" ref="L85" si="235">SUM(I85:K85)</f>
        <v>3030.30303030303</v>
      </c>
    </row>
    <row r="86" spans="1:12" s="99" customFormat="1">
      <c r="A86" s="94" t="s">
        <v>1051</v>
      </c>
      <c r="B86" s="95" t="s">
        <v>291</v>
      </c>
      <c r="C86" s="96" t="s">
        <v>14</v>
      </c>
      <c r="D86" s="136">
        <f t="shared" ref="D86" si="236">200000/E86</f>
        <v>153.84615384615384</v>
      </c>
      <c r="E86" s="97">
        <v>1300</v>
      </c>
      <c r="F86" s="96">
        <v>1300</v>
      </c>
      <c r="G86" s="96">
        <v>0</v>
      </c>
      <c r="H86" s="96">
        <v>0</v>
      </c>
      <c r="I86" s="98">
        <f t="shared" ref="I86" si="237">SUM(F86-E86)*D86</f>
        <v>0</v>
      </c>
      <c r="J86" s="96">
        <v>0</v>
      </c>
      <c r="K86" s="96">
        <v>0</v>
      </c>
      <c r="L86" s="98">
        <f t="shared" ref="L86" si="238">SUM(I86:K86)</f>
        <v>0</v>
      </c>
    </row>
    <row r="87" spans="1:12" s="99" customFormat="1">
      <c r="A87" s="94" t="s">
        <v>1050</v>
      </c>
      <c r="B87" s="95" t="s">
        <v>27</v>
      </c>
      <c r="C87" s="96" t="s">
        <v>14</v>
      </c>
      <c r="D87" s="136">
        <f t="shared" ref="D87" si="239">200000/E87</f>
        <v>156.25</v>
      </c>
      <c r="E87" s="97">
        <v>1280</v>
      </c>
      <c r="F87" s="96">
        <v>1290</v>
      </c>
      <c r="G87" s="96">
        <v>0</v>
      </c>
      <c r="H87" s="96">
        <v>0</v>
      </c>
      <c r="I87" s="98">
        <f t="shared" ref="I87" si="240">SUM(F87-E87)*D87</f>
        <v>1562.5</v>
      </c>
      <c r="J87" s="96">
        <v>0</v>
      </c>
      <c r="K87" s="96">
        <f t="shared" ref="K87" si="241">SUM(H87-G87)*D87</f>
        <v>0</v>
      </c>
      <c r="L87" s="98">
        <f t="shared" ref="L87" si="242">SUM(I87:K87)</f>
        <v>1562.5</v>
      </c>
    </row>
    <row r="88" spans="1:12" s="99" customFormat="1">
      <c r="A88" s="94" t="s">
        <v>1050</v>
      </c>
      <c r="B88" s="95" t="s">
        <v>692</v>
      </c>
      <c r="C88" s="96" t="s">
        <v>14</v>
      </c>
      <c r="D88" s="136">
        <f t="shared" ref="D88" si="243">200000/E88</f>
        <v>421.94092827004221</v>
      </c>
      <c r="E88" s="97">
        <v>474</v>
      </c>
      <c r="F88" s="96">
        <v>477</v>
      </c>
      <c r="G88" s="96">
        <v>1300</v>
      </c>
      <c r="H88" s="96">
        <v>0</v>
      </c>
      <c r="I88" s="98">
        <f t="shared" ref="I88" si="244">SUM(E88-F88)*D88</f>
        <v>-1265.8227848101267</v>
      </c>
      <c r="J88" s="96">
        <v>0</v>
      </c>
      <c r="K88" s="96">
        <v>0</v>
      </c>
      <c r="L88" s="98">
        <f t="shared" ref="L88" si="245">SUM(I88:K88)</f>
        <v>-1265.8227848101267</v>
      </c>
    </row>
    <row r="89" spans="1:12" s="99" customFormat="1">
      <c r="A89" s="94" t="s">
        <v>1049</v>
      </c>
      <c r="B89" s="95" t="s">
        <v>693</v>
      </c>
      <c r="C89" s="96" t="s">
        <v>18</v>
      </c>
      <c r="D89" s="136">
        <f t="shared" ref="D89" si="246">200000/E89</f>
        <v>338.9830508474576</v>
      </c>
      <c r="E89" s="97">
        <v>590</v>
      </c>
      <c r="F89" s="96">
        <v>585</v>
      </c>
      <c r="G89" s="96">
        <v>0</v>
      </c>
      <c r="H89" s="96">
        <v>0</v>
      </c>
      <c r="I89" s="98">
        <f t="shared" ref="I89:I90" si="247">SUM(E89-F89)*D89</f>
        <v>1694.9152542372881</v>
      </c>
      <c r="J89" s="96">
        <v>0</v>
      </c>
      <c r="K89" s="96">
        <f t="shared" ref="K89" si="248">SUM(H89-G89)*D89</f>
        <v>0</v>
      </c>
      <c r="L89" s="98">
        <f t="shared" ref="L89" si="249">SUM(I89:K89)</f>
        <v>1694.9152542372881</v>
      </c>
    </row>
    <row r="90" spans="1:12" s="99" customFormat="1">
      <c r="A90" s="94" t="s">
        <v>1049</v>
      </c>
      <c r="B90" s="95" t="s">
        <v>164</v>
      </c>
      <c r="C90" s="96" t="s">
        <v>18</v>
      </c>
      <c r="D90" s="136">
        <f t="shared" ref="D90" si="250">200000/E90</f>
        <v>200.60180541624874</v>
      </c>
      <c r="E90" s="97">
        <v>997</v>
      </c>
      <c r="F90" s="96">
        <v>987</v>
      </c>
      <c r="G90" s="96">
        <v>0</v>
      </c>
      <c r="H90" s="96">
        <v>0</v>
      </c>
      <c r="I90" s="98">
        <f t="shared" si="247"/>
        <v>2006.0180541624873</v>
      </c>
      <c r="J90" s="96">
        <v>0</v>
      </c>
      <c r="K90" s="96">
        <f t="shared" ref="K90" si="251">SUM(H90-G90)*D90</f>
        <v>0</v>
      </c>
      <c r="L90" s="98">
        <f t="shared" ref="L90" si="252">SUM(I90:K90)</f>
        <v>2006.0180541624873</v>
      </c>
    </row>
    <row r="91" spans="1:12" s="99" customFormat="1">
      <c r="A91" s="94" t="s">
        <v>1049</v>
      </c>
      <c r="B91" s="95" t="s">
        <v>74</v>
      </c>
      <c r="C91" s="96" t="s">
        <v>14</v>
      </c>
      <c r="D91" s="136">
        <f t="shared" ref="D91" si="253">200000/E91</f>
        <v>95.419847328244273</v>
      </c>
      <c r="E91" s="97">
        <v>2096</v>
      </c>
      <c r="F91" s="96">
        <v>2096</v>
      </c>
      <c r="G91" s="96">
        <v>0</v>
      </c>
      <c r="H91" s="96">
        <v>0</v>
      </c>
      <c r="I91" s="98">
        <f t="shared" ref="I91" si="254">SUM(F91-E91)*D91</f>
        <v>0</v>
      </c>
      <c r="J91" s="96">
        <v>0</v>
      </c>
      <c r="K91" s="96">
        <f t="shared" ref="K91" si="255">SUM(H91-G91)*D91</f>
        <v>0</v>
      </c>
      <c r="L91" s="98">
        <f t="shared" ref="L91" si="256">SUM(I91:K91)</f>
        <v>0</v>
      </c>
    </row>
    <row r="92" spans="1:12" s="99" customFormat="1">
      <c r="A92" s="94" t="s">
        <v>1048</v>
      </c>
      <c r="B92" s="95" t="s">
        <v>73</v>
      </c>
      <c r="C92" s="96" t="s">
        <v>14</v>
      </c>
      <c r="D92" s="136">
        <f t="shared" ref="D92" si="257">200000/E92</f>
        <v>91.743119266055047</v>
      </c>
      <c r="E92" s="97">
        <v>2180</v>
      </c>
      <c r="F92" s="96">
        <v>2190</v>
      </c>
      <c r="G92" s="96">
        <v>0</v>
      </c>
      <c r="H92" s="96">
        <v>0</v>
      </c>
      <c r="I92" s="98">
        <f t="shared" ref="I92" si="258">SUM(F92-E92)*D92</f>
        <v>917.43119266055044</v>
      </c>
      <c r="J92" s="96">
        <v>0</v>
      </c>
      <c r="K92" s="96">
        <f t="shared" ref="K92" si="259">SUM(H92-G92)*D92</f>
        <v>0</v>
      </c>
      <c r="L92" s="98">
        <f t="shared" ref="L92" si="260">SUM(I92:K92)</f>
        <v>917.43119266055044</v>
      </c>
    </row>
    <row r="93" spans="1:12" s="99" customFormat="1">
      <c r="A93" s="94" t="s">
        <v>1045</v>
      </c>
      <c r="B93" s="95" t="s">
        <v>76</v>
      </c>
      <c r="C93" s="96" t="s">
        <v>14</v>
      </c>
      <c r="D93" s="136">
        <f t="shared" ref="D93" si="261">200000/E93</f>
        <v>287.76978417266184</v>
      </c>
      <c r="E93" s="97">
        <v>695</v>
      </c>
      <c r="F93" s="96">
        <v>700</v>
      </c>
      <c r="G93" s="96">
        <v>705</v>
      </c>
      <c r="H93" s="96">
        <v>710</v>
      </c>
      <c r="I93" s="98">
        <f t="shared" ref="I93" si="262">SUM(F93-E93)*D93</f>
        <v>1438.8489208633091</v>
      </c>
      <c r="J93" s="96">
        <f>SUM(G93-F93)*D93</f>
        <v>1438.8489208633091</v>
      </c>
      <c r="K93" s="96">
        <f t="shared" ref="K93" si="263">SUM(H93-G93)*D93</f>
        <v>1438.8489208633091</v>
      </c>
      <c r="L93" s="98">
        <f t="shared" ref="L93" si="264">SUM(I93:K93)</f>
        <v>4316.5467625899273</v>
      </c>
    </row>
    <row r="94" spans="1:12" s="99" customFormat="1">
      <c r="A94" s="94" t="s">
        <v>1045</v>
      </c>
      <c r="B94" s="95" t="s">
        <v>1046</v>
      </c>
      <c r="C94" s="96" t="s">
        <v>14</v>
      </c>
      <c r="D94" s="136">
        <f t="shared" ref="D94" si="265">200000/E94</f>
        <v>722.02166064981952</v>
      </c>
      <c r="E94" s="97">
        <v>277</v>
      </c>
      <c r="F94" s="96">
        <v>279</v>
      </c>
      <c r="G94" s="96">
        <v>0</v>
      </c>
      <c r="H94" s="96">
        <v>0</v>
      </c>
      <c r="I94" s="98">
        <f t="shared" ref="I94" si="266">SUM(F94-E94)*D94</f>
        <v>1444.043321299639</v>
      </c>
      <c r="J94" s="96">
        <v>0</v>
      </c>
      <c r="K94" s="96">
        <f t="shared" ref="K94" si="267">SUM(H94-G94)*D94</f>
        <v>0</v>
      </c>
      <c r="L94" s="98">
        <f t="shared" ref="L94" si="268">SUM(I94:K94)</f>
        <v>1444.043321299639</v>
      </c>
    </row>
    <row r="95" spans="1:12" s="99" customFormat="1">
      <c r="A95" s="94" t="s">
        <v>1045</v>
      </c>
      <c r="B95" s="95" t="s">
        <v>101</v>
      </c>
      <c r="C95" s="96" t="s">
        <v>14</v>
      </c>
      <c r="D95" s="136">
        <f t="shared" ref="D95" si="269">200000/E95</f>
        <v>78.802206461780926</v>
      </c>
      <c r="E95" s="97">
        <v>2538</v>
      </c>
      <c r="F95" s="96">
        <v>2550</v>
      </c>
      <c r="G95" s="96">
        <v>0</v>
      </c>
      <c r="H95" s="96">
        <v>0</v>
      </c>
      <c r="I95" s="98">
        <f t="shared" ref="I95" si="270">SUM(F95-E95)*D95</f>
        <v>945.62647754137106</v>
      </c>
      <c r="J95" s="96">
        <v>0</v>
      </c>
      <c r="K95" s="96">
        <f t="shared" ref="K95" si="271">SUM(H95-G95)*D95</f>
        <v>0</v>
      </c>
      <c r="L95" s="98">
        <f t="shared" ref="L95" si="272">SUM(I95:K95)</f>
        <v>945.62647754137106</v>
      </c>
    </row>
    <row r="96" spans="1:12" s="99" customFormat="1">
      <c r="A96" s="94" t="s">
        <v>1045</v>
      </c>
      <c r="B96" s="95" t="s">
        <v>1047</v>
      </c>
      <c r="C96" s="96" t="s">
        <v>14</v>
      </c>
      <c r="D96" s="136">
        <f t="shared" ref="D96" si="273">200000/E96</f>
        <v>125</v>
      </c>
      <c r="E96" s="97">
        <v>1600</v>
      </c>
      <c r="F96" s="96">
        <v>1605</v>
      </c>
      <c r="G96" s="96">
        <v>0</v>
      </c>
      <c r="H96" s="96">
        <v>0</v>
      </c>
      <c r="I96" s="98">
        <f t="shared" ref="I96" si="274">SUM(F96-E96)*D96</f>
        <v>625</v>
      </c>
      <c r="J96" s="96">
        <v>0</v>
      </c>
      <c r="K96" s="96">
        <f t="shared" ref="K96" si="275">SUM(H96-G96)*D96</f>
        <v>0</v>
      </c>
      <c r="L96" s="98">
        <f t="shared" ref="L96" si="276">SUM(I96:K96)</f>
        <v>625</v>
      </c>
    </row>
    <row r="97" spans="1:12" s="99" customFormat="1">
      <c r="A97" s="94" t="s">
        <v>1044</v>
      </c>
      <c r="B97" s="95" t="s">
        <v>736</v>
      </c>
      <c r="C97" s="96" t="s">
        <v>14</v>
      </c>
      <c r="D97" s="136">
        <f t="shared" ref="D97" si="277">200000/E97</f>
        <v>389.8635477582846</v>
      </c>
      <c r="E97" s="97">
        <v>513</v>
      </c>
      <c r="F97" s="96">
        <v>518</v>
      </c>
      <c r="G97" s="96">
        <v>0</v>
      </c>
      <c r="H97" s="96">
        <v>0</v>
      </c>
      <c r="I97" s="98">
        <f t="shared" ref="I97" si="278">SUM(F97-E97)*D97</f>
        <v>1949.3177387914229</v>
      </c>
      <c r="J97" s="96">
        <v>0</v>
      </c>
      <c r="K97" s="96">
        <f t="shared" ref="K97" si="279">SUM(H97-G97)*D97</f>
        <v>0</v>
      </c>
      <c r="L97" s="98">
        <f t="shared" ref="L97" si="280">SUM(I97:K97)</f>
        <v>1949.3177387914229</v>
      </c>
    </row>
    <row r="98" spans="1:12" s="99" customFormat="1">
      <c r="A98" s="94" t="s">
        <v>1044</v>
      </c>
      <c r="B98" s="95" t="s">
        <v>978</v>
      </c>
      <c r="C98" s="96" t="s">
        <v>14</v>
      </c>
      <c r="D98" s="136">
        <f t="shared" ref="D98" si="281">200000/E98</f>
        <v>426.89434364994662</v>
      </c>
      <c r="E98" s="97">
        <v>468.5</v>
      </c>
      <c r="F98" s="96">
        <v>472</v>
      </c>
      <c r="G98" s="96">
        <v>476</v>
      </c>
      <c r="H98" s="96">
        <v>480</v>
      </c>
      <c r="I98" s="98">
        <f t="shared" ref="I98" si="282">SUM(F98-E98)*D98</f>
        <v>1494.1302027748131</v>
      </c>
      <c r="J98" s="96">
        <f>SUM(G98-F98)*D98</f>
        <v>1707.5773745997865</v>
      </c>
      <c r="K98" s="96">
        <f t="shared" ref="K98" si="283">SUM(H98-G98)*D98</f>
        <v>1707.5773745997865</v>
      </c>
      <c r="L98" s="98">
        <f t="shared" ref="L98" si="284">SUM(I98:K98)</f>
        <v>4909.2849519743859</v>
      </c>
    </row>
    <row r="99" spans="1:12" s="99" customFormat="1">
      <c r="A99" s="94" t="s">
        <v>1043</v>
      </c>
      <c r="B99" s="95" t="s">
        <v>291</v>
      </c>
      <c r="C99" s="96" t="s">
        <v>14</v>
      </c>
      <c r="D99" s="136">
        <f t="shared" ref="D99" si="285">200000/E99</f>
        <v>162.07455429497568</v>
      </c>
      <c r="E99" s="97">
        <v>1234</v>
      </c>
      <c r="F99" s="96">
        <v>1244</v>
      </c>
      <c r="G99" s="96">
        <v>1255</v>
      </c>
      <c r="H99" s="96">
        <v>1261</v>
      </c>
      <c r="I99" s="98">
        <f t="shared" ref="I99" si="286">SUM(F99-E99)*D99</f>
        <v>1620.7455429497568</v>
      </c>
      <c r="J99" s="96">
        <f>SUM(G99-F99)*D99</f>
        <v>1782.8200972447326</v>
      </c>
      <c r="K99" s="96">
        <f t="shared" ref="K99" si="287">SUM(H99-G99)*D99</f>
        <v>972.44732576985416</v>
      </c>
      <c r="L99" s="98">
        <f t="shared" ref="L99" si="288">SUM(I99:K99)</f>
        <v>4376.0129659643435</v>
      </c>
    </row>
    <row r="100" spans="1:12" s="99" customFormat="1">
      <c r="A100" s="94" t="s">
        <v>1043</v>
      </c>
      <c r="B100" s="95" t="s">
        <v>789</v>
      </c>
      <c r="C100" s="96" t="s">
        <v>14</v>
      </c>
      <c r="D100" s="136">
        <f t="shared" ref="D100" si="289">200000/E100</f>
        <v>531.91489361702122</v>
      </c>
      <c r="E100" s="97">
        <v>376</v>
      </c>
      <c r="F100" s="96">
        <v>377.5</v>
      </c>
      <c r="G100" s="96">
        <v>0</v>
      </c>
      <c r="H100" s="96">
        <v>0</v>
      </c>
      <c r="I100" s="98">
        <f t="shared" ref="I100" si="290">SUM(F100-E100)*D100</f>
        <v>797.87234042553177</v>
      </c>
      <c r="J100" s="96">
        <v>0</v>
      </c>
      <c r="K100" s="96">
        <f t="shared" ref="K100" si="291">SUM(H100-G100)*D100</f>
        <v>0</v>
      </c>
      <c r="L100" s="98">
        <f t="shared" ref="L100" si="292">SUM(I100:K100)</f>
        <v>797.87234042553177</v>
      </c>
    </row>
    <row r="101" spans="1:12" s="99" customFormat="1">
      <c r="A101" s="94" t="s">
        <v>1043</v>
      </c>
      <c r="B101" s="95" t="s">
        <v>756</v>
      </c>
      <c r="C101" s="96" t="s">
        <v>14</v>
      </c>
      <c r="D101" s="136">
        <f t="shared" ref="D101" si="293">200000/E101</f>
        <v>326.26427406199019</v>
      </c>
      <c r="E101" s="97">
        <v>613</v>
      </c>
      <c r="F101" s="96">
        <v>613</v>
      </c>
      <c r="G101" s="96">
        <v>0</v>
      </c>
      <c r="H101" s="96">
        <v>0</v>
      </c>
      <c r="I101" s="98">
        <f t="shared" ref="I101" si="294">SUM(F101-E101)*D101</f>
        <v>0</v>
      </c>
      <c r="J101" s="96">
        <v>0</v>
      </c>
      <c r="K101" s="96">
        <f t="shared" ref="K101" si="295">SUM(H101-G101)*D101</f>
        <v>0</v>
      </c>
      <c r="L101" s="98">
        <f t="shared" ref="L101" si="296">SUM(I101:K101)</f>
        <v>0</v>
      </c>
    </row>
    <row r="102" spans="1:12" s="99" customFormat="1">
      <c r="A102" s="94" t="s">
        <v>1043</v>
      </c>
      <c r="B102" s="95" t="s">
        <v>93</v>
      </c>
      <c r="C102" s="96" t="s">
        <v>14</v>
      </c>
      <c r="D102" s="136">
        <f t="shared" ref="D102" si="297">200000/E102</f>
        <v>576.86760888376125</v>
      </c>
      <c r="E102" s="97">
        <v>346.7</v>
      </c>
      <c r="F102" s="96">
        <v>343</v>
      </c>
      <c r="G102" s="96">
        <v>0</v>
      </c>
      <c r="H102" s="96">
        <v>0</v>
      </c>
      <c r="I102" s="98">
        <f t="shared" ref="I102" si="298">SUM(F102-E102)*D102</f>
        <v>-2134.4101528699102</v>
      </c>
      <c r="J102" s="96">
        <v>0</v>
      </c>
      <c r="K102" s="96">
        <f t="shared" ref="K102" si="299">SUM(H102-G102)*D102</f>
        <v>0</v>
      </c>
      <c r="L102" s="98">
        <f t="shared" ref="L102" si="300">SUM(I102:K102)</f>
        <v>-2134.4101528699102</v>
      </c>
    </row>
    <row r="103" spans="1:12" s="99" customFormat="1">
      <c r="A103" s="94" t="s">
        <v>1043</v>
      </c>
      <c r="B103" s="95" t="s">
        <v>39</v>
      </c>
      <c r="C103" s="96" t="s">
        <v>14</v>
      </c>
      <c r="D103" s="136">
        <f t="shared" ref="D103" si="301">200000/E103</f>
        <v>109.17030567685589</v>
      </c>
      <c r="E103" s="97">
        <v>1832</v>
      </c>
      <c r="F103" s="96">
        <v>1842</v>
      </c>
      <c r="G103" s="96">
        <v>0</v>
      </c>
      <c r="H103" s="96">
        <v>0</v>
      </c>
      <c r="I103" s="98">
        <f>SUM(E103-F103)*D103</f>
        <v>-1091.7030567685588</v>
      </c>
      <c r="J103" s="96">
        <v>0</v>
      </c>
      <c r="K103" s="96">
        <f t="shared" ref="K103" si="302">SUM(H103-G103)*D103</f>
        <v>0</v>
      </c>
      <c r="L103" s="98">
        <f t="shared" ref="L103" si="303">SUM(I103:K103)</f>
        <v>-1091.7030567685588</v>
      </c>
    </row>
    <row r="104" spans="1:12" s="99" customFormat="1">
      <c r="A104" s="94" t="s">
        <v>1042</v>
      </c>
      <c r="B104" s="95" t="s">
        <v>101</v>
      </c>
      <c r="C104" s="96" t="s">
        <v>14</v>
      </c>
      <c r="D104" s="136">
        <f t="shared" ref="D104" si="304">200000/E104</f>
        <v>84.745762711864401</v>
      </c>
      <c r="E104" s="97">
        <v>2360</v>
      </c>
      <c r="F104" s="96">
        <v>2380</v>
      </c>
      <c r="G104" s="96">
        <v>2400</v>
      </c>
      <c r="H104" s="96">
        <v>2420</v>
      </c>
      <c r="I104" s="98">
        <f t="shared" ref="I104" si="305">SUM(F104-E104)*D104</f>
        <v>1694.9152542372881</v>
      </c>
      <c r="J104" s="96">
        <f>SUM(G104-F104)*D104</f>
        <v>1694.9152542372881</v>
      </c>
      <c r="K104" s="96">
        <f t="shared" ref="K104" si="306">SUM(H104-G104)*D104</f>
        <v>1694.9152542372881</v>
      </c>
      <c r="L104" s="98">
        <f t="shared" ref="L104" si="307">SUM(I104:K104)</f>
        <v>5084.7457627118638</v>
      </c>
    </row>
    <row r="105" spans="1:12" s="99" customFormat="1">
      <c r="A105" s="94" t="s">
        <v>1042</v>
      </c>
      <c r="B105" s="95" t="s">
        <v>101</v>
      </c>
      <c r="C105" s="96" t="s">
        <v>14</v>
      </c>
      <c r="D105" s="136">
        <f t="shared" ref="D105" si="308">200000/E105</f>
        <v>84.745762711864401</v>
      </c>
      <c r="E105" s="97">
        <v>2360</v>
      </c>
      <c r="F105" s="96">
        <v>2380</v>
      </c>
      <c r="G105" s="96">
        <v>2400</v>
      </c>
      <c r="H105" s="96">
        <v>2420</v>
      </c>
      <c r="I105" s="98">
        <f t="shared" ref="I105" si="309">SUM(F105-E105)*D105</f>
        <v>1694.9152542372881</v>
      </c>
      <c r="J105" s="96">
        <f>SUM(G105-F105)*D105</f>
        <v>1694.9152542372881</v>
      </c>
      <c r="K105" s="96">
        <f t="shared" ref="K105" si="310">SUM(H105-G105)*D105</f>
        <v>1694.9152542372881</v>
      </c>
      <c r="L105" s="98">
        <f t="shared" ref="L105" si="311">SUM(I105:K105)</f>
        <v>5084.7457627118638</v>
      </c>
    </row>
    <row r="106" spans="1:12" s="99" customFormat="1">
      <c r="A106" s="94" t="s">
        <v>1042</v>
      </c>
      <c r="B106" s="95" t="s">
        <v>160</v>
      </c>
      <c r="C106" s="96" t="s">
        <v>14</v>
      </c>
      <c r="D106" s="136">
        <f t="shared" ref="D106:D107" si="312">200000/E106</f>
        <v>609.7560975609756</v>
      </c>
      <c r="E106" s="97">
        <v>328</v>
      </c>
      <c r="F106" s="96">
        <v>323</v>
      </c>
      <c r="G106" s="96">
        <v>0</v>
      </c>
      <c r="H106" s="96">
        <v>0</v>
      </c>
      <c r="I106" s="98">
        <f t="shared" ref="I106" si="313">SUM(F106-E106)*D106</f>
        <v>-3048.7804878048782</v>
      </c>
      <c r="J106" s="96">
        <v>0</v>
      </c>
      <c r="K106" s="96">
        <f t="shared" ref="K106" si="314">SUM(H106-G106)*D106</f>
        <v>0</v>
      </c>
      <c r="L106" s="98">
        <f t="shared" ref="L106" si="315">SUM(I106:K106)</f>
        <v>-3048.7804878048782</v>
      </c>
    </row>
    <row r="107" spans="1:12" s="99" customFormat="1">
      <c r="A107" s="94" t="s">
        <v>1042</v>
      </c>
      <c r="B107" s="95" t="s">
        <v>919</v>
      </c>
      <c r="C107" s="96" t="s">
        <v>18</v>
      </c>
      <c r="D107" s="136">
        <f t="shared" si="312"/>
        <v>128.36970474967907</v>
      </c>
      <c r="E107" s="97">
        <v>1558</v>
      </c>
      <c r="F107" s="96">
        <v>1572</v>
      </c>
      <c r="G107" s="96">
        <v>0</v>
      </c>
      <c r="H107" s="96">
        <v>0</v>
      </c>
      <c r="I107" s="98">
        <f>SUM(E107-F107)*D107</f>
        <v>-1797.1758664955071</v>
      </c>
      <c r="J107" s="96">
        <v>0</v>
      </c>
      <c r="K107" s="96">
        <f t="shared" ref="K107" si="316">SUM(H107-G107)*D107</f>
        <v>0</v>
      </c>
      <c r="L107" s="98">
        <f t="shared" ref="L107" si="317">SUM(I107:K107)</f>
        <v>-1797.1758664955071</v>
      </c>
    </row>
    <row r="108" spans="1:12" s="99" customFormat="1">
      <c r="A108" s="94" t="s">
        <v>1041</v>
      </c>
      <c r="B108" s="95" t="s">
        <v>164</v>
      </c>
      <c r="C108" s="96" t="s">
        <v>14</v>
      </c>
      <c r="D108" s="136">
        <f t="shared" ref="D108" si="318">200000/E108</f>
        <v>170.79419299743807</v>
      </c>
      <c r="E108" s="97">
        <v>1171</v>
      </c>
      <c r="F108" s="96">
        <v>1185</v>
      </c>
      <c r="G108" s="96">
        <v>1191</v>
      </c>
      <c r="H108" s="96">
        <v>1201</v>
      </c>
      <c r="I108" s="98">
        <f t="shared" ref="I108" si="319">SUM(F108-E108)*D108</f>
        <v>2391.1187019641329</v>
      </c>
      <c r="J108" s="96">
        <f>SUM(G108-F108)*D108</f>
        <v>1024.7651579846283</v>
      </c>
      <c r="K108" s="96">
        <f t="shared" ref="K108" si="320">SUM(H108-G108)*D108</f>
        <v>1707.9419299743809</v>
      </c>
      <c r="L108" s="98">
        <f t="shared" ref="L108" si="321">SUM(I108:K108)</f>
        <v>5123.8257899231421</v>
      </c>
    </row>
    <row r="109" spans="1:12" s="99" customFormat="1">
      <c r="A109" s="94" t="s">
        <v>1041</v>
      </c>
      <c r="B109" s="95" t="s">
        <v>100</v>
      </c>
      <c r="C109" s="96" t="s">
        <v>14</v>
      </c>
      <c r="D109" s="136">
        <f t="shared" ref="D109" si="322">200000/E109</f>
        <v>1117.31843575419</v>
      </c>
      <c r="E109" s="97">
        <v>179</v>
      </c>
      <c r="F109" s="96">
        <v>180.5</v>
      </c>
      <c r="G109" s="96">
        <v>182</v>
      </c>
      <c r="H109" s="96">
        <v>184</v>
      </c>
      <c r="I109" s="98">
        <f t="shared" ref="I109" si="323">SUM(F109-E109)*D109</f>
        <v>1675.977653631285</v>
      </c>
      <c r="J109" s="96">
        <f>SUM(G109-F109)*D109</f>
        <v>1675.977653631285</v>
      </c>
      <c r="K109" s="96">
        <f t="shared" ref="K109" si="324">SUM(H109-G109)*D109</f>
        <v>2234.63687150838</v>
      </c>
      <c r="L109" s="98">
        <f t="shared" ref="L109" si="325">SUM(I109:K109)</f>
        <v>5586.5921787709503</v>
      </c>
    </row>
    <row r="110" spans="1:12" s="99" customFormat="1">
      <c r="A110" s="94" t="s">
        <v>1041</v>
      </c>
      <c r="B110" s="95" t="s">
        <v>46</v>
      </c>
      <c r="C110" s="96" t="s">
        <v>14</v>
      </c>
      <c r="D110" s="136">
        <f t="shared" ref="D110:D114" si="326">200000/E110</f>
        <v>1242.2360248447205</v>
      </c>
      <c r="E110" s="97">
        <v>161</v>
      </c>
      <c r="F110" s="96">
        <v>162</v>
      </c>
      <c r="G110" s="96">
        <v>163</v>
      </c>
      <c r="H110" s="96">
        <v>164</v>
      </c>
      <c r="I110" s="98">
        <f t="shared" ref="I110" si="327">SUM(F110-E110)*D110</f>
        <v>1242.2360248447205</v>
      </c>
      <c r="J110" s="96">
        <f>SUM(G110-F110)*D110</f>
        <v>1242.2360248447205</v>
      </c>
      <c r="K110" s="96">
        <f t="shared" ref="K110" si="328">SUM(H110-G110)*D110</f>
        <v>1242.2360248447205</v>
      </c>
      <c r="L110" s="98">
        <f t="shared" ref="L110" si="329">SUM(I110:K110)</f>
        <v>3726.7080745341618</v>
      </c>
    </row>
    <row r="111" spans="1:12" s="99" customFormat="1">
      <c r="A111" s="94" t="s">
        <v>1041</v>
      </c>
      <c r="B111" s="95" t="s">
        <v>679</v>
      </c>
      <c r="C111" s="96" t="s">
        <v>14</v>
      </c>
      <c r="D111" s="136">
        <f t="shared" ref="D111" si="330">200000/E111</f>
        <v>1215.80547112462</v>
      </c>
      <c r="E111" s="97">
        <v>164.5</v>
      </c>
      <c r="F111" s="96">
        <v>166</v>
      </c>
      <c r="G111" s="96">
        <v>0</v>
      </c>
      <c r="H111" s="96">
        <v>0</v>
      </c>
      <c r="I111" s="98">
        <f t="shared" ref="I111" si="331">SUM(F111-E111)*D111</f>
        <v>1823.70820668693</v>
      </c>
      <c r="J111" s="96">
        <v>0</v>
      </c>
      <c r="K111" s="96">
        <f t="shared" ref="K111" si="332">SUM(H111-G111)*D111</f>
        <v>0</v>
      </c>
      <c r="L111" s="98">
        <f t="shared" ref="L111" si="333">SUM(I111:K111)</f>
        <v>1823.70820668693</v>
      </c>
    </row>
    <row r="112" spans="1:12" s="99" customFormat="1">
      <c r="A112" s="94" t="s">
        <v>1041</v>
      </c>
      <c r="B112" s="95" t="s">
        <v>151</v>
      </c>
      <c r="C112" s="96" t="s">
        <v>14</v>
      </c>
      <c r="D112" s="136">
        <f t="shared" ref="D112" si="334">200000/E112</f>
        <v>174.97812773403325</v>
      </c>
      <c r="E112" s="97">
        <v>1143</v>
      </c>
      <c r="F112" s="96">
        <v>1132</v>
      </c>
      <c r="G112" s="96">
        <v>0</v>
      </c>
      <c r="H112" s="96">
        <v>0</v>
      </c>
      <c r="I112" s="98">
        <f t="shared" ref="I112" si="335">SUM(F112-E112)*D112</f>
        <v>-1924.7594050743658</v>
      </c>
      <c r="J112" s="96">
        <v>0</v>
      </c>
      <c r="K112" s="96">
        <f t="shared" ref="K112" si="336">SUM(H112-G112)*D112</f>
        <v>0</v>
      </c>
      <c r="L112" s="98">
        <f t="shared" ref="L112" si="337">SUM(I112:K112)</f>
        <v>-1924.7594050743658</v>
      </c>
    </row>
    <row r="113" spans="1:12" s="99" customFormat="1">
      <c r="A113" s="94" t="s">
        <v>1041</v>
      </c>
      <c r="B113" s="95" t="s">
        <v>268</v>
      </c>
      <c r="C113" s="96" t="s">
        <v>14</v>
      </c>
      <c r="D113" s="136">
        <f t="shared" ref="D113" si="338">200000/E113</f>
        <v>321.54340836012864</v>
      </c>
      <c r="E113" s="97">
        <v>622</v>
      </c>
      <c r="F113" s="96">
        <v>615</v>
      </c>
      <c r="G113" s="96">
        <v>0</v>
      </c>
      <c r="H113" s="96">
        <v>0</v>
      </c>
      <c r="I113" s="98">
        <f t="shared" ref="I113" si="339">SUM(F113-E113)*D113</f>
        <v>-2250.8038585209006</v>
      </c>
      <c r="J113" s="96">
        <v>0</v>
      </c>
      <c r="K113" s="96">
        <f t="shared" ref="K113" si="340">SUM(H113-G113)*D113</f>
        <v>0</v>
      </c>
      <c r="L113" s="98">
        <f t="shared" ref="L113" si="341">SUM(I113:K113)</f>
        <v>-2250.8038585209006</v>
      </c>
    </row>
    <row r="114" spans="1:12" s="99" customFormat="1">
      <c r="A114" s="94" t="s">
        <v>1040</v>
      </c>
      <c r="B114" s="95" t="s">
        <v>26</v>
      </c>
      <c r="C114" s="96" t="s">
        <v>14</v>
      </c>
      <c r="D114" s="136">
        <f t="shared" si="326"/>
        <v>703.72976776917665</v>
      </c>
      <c r="E114" s="97">
        <v>284.2</v>
      </c>
      <c r="F114" s="96">
        <v>286</v>
      </c>
      <c r="G114" s="96">
        <v>0</v>
      </c>
      <c r="H114" s="96">
        <v>0</v>
      </c>
      <c r="I114" s="98">
        <f t="shared" ref="I114" si="342">SUM(F114-E114)*D114</f>
        <v>1266.7135819845259</v>
      </c>
      <c r="J114" s="96">
        <v>0</v>
      </c>
      <c r="K114" s="96">
        <f t="shared" ref="K114" si="343">SUM(H114-G114)*D114</f>
        <v>0</v>
      </c>
      <c r="L114" s="98">
        <f t="shared" ref="L114" si="344">SUM(I114:K114)</f>
        <v>1266.7135819845259</v>
      </c>
    </row>
    <row r="115" spans="1:12" s="99" customFormat="1">
      <c r="A115" s="94" t="s">
        <v>1040</v>
      </c>
      <c r="B115" s="95" t="s">
        <v>68</v>
      </c>
      <c r="C115" s="96" t="s">
        <v>14</v>
      </c>
      <c r="D115" s="136">
        <f t="shared" ref="D115" si="345">200000/E115</f>
        <v>20.639834881320951</v>
      </c>
      <c r="E115" s="97">
        <v>9690</v>
      </c>
      <c r="F115" s="96">
        <v>9650</v>
      </c>
      <c r="G115" s="96">
        <v>0</v>
      </c>
      <c r="H115" s="96">
        <v>0</v>
      </c>
      <c r="I115" s="98">
        <f t="shared" ref="I115" si="346">SUM(F115-E115)*D115</f>
        <v>-825.59339525283804</v>
      </c>
      <c r="J115" s="96">
        <v>0</v>
      </c>
      <c r="K115" s="96">
        <f t="shared" ref="K115" si="347">SUM(H115-G115)*D115</f>
        <v>0</v>
      </c>
      <c r="L115" s="98">
        <f t="shared" ref="L115" si="348">SUM(I115:K115)</f>
        <v>-825.59339525283804</v>
      </c>
    </row>
    <row r="116" spans="1:12" s="99" customFormat="1">
      <c r="A116" s="94" t="s">
        <v>1040</v>
      </c>
      <c r="B116" s="95" t="s">
        <v>41</v>
      </c>
      <c r="C116" s="96" t="s">
        <v>14</v>
      </c>
      <c r="D116" s="136">
        <f t="shared" ref="D116" si="349">200000/E116</f>
        <v>233.37222870478413</v>
      </c>
      <c r="E116" s="97">
        <v>857</v>
      </c>
      <c r="F116" s="96">
        <v>857</v>
      </c>
      <c r="G116" s="96">
        <v>0</v>
      </c>
      <c r="H116" s="96">
        <v>0</v>
      </c>
      <c r="I116" s="98">
        <f t="shared" ref="I116" si="350">SUM(F116-E116)*D116</f>
        <v>0</v>
      </c>
      <c r="J116" s="96">
        <v>0</v>
      </c>
      <c r="K116" s="96">
        <f t="shared" ref="K116" si="351">SUM(H116-G116)*D116</f>
        <v>0</v>
      </c>
      <c r="L116" s="98">
        <f t="shared" ref="L116" si="352">SUM(I116:K116)</f>
        <v>0</v>
      </c>
    </row>
    <row r="117" spans="1:12" s="99" customFormat="1">
      <c r="A117" s="94" t="s">
        <v>1039</v>
      </c>
      <c r="B117" s="95" t="s">
        <v>666</v>
      </c>
      <c r="C117" s="96" t="s">
        <v>14</v>
      </c>
      <c r="D117" s="136">
        <f t="shared" ref="D117" si="353">200000/E117</f>
        <v>233.37222870478413</v>
      </c>
      <c r="E117" s="97">
        <v>857</v>
      </c>
      <c r="F117" s="96">
        <v>857</v>
      </c>
      <c r="G117" s="96">
        <v>0</v>
      </c>
      <c r="H117" s="96">
        <v>0</v>
      </c>
      <c r="I117" s="98">
        <f t="shared" ref="I117" si="354">SUM(F117-E117)*D117</f>
        <v>0</v>
      </c>
      <c r="J117" s="96">
        <v>0</v>
      </c>
      <c r="K117" s="96">
        <f t="shared" ref="K117" si="355">SUM(H117-G117)*D117</f>
        <v>0</v>
      </c>
      <c r="L117" s="98">
        <f t="shared" ref="L117" si="356">SUM(I117:K117)</f>
        <v>0</v>
      </c>
    </row>
    <row r="118" spans="1:12" s="99" customFormat="1">
      <c r="A118" s="94" t="s">
        <v>1038</v>
      </c>
      <c r="B118" s="95" t="s">
        <v>39</v>
      </c>
      <c r="C118" s="96" t="s">
        <v>14</v>
      </c>
      <c r="D118" s="136">
        <f t="shared" ref="D118" si="357">200000/E118</f>
        <v>104.16666666666667</v>
      </c>
      <c r="E118" s="97">
        <v>1920</v>
      </c>
      <c r="F118" s="96">
        <v>1932</v>
      </c>
      <c r="G118" s="96">
        <v>1942</v>
      </c>
      <c r="H118" s="96">
        <v>1950</v>
      </c>
      <c r="I118" s="98">
        <f t="shared" ref="I118" si="358">SUM(F118-E118)*D118</f>
        <v>1250</v>
      </c>
      <c r="J118" s="96">
        <f>SUM(G118-F118)*D118</f>
        <v>1041.6666666666667</v>
      </c>
      <c r="K118" s="96">
        <f t="shared" ref="K118" si="359">SUM(H118-G118)*D118</f>
        <v>833.33333333333337</v>
      </c>
      <c r="L118" s="98">
        <f t="shared" ref="L118" si="360">SUM(I118:K118)</f>
        <v>3125.0000000000005</v>
      </c>
    </row>
    <row r="119" spans="1:12" s="99" customFormat="1">
      <c r="A119" s="94" t="s">
        <v>1038</v>
      </c>
      <c r="B119" s="95" t="s">
        <v>767</v>
      </c>
      <c r="C119" s="96" t="s">
        <v>14</v>
      </c>
      <c r="D119" s="136">
        <f t="shared" ref="D119:D122" si="361">200000/E119</f>
        <v>68.376068376068375</v>
      </c>
      <c r="E119" s="97">
        <v>2925</v>
      </c>
      <c r="F119" s="96">
        <v>2945</v>
      </c>
      <c r="G119" s="96">
        <v>2965</v>
      </c>
      <c r="H119" s="96">
        <v>2985</v>
      </c>
      <c r="I119" s="98">
        <f t="shared" ref="I119:I121" si="362">SUM(F119-E119)*D119</f>
        <v>1367.5213675213674</v>
      </c>
      <c r="J119" s="96">
        <f>SUM(G119-F119)*D119</f>
        <v>1367.5213675213674</v>
      </c>
      <c r="K119" s="96">
        <f t="shared" ref="K119" si="363">SUM(H119-G119)*D119</f>
        <v>1367.5213675213674</v>
      </c>
      <c r="L119" s="98">
        <f t="shared" ref="L119" si="364">SUM(I119:K119)</f>
        <v>4102.5641025641025</v>
      </c>
    </row>
    <row r="120" spans="1:12" s="99" customFormat="1">
      <c r="A120" s="94" t="s">
        <v>1038</v>
      </c>
      <c r="B120" s="95" t="s">
        <v>77</v>
      </c>
      <c r="C120" s="96" t="s">
        <v>14</v>
      </c>
      <c r="D120" s="136">
        <f t="shared" si="361"/>
        <v>320.25620496397119</v>
      </c>
      <c r="E120" s="97">
        <v>624.5</v>
      </c>
      <c r="F120" s="96">
        <v>628.5</v>
      </c>
      <c r="G120" s="96">
        <v>632.5</v>
      </c>
      <c r="H120" s="96">
        <v>636.5</v>
      </c>
      <c r="I120" s="98">
        <f t="shared" si="362"/>
        <v>1281.0248198558847</v>
      </c>
      <c r="J120" s="96">
        <f>SUM(G120-F120)*D120</f>
        <v>1281.0248198558847</v>
      </c>
      <c r="K120" s="96">
        <f t="shared" ref="K120" si="365">SUM(H120-G120)*D120</f>
        <v>1281.0248198558847</v>
      </c>
      <c r="L120" s="98">
        <f t="shared" ref="L120" si="366">SUM(I120:K120)</f>
        <v>3843.0744595676542</v>
      </c>
    </row>
    <row r="121" spans="1:12" s="99" customFormat="1">
      <c r="A121" s="94" t="s">
        <v>1038</v>
      </c>
      <c r="B121" s="95" t="s">
        <v>41</v>
      </c>
      <c r="C121" s="96" t="s">
        <v>14</v>
      </c>
      <c r="D121" s="136">
        <f t="shared" si="361"/>
        <v>506.32911392405066</v>
      </c>
      <c r="E121" s="97">
        <v>395</v>
      </c>
      <c r="F121" s="96">
        <v>395</v>
      </c>
      <c r="G121" s="96">
        <v>0</v>
      </c>
      <c r="H121" s="96">
        <v>0</v>
      </c>
      <c r="I121" s="98">
        <f t="shared" si="362"/>
        <v>0</v>
      </c>
      <c r="J121" s="96">
        <v>0</v>
      </c>
      <c r="K121" s="96">
        <f t="shared" ref="K121" si="367">SUM(H121-G121)*D121</f>
        <v>0</v>
      </c>
      <c r="L121" s="98">
        <f t="shared" ref="L121" si="368">SUM(I121:K121)</f>
        <v>0</v>
      </c>
    </row>
    <row r="122" spans="1:12" s="99" customFormat="1">
      <c r="A122" s="94" t="s">
        <v>1038</v>
      </c>
      <c r="B122" s="95" t="s">
        <v>42</v>
      </c>
      <c r="C122" s="96" t="s">
        <v>14</v>
      </c>
      <c r="D122" s="136">
        <f t="shared" si="361"/>
        <v>412.37113402061857</v>
      </c>
      <c r="E122" s="97">
        <v>485</v>
      </c>
      <c r="F122" s="96">
        <v>485</v>
      </c>
      <c r="G122" s="96">
        <v>0</v>
      </c>
      <c r="H122" s="96">
        <v>0</v>
      </c>
      <c r="I122" s="98">
        <f>SUM(E122-F122)*D122</f>
        <v>0</v>
      </c>
      <c r="J122" s="96">
        <v>0</v>
      </c>
      <c r="K122" s="96">
        <f t="shared" ref="K122" si="369">SUM(H122-G122)*D122</f>
        <v>0</v>
      </c>
      <c r="L122" s="98">
        <f t="shared" ref="L122" si="370">SUM(I122:K122)</f>
        <v>0</v>
      </c>
    </row>
    <row r="123" spans="1:12" s="99" customFormat="1">
      <c r="A123" s="94" t="s">
        <v>1037</v>
      </c>
      <c r="B123" s="95" t="s">
        <v>89</v>
      </c>
      <c r="C123" s="96" t="s">
        <v>18</v>
      </c>
      <c r="D123" s="136">
        <f t="shared" ref="D123" si="371">200000/E123</f>
        <v>613.49693251533745</v>
      </c>
      <c r="E123" s="97">
        <v>326</v>
      </c>
      <c r="F123" s="96">
        <v>323</v>
      </c>
      <c r="G123" s="96">
        <v>0</v>
      </c>
      <c r="H123" s="96">
        <v>0</v>
      </c>
      <c r="I123" s="98">
        <f>SUM(E123-F123)*D123</f>
        <v>1840.4907975460123</v>
      </c>
      <c r="J123" s="96">
        <v>0</v>
      </c>
      <c r="K123" s="96">
        <f t="shared" ref="K123" si="372">SUM(H123-G123)*D123</f>
        <v>0</v>
      </c>
      <c r="L123" s="98">
        <f t="shared" ref="L123" si="373">SUM(I123:K123)</f>
        <v>1840.4907975460123</v>
      </c>
    </row>
    <row r="124" spans="1:12" s="99" customFormat="1">
      <c r="A124" s="94" t="s">
        <v>1037</v>
      </c>
      <c r="B124" s="95" t="s">
        <v>876</v>
      </c>
      <c r="C124" s="96" t="s">
        <v>14</v>
      </c>
      <c r="D124" s="136">
        <f t="shared" ref="D124" si="374">200000/E124</f>
        <v>60.790273556231</v>
      </c>
      <c r="E124" s="97">
        <v>3290</v>
      </c>
      <c r="F124" s="96">
        <v>3310</v>
      </c>
      <c r="G124" s="96">
        <v>0</v>
      </c>
      <c r="H124" s="96">
        <v>0</v>
      </c>
      <c r="I124" s="98">
        <f t="shared" ref="I124" si="375">SUM(F124-E124)*D124</f>
        <v>1215.80547112462</v>
      </c>
      <c r="J124" s="96">
        <v>0</v>
      </c>
      <c r="K124" s="96">
        <f t="shared" ref="K124" si="376">SUM(H124-G124)*D124</f>
        <v>0</v>
      </c>
      <c r="L124" s="98">
        <f t="shared" ref="L124" si="377">SUM(I124:K124)</f>
        <v>1215.80547112462</v>
      </c>
    </row>
    <row r="125" spans="1:12" s="99" customFormat="1">
      <c r="A125" s="94" t="s">
        <v>1035</v>
      </c>
      <c r="B125" s="95" t="s">
        <v>736</v>
      </c>
      <c r="C125" s="96" t="s">
        <v>14</v>
      </c>
      <c r="D125" s="136">
        <f t="shared" ref="D125" si="378">200000/E125</f>
        <v>406.5040650406504</v>
      </c>
      <c r="E125" s="97">
        <v>492</v>
      </c>
      <c r="F125" s="96">
        <v>497</v>
      </c>
      <c r="G125" s="96">
        <v>505</v>
      </c>
      <c r="H125" s="96">
        <v>510</v>
      </c>
      <c r="I125" s="98">
        <f t="shared" ref="I125" si="379">SUM(F125-E125)*D125</f>
        <v>2032.520325203252</v>
      </c>
      <c r="J125" s="96">
        <f>SUM(G125-F125)*D125</f>
        <v>3252.0325203252032</v>
      </c>
      <c r="K125" s="96">
        <f t="shared" ref="K125" si="380">SUM(H125-G125)*D125</f>
        <v>2032.520325203252</v>
      </c>
      <c r="L125" s="98">
        <f t="shared" ref="L125" si="381">SUM(I125:K125)</f>
        <v>7317.0731707317063</v>
      </c>
    </row>
    <row r="126" spans="1:12" s="99" customFormat="1">
      <c r="A126" s="94" t="s">
        <v>1035</v>
      </c>
      <c r="B126" s="95" t="s">
        <v>943</v>
      </c>
      <c r="C126" s="96" t="s">
        <v>14</v>
      </c>
      <c r="D126" s="136">
        <f t="shared" ref="D126" si="382">200000/E126</f>
        <v>401.60642570281124</v>
      </c>
      <c r="E126" s="97">
        <v>498</v>
      </c>
      <c r="F126" s="96">
        <v>500</v>
      </c>
      <c r="G126" s="96">
        <v>0</v>
      </c>
      <c r="H126" s="96">
        <v>0</v>
      </c>
      <c r="I126" s="98">
        <f t="shared" ref="I126" si="383">SUM(F126-E126)*D126</f>
        <v>803.21285140562247</v>
      </c>
      <c r="J126" s="96">
        <v>0</v>
      </c>
      <c r="K126" s="96">
        <f t="shared" ref="K126" si="384">SUM(H126-G126)*D126</f>
        <v>0</v>
      </c>
      <c r="L126" s="98">
        <f t="shared" ref="L126" si="385">SUM(I126:K126)</f>
        <v>803.21285140562247</v>
      </c>
    </row>
    <row r="127" spans="1:12" s="99" customFormat="1" ht="14.25"/>
    <row r="128" spans="1:12" s="99" customFormat="1" ht="14.25">
      <c r="A128" s="123"/>
      <c r="B128" s="124"/>
      <c r="C128" s="124"/>
      <c r="D128" s="124"/>
      <c r="E128" s="124"/>
      <c r="F128" s="124"/>
      <c r="G128" s="125"/>
      <c r="H128" s="124"/>
      <c r="I128" s="126">
        <f>SUM(I64:I126)</f>
        <v>34529.810969062572</v>
      </c>
      <c r="J128" s="127"/>
      <c r="K128" s="126" t="s">
        <v>677</v>
      </c>
      <c r="L128" s="126">
        <f>SUM(L64:L126)</f>
        <v>95317.595361018743</v>
      </c>
    </row>
    <row r="129" spans="1:12" s="99" customFormat="1" ht="14.25">
      <c r="A129" s="100" t="s">
        <v>1036</v>
      </c>
      <c r="B129" s="95"/>
      <c r="C129" s="96"/>
      <c r="D129" s="97"/>
      <c r="E129" s="97"/>
      <c r="F129" s="96"/>
      <c r="G129" s="96"/>
      <c r="H129" s="96"/>
      <c r="I129" s="98"/>
      <c r="J129" s="96"/>
      <c r="K129" s="96"/>
      <c r="L129" s="98"/>
    </row>
    <row r="130" spans="1:12" s="99" customFormat="1" ht="14.25">
      <c r="A130" s="100" t="s">
        <v>759</v>
      </c>
      <c r="B130" s="125" t="s">
        <v>760</v>
      </c>
      <c r="C130" s="105" t="s">
        <v>761</v>
      </c>
      <c r="D130" s="128" t="s">
        <v>762</v>
      </c>
      <c r="E130" s="128" t="s">
        <v>763</v>
      </c>
      <c r="F130" s="105" t="s">
        <v>732</v>
      </c>
      <c r="G130" s="96"/>
      <c r="H130" s="96"/>
      <c r="I130" s="98"/>
      <c r="J130" s="96"/>
      <c r="K130" s="96"/>
      <c r="L130" s="98"/>
    </row>
    <row r="131" spans="1:12" s="99" customFormat="1" ht="14.25">
      <c r="A131" s="94" t="s">
        <v>948</v>
      </c>
      <c r="B131" s="95">
        <v>6</v>
      </c>
      <c r="C131" s="96">
        <f>SUM(A131-B131)</f>
        <v>65</v>
      </c>
      <c r="D131" s="97">
        <v>16</v>
      </c>
      <c r="E131" s="96">
        <f>SUM(C131-D131)</f>
        <v>49</v>
      </c>
      <c r="F131" s="96">
        <f>E131*100/C131</f>
        <v>75.384615384615387</v>
      </c>
      <c r="G131" s="96"/>
      <c r="H131" s="96"/>
      <c r="I131" s="98"/>
      <c r="J131" s="96"/>
      <c r="K131" s="96"/>
      <c r="L131" s="98"/>
    </row>
    <row r="132" spans="1:12" s="99" customFormat="1" ht="14.25">
      <c r="A132" s="101"/>
      <c r="B132" s="102"/>
      <c r="C132" s="102"/>
      <c r="D132" s="103"/>
      <c r="E132" s="103"/>
      <c r="F132" s="129">
        <v>43831</v>
      </c>
      <c r="G132" s="102"/>
      <c r="H132" s="102"/>
      <c r="I132" s="104"/>
      <c r="J132" s="104"/>
      <c r="K132" s="104"/>
      <c r="L132" s="104"/>
    </row>
    <row r="133" spans="1:12" s="99" customFormat="1">
      <c r="A133" s="94" t="s">
        <v>1034</v>
      </c>
      <c r="B133" s="95" t="s">
        <v>268</v>
      </c>
      <c r="C133" s="96" t="s">
        <v>14</v>
      </c>
      <c r="D133" s="136">
        <f t="shared" ref="D133" si="386">200000/E133</f>
        <v>320</v>
      </c>
      <c r="E133" s="97">
        <v>625</v>
      </c>
      <c r="F133" s="96">
        <v>630</v>
      </c>
      <c r="G133" s="96">
        <v>635</v>
      </c>
      <c r="H133" s="96">
        <v>645</v>
      </c>
      <c r="I133" s="98">
        <f t="shared" ref="I133" si="387">SUM(F133-E133)*D133</f>
        <v>1600</v>
      </c>
      <c r="J133" s="96">
        <f>SUM(G133-F133)*D133</f>
        <v>1600</v>
      </c>
      <c r="K133" s="96">
        <f t="shared" ref="K133" si="388">SUM(H133-G133)*D133</f>
        <v>3200</v>
      </c>
      <c r="L133" s="98">
        <f t="shared" ref="L133" si="389">SUM(I133:K133)</f>
        <v>6400</v>
      </c>
    </row>
    <row r="134" spans="1:12" s="99" customFormat="1">
      <c r="A134" s="94" t="s">
        <v>1034</v>
      </c>
      <c r="B134" s="95" t="s">
        <v>736</v>
      </c>
      <c r="C134" s="96" t="s">
        <v>14</v>
      </c>
      <c r="D134" s="136">
        <f t="shared" ref="D134" si="390">200000/E134</f>
        <v>408.99795501022493</v>
      </c>
      <c r="E134" s="97">
        <v>489</v>
      </c>
      <c r="F134" s="96">
        <v>483</v>
      </c>
      <c r="G134" s="96">
        <v>0</v>
      </c>
      <c r="H134" s="96">
        <v>0</v>
      </c>
      <c r="I134" s="98">
        <f t="shared" ref="I134" si="391">SUM(F134-E134)*D134</f>
        <v>-2453.9877300613498</v>
      </c>
      <c r="J134" s="96">
        <v>0</v>
      </c>
      <c r="K134" s="96">
        <f t="shared" ref="K134" si="392">SUM(H134-G134)*D134</f>
        <v>0</v>
      </c>
      <c r="L134" s="98">
        <f t="shared" ref="L134" si="393">SUM(I134:K134)</f>
        <v>-2453.9877300613498</v>
      </c>
    </row>
    <row r="135" spans="1:12" s="99" customFormat="1">
      <c r="A135" s="94" t="s">
        <v>1033</v>
      </c>
      <c r="B135" s="95" t="s">
        <v>92</v>
      </c>
      <c r="C135" s="96" t="s">
        <v>14</v>
      </c>
      <c r="D135" s="136">
        <f t="shared" ref="D135" si="394">200000/E135</f>
        <v>563.38028169014081</v>
      </c>
      <c r="E135" s="97">
        <v>355</v>
      </c>
      <c r="F135" s="96">
        <v>357.5</v>
      </c>
      <c r="G135" s="96">
        <v>360</v>
      </c>
      <c r="H135" s="96">
        <v>0</v>
      </c>
      <c r="I135" s="98">
        <f t="shared" ref="I135" si="395">SUM(F135-E135)*D135</f>
        <v>1408.450704225352</v>
      </c>
      <c r="J135" s="96">
        <f>SUM(G135-F135)*D135</f>
        <v>1408.450704225352</v>
      </c>
      <c r="K135" s="96">
        <v>0</v>
      </c>
      <c r="L135" s="98">
        <f t="shared" ref="L135" si="396">SUM(I135:K135)</f>
        <v>2816.9014084507039</v>
      </c>
    </row>
    <row r="136" spans="1:12" s="99" customFormat="1">
      <c r="A136" s="94" t="s">
        <v>1032</v>
      </c>
      <c r="B136" s="95" t="s">
        <v>82</v>
      </c>
      <c r="C136" s="96" t="s">
        <v>14</v>
      </c>
      <c r="D136" s="136">
        <f t="shared" ref="D136" si="397">200000/E136</f>
        <v>182.64840182648402</v>
      </c>
      <c r="E136" s="97">
        <v>1095</v>
      </c>
      <c r="F136" s="96">
        <v>1103</v>
      </c>
      <c r="G136" s="96">
        <v>0</v>
      </c>
      <c r="H136" s="96">
        <v>0</v>
      </c>
      <c r="I136" s="98">
        <f t="shared" ref="I136" si="398">SUM(F136-E136)*D136</f>
        <v>1461.1872146118722</v>
      </c>
      <c r="J136" s="96">
        <v>0</v>
      </c>
      <c r="K136" s="96">
        <f t="shared" ref="K136" si="399">SUM(H136-G136)*D136</f>
        <v>0</v>
      </c>
      <c r="L136" s="98">
        <f t="shared" ref="L136" si="400">SUM(I136:K136)</f>
        <v>1461.1872146118722</v>
      </c>
    </row>
    <row r="137" spans="1:12" s="99" customFormat="1">
      <c r="A137" s="94" t="s">
        <v>1032</v>
      </c>
      <c r="B137" s="95" t="s">
        <v>1028</v>
      </c>
      <c r="C137" s="96" t="s">
        <v>14</v>
      </c>
      <c r="D137" s="136">
        <f t="shared" ref="D137" si="401">200000/E137</f>
        <v>558.65921787709499</v>
      </c>
      <c r="E137" s="97">
        <v>358</v>
      </c>
      <c r="F137" s="96">
        <v>360.5</v>
      </c>
      <c r="G137" s="96">
        <v>0</v>
      </c>
      <c r="H137" s="96">
        <v>0</v>
      </c>
      <c r="I137" s="98">
        <f t="shared" ref="I137" si="402">SUM(F137-E137)*D137</f>
        <v>1396.6480446927376</v>
      </c>
      <c r="J137" s="96">
        <v>0</v>
      </c>
      <c r="K137" s="96">
        <f t="shared" ref="K137" si="403">SUM(H137-G137)*D137</f>
        <v>0</v>
      </c>
      <c r="L137" s="98">
        <f t="shared" ref="L137" si="404">SUM(I137:K137)</f>
        <v>1396.6480446927376</v>
      </c>
    </row>
    <row r="138" spans="1:12" s="99" customFormat="1">
      <c r="A138" s="94" t="s">
        <v>1032</v>
      </c>
      <c r="B138" s="95" t="s">
        <v>243</v>
      </c>
      <c r="C138" s="96" t="s">
        <v>14</v>
      </c>
      <c r="D138" s="136">
        <f t="shared" ref="D138" si="405">200000/E138</f>
        <v>121.95121951219512</v>
      </c>
      <c r="E138" s="97">
        <v>1640</v>
      </c>
      <c r="F138" s="96">
        <v>1638</v>
      </c>
      <c r="G138" s="96">
        <v>0</v>
      </c>
      <c r="H138" s="96">
        <v>0</v>
      </c>
      <c r="I138" s="98">
        <f t="shared" ref="I138" si="406">SUM(F138-E138)*D138</f>
        <v>-243.90243902439025</v>
      </c>
      <c r="J138" s="96">
        <v>0</v>
      </c>
      <c r="K138" s="96">
        <f t="shared" ref="K138" si="407">SUM(H138-G138)*D138</f>
        <v>0</v>
      </c>
      <c r="L138" s="98">
        <f t="shared" ref="L138" si="408">SUM(I138:K138)</f>
        <v>-243.90243902439025</v>
      </c>
    </row>
    <row r="139" spans="1:12" s="99" customFormat="1">
      <c r="A139" s="94" t="s">
        <v>1031</v>
      </c>
      <c r="B139" s="95" t="s">
        <v>873</v>
      </c>
      <c r="C139" s="96" t="s">
        <v>14</v>
      </c>
      <c r="D139" s="136">
        <f t="shared" ref="D139" si="409">200000/E139</f>
        <v>107.81671159029649</v>
      </c>
      <c r="E139" s="97">
        <v>1855</v>
      </c>
      <c r="F139" s="96">
        <v>1843</v>
      </c>
      <c r="G139" s="96">
        <v>0</v>
      </c>
      <c r="H139" s="96">
        <v>0</v>
      </c>
      <c r="I139" s="98">
        <f t="shared" ref="I139" si="410">SUM(F139-E139)*D139</f>
        <v>-1293.8005390835579</v>
      </c>
      <c r="J139" s="96">
        <v>0</v>
      </c>
      <c r="K139" s="96">
        <f t="shared" ref="K139" si="411">SUM(H139-G139)*D139</f>
        <v>0</v>
      </c>
      <c r="L139" s="98">
        <f t="shared" ref="L139" si="412">SUM(I139:K139)</f>
        <v>-1293.8005390835579</v>
      </c>
    </row>
    <row r="140" spans="1:12" s="99" customFormat="1">
      <c r="A140" s="94" t="s">
        <v>1031</v>
      </c>
      <c r="B140" s="95" t="s">
        <v>92</v>
      </c>
      <c r="C140" s="96" t="s">
        <v>14</v>
      </c>
      <c r="D140" s="136">
        <f t="shared" ref="D140" si="413">200000/E140</f>
        <v>537.63440860215053</v>
      </c>
      <c r="E140" s="97">
        <v>372</v>
      </c>
      <c r="F140" s="96">
        <v>369</v>
      </c>
      <c r="G140" s="96">
        <v>0</v>
      </c>
      <c r="H140" s="96">
        <v>0</v>
      </c>
      <c r="I140" s="98">
        <f t="shared" ref="I140" si="414">SUM(F140-E140)*D140</f>
        <v>-1612.9032258064517</v>
      </c>
      <c r="J140" s="96">
        <v>0</v>
      </c>
      <c r="K140" s="96">
        <f t="shared" ref="K140" si="415">SUM(H140-G140)*D140</f>
        <v>0</v>
      </c>
      <c r="L140" s="98">
        <f t="shared" ref="L140" si="416">SUM(I140:K140)</f>
        <v>-1612.9032258064517</v>
      </c>
    </row>
    <row r="141" spans="1:12" s="99" customFormat="1">
      <c r="A141" s="94" t="s">
        <v>1031</v>
      </c>
      <c r="B141" s="95" t="s">
        <v>26</v>
      </c>
      <c r="C141" s="96" t="s">
        <v>14</v>
      </c>
      <c r="D141" s="136">
        <f t="shared" ref="D141" si="417">200000/E141</f>
        <v>606.06060606060601</v>
      </c>
      <c r="E141" s="97">
        <v>330</v>
      </c>
      <c r="F141" s="96">
        <v>329</v>
      </c>
      <c r="G141" s="96">
        <v>0</v>
      </c>
      <c r="H141" s="96">
        <v>0</v>
      </c>
      <c r="I141" s="98">
        <f t="shared" ref="I141" si="418">SUM(F141-E141)*D141</f>
        <v>-606.06060606060601</v>
      </c>
      <c r="J141" s="96">
        <v>0</v>
      </c>
      <c r="K141" s="96">
        <f t="shared" ref="K141" si="419">SUM(H141-G141)*D141</f>
        <v>0</v>
      </c>
      <c r="L141" s="98">
        <f t="shared" ref="L141" si="420">SUM(I141:K141)</f>
        <v>-606.06060606060601</v>
      </c>
    </row>
    <row r="142" spans="1:12" s="99" customFormat="1">
      <c r="A142" s="94" t="s">
        <v>1030</v>
      </c>
      <c r="B142" s="95" t="s">
        <v>92</v>
      </c>
      <c r="C142" s="96" t="s">
        <v>14</v>
      </c>
      <c r="D142" s="136">
        <f t="shared" ref="D142" si="421">200000/E142</f>
        <v>649.35064935064941</v>
      </c>
      <c r="E142" s="97">
        <v>308</v>
      </c>
      <c r="F142" s="96">
        <v>310.5</v>
      </c>
      <c r="G142" s="96">
        <v>313</v>
      </c>
      <c r="H142" s="96">
        <v>316</v>
      </c>
      <c r="I142" s="98">
        <f t="shared" ref="I142" si="422">SUM(F142-E142)*D142</f>
        <v>1623.3766233766235</v>
      </c>
      <c r="J142" s="96">
        <f>SUM(G142-F142)*D142</f>
        <v>1623.3766233766235</v>
      </c>
      <c r="K142" s="96">
        <f t="shared" ref="K142" si="423">SUM(H142-G142)*D142</f>
        <v>1948.0519480519483</v>
      </c>
      <c r="L142" s="98">
        <f t="shared" ref="L142" si="424">SUM(I142:K142)</f>
        <v>5194.8051948051952</v>
      </c>
    </row>
    <row r="143" spans="1:12" s="99" customFormat="1">
      <c r="A143" s="94" t="s">
        <v>1030</v>
      </c>
      <c r="B143" s="95" t="s">
        <v>1028</v>
      </c>
      <c r="C143" s="96" t="s">
        <v>14</v>
      </c>
      <c r="D143" s="136">
        <f t="shared" ref="D143" si="425">200000/E143</f>
        <v>575.45676881024315</v>
      </c>
      <c r="E143" s="97">
        <v>347.55</v>
      </c>
      <c r="F143" s="96">
        <v>347.55</v>
      </c>
      <c r="G143" s="96">
        <v>0</v>
      </c>
      <c r="H143" s="96">
        <v>0</v>
      </c>
      <c r="I143" s="98">
        <f t="shared" ref="I143" si="426">SUM(F143-E143)*D143</f>
        <v>0</v>
      </c>
      <c r="J143" s="96">
        <v>0</v>
      </c>
      <c r="K143" s="96">
        <f t="shared" ref="K143" si="427">SUM(H143-G143)*D143</f>
        <v>0</v>
      </c>
      <c r="L143" s="98">
        <f t="shared" ref="L143" si="428">SUM(I143:K143)</f>
        <v>0</v>
      </c>
    </row>
    <row r="144" spans="1:12" s="99" customFormat="1">
      <c r="A144" s="94" t="s">
        <v>1030</v>
      </c>
      <c r="B144" s="95" t="s">
        <v>86</v>
      </c>
      <c r="C144" s="96" t="s">
        <v>14</v>
      </c>
      <c r="D144" s="136">
        <f t="shared" ref="D144" si="429">200000/E144</f>
        <v>227.53128555176337</v>
      </c>
      <c r="E144" s="97">
        <v>879</v>
      </c>
      <c r="F144" s="96">
        <v>872</v>
      </c>
      <c r="G144" s="96">
        <v>0</v>
      </c>
      <c r="H144" s="96">
        <v>0</v>
      </c>
      <c r="I144" s="98">
        <f t="shared" ref="I144" si="430">SUM(F144-E144)*D144</f>
        <v>-1592.7189988623436</v>
      </c>
      <c r="J144" s="96">
        <v>0</v>
      </c>
      <c r="K144" s="96">
        <f t="shared" ref="K144" si="431">SUM(H144-G144)*D144</f>
        <v>0</v>
      </c>
      <c r="L144" s="98">
        <f t="shared" ref="L144" si="432">SUM(I144:K144)</f>
        <v>-1592.7189988623436</v>
      </c>
    </row>
    <row r="145" spans="1:12" s="99" customFormat="1">
      <c r="A145" s="94" t="s">
        <v>1027</v>
      </c>
      <c r="B145" s="95" t="s">
        <v>767</v>
      </c>
      <c r="C145" s="96" t="s">
        <v>14</v>
      </c>
      <c r="D145" s="136">
        <f t="shared" ref="D145:D153" si="433">200000/E145</f>
        <v>74.34944237918215</v>
      </c>
      <c r="E145" s="97">
        <v>2690</v>
      </c>
      <c r="F145" s="96">
        <v>2710</v>
      </c>
      <c r="G145" s="96">
        <v>2730</v>
      </c>
      <c r="H145" s="96">
        <v>2750</v>
      </c>
      <c r="I145" s="98">
        <f t="shared" ref="I145" si="434">SUM(F145-E145)*D145</f>
        <v>1486.9888475836431</v>
      </c>
      <c r="J145" s="96">
        <f>SUM(G145-F145)*D145</f>
        <v>1486.9888475836431</v>
      </c>
      <c r="K145" s="96">
        <f t="shared" ref="K145" si="435">SUM(H145-G145)*D145</f>
        <v>1486.9888475836431</v>
      </c>
      <c r="L145" s="98">
        <f t="shared" ref="L145" si="436">SUM(I145:K145)</f>
        <v>4460.966542750929</v>
      </c>
    </row>
    <row r="146" spans="1:12" s="99" customFormat="1">
      <c r="A146" s="94" t="s">
        <v>1027</v>
      </c>
      <c r="B146" s="95" t="s">
        <v>924</v>
      </c>
      <c r="C146" s="96" t="s">
        <v>14</v>
      </c>
      <c r="D146" s="136">
        <f t="shared" si="433"/>
        <v>125.39184952978056</v>
      </c>
      <c r="E146" s="97">
        <v>1595</v>
      </c>
      <c r="F146" s="96">
        <v>1605</v>
      </c>
      <c r="G146" s="96">
        <v>1615</v>
      </c>
      <c r="H146" s="96">
        <v>1625</v>
      </c>
      <c r="I146" s="98">
        <f t="shared" ref="I146" si="437">SUM(F146-E146)*D146</f>
        <v>1253.9184952978055</v>
      </c>
      <c r="J146" s="96">
        <f>SUM(G146-F146)*D146</f>
        <v>1253.9184952978055</v>
      </c>
      <c r="K146" s="96">
        <f t="shared" ref="K146" si="438">SUM(H146-G146)*D146</f>
        <v>1253.9184952978055</v>
      </c>
      <c r="L146" s="98">
        <f t="shared" ref="L146" si="439">SUM(I146:K146)</f>
        <v>3761.7554858934163</v>
      </c>
    </row>
    <row r="147" spans="1:12" s="99" customFormat="1">
      <c r="A147" s="94" t="s">
        <v>1029</v>
      </c>
      <c r="B147" s="95" t="s">
        <v>100</v>
      </c>
      <c r="C147" s="96" t="s">
        <v>14</v>
      </c>
      <c r="D147" s="136">
        <f t="shared" si="433"/>
        <v>1140.9013120365087</v>
      </c>
      <c r="E147" s="97">
        <v>175.3</v>
      </c>
      <c r="F147" s="96">
        <v>176.5</v>
      </c>
      <c r="G147" s="96">
        <v>178</v>
      </c>
      <c r="H147" s="96">
        <v>0</v>
      </c>
      <c r="I147" s="98">
        <f t="shared" ref="I147" si="440">SUM(F147-E147)*D147</f>
        <v>1369.0815744437975</v>
      </c>
      <c r="J147" s="96">
        <f>SUM(G147-F147)*D147</f>
        <v>1711.3519680547629</v>
      </c>
      <c r="K147" s="96">
        <v>0</v>
      </c>
      <c r="L147" s="98">
        <f t="shared" ref="L147" si="441">SUM(I147:K147)</f>
        <v>3080.4335424985602</v>
      </c>
    </row>
    <row r="148" spans="1:12" s="99" customFormat="1">
      <c r="A148" s="94" t="s">
        <v>1029</v>
      </c>
      <c r="B148" s="95" t="s">
        <v>257</v>
      </c>
      <c r="C148" s="96" t="s">
        <v>14</v>
      </c>
      <c r="D148" s="136">
        <f t="shared" si="433"/>
        <v>170.94017094017093</v>
      </c>
      <c r="E148" s="97">
        <v>1170</v>
      </c>
      <c r="F148" s="96">
        <v>1180</v>
      </c>
      <c r="G148" s="96">
        <v>0</v>
      </c>
      <c r="H148" s="96">
        <v>0</v>
      </c>
      <c r="I148" s="98">
        <f t="shared" ref="I148" si="442">SUM(F148-E148)*D148</f>
        <v>1709.4017094017092</v>
      </c>
      <c r="J148" s="96">
        <v>0</v>
      </c>
      <c r="K148" s="96">
        <v>0</v>
      </c>
      <c r="L148" s="98">
        <f t="shared" ref="L148" si="443">SUM(I148:K148)</f>
        <v>1709.4017094017092</v>
      </c>
    </row>
    <row r="149" spans="1:12" s="99" customFormat="1">
      <c r="A149" s="94" t="s">
        <v>1029</v>
      </c>
      <c r="B149" s="95" t="s">
        <v>71</v>
      </c>
      <c r="C149" s="96" t="s">
        <v>14</v>
      </c>
      <c r="D149" s="136">
        <f t="shared" si="433"/>
        <v>129.44983818770226</v>
      </c>
      <c r="E149" s="97">
        <v>1545</v>
      </c>
      <c r="F149" s="96">
        <v>1554</v>
      </c>
      <c r="G149" s="96">
        <v>0</v>
      </c>
      <c r="H149" s="96">
        <v>0</v>
      </c>
      <c r="I149" s="98">
        <f t="shared" ref="I149" si="444">SUM(F149-E149)*D149</f>
        <v>1165.0485436893202</v>
      </c>
      <c r="J149" s="96">
        <v>0</v>
      </c>
      <c r="K149" s="96">
        <v>0</v>
      </c>
      <c r="L149" s="98">
        <f t="shared" ref="L149" si="445">SUM(I149:K149)</f>
        <v>1165.0485436893202</v>
      </c>
    </row>
    <row r="150" spans="1:12" s="99" customFormat="1">
      <c r="A150" s="94" t="s">
        <v>1029</v>
      </c>
      <c r="B150" s="95" t="s">
        <v>1012</v>
      </c>
      <c r="C150" s="96" t="s">
        <v>14</v>
      </c>
      <c r="D150" s="136">
        <f t="shared" si="433"/>
        <v>464.57607433217191</v>
      </c>
      <c r="E150" s="97">
        <v>430.5</v>
      </c>
      <c r="F150" s="96">
        <v>434</v>
      </c>
      <c r="G150" s="96">
        <v>0</v>
      </c>
      <c r="H150" s="96">
        <v>0</v>
      </c>
      <c r="I150" s="98">
        <f t="shared" ref="I150" si="446">SUM(F150-E150)*D150</f>
        <v>1626.0162601626016</v>
      </c>
      <c r="J150" s="96">
        <v>0</v>
      </c>
      <c r="K150" s="96">
        <v>0</v>
      </c>
      <c r="L150" s="98">
        <f t="shared" ref="L150" si="447">SUM(I150:K150)</f>
        <v>1626.0162601626016</v>
      </c>
    </row>
    <row r="151" spans="1:12" s="99" customFormat="1">
      <c r="A151" s="94" t="s">
        <v>1029</v>
      </c>
      <c r="B151" s="95" t="s">
        <v>1028</v>
      </c>
      <c r="C151" s="96" t="s">
        <v>14</v>
      </c>
      <c r="D151" s="136">
        <f t="shared" si="433"/>
        <v>579.71014492753625</v>
      </c>
      <c r="E151" s="97">
        <v>345</v>
      </c>
      <c r="F151" s="96">
        <v>345</v>
      </c>
      <c r="G151" s="96">
        <v>0</v>
      </c>
      <c r="H151" s="96">
        <v>0</v>
      </c>
      <c r="I151" s="98">
        <f t="shared" ref="I151" si="448">SUM(F151-E151)*D151</f>
        <v>0</v>
      </c>
      <c r="J151" s="96">
        <v>0</v>
      </c>
      <c r="K151" s="96">
        <v>0</v>
      </c>
      <c r="L151" s="98">
        <f t="shared" ref="L151" si="449">SUM(I151:K151)</f>
        <v>0</v>
      </c>
    </row>
    <row r="152" spans="1:12" s="99" customFormat="1">
      <c r="A152" s="94" t="s">
        <v>1029</v>
      </c>
      <c r="B152" s="95" t="s">
        <v>98</v>
      </c>
      <c r="C152" s="96" t="s">
        <v>14</v>
      </c>
      <c r="D152" s="136">
        <f t="shared" si="433"/>
        <v>2292.2636103151863</v>
      </c>
      <c r="E152" s="97">
        <v>87.25</v>
      </c>
      <c r="F152" s="96">
        <v>87</v>
      </c>
      <c r="G152" s="96">
        <v>0</v>
      </c>
      <c r="H152" s="96">
        <v>0</v>
      </c>
      <c r="I152" s="98">
        <f t="shared" ref="I152" si="450">SUM(F152-E152)*D152</f>
        <v>-573.06590257879657</v>
      </c>
      <c r="J152" s="96">
        <v>0</v>
      </c>
      <c r="K152" s="96">
        <v>0</v>
      </c>
      <c r="L152" s="98">
        <f t="shared" ref="L152" si="451">SUM(I152:K152)</f>
        <v>-573.06590257879657</v>
      </c>
    </row>
    <row r="153" spans="1:12" s="99" customFormat="1">
      <c r="A153" s="94" t="s">
        <v>1026</v>
      </c>
      <c r="B153" s="95" t="s">
        <v>20</v>
      </c>
      <c r="C153" s="96" t="s">
        <v>14</v>
      </c>
      <c r="D153" s="136">
        <f t="shared" si="433"/>
        <v>207.25388601036269</v>
      </c>
      <c r="E153" s="97">
        <v>965</v>
      </c>
      <c r="F153" s="96">
        <v>973</v>
      </c>
      <c r="G153" s="96">
        <v>979</v>
      </c>
      <c r="H153" s="96">
        <v>0</v>
      </c>
      <c r="I153" s="98">
        <f t="shared" ref="I153" si="452">SUM(F153-E153)*D153</f>
        <v>1658.0310880829015</v>
      </c>
      <c r="J153" s="96">
        <f>SUM(G153-F153)*D153</f>
        <v>1243.523316062176</v>
      </c>
      <c r="K153" s="96">
        <v>0</v>
      </c>
      <c r="L153" s="98">
        <f t="shared" ref="L153" si="453">SUM(I153:K153)</f>
        <v>2901.5544041450776</v>
      </c>
    </row>
    <row r="154" spans="1:12" s="99" customFormat="1">
      <c r="A154" s="94" t="s">
        <v>1026</v>
      </c>
      <c r="B154" s="95" t="s">
        <v>736</v>
      </c>
      <c r="C154" s="96" t="s">
        <v>14</v>
      </c>
      <c r="D154" s="136">
        <f t="shared" ref="D154" si="454">200000/E154</f>
        <v>414.93775933609959</v>
      </c>
      <c r="E154" s="97">
        <v>482</v>
      </c>
      <c r="F154" s="96">
        <v>486</v>
      </c>
      <c r="G154" s="96">
        <v>490</v>
      </c>
      <c r="H154" s="96">
        <v>494</v>
      </c>
      <c r="I154" s="98">
        <f t="shared" ref="I154" si="455">SUM(F154-E154)*D154</f>
        <v>1659.7510373443984</v>
      </c>
      <c r="J154" s="96">
        <f>SUM(G154-F154)*D154</f>
        <v>1659.7510373443984</v>
      </c>
      <c r="K154" s="96">
        <f t="shared" ref="K154" si="456">SUM(H154-G154)*D154</f>
        <v>1659.7510373443984</v>
      </c>
      <c r="L154" s="98">
        <f t="shared" ref="L154" si="457">SUM(I154:K154)</f>
        <v>4979.2531120331951</v>
      </c>
    </row>
    <row r="155" spans="1:12" s="99" customFormat="1">
      <c r="A155" s="94" t="s">
        <v>1026</v>
      </c>
      <c r="B155" s="95" t="s">
        <v>736</v>
      </c>
      <c r="C155" s="96" t="s">
        <v>14</v>
      </c>
      <c r="D155" s="136">
        <f>200000/E155</f>
        <v>400.80160320641284</v>
      </c>
      <c r="E155" s="97">
        <v>499</v>
      </c>
      <c r="F155" s="96">
        <v>503</v>
      </c>
      <c r="G155" s="96">
        <v>0</v>
      </c>
      <c r="H155" s="96">
        <v>0</v>
      </c>
      <c r="I155" s="98">
        <f t="shared" ref="I155" si="458">SUM(F155-E155)*D155</f>
        <v>1603.2064128256513</v>
      </c>
      <c r="J155" s="96">
        <v>0</v>
      </c>
      <c r="K155" s="96">
        <f t="shared" ref="K155" si="459">SUM(H155-G155)*D155</f>
        <v>0</v>
      </c>
      <c r="L155" s="98">
        <f t="shared" ref="L155" si="460">SUM(I155:K155)</f>
        <v>1603.2064128256513</v>
      </c>
    </row>
    <row r="156" spans="1:12" s="99" customFormat="1">
      <c r="A156" s="94" t="s">
        <v>1026</v>
      </c>
      <c r="B156" s="95" t="s">
        <v>160</v>
      </c>
      <c r="C156" s="96" t="s">
        <v>14</v>
      </c>
      <c r="D156" s="136">
        <f>200000/E156</f>
        <v>615.38461538461536</v>
      </c>
      <c r="E156" s="97">
        <v>325</v>
      </c>
      <c r="F156" s="96">
        <v>325</v>
      </c>
      <c r="G156" s="96">
        <v>0</v>
      </c>
      <c r="H156" s="96">
        <v>0</v>
      </c>
      <c r="I156" s="98">
        <f t="shared" ref="I156" si="461">SUM(F156-E156)*D156</f>
        <v>0</v>
      </c>
      <c r="J156" s="96">
        <v>0</v>
      </c>
      <c r="K156" s="96">
        <f t="shared" ref="K156" si="462">SUM(H156-G156)*D156</f>
        <v>0</v>
      </c>
      <c r="L156" s="98">
        <f t="shared" ref="L156" si="463">SUM(I156:K156)</f>
        <v>0</v>
      </c>
    </row>
    <row r="157" spans="1:12" s="99" customFormat="1">
      <c r="A157" s="94" t="s">
        <v>1025</v>
      </c>
      <c r="B157" s="95" t="s">
        <v>100</v>
      </c>
      <c r="C157" s="96" t="s">
        <v>14</v>
      </c>
      <c r="D157" s="136">
        <f t="shared" ref="D157" si="464">200000/E157</f>
        <v>1212.121212121212</v>
      </c>
      <c r="E157" s="97">
        <v>165</v>
      </c>
      <c r="F157" s="96">
        <v>166</v>
      </c>
      <c r="G157" s="96">
        <v>167</v>
      </c>
      <c r="H157" s="96">
        <v>168</v>
      </c>
      <c r="I157" s="98">
        <f t="shared" ref="I157" si="465">SUM(F157-E157)*D157</f>
        <v>1212.121212121212</v>
      </c>
      <c r="J157" s="96">
        <f>SUM(G157-F157)*D157</f>
        <v>1212.121212121212</v>
      </c>
      <c r="K157" s="96">
        <f t="shared" ref="K157" si="466">SUM(H157-G157)*D157</f>
        <v>1212.121212121212</v>
      </c>
      <c r="L157" s="98">
        <f t="shared" ref="L157" si="467">SUM(I157:K157)</f>
        <v>3636.363636363636</v>
      </c>
    </row>
    <row r="158" spans="1:12" s="99" customFormat="1">
      <c r="A158" s="94" t="s">
        <v>1025</v>
      </c>
      <c r="B158" s="95" t="s">
        <v>27</v>
      </c>
      <c r="C158" s="96" t="s">
        <v>14</v>
      </c>
      <c r="D158" s="136">
        <f t="shared" ref="D158" si="468">200000/E158</f>
        <v>140.8450704225352</v>
      </c>
      <c r="E158" s="97">
        <v>1420</v>
      </c>
      <c r="F158" s="96">
        <v>1430</v>
      </c>
      <c r="G158" s="96">
        <v>1440</v>
      </c>
      <c r="H158" s="96">
        <v>0</v>
      </c>
      <c r="I158" s="98">
        <f t="shared" ref="I158" si="469">SUM(F158-E158)*D158</f>
        <v>1408.450704225352</v>
      </c>
      <c r="J158" s="96">
        <f>SUM(G158-F158)*D158</f>
        <v>1408.450704225352</v>
      </c>
      <c r="K158" s="96">
        <v>0</v>
      </c>
      <c r="L158" s="98">
        <f t="shared" ref="L158" si="470">SUM(I158:K158)</f>
        <v>2816.9014084507039</v>
      </c>
    </row>
    <row r="159" spans="1:12" s="99" customFormat="1">
      <c r="A159" s="94" t="s">
        <v>1024</v>
      </c>
      <c r="B159" s="95" t="s">
        <v>28</v>
      </c>
      <c r="C159" s="96" t="s">
        <v>14</v>
      </c>
      <c r="D159" s="136">
        <f t="shared" ref="D159" si="471">200000/E159</f>
        <v>342.46575342465752</v>
      </c>
      <c r="E159" s="97">
        <v>584</v>
      </c>
      <c r="F159" s="96">
        <v>588</v>
      </c>
      <c r="G159" s="96">
        <v>592</v>
      </c>
      <c r="H159" s="96">
        <v>596</v>
      </c>
      <c r="I159" s="98">
        <f t="shared" ref="I159" si="472">SUM(F159-E159)*D159</f>
        <v>1369.8630136986301</v>
      </c>
      <c r="J159" s="96">
        <f>SUM(G159-F159)*D159</f>
        <v>1369.8630136986301</v>
      </c>
      <c r="K159" s="96">
        <f t="shared" ref="K159" si="473">SUM(H159-G159)*D159</f>
        <v>1369.8630136986301</v>
      </c>
      <c r="L159" s="98">
        <f t="shared" ref="L159" si="474">SUM(I159:K159)</f>
        <v>4109.58904109589</v>
      </c>
    </row>
    <row r="160" spans="1:12" s="99" customFormat="1">
      <c r="A160" s="94" t="s">
        <v>1024</v>
      </c>
      <c r="B160" s="95" t="s">
        <v>379</v>
      </c>
      <c r="C160" s="96" t="s">
        <v>14</v>
      </c>
      <c r="D160" s="136">
        <f t="shared" ref="D160" si="475">200000/E160</f>
        <v>1941.7475728155339</v>
      </c>
      <c r="E160" s="97">
        <v>103</v>
      </c>
      <c r="F160" s="96">
        <v>104</v>
      </c>
      <c r="G160" s="96">
        <v>105</v>
      </c>
      <c r="H160" s="96">
        <v>106</v>
      </c>
      <c r="I160" s="98">
        <f t="shared" ref="I160" si="476">SUM(F160-E160)*D160</f>
        <v>1941.7475728155339</v>
      </c>
      <c r="J160" s="96">
        <f>SUM(G160-F160)*D160</f>
        <v>1941.7475728155339</v>
      </c>
      <c r="K160" s="96">
        <f t="shared" ref="K160" si="477">SUM(H160-G160)*D160</f>
        <v>1941.7475728155339</v>
      </c>
      <c r="L160" s="98">
        <f t="shared" ref="L160" si="478">SUM(I160:K160)</f>
        <v>5825.2427184466014</v>
      </c>
    </row>
    <row r="161" spans="1:12" s="99" customFormat="1">
      <c r="A161" s="94" t="s">
        <v>1024</v>
      </c>
      <c r="B161" s="95" t="s">
        <v>92</v>
      </c>
      <c r="C161" s="96" t="s">
        <v>14</v>
      </c>
      <c r="D161" s="136">
        <f t="shared" ref="D161" si="479">200000/E161</f>
        <v>675.67567567567562</v>
      </c>
      <c r="E161" s="97">
        <v>296</v>
      </c>
      <c r="F161" s="96">
        <v>297.5</v>
      </c>
      <c r="G161" s="96">
        <v>0</v>
      </c>
      <c r="H161" s="96">
        <v>106</v>
      </c>
      <c r="I161" s="98">
        <f t="shared" ref="I161" si="480">SUM(F161-E161)*D161</f>
        <v>1013.5135135135134</v>
      </c>
      <c r="J161" s="96">
        <v>0</v>
      </c>
      <c r="K161" s="96">
        <v>0</v>
      </c>
      <c r="L161" s="98">
        <f t="shared" ref="L161" si="481">SUM(I161:K161)</f>
        <v>1013.5135135135134</v>
      </c>
    </row>
    <row r="162" spans="1:12" s="99" customFormat="1">
      <c r="A162" s="94" t="s">
        <v>1023</v>
      </c>
      <c r="B162" s="95" t="s">
        <v>919</v>
      </c>
      <c r="C162" s="96" t="s">
        <v>14</v>
      </c>
      <c r="D162" s="136">
        <f t="shared" ref="D162" si="482">200000/E162</f>
        <v>127.55102040816327</v>
      </c>
      <c r="E162" s="97">
        <v>1568</v>
      </c>
      <c r="F162" s="96">
        <v>1578</v>
      </c>
      <c r="G162" s="96">
        <v>1588</v>
      </c>
      <c r="H162" s="96">
        <v>0</v>
      </c>
      <c r="I162" s="98">
        <f t="shared" ref="I162" si="483">SUM(F162-E162)*D162</f>
        <v>1275.5102040816328</v>
      </c>
      <c r="J162" s="96">
        <f>SUM(G162-F162)*D162</f>
        <v>1275.5102040816328</v>
      </c>
      <c r="K162" s="96">
        <v>0</v>
      </c>
      <c r="L162" s="98">
        <f t="shared" ref="L162" si="484">SUM(I162:K162)</f>
        <v>2551.0204081632655</v>
      </c>
    </row>
    <row r="163" spans="1:12" s="99" customFormat="1">
      <c r="A163" s="94" t="s">
        <v>1023</v>
      </c>
      <c r="B163" s="95" t="s">
        <v>47</v>
      </c>
      <c r="C163" s="96" t="s">
        <v>14</v>
      </c>
      <c r="D163" s="136">
        <f t="shared" ref="D163" si="485">200000/E163</f>
        <v>139.86013986013987</v>
      </c>
      <c r="E163" s="97">
        <v>1430</v>
      </c>
      <c r="F163" s="96">
        <v>1445</v>
      </c>
      <c r="G163" s="96">
        <v>1460</v>
      </c>
      <c r="H163" s="96">
        <v>0</v>
      </c>
      <c r="I163" s="98">
        <f t="shared" ref="I163" si="486">SUM(F163-E163)*D163</f>
        <v>2097.9020979020979</v>
      </c>
      <c r="J163" s="96">
        <f>SUM(G163-F163)*D163</f>
        <v>2097.9020979020979</v>
      </c>
      <c r="K163" s="96">
        <v>0</v>
      </c>
      <c r="L163" s="98">
        <f t="shared" ref="L163" si="487">SUM(I163:K163)</f>
        <v>4195.8041958041958</v>
      </c>
    </row>
    <row r="164" spans="1:12" s="99" customFormat="1">
      <c r="A164" s="94" t="s">
        <v>1023</v>
      </c>
      <c r="B164" s="95" t="s">
        <v>696</v>
      </c>
      <c r="C164" s="96" t="s">
        <v>14</v>
      </c>
      <c r="D164" s="136">
        <f t="shared" ref="D164" si="488">200000/E164</f>
        <v>125</v>
      </c>
      <c r="E164" s="97">
        <v>1600</v>
      </c>
      <c r="F164" s="96">
        <v>1610</v>
      </c>
      <c r="G164" s="96">
        <v>1620</v>
      </c>
      <c r="H164" s="96">
        <v>0</v>
      </c>
      <c r="I164" s="98">
        <f t="shared" ref="I164" si="489">SUM(F164-E164)*D164</f>
        <v>1250</v>
      </c>
      <c r="J164" s="96">
        <f>SUM(G164-F164)*D164</f>
        <v>1250</v>
      </c>
      <c r="K164" s="96">
        <v>0</v>
      </c>
      <c r="L164" s="98">
        <f t="shared" ref="L164" si="490">SUM(I164:K164)</f>
        <v>2500</v>
      </c>
    </row>
    <row r="165" spans="1:12" s="99" customFormat="1">
      <c r="A165" s="94" t="s">
        <v>1023</v>
      </c>
      <c r="B165" s="95" t="s">
        <v>268</v>
      </c>
      <c r="C165" s="96" t="s">
        <v>14</v>
      </c>
      <c r="D165" s="136">
        <f t="shared" ref="D165" si="491">200000/E165</f>
        <v>371.05751391465679</v>
      </c>
      <c r="E165" s="97">
        <v>539</v>
      </c>
      <c r="F165" s="96">
        <v>534</v>
      </c>
      <c r="G165" s="96">
        <v>0</v>
      </c>
      <c r="H165" s="96">
        <v>0</v>
      </c>
      <c r="I165" s="98">
        <f t="shared" ref="I165" si="492">SUM(F165-E165)*D165</f>
        <v>-1855.2875695732839</v>
      </c>
      <c r="J165" s="96">
        <v>0</v>
      </c>
      <c r="K165" s="96">
        <v>0</v>
      </c>
      <c r="L165" s="98">
        <f t="shared" ref="L165" si="493">SUM(I165:K165)</f>
        <v>-1855.2875695732839</v>
      </c>
    </row>
    <row r="166" spans="1:12" s="99" customFormat="1">
      <c r="A166" s="94" t="s">
        <v>1022</v>
      </c>
      <c r="B166" s="95" t="s">
        <v>939</v>
      </c>
      <c r="C166" s="96" t="s">
        <v>14</v>
      </c>
      <c r="D166" s="136">
        <f t="shared" ref="D166" si="494">200000/E166</f>
        <v>104.16666666666667</v>
      </c>
      <c r="E166" s="97">
        <v>1920</v>
      </c>
      <c r="F166" s="96">
        <v>1932</v>
      </c>
      <c r="G166" s="96">
        <v>1945</v>
      </c>
      <c r="H166" s="96">
        <v>1960</v>
      </c>
      <c r="I166" s="98">
        <f t="shared" ref="I166" si="495">SUM(F166-E166)*D166</f>
        <v>1250</v>
      </c>
      <c r="J166" s="96">
        <f>SUM(G166-F166)*D166</f>
        <v>1354.1666666666667</v>
      </c>
      <c r="K166" s="96">
        <f t="shared" ref="K166:K170" si="496">SUM(H166-G166)*D166</f>
        <v>1562.5</v>
      </c>
      <c r="L166" s="98">
        <f t="shared" ref="L166" si="497">SUM(I166:K166)</f>
        <v>4166.666666666667</v>
      </c>
    </row>
    <row r="167" spans="1:12" s="99" customFormat="1">
      <c r="A167" s="94" t="s">
        <v>1022</v>
      </c>
      <c r="B167" s="95" t="s">
        <v>164</v>
      </c>
      <c r="C167" s="96" t="s">
        <v>14</v>
      </c>
      <c r="D167" s="136">
        <f t="shared" ref="D167" si="498">200000/E167</f>
        <v>177.77777777777777</v>
      </c>
      <c r="E167" s="97">
        <v>1125</v>
      </c>
      <c r="F167" s="96">
        <v>1135</v>
      </c>
      <c r="G167" s="96">
        <v>1142</v>
      </c>
      <c r="H167" s="96">
        <v>0</v>
      </c>
      <c r="I167" s="98">
        <f t="shared" ref="I167" si="499">SUM(F167-E167)*D167</f>
        <v>1777.7777777777778</v>
      </c>
      <c r="J167" s="96">
        <f>SUM(G167-F167)*D167</f>
        <v>1244.4444444444443</v>
      </c>
      <c r="K167" s="96">
        <v>0</v>
      </c>
      <c r="L167" s="98">
        <f t="shared" ref="L167" si="500">SUM(I167:K167)</f>
        <v>3022.2222222222222</v>
      </c>
    </row>
    <row r="168" spans="1:12" s="99" customFormat="1">
      <c r="A168" s="94" t="s">
        <v>1022</v>
      </c>
      <c r="B168" s="95" t="s">
        <v>62</v>
      </c>
      <c r="C168" s="96" t="s">
        <v>14</v>
      </c>
      <c r="D168" s="136">
        <f t="shared" ref="D168" si="501">200000/E168</f>
        <v>826.44628099173553</v>
      </c>
      <c r="E168" s="97">
        <v>242</v>
      </c>
      <c r="F168" s="96">
        <v>244</v>
      </c>
      <c r="G168" s="96">
        <v>0</v>
      </c>
      <c r="H168" s="96">
        <v>0</v>
      </c>
      <c r="I168" s="98">
        <f t="shared" ref="I168" si="502">SUM(F168-E168)*D168</f>
        <v>1652.8925619834711</v>
      </c>
      <c r="J168" s="96">
        <v>0</v>
      </c>
      <c r="K168" s="96">
        <v>0</v>
      </c>
      <c r="L168" s="98">
        <f t="shared" ref="L168" si="503">SUM(I168:K168)</f>
        <v>1652.8925619834711</v>
      </c>
    </row>
    <row r="169" spans="1:12" s="99" customFormat="1">
      <c r="A169" s="94" t="s">
        <v>1022</v>
      </c>
      <c r="B169" s="95" t="s">
        <v>939</v>
      </c>
      <c r="C169" s="96" t="s">
        <v>14</v>
      </c>
      <c r="D169" s="136">
        <f t="shared" ref="D169" si="504">200000/E169</f>
        <v>101.9367991845056</v>
      </c>
      <c r="E169" s="97">
        <v>1962</v>
      </c>
      <c r="F169" s="96">
        <v>1945</v>
      </c>
      <c r="G169" s="96">
        <v>0</v>
      </c>
      <c r="H169" s="96">
        <v>0</v>
      </c>
      <c r="I169" s="98">
        <f t="shared" ref="I169" si="505">SUM(F169-E169)*D169</f>
        <v>-1732.9255861365953</v>
      </c>
      <c r="J169" s="96">
        <v>0</v>
      </c>
      <c r="K169" s="96">
        <v>0</v>
      </c>
      <c r="L169" s="98">
        <f t="shared" ref="L169" si="506">SUM(I169:K169)</f>
        <v>-1732.9255861365953</v>
      </c>
    </row>
    <row r="170" spans="1:12" s="99" customFormat="1">
      <c r="A170" s="94" t="s">
        <v>1021</v>
      </c>
      <c r="B170" s="95" t="s">
        <v>24</v>
      </c>
      <c r="C170" s="96" t="s">
        <v>14</v>
      </c>
      <c r="D170" s="136">
        <f t="shared" ref="D170" si="507">200000/E170</f>
        <v>200</v>
      </c>
      <c r="E170" s="97">
        <v>1000</v>
      </c>
      <c r="F170" s="96">
        <v>1010</v>
      </c>
      <c r="G170" s="96">
        <v>1020</v>
      </c>
      <c r="H170" s="96">
        <v>1030</v>
      </c>
      <c r="I170" s="98">
        <f t="shared" ref="I170" si="508">SUM(F170-E170)*D170</f>
        <v>2000</v>
      </c>
      <c r="J170" s="96">
        <f>SUM(G170-F170)*D170</f>
        <v>2000</v>
      </c>
      <c r="K170" s="96">
        <f t="shared" si="496"/>
        <v>2000</v>
      </c>
      <c r="L170" s="98">
        <f t="shared" ref="L170" si="509">SUM(I170:K170)</f>
        <v>6000</v>
      </c>
    </row>
    <row r="171" spans="1:12" s="99" customFormat="1">
      <c r="A171" s="94" t="s">
        <v>1021</v>
      </c>
      <c r="B171" s="95" t="s">
        <v>26</v>
      </c>
      <c r="C171" s="96" t="s">
        <v>14</v>
      </c>
      <c r="D171" s="136">
        <f t="shared" ref="D171" si="510">200000/E171</f>
        <v>638.9776357827476</v>
      </c>
      <c r="E171" s="97">
        <v>313</v>
      </c>
      <c r="F171" s="96">
        <v>315.5</v>
      </c>
      <c r="G171" s="96">
        <v>0</v>
      </c>
      <c r="H171" s="96">
        <v>0</v>
      </c>
      <c r="I171" s="98">
        <f t="shared" ref="I171" si="511">SUM(F171-E171)*D171</f>
        <v>1597.4440894568691</v>
      </c>
      <c r="J171" s="96">
        <v>0</v>
      </c>
      <c r="K171" s="96">
        <v>0</v>
      </c>
      <c r="L171" s="98">
        <f t="shared" ref="L171" si="512">SUM(I171:K171)</f>
        <v>1597.4440894568691</v>
      </c>
    </row>
    <row r="172" spans="1:12" s="99" customFormat="1">
      <c r="A172" s="94" t="s">
        <v>1021</v>
      </c>
      <c r="B172" s="95" t="s">
        <v>852</v>
      </c>
      <c r="C172" s="96" t="s">
        <v>14</v>
      </c>
      <c r="D172" s="136">
        <f t="shared" ref="D172" si="513">200000/E172</f>
        <v>152.20700152207002</v>
      </c>
      <c r="E172" s="97">
        <v>1314</v>
      </c>
      <c r="F172" s="96">
        <v>1312</v>
      </c>
      <c r="G172" s="96">
        <v>0</v>
      </c>
      <c r="H172" s="96">
        <v>0</v>
      </c>
      <c r="I172" s="98">
        <f t="shared" ref="I172" si="514">SUM(F172-E172)*D172</f>
        <v>-304.41400304414003</v>
      </c>
      <c r="J172" s="96">
        <v>0</v>
      </c>
      <c r="K172" s="96">
        <v>0</v>
      </c>
      <c r="L172" s="98">
        <f t="shared" ref="L172" si="515">SUM(I172:K172)</f>
        <v>-304.41400304414003</v>
      </c>
    </row>
    <row r="173" spans="1:12" s="99" customFormat="1">
      <c r="A173" s="94" t="s">
        <v>1020</v>
      </c>
      <c r="B173" s="95" t="s">
        <v>28</v>
      </c>
      <c r="C173" s="96" t="s">
        <v>14</v>
      </c>
      <c r="D173" s="136">
        <f t="shared" ref="D173" si="516">200000/E173</f>
        <v>350.87719298245617</v>
      </c>
      <c r="E173" s="97">
        <v>570</v>
      </c>
      <c r="F173" s="96">
        <v>575</v>
      </c>
      <c r="G173" s="96">
        <v>580</v>
      </c>
      <c r="H173" s="96">
        <v>0</v>
      </c>
      <c r="I173" s="98">
        <f t="shared" ref="I173" si="517">SUM(F173-E173)*D173</f>
        <v>1754.3859649122808</v>
      </c>
      <c r="J173" s="96">
        <f>SUM(G173-F173)*D173</f>
        <v>1754.3859649122808</v>
      </c>
      <c r="K173" s="96">
        <v>0</v>
      </c>
      <c r="L173" s="98">
        <f t="shared" ref="L173" si="518">SUM(I173:K173)</f>
        <v>3508.7719298245615</v>
      </c>
    </row>
    <row r="174" spans="1:12" s="99" customFormat="1">
      <c r="A174" s="94" t="s">
        <v>1020</v>
      </c>
      <c r="B174" s="95" t="s">
        <v>92</v>
      </c>
      <c r="C174" s="96" t="s">
        <v>14</v>
      </c>
      <c r="D174" s="136">
        <f t="shared" ref="D174" si="519">200000/E174</f>
        <v>784.31372549019613</v>
      </c>
      <c r="E174" s="97">
        <v>255</v>
      </c>
      <c r="F174" s="96">
        <v>257</v>
      </c>
      <c r="G174" s="96">
        <v>259</v>
      </c>
      <c r="H174" s="96">
        <v>0</v>
      </c>
      <c r="I174" s="98">
        <f t="shared" ref="I174" si="520">SUM(F174-E174)*D174</f>
        <v>1568.6274509803923</v>
      </c>
      <c r="J174" s="96">
        <f>SUM(G174-F174)*D174</f>
        <v>1568.6274509803923</v>
      </c>
      <c r="K174" s="96">
        <v>0</v>
      </c>
      <c r="L174" s="98">
        <f t="shared" ref="L174" si="521">SUM(I174:K174)</f>
        <v>3137.2549019607845</v>
      </c>
    </row>
    <row r="175" spans="1:12" s="99" customFormat="1">
      <c r="A175" s="94" t="s">
        <v>1020</v>
      </c>
      <c r="B175" s="95" t="s">
        <v>98</v>
      </c>
      <c r="C175" s="96" t="s">
        <v>14</v>
      </c>
      <c r="D175" s="136">
        <f t="shared" ref="D175" si="522">200000/E175</f>
        <v>2127.6595744680849</v>
      </c>
      <c r="E175" s="97">
        <v>94</v>
      </c>
      <c r="F175" s="96">
        <v>93</v>
      </c>
      <c r="G175" s="96">
        <v>0</v>
      </c>
      <c r="H175" s="96">
        <v>0</v>
      </c>
      <c r="I175" s="98">
        <f t="shared" ref="I175" si="523">SUM(F175-E175)*D175</f>
        <v>-2127.6595744680849</v>
      </c>
      <c r="J175" s="96">
        <v>0</v>
      </c>
      <c r="K175" s="96">
        <v>0</v>
      </c>
      <c r="L175" s="98">
        <f t="shared" ref="L175" si="524">SUM(I175:K175)</f>
        <v>-2127.6595744680849</v>
      </c>
    </row>
    <row r="176" spans="1:12" s="99" customFormat="1">
      <c r="A176" s="94" t="s">
        <v>1019</v>
      </c>
      <c r="B176" s="95" t="s">
        <v>52</v>
      </c>
      <c r="C176" s="96" t="s">
        <v>14</v>
      </c>
      <c r="D176" s="136">
        <f t="shared" ref="D176" si="525">200000/E176</f>
        <v>139.7624039133473</v>
      </c>
      <c r="E176" s="97">
        <v>1431</v>
      </c>
      <c r="F176" s="96">
        <v>1436</v>
      </c>
      <c r="G176" s="96">
        <v>0</v>
      </c>
      <c r="H176" s="96">
        <v>0</v>
      </c>
      <c r="I176" s="98">
        <f t="shared" ref="I176" si="526">SUM(F176-E176)*D176</f>
        <v>698.81201956673647</v>
      </c>
      <c r="J176" s="96">
        <v>0</v>
      </c>
      <c r="K176" s="96">
        <f t="shared" ref="K176" si="527">SUM(H176-G176)*D176</f>
        <v>0</v>
      </c>
      <c r="L176" s="98">
        <f t="shared" ref="L176" si="528">SUM(I176:K176)</f>
        <v>698.81201956673647</v>
      </c>
    </row>
    <row r="177" spans="1:12" s="99" customFormat="1">
      <c r="A177" s="94" t="s">
        <v>1019</v>
      </c>
      <c r="B177" s="95" t="s">
        <v>41</v>
      </c>
      <c r="C177" s="96" t="s">
        <v>14</v>
      </c>
      <c r="D177" s="136">
        <f t="shared" ref="D177:D178" si="529">200000/E177</f>
        <v>588.23529411764707</v>
      </c>
      <c r="E177" s="97">
        <v>340</v>
      </c>
      <c r="F177" s="96">
        <v>343</v>
      </c>
      <c r="G177" s="96">
        <v>346</v>
      </c>
      <c r="H177" s="96">
        <v>349</v>
      </c>
      <c r="I177" s="98">
        <f t="shared" ref="I177" si="530">SUM(F177-E177)*D177</f>
        <v>1764.7058823529412</v>
      </c>
      <c r="J177" s="96">
        <f>SUM(G177-F177)*D177</f>
        <v>1764.7058823529412</v>
      </c>
      <c r="K177" s="96">
        <f t="shared" ref="K177" si="531">SUM(H177-G177)*D177</f>
        <v>1764.7058823529412</v>
      </c>
      <c r="L177" s="98">
        <f t="shared" ref="L177" si="532">SUM(I177:K177)</f>
        <v>5294.1176470588234</v>
      </c>
    </row>
    <row r="178" spans="1:12" s="99" customFormat="1">
      <c r="A178" s="94" t="s">
        <v>1018</v>
      </c>
      <c r="B178" s="95" t="s">
        <v>268</v>
      </c>
      <c r="C178" s="96" t="s">
        <v>14</v>
      </c>
      <c r="D178" s="136">
        <f t="shared" si="529"/>
        <v>404.04040404040404</v>
      </c>
      <c r="E178" s="97">
        <v>495</v>
      </c>
      <c r="F178" s="96">
        <v>500</v>
      </c>
      <c r="G178" s="96">
        <v>505</v>
      </c>
      <c r="H178" s="96">
        <v>0</v>
      </c>
      <c r="I178" s="98">
        <f t="shared" ref="I178" si="533">SUM(F178-E178)*D178</f>
        <v>2020.2020202020203</v>
      </c>
      <c r="J178" s="96">
        <f>SUM(G178-F178)*D178</f>
        <v>2020.2020202020203</v>
      </c>
      <c r="K178" s="96">
        <v>0</v>
      </c>
      <c r="L178" s="98">
        <f t="shared" ref="L178" si="534">SUM(I178:K178)</f>
        <v>4040.4040404040406</v>
      </c>
    </row>
    <row r="179" spans="1:12" s="99" customFormat="1">
      <c r="A179" s="94" t="s">
        <v>1018</v>
      </c>
      <c r="B179" s="95" t="s">
        <v>379</v>
      </c>
      <c r="C179" s="96" t="s">
        <v>14</v>
      </c>
      <c r="D179" s="136">
        <f t="shared" ref="D179" si="535">200000/E179</f>
        <v>2597.4025974025976</v>
      </c>
      <c r="E179" s="97">
        <v>77</v>
      </c>
      <c r="F179" s="96">
        <v>78</v>
      </c>
      <c r="G179" s="96">
        <v>79</v>
      </c>
      <c r="H179" s="96">
        <v>0</v>
      </c>
      <c r="I179" s="98">
        <f t="shared" ref="I179" si="536">SUM(F179-E179)*D179</f>
        <v>2597.4025974025976</v>
      </c>
      <c r="J179" s="96">
        <f>SUM(G179-F179)*D179</f>
        <v>2597.4025974025976</v>
      </c>
      <c r="K179" s="96">
        <v>0</v>
      </c>
      <c r="L179" s="98">
        <f t="shared" ref="L179" si="537">SUM(I179:K179)</f>
        <v>5194.8051948051952</v>
      </c>
    </row>
    <row r="180" spans="1:12" s="99" customFormat="1">
      <c r="A180" s="94" t="s">
        <v>1018</v>
      </c>
      <c r="B180" s="95" t="s">
        <v>77</v>
      </c>
      <c r="C180" s="96" t="s">
        <v>14</v>
      </c>
      <c r="D180" s="136">
        <f t="shared" ref="D180" si="538">200000/E180</f>
        <v>299.85007496251876</v>
      </c>
      <c r="E180" s="97">
        <v>667</v>
      </c>
      <c r="F180" s="96">
        <v>667</v>
      </c>
      <c r="G180" s="96">
        <v>0</v>
      </c>
      <c r="H180" s="96">
        <v>0</v>
      </c>
      <c r="I180" s="98">
        <f t="shared" ref="I180" si="539">SUM(F180-E180)*D180</f>
        <v>0</v>
      </c>
      <c r="J180" s="96">
        <v>0</v>
      </c>
      <c r="K180" s="96">
        <v>0</v>
      </c>
      <c r="L180" s="98">
        <f t="shared" ref="L180" si="540">SUM(I180:K180)</f>
        <v>0</v>
      </c>
    </row>
    <row r="181" spans="1:12" s="99" customFormat="1">
      <c r="A181" s="94" t="s">
        <v>1016</v>
      </c>
      <c r="B181" s="95" t="s">
        <v>71</v>
      </c>
      <c r="C181" s="96" t="s">
        <v>14</v>
      </c>
      <c r="D181" s="136">
        <f t="shared" ref="D181" si="541">200000/E181</f>
        <v>135.13513513513513</v>
      </c>
      <c r="E181" s="97">
        <v>1480</v>
      </c>
      <c r="F181" s="96">
        <v>1490</v>
      </c>
      <c r="G181" s="96">
        <v>0</v>
      </c>
      <c r="H181" s="96">
        <v>0</v>
      </c>
      <c r="I181" s="98">
        <f t="shared" ref="I181:I183" si="542">SUM(F181-E181)*D181</f>
        <v>1351.3513513513512</v>
      </c>
      <c r="J181" s="96">
        <v>0</v>
      </c>
      <c r="K181" s="96">
        <f t="shared" ref="K181" si="543">SUM(H181-G181)*D181</f>
        <v>0</v>
      </c>
      <c r="L181" s="98">
        <f t="shared" ref="L181:L183" si="544">SUM(I181:K181)</f>
        <v>1351.3513513513512</v>
      </c>
    </row>
    <row r="182" spans="1:12" s="99" customFormat="1">
      <c r="A182" s="94" t="s">
        <v>1016</v>
      </c>
      <c r="B182" s="95" t="s">
        <v>1017</v>
      </c>
      <c r="C182" s="96" t="s">
        <v>14</v>
      </c>
      <c r="D182" s="136">
        <f t="shared" ref="D182" si="545">200000/E182</f>
        <v>68.25938566552901</v>
      </c>
      <c r="E182" s="97">
        <v>2930</v>
      </c>
      <c r="F182" s="96">
        <v>2950</v>
      </c>
      <c r="G182" s="96">
        <v>2970</v>
      </c>
      <c r="H182" s="96">
        <v>0</v>
      </c>
      <c r="I182" s="98">
        <f t="shared" si="542"/>
        <v>1365.1877133105802</v>
      </c>
      <c r="J182" s="96">
        <f>SUM(G182-F182)*D182</f>
        <v>1365.1877133105802</v>
      </c>
      <c r="K182" s="96">
        <v>0</v>
      </c>
      <c r="L182" s="98">
        <f t="shared" si="544"/>
        <v>2730.3754266211604</v>
      </c>
    </row>
    <row r="183" spans="1:12" s="99" customFormat="1">
      <c r="A183" s="94" t="s">
        <v>1016</v>
      </c>
      <c r="B183" s="95" t="s">
        <v>268</v>
      </c>
      <c r="C183" s="96" t="s">
        <v>14</v>
      </c>
      <c r="D183" s="136">
        <f t="shared" ref="D183" si="546">200000/E183</f>
        <v>405.67951318458415</v>
      </c>
      <c r="E183" s="97">
        <v>493</v>
      </c>
      <c r="F183" s="96">
        <v>487.5</v>
      </c>
      <c r="G183" s="96">
        <v>0</v>
      </c>
      <c r="H183" s="96">
        <v>0</v>
      </c>
      <c r="I183" s="98">
        <f t="shared" si="542"/>
        <v>-2231.2373225152128</v>
      </c>
      <c r="J183" s="96">
        <v>0</v>
      </c>
      <c r="K183" s="96">
        <f t="shared" ref="K183" si="547">SUM(H183-G183)*D183</f>
        <v>0</v>
      </c>
      <c r="L183" s="98">
        <f t="shared" si="544"/>
        <v>-2231.2373225152128</v>
      </c>
    </row>
    <row r="184" spans="1:12" s="99" customFormat="1">
      <c r="A184" s="94" t="s">
        <v>1016</v>
      </c>
      <c r="B184" s="95" t="s">
        <v>679</v>
      </c>
      <c r="C184" s="96" t="s">
        <v>14</v>
      </c>
      <c r="D184" s="136">
        <f t="shared" ref="D184" si="548">200000/E184</f>
        <v>1470.5882352941176</v>
      </c>
      <c r="E184" s="97">
        <v>136</v>
      </c>
      <c r="F184" s="96">
        <v>134.5</v>
      </c>
      <c r="G184" s="96">
        <v>0</v>
      </c>
      <c r="H184" s="96">
        <v>0</v>
      </c>
      <c r="I184" s="98">
        <f t="shared" ref="I184" si="549">SUM(F184-E184)*D184</f>
        <v>-2205.8823529411766</v>
      </c>
      <c r="J184" s="96">
        <v>0</v>
      </c>
      <c r="K184" s="96">
        <f t="shared" ref="K184" si="550">SUM(H184-G184)*D184</f>
        <v>0</v>
      </c>
      <c r="L184" s="98">
        <f t="shared" ref="L184" si="551">SUM(I184:K184)</f>
        <v>-2205.8823529411766</v>
      </c>
    </row>
    <row r="185" spans="1:12" s="99" customFormat="1">
      <c r="A185" s="94" t="s">
        <v>1015</v>
      </c>
      <c r="B185" s="95" t="s">
        <v>723</v>
      </c>
      <c r="C185" s="96" t="s">
        <v>14</v>
      </c>
      <c r="D185" s="136">
        <f t="shared" ref="D185" si="552">200000/E185</f>
        <v>370.37037037037038</v>
      </c>
      <c r="E185" s="97">
        <v>540</v>
      </c>
      <c r="F185" s="96">
        <v>544</v>
      </c>
      <c r="G185" s="96">
        <v>548</v>
      </c>
      <c r="H185" s="96">
        <v>552</v>
      </c>
      <c r="I185" s="98">
        <f t="shared" ref="I185" si="553">SUM(F185-E185)*D185</f>
        <v>1481.4814814814815</v>
      </c>
      <c r="J185" s="96">
        <f>SUM(G185-F185)*D185</f>
        <v>1481.4814814814815</v>
      </c>
      <c r="K185" s="96">
        <f t="shared" ref="K185" si="554">SUM(H185-G185)*D185</f>
        <v>1481.4814814814815</v>
      </c>
      <c r="L185" s="98">
        <f t="shared" ref="L185" si="555">SUM(I185:K185)</f>
        <v>4444.4444444444443</v>
      </c>
    </row>
    <row r="186" spans="1:12" s="99" customFormat="1">
      <c r="A186" s="94" t="s">
        <v>1015</v>
      </c>
      <c r="B186" s="95" t="s">
        <v>25</v>
      </c>
      <c r="C186" s="96" t="s">
        <v>14</v>
      </c>
      <c r="D186" s="136">
        <f t="shared" ref="D186" si="556">200000/E186</f>
        <v>1161.4401858304298</v>
      </c>
      <c r="E186" s="97">
        <v>172.2</v>
      </c>
      <c r="F186" s="96">
        <v>173.85</v>
      </c>
      <c r="G186" s="96">
        <v>0</v>
      </c>
      <c r="H186" s="96">
        <v>0</v>
      </c>
      <c r="I186" s="98">
        <f t="shared" ref="I186" si="557">SUM(F186-E186)*D186</f>
        <v>1916.3763066202157</v>
      </c>
      <c r="J186" s="96">
        <v>0</v>
      </c>
      <c r="K186" s="96">
        <f t="shared" ref="K186:K193" si="558">SUM(G186-H186)*D186</f>
        <v>0</v>
      </c>
      <c r="L186" s="98">
        <f t="shared" ref="L186" si="559">SUM(I186:K186)</f>
        <v>1916.3763066202157</v>
      </c>
    </row>
    <row r="187" spans="1:12" s="99" customFormat="1">
      <c r="A187" s="94" t="s">
        <v>1015</v>
      </c>
      <c r="B187" s="95" t="s">
        <v>92</v>
      </c>
      <c r="C187" s="96" t="s">
        <v>14</v>
      </c>
      <c r="D187" s="136">
        <f t="shared" ref="D187" si="560">200000/E187</f>
        <v>826.44628099173553</v>
      </c>
      <c r="E187" s="97">
        <v>242</v>
      </c>
      <c r="F187" s="96">
        <v>243.85</v>
      </c>
      <c r="G187" s="96">
        <v>0</v>
      </c>
      <c r="H187" s="96">
        <v>0</v>
      </c>
      <c r="I187" s="98">
        <f t="shared" ref="I187" si="561">SUM(F187-E187)*D187</f>
        <v>1528.9256198347061</v>
      </c>
      <c r="J187" s="96">
        <v>0</v>
      </c>
      <c r="K187" s="96">
        <f t="shared" si="558"/>
        <v>0</v>
      </c>
      <c r="L187" s="98">
        <f t="shared" ref="L187" si="562">SUM(I187:K187)</f>
        <v>1528.9256198347061</v>
      </c>
    </row>
    <row r="188" spans="1:12" s="99" customFormat="1">
      <c r="A188" s="94" t="s">
        <v>1015</v>
      </c>
      <c r="B188" s="95" t="s">
        <v>1012</v>
      </c>
      <c r="C188" s="96" t="s">
        <v>14</v>
      </c>
      <c r="D188" s="136">
        <f t="shared" ref="D188" si="563">200000/E188</f>
        <v>427.35042735042737</v>
      </c>
      <c r="E188" s="97">
        <v>468</v>
      </c>
      <c r="F188" s="96">
        <v>468</v>
      </c>
      <c r="G188" s="96">
        <v>0</v>
      </c>
      <c r="H188" s="96">
        <v>0</v>
      </c>
      <c r="I188" s="98">
        <f t="shared" ref="I188" si="564">SUM(F188-E188)*D188</f>
        <v>0</v>
      </c>
      <c r="J188" s="96">
        <v>0</v>
      </c>
      <c r="K188" s="96">
        <f t="shared" si="558"/>
        <v>0</v>
      </c>
      <c r="L188" s="98">
        <f t="shared" ref="L188" si="565">SUM(I188:K188)</f>
        <v>0</v>
      </c>
    </row>
    <row r="189" spans="1:12" s="99" customFormat="1">
      <c r="A189" s="94" t="s">
        <v>1015</v>
      </c>
      <c r="B189" s="95" t="s">
        <v>312</v>
      </c>
      <c r="C189" s="96" t="s">
        <v>14</v>
      </c>
      <c r="D189" s="136">
        <f t="shared" ref="D189" si="566">200000/E189</f>
        <v>255.7544757033248</v>
      </c>
      <c r="E189" s="97">
        <v>782</v>
      </c>
      <c r="F189" s="96">
        <v>773</v>
      </c>
      <c r="G189" s="96">
        <v>0</v>
      </c>
      <c r="H189" s="96">
        <v>0</v>
      </c>
      <c r="I189" s="98">
        <f t="shared" ref="I189" si="567">SUM(F189-E189)*D189</f>
        <v>-2301.7902813299233</v>
      </c>
      <c r="J189" s="96">
        <v>0</v>
      </c>
      <c r="K189" s="96">
        <f t="shared" si="558"/>
        <v>0</v>
      </c>
      <c r="L189" s="98">
        <f t="shared" ref="L189" si="568">SUM(I189:K189)</f>
        <v>-2301.7902813299233</v>
      </c>
    </row>
    <row r="190" spans="1:12" s="99" customFormat="1">
      <c r="A190" s="94" t="s">
        <v>1014</v>
      </c>
      <c r="B190" s="95" t="s">
        <v>268</v>
      </c>
      <c r="C190" s="96" t="s">
        <v>14</v>
      </c>
      <c r="D190" s="136">
        <f t="shared" ref="D190" si="569">200000/E190</f>
        <v>423.28042328042329</v>
      </c>
      <c r="E190" s="97">
        <v>472.5</v>
      </c>
      <c r="F190" s="96">
        <v>475.5</v>
      </c>
      <c r="G190" s="96">
        <v>0</v>
      </c>
      <c r="H190" s="96">
        <v>0</v>
      </c>
      <c r="I190" s="98">
        <f t="shared" ref="I190" si="570">SUM(F190-E190)*D190</f>
        <v>1269.8412698412699</v>
      </c>
      <c r="J190" s="96">
        <v>0</v>
      </c>
      <c r="K190" s="96">
        <f t="shared" si="558"/>
        <v>0</v>
      </c>
      <c r="L190" s="98">
        <f t="shared" ref="L190" si="571">SUM(I190:K190)</f>
        <v>1269.8412698412699</v>
      </c>
    </row>
    <row r="191" spans="1:12" s="99" customFormat="1">
      <c r="A191" s="94" t="s">
        <v>1014</v>
      </c>
      <c r="B191" s="95" t="s">
        <v>257</v>
      </c>
      <c r="C191" s="96" t="s">
        <v>18</v>
      </c>
      <c r="D191" s="136">
        <f t="shared" ref="D191" si="572">200000/E191</f>
        <v>192.30769230769232</v>
      </c>
      <c r="E191" s="97">
        <v>1040</v>
      </c>
      <c r="F191" s="96">
        <v>1040</v>
      </c>
      <c r="G191" s="96">
        <v>0</v>
      </c>
      <c r="H191" s="96">
        <v>0</v>
      </c>
      <c r="I191" s="98">
        <f t="shared" ref="I191" si="573">SUM(F191-E191)*D191</f>
        <v>0</v>
      </c>
      <c r="J191" s="96">
        <v>0</v>
      </c>
      <c r="K191" s="96">
        <f t="shared" si="558"/>
        <v>0</v>
      </c>
      <c r="L191" s="98">
        <f t="shared" ref="L191" si="574">SUM(I191:K191)</f>
        <v>0</v>
      </c>
    </row>
    <row r="192" spans="1:12" s="99" customFormat="1">
      <c r="A192" s="94" t="s">
        <v>1014</v>
      </c>
      <c r="B192" s="95" t="s">
        <v>71</v>
      </c>
      <c r="C192" s="96" t="s">
        <v>14</v>
      </c>
      <c r="D192" s="136">
        <f t="shared" ref="D192" si="575">200000/E192</f>
        <v>136.70539986329459</v>
      </c>
      <c r="E192" s="97">
        <v>1463</v>
      </c>
      <c r="F192" s="96">
        <v>1450</v>
      </c>
      <c r="G192" s="96">
        <v>0</v>
      </c>
      <c r="H192" s="96">
        <v>0</v>
      </c>
      <c r="I192" s="98">
        <f t="shared" ref="I192" si="576">SUM(F192-E192)*D192</f>
        <v>-1777.1701982228296</v>
      </c>
      <c r="J192" s="96">
        <v>0</v>
      </c>
      <c r="K192" s="96">
        <f t="shared" si="558"/>
        <v>0</v>
      </c>
      <c r="L192" s="98">
        <f t="shared" ref="L192" si="577">SUM(I192:K192)</f>
        <v>-1777.1701982228296</v>
      </c>
    </row>
    <row r="193" spans="1:12" s="99" customFormat="1">
      <c r="A193" s="94" t="s">
        <v>1013</v>
      </c>
      <c r="B193" s="95" t="s">
        <v>339</v>
      </c>
      <c r="C193" s="96" t="s">
        <v>18</v>
      </c>
      <c r="D193" s="136">
        <f t="shared" ref="D193" si="578">200000/E193</f>
        <v>973.23600973236012</v>
      </c>
      <c r="E193" s="97">
        <v>205.5</v>
      </c>
      <c r="F193" s="96">
        <v>204</v>
      </c>
      <c r="G193" s="96">
        <v>202</v>
      </c>
      <c r="H193" s="96">
        <v>200</v>
      </c>
      <c r="I193" s="98">
        <f>SUM(E193-F193)*D193</f>
        <v>1459.8540145985403</v>
      </c>
      <c r="J193" s="96">
        <f>SUM(F193-G193)*D193</f>
        <v>1946.4720194647202</v>
      </c>
      <c r="K193" s="96">
        <f t="shared" si="558"/>
        <v>1946.4720194647202</v>
      </c>
      <c r="L193" s="98">
        <f t="shared" ref="L193" si="579">SUM(I193:K193)</f>
        <v>5352.7980535279803</v>
      </c>
    </row>
    <row r="194" spans="1:12" s="99" customFormat="1">
      <c r="A194" s="94" t="s">
        <v>1013</v>
      </c>
      <c r="B194" s="95" t="s">
        <v>1012</v>
      </c>
      <c r="C194" s="96" t="s">
        <v>14</v>
      </c>
      <c r="D194" s="136">
        <f t="shared" ref="D194" si="580">200000/E194</f>
        <v>460.82949308755758</v>
      </c>
      <c r="E194" s="97">
        <v>434</v>
      </c>
      <c r="F194" s="96">
        <v>438</v>
      </c>
      <c r="G194" s="96">
        <v>442</v>
      </c>
      <c r="H194" s="96">
        <v>446</v>
      </c>
      <c r="I194" s="98">
        <f t="shared" ref="I194" si="581">SUM(F194-E194)*D194</f>
        <v>1843.3179723502303</v>
      </c>
      <c r="J194" s="96">
        <f>SUM(G194-F194)*D194</f>
        <v>1843.3179723502303</v>
      </c>
      <c r="K194" s="96">
        <f t="shared" ref="K194" si="582">SUM(H194-G194)*D194</f>
        <v>1843.3179723502303</v>
      </c>
      <c r="L194" s="98">
        <f t="shared" ref="L194" si="583">SUM(I194:K194)</f>
        <v>5529.9539170506905</v>
      </c>
    </row>
    <row r="195" spans="1:12" s="99" customFormat="1">
      <c r="A195" s="94" t="s">
        <v>1010</v>
      </c>
      <c r="B195" s="95" t="s">
        <v>92</v>
      </c>
      <c r="C195" s="96" t="s">
        <v>14</v>
      </c>
      <c r="D195" s="136">
        <f t="shared" ref="D195" si="584">200000/E195</f>
        <v>823.04526748971193</v>
      </c>
      <c r="E195" s="97">
        <v>243</v>
      </c>
      <c r="F195" s="96">
        <v>245</v>
      </c>
      <c r="G195" s="96">
        <v>247</v>
      </c>
      <c r="H195" s="96">
        <v>248.8</v>
      </c>
      <c r="I195" s="98">
        <f t="shared" ref="I195" si="585">SUM(F195-E195)*D195</f>
        <v>1646.0905349794239</v>
      </c>
      <c r="J195" s="96">
        <f>SUM(G195-F195)*D195</f>
        <v>1646.0905349794239</v>
      </c>
      <c r="K195" s="96">
        <f t="shared" ref="K195" si="586">SUM(H195-G195)*D195</f>
        <v>1481.4814814814908</v>
      </c>
      <c r="L195" s="98">
        <f t="shared" ref="L195" si="587">SUM(I195:K195)</f>
        <v>4773.6625514403386</v>
      </c>
    </row>
    <row r="196" spans="1:12" s="99" customFormat="1">
      <c r="A196" s="94" t="s">
        <v>1010</v>
      </c>
      <c r="B196" s="95" t="s">
        <v>39</v>
      </c>
      <c r="C196" s="96" t="s">
        <v>14</v>
      </c>
      <c r="D196" s="136">
        <f t="shared" ref="D196" si="588">200000/E196</f>
        <v>124.84394506866417</v>
      </c>
      <c r="E196" s="97">
        <v>1602</v>
      </c>
      <c r="F196" s="96">
        <v>1612</v>
      </c>
      <c r="G196" s="96">
        <v>1620</v>
      </c>
      <c r="H196" s="96">
        <v>1630</v>
      </c>
      <c r="I196" s="98">
        <f t="shared" ref="I196" si="589">SUM(F196-E196)*D196</f>
        <v>1248.4394506866417</v>
      </c>
      <c r="J196" s="96">
        <f>SUM(G196-F196)*D196</f>
        <v>998.75156054931335</v>
      </c>
      <c r="K196" s="96">
        <f t="shared" ref="K196" si="590">SUM(H196-G196)*D196</f>
        <v>1248.4394506866417</v>
      </c>
      <c r="L196" s="98">
        <f t="shared" ref="L196" si="591">SUM(I196:K196)</f>
        <v>3495.6304619225966</v>
      </c>
    </row>
    <row r="197" spans="1:12" s="99" customFormat="1">
      <c r="A197" s="94" t="s">
        <v>1010</v>
      </c>
      <c r="B197" s="95" t="s">
        <v>39</v>
      </c>
      <c r="C197" s="96" t="s">
        <v>14</v>
      </c>
      <c r="D197" s="136">
        <f t="shared" ref="D197" si="592">200000/E197</f>
        <v>123.45679012345678</v>
      </c>
      <c r="E197" s="97">
        <v>1620</v>
      </c>
      <c r="F197" s="96">
        <v>1630</v>
      </c>
      <c r="G197" s="96">
        <v>1640</v>
      </c>
      <c r="H197" s="96">
        <v>0</v>
      </c>
      <c r="I197" s="98">
        <f t="shared" ref="I197" si="593">SUM(F197-E197)*D197</f>
        <v>1234.5679012345679</v>
      </c>
      <c r="J197" s="96">
        <f>SUM(G197-F197)*D197</f>
        <v>1234.5679012345679</v>
      </c>
      <c r="K197" s="96">
        <v>0</v>
      </c>
      <c r="L197" s="98">
        <f t="shared" ref="L197" si="594">SUM(I197:K197)</f>
        <v>2469.1358024691358</v>
      </c>
    </row>
    <row r="198" spans="1:12" s="99" customFormat="1">
      <c r="A198" s="94" t="s">
        <v>1010</v>
      </c>
      <c r="B198" s="95" t="s">
        <v>1011</v>
      </c>
      <c r="C198" s="96" t="s">
        <v>14</v>
      </c>
      <c r="D198" s="136">
        <f t="shared" ref="D198" si="595">200000/E198</f>
        <v>233.64485981308411</v>
      </c>
      <c r="E198" s="97">
        <v>856</v>
      </c>
      <c r="F198" s="96">
        <v>845</v>
      </c>
      <c r="G198" s="96">
        <v>0</v>
      </c>
      <c r="H198" s="96">
        <v>0</v>
      </c>
      <c r="I198" s="98">
        <f t="shared" ref="I198" si="596">SUM(F198-E198)*D198</f>
        <v>-2570.0934579439254</v>
      </c>
      <c r="J198" s="96">
        <v>0</v>
      </c>
      <c r="K198" s="96">
        <v>0</v>
      </c>
      <c r="L198" s="98">
        <f t="shared" ref="L198" si="597">SUM(I198:K198)</f>
        <v>-2570.0934579439254</v>
      </c>
    </row>
    <row r="199" spans="1:12" s="99" customFormat="1">
      <c r="A199" s="94" t="s">
        <v>1009</v>
      </c>
      <c r="B199" s="95" t="s">
        <v>26</v>
      </c>
      <c r="C199" s="96" t="s">
        <v>14</v>
      </c>
      <c r="D199" s="136">
        <f t="shared" ref="D199" si="598">200000/E199</f>
        <v>625</v>
      </c>
      <c r="E199" s="97">
        <v>320</v>
      </c>
      <c r="F199" s="96">
        <v>323</v>
      </c>
      <c r="G199" s="96">
        <v>326</v>
      </c>
      <c r="H199" s="96">
        <v>328.25</v>
      </c>
      <c r="I199" s="98">
        <f t="shared" ref="I199" si="599">SUM(F199-E199)*D199</f>
        <v>1875</v>
      </c>
      <c r="J199" s="96">
        <f>SUM(G199-F199)*D199</f>
        <v>1875</v>
      </c>
      <c r="K199" s="96">
        <f t="shared" ref="K199:K200" si="600">SUM(H199-G199)*D199</f>
        <v>1406.25</v>
      </c>
      <c r="L199" s="98">
        <f t="shared" ref="L199" si="601">SUM(I199:K199)</f>
        <v>5156.25</v>
      </c>
    </row>
    <row r="200" spans="1:12" s="99" customFormat="1">
      <c r="A200" s="94" t="s">
        <v>1009</v>
      </c>
      <c r="B200" s="95" t="s">
        <v>368</v>
      </c>
      <c r="C200" s="96" t="s">
        <v>14</v>
      </c>
      <c r="D200" s="136">
        <f t="shared" ref="D200" si="602">200000/E200</f>
        <v>1960.7843137254902</v>
      </c>
      <c r="E200" s="97">
        <v>102</v>
      </c>
      <c r="F200" s="96">
        <v>103</v>
      </c>
      <c r="G200" s="96">
        <v>104</v>
      </c>
      <c r="H200" s="96">
        <v>105</v>
      </c>
      <c r="I200" s="98">
        <f t="shared" ref="I200" si="603">SUM(F200-E200)*D200</f>
        <v>1960.7843137254902</v>
      </c>
      <c r="J200" s="96">
        <f>SUM(G200-F200)*D200</f>
        <v>1960.7843137254902</v>
      </c>
      <c r="K200" s="96">
        <f t="shared" si="600"/>
        <v>1960.7843137254902</v>
      </c>
      <c r="L200" s="98">
        <f t="shared" ref="L200" si="604">SUM(I200:K200)</f>
        <v>5882.3529411764703</v>
      </c>
    </row>
    <row r="201" spans="1:12" s="99" customFormat="1">
      <c r="A201" s="94" t="s">
        <v>1009</v>
      </c>
      <c r="B201" s="95" t="s">
        <v>904</v>
      </c>
      <c r="C201" s="96" t="s">
        <v>14</v>
      </c>
      <c r="D201" s="136">
        <f t="shared" ref="D201" si="605">200000/E201</f>
        <v>448.4304932735426</v>
      </c>
      <c r="E201" s="97">
        <v>446</v>
      </c>
      <c r="F201" s="96">
        <v>450</v>
      </c>
      <c r="G201" s="96">
        <v>455</v>
      </c>
      <c r="H201" s="96">
        <v>0</v>
      </c>
      <c r="I201" s="98">
        <f t="shared" ref="I201" si="606">SUM(F201-E201)*D201</f>
        <v>1793.7219730941704</v>
      </c>
      <c r="J201" s="96">
        <f>SUM(G201-F201)*D201</f>
        <v>2242.1524663677128</v>
      </c>
      <c r="K201" s="96">
        <v>0</v>
      </c>
      <c r="L201" s="98">
        <f t="shared" ref="L201" si="607">SUM(I201:K201)</f>
        <v>4035.8744394618834</v>
      </c>
    </row>
    <row r="202" spans="1:12" s="99" customFormat="1">
      <c r="A202" s="94" t="s">
        <v>1008</v>
      </c>
      <c r="B202" s="95" t="s">
        <v>62</v>
      </c>
      <c r="C202" s="96" t="s">
        <v>14</v>
      </c>
      <c r="D202" s="136">
        <f t="shared" ref="D202" si="608">200000/E202</f>
        <v>851.063829787234</v>
      </c>
      <c r="E202" s="97">
        <v>235</v>
      </c>
      <c r="F202" s="96">
        <v>237</v>
      </c>
      <c r="G202" s="96">
        <v>239</v>
      </c>
      <c r="H202" s="96">
        <v>241</v>
      </c>
      <c r="I202" s="98">
        <f t="shared" ref="I202" si="609">SUM(F202-E202)*D202</f>
        <v>1702.127659574468</v>
      </c>
      <c r="J202" s="96">
        <f>SUM(G202-F202)*D202</f>
        <v>1702.127659574468</v>
      </c>
      <c r="K202" s="96">
        <f t="shared" ref="K202" si="610">SUM(H202-G202)*D202</f>
        <v>1702.127659574468</v>
      </c>
      <c r="L202" s="98">
        <f t="shared" ref="L202" si="611">SUM(I202:K202)</f>
        <v>5106.3829787234044</v>
      </c>
    </row>
    <row r="203" spans="1:12" s="99" customFormat="1">
      <c r="A203" s="94" t="s">
        <v>1008</v>
      </c>
      <c r="B203" s="95" t="s">
        <v>77</v>
      </c>
      <c r="C203" s="96" t="s">
        <v>14</v>
      </c>
      <c r="D203" s="136">
        <f t="shared" ref="D203" si="612">200000/E203</f>
        <v>296.2962962962963</v>
      </c>
      <c r="E203" s="97">
        <v>675</v>
      </c>
      <c r="F203" s="96">
        <v>679.9</v>
      </c>
      <c r="G203" s="96">
        <v>0</v>
      </c>
      <c r="H203" s="96">
        <v>0</v>
      </c>
      <c r="I203" s="98">
        <f t="shared" ref="I203" si="613">SUM(F203-E203)*D203</f>
        <v>1451.8518518518451</v>
      </c>
      <c r="J203" s="96">
        <v>0</v>
      </c>
      <c r="K203" s="96">
        <f t="shared" ref="K203" si="614">SUM(H203-G203)*D203</f>
        <v>0</v>
      </c>
      <c r="L203" s="98">
        <f t="shared" ref="L203" si="615">SUM(I203:K203)</f>
        <v>1451.8518518518451</v>
      </c>
    </row>
    <row r="204" spans="1:12" s="99" customFormat="1" ht="14.25">
      <c r="A204" s="123"/>
      <c r="B204" s="124"/>
      <c r="C204" s="124"/>
      <c r="D204" s="124"/>
      <c r="E204" s="124"/>
      <c r="F204" s="124"/>
      <c r="G204" s="125"/>
      <c r="H204" s="124"/>
      <c r="I204" s="126">
        <f>SUM(I133:I203)</f>
        <v>50918.484865613798</v>
      </c>
      <c r="J204" s="127"/>
      <c r="K204" s="126" t="s">
        <v>677</v>
      </c>
      <c r="L204" s="126">
        <f>SUM(L133:L203)</f>
        <v>138531.311700433</v>
      </c>
    </row>
    <row r="205" spans="1:12" s="99" customFormat="1" ht="14.25">
      <c r="A205" s="100" t="s">
        <v>1007</v>
      </c>
      <c r="B205" s="95"/>
      <c r="C205" s="96"/>
      <c r="D205" s="97"/>
      <c r="E205" s="97"/>
      <c r="F205" s="96"/>
      <c r="G205" s="96"/>
      <c r="H205" s="96"/>
      <c r="I205" s="98"/>
      <c r="J205" s="96"/>
      <c r="K205" s="96"/>
      <c r="L205" s="98"/>
    </row>
    <row r="206" spans="1:12" s="99" customFormat="1" ht="14.25">
      <c r="A206" s="100" t="s">
        <v>759</v>
      </c>
      <c r="B206" s="125" t="s">
        <v>760</v>
      </c>
      <c r="C206" s="105" t="s">
        <v>761</v>
      </c>
      <c r="D206" s="128" t="s">
        <v>762</v>
      </c>
      <c r="E206" s="128" t="s">
        <v>763</v>
      </c>
      <c r="F206" s="105" t="s">
        <v>732</v>
      </c>
      <c r="G206" s="96"/>
      <c r="H206" s="96"/>
      <c r="I206" s="98"/>
      <c r="J206" s="96"/>
      <c r="K206" s="96"/>
      <c r="L206" s="98"/>
    </row>
    <row r="207" spans="1:12" s="99" customFormat="1" ht="14.25">
      <c r="A207" s="94" t="s">
        <v>948</v>
      </c>
      <c r="B207" s="95">
        <v>12</v>
      </c>
      <c r="C207" s="96">
        <f>SUM(A207-B207)</f>
        <v>59</v>
      </c>
      <c r="D207" s="97">
        <v>15</v>
      </c>
      <c r="E207" s="96">
        <f>SUM(C207-D207)</f>
        <v>44</v>
      </c>
      <c r="F207" s="96">
        <f>E207*100/C207</f>
        <v>74.576271186440678</v>
      </c>
      <c r="G207" s="96"/>
      <c r="H207" s="96"/>
      <c r="I207" s="98"/>
      <c r="J207" s="96"/>
      <c r="K207" s="96"/>
      <c r="L207" s="98"/>
    </row>
    <row r="208" spans="1:12" s="99" customFormat="1" ht="14.25">
      <c r="A208" s="101"/>
      <c r="B208" s="102"/>
      <c r="C208" s="102"/>
      <c r="D208" s="103"/>
      <c r="E208" s="103"/>
      <c r="F208" s="129">
        <v>43800</v>
      </c>
      <c r="G208" s="102"/>
      <c r="H208" s="102"/>
      <c r="I208" s="104"/>
      <c r="J208" s="104"/>
      <c r="K208" s="104"/>
      <c r="L208" s="104"/>
    </row>
    <row r="209" spans="1:12" s="99" customFormat="1">
      <c r="A209" s="94" t="s">
        <v>1004</v>
      </c>
      <c r="B209" s="95" t="s">
        <v>63</v>
      </c>
      <c r="C209" s="96" t="s">
        <v>14</v>
      </c>
      <c r="D209" s="136">
        <f t="shared" ref="D209" si="616">200000/E209</f>
        <v>121.21212121212122</v>
      </c>
      <c r="E209" s="97">
        <v>1650</v>
      </c>
      <c r="F209" s="96">
        <v>1660</v>
      </c>
      <c r="G209" s="96">
        <v>0</v>
      </c>
      <c r="H209" s="96">
        <v>0</v>
      </c>
      <c r="I209" s="98">
        <f t="shared" ref="I209" si="617">SUM(F209-E209)*D209</f>
        <v>1212.1212121212122</v>
      </c>
      <c r="J209" s="96">
        <v>0</v>
      </c>
      <c r="K209" s="96">
        <v>0</v>
      </c>
      <c r="L209" s="98">
        <f t="shared" ref="L209" si="618">SUM(I209:K209)</f>
        <v>1212.1212121212122</v>
      </c>
    </row>
    <row r="210" spans="1:12" s="99" customFormat="1">
      <c r="A210" s="94" t="s">
        <v>1004</v>
      </c>
      <c r="B210" s="95" t="s">
        <v>1005</v>
      </c>
      <c r="C210" s="96" t="s">
        <v>14</v>
      </c>
      <c r="D210" s="136">
        <f t="shared" ref="D210" si="619">200000/E210</f>
        <v>619.19504643962853</v>
      </c>
      <c r="E210" s="97">
        <v>323</v>
      </c>
      <c r="F210" s="96">
        <v>325</v>
      </c>
      <c r="G210" s="96">
        <v>0</v>
      </c>
      <c r="H210" s="96">
        <v>0</v>
      </c>
      <c r="I210" s="98">
        <f t="shared" ref="I210" si="620">SUM(F210-E210)*D210</f>
        <v>1238.3900928792571</v>
      </c>
      <c r="J210" s="96">
        <v>0</v>
      </c>
      <c r="K210" s="96">
        <v>0</v>
      </c>
      <c r="L210" s="98">
        <f t="shared" ref="L210" si="621">SUM(I210:K210)</f>
        <v>1238.3900928792571</v>
      </c>
    </row>
    <row r="211" spans="1:12" s="99" customFormat="1">
      <c r="A211" s="94" t="s">
        <v>1004</v>
      </c>
      <c r="B211" s="95" t="s">
        <v>89</v>
      </c>
      <c r="C211" s="96" t="s">
        <v>14</v>
      </c>
      <c r="D211" s="136">
        <f t="shared" ref="D211" si="622">200000/E211</f>
        <v>662.25165562913912</v>
      </c>
      <c r="E211" s="97">
        <v>302</v>
      </c>
      <c r="F211" s="96">
        <v>302</v>
      </c>
      <c r="G211" s="96">
        <v>0</v>
      </c>
      <c r="H211" s="96">
        <v>0</v>
      </c>
      <c r="I211" s="98">
        <f t="shared" ref="I211" si="623">SUM(F211-E211)*D211</f>
        <v>0</v>
      </c>
      <c r="J211" s="96">
        <v>0</v>
      </c>
      <c r="K211" s="96">
        <v>0</v>
      </c>
      <c r="L211" s="98">
        <f t="shared" ref="L211" si="624">SUM(I211:K211)</f>
        <v>0</v>
      </c>
    </row>
    <row r="212" spans="1:12" s="99" customFormat="1">
      <c r="A212" s="94" t="s">
        <v>1004</v>
      </c>
      <c r="B212" s="95" t="s">
        <v>1006</v>
      </c>
      <c r="C212" s="96" t="s">
        <v>14</v>
      </c>
      <c r="D212" s="136">
        <f t="shared" ref="D212" si="625">200000/E212</f>
        <v>429.18454935622316</v>
      </c>
      <c r="E212" s="97">
        <v>466</v>
      </c>
      <c r="F212" s="96">
        <v>461</v>
      </c>
      <c r="G212" s="96">
        <v>0</v>
      </c>
      <c r="H212" s="96">
        <v>0</v>
      </c>
      <c r="I212" s="98">
        <f t="shared" ref="I212" si="626">SUM(F212-E212)*D212</f>
        <v>-2145.9227467811156</v>
      </c>
      <c r="J212" s="96">
        <v>0</v>
      </c>
      <c r="K212" s="96">
        <v>0</v>
      </c>
      <c r="L212" s="98">
        <f t="shared" ref="L212" si="627">SUM(I212:K212)</f>
        <v>-2145.9227467811156</v>
      </c>
    </row>
    <row r="213" spans="1:12" s="99" customFormat="1">
      <c r="A213" s="94" t="s">
        <v>1004</v>
      </c>
      <c r="B213" s="95" t="s">
        <v>24</v>
      </c>
      <c r="C213" s="96" t="s">
        <v>14</v>
      </c>
      <c r="D213" s="136">
        <f t="shared" ref="D213" si="628">200000/E213</f>
        <v>200.40080160320642</v>
      </c>
      <c r="E213" s="97">
        <v>998</v>
      </c>
      <c r="F213" s="96">
        <v>987</v>
      </c>
      <c r="G213" s="96">
        <v>0</v>
      </c>
      <c r="H213" s="96">
        <v>0</v>
      </c>
      <c r="I213" s="98">
        <f t="shared" ref="I213" si="629">SUM(F213-E213)*D213</f>
        <v>-2204.4088176352707</v>
      </c>
      <c r="J213" s="96">
        <v>0</v>
      </c>
      <c r="K213" s="96">
        <v>0</v>
      </c>
      <c r="L213" s="98">
        <f t="shared" ref="L213" si="630">SUM(I213:K213)</f>
        <v>-2204.4088176352707</v>
      </c>
    </row>
    <row r="214" spans="1:12" s="99" customFormat="1">
      <c r="A214" s="94" t="s">
        <v>1003</v>
      </c>
      <c r="B214" s="95" t="s">
        <v>667</v>
      </c>
      <c r="C214" s="96" t="s">
        <v>14</v>
      </c>
      <c r="D214" s="136">
        <f t="shared" ref="D214" si="631">200000/E214</f>
        <v>1342.2818791946308</v>
      </c>
      <c r="E214" s="97">
        <v>149</v>
      </c>
      <c r="F214" s="96">
        <v>150</v>
      </c>
      <c r="G214" s="96">
        <v>151</v>
      </c>
      <c r="H214" s="96">
        <v>0</v>
      </c>
      <c r="I214" s="98">
        <f t="shared" ref="I214" si="632">SUM(F214-E214)*D214</f>
        <v>1342.2818791946308</v>
      </c>
      <c r="J214" s="96">
        <f>SUM(G214-F214)*D214</f>
        <v>1342.2818791946308</v>
      </c>
      <c r="K214" s="96">
        <v>0</v>
      </c>
      <c r="L214" s="98">
        <f t="shared" ref="L214" si="633">SUM(I214:K214)</f>
        <v>2684.5637583892617</v>
      </c>
    </row>
    <row r="215" spans="1:12" s="99" customFormat="1">
      <c r="A215" s="94" t="s">
        <v>1003</v>
      </c>
      <c r="B215" s="95" t="s">
        <v>1002</v>
      </c>
      <c r="C215" s="96" t="s">
        <v>14</v>
      </c>
      <c r="D215" s="136">
        <f t="shared" ref="D215" si="634">200000/E215</f>
        <v>511.5089514066496</v>
      </c>
      <c r="E215" s="97">
        <v>391</v>
      </c>
      <c r="F215" s="96">
        <v>394</v>
      </c>
      <c r="G215" s="96">
        <v>0</v>
      </c>
      <c r="H215" s="96">
        <v>0</v>
      </c>
      <c r="I215" s="98">
        <f t="shared" ref="I215:I216" si="635">SUM(F215-E215)*D215</f>
        <v>1534.5268542199487</v>
      </c>
      <c r="J215" s="96">
        <v>0</v>
      </c>
      <c r="K215" s="96">
        <v>0</v>
      </c>
      <c r="L215" s="98">
        <f t="shared" ref="L215:L217" si="636">SUM(I215:K215)</f>
        <v>1534.5268542199487</v>
      </c>
    </row>
    <row r="216" spans="1:12" s="99" customFormat="1">
      <c r="A216" s="94" t="s">
        <v>1003</v>
      </c>
      <c r="B216" s="95" t="s">
        <v>73</v>
      </c>
      <c r="C216" s="96" t="s">
        <v>14</v>
      </c>
      <c r="D216" s="136">
        <f t="shared" ref="D216:D218" si="637">200000/E216</f>
        <v>107.81671159029649</v>
      </c>
      <c r="E216" s="97">
        <v>1855</v>
      </c>
      <c r="F216" s="96">
        <v>1840</v>
      </c>
      <c r="G216" s="96">
        <v>0</v>
      </c>
      <c r="H216" s="96">
        <v>0</v>
      </c>
      <c r="I216" s="98">
        <f t="shared" si="635"/>
        <v>-1617.2506738544473</v>
      </c>
      <c r="J216" s="96">
        <v>0</v>
      </c>
      <c r="K216" s="96">
        <v>0</v>
      </c>
      <c r="L216" s="98">
        <f t="shared" si="636"/>
        <v>-1617.2506738544473</v>
      </c>
    </row>
    <row r="217" spans="1:12" s="99" customFormat="1">
      <c r="A217" s="94" t="s">
        <v>1003</v>
      </c>
      <c r="B217" s="95" t="s">
        <v>931</v>
      </c>
      <c r="C217" s="96" t="s">
        <v>14</v>
      </c>
      <c r="D217" s="136">
        <f t="shared" ref="D217" si="638">200000/E217</f>
        <v>423.72881355932202</v>
      </c>
      <c r="E217" s="97">
        <v>472</v>
      </c>
      <c r="F217" s="96">
        <v>471</v>
      </c>
      <c r="G217" s="96">
        <v>0</v>
      </c>
      <c r="H217" s="96">
        <v>0</v>
      </c>
      <c r="I217" s="98">
        <f t="shared" ref="I217" si="639">SUM(F217-E217)*D217</f>
        <v>-423.72881355932202</v>
      </c>
      <c r="J217" s="96">
        <v>0</v>
      </c>
      <c r="K217" s="96">
        <v>0</v>
      </c>
      <c r="L217" s="98">
        <f t="shared" si="636"/>
        <v>-423.72881355932202</v>
      </c>
    </row>
    <row r="218" spans="1:12" s="99" customFormat="1">
      <c r="A218" s="94" t="s">
        <v>1000</v>
      </c>
      <c r="B218" s="95" t="s">
        <v>737</v>
      </c>
      <c r="C218" s="96" t="s">
        <v>14</v>
      </c>
      <c r="D218" s="136">
        <f t="shared" si="637"/>
        <v>1095.8904109589041</v>
      </c>
      <c r="E218" s="97">
        <v>182.5</v>
      </c>
      <c r="F218" s="96">
        <v>183.5</v>
      </c>
      <c r="G218" s="96">
        <v>185</v>
      </c>
      <c r="H218" s="96">
        <v>0</v>
      </c>
      <c r="I218" s="98">
        <f t="shared" ref="I218" si="640">SUM(F218-E218)*D218</f>
        <v>1095.8904109589041</v>
      </c>
      <c r="J218" s="96">
        <f>SUM(G218-F218)*D218</f>
        <v>1643.8356164383563</v>
      </c>
      <c r="K218" s="96">
        <v>0</v>
      </c>
      <c r="L218" s="98">
        <f t="shared" ref="L218" si="641">SUM(I218:K218)</f>
        <v>2739.7260273972606</v>
      </c>
    </row>
    <row r="219" spans="1:12" s="99" customFormat="1">
      <c r="A219" s="94" t="s">
        <v>1000</v>
      </c>
      <c r="B219" s="95" t="s">
        <v>999</v>
      </c>
      <c r="C219" s="96" t="s">
        <v>14</v>
      </c>
      <c r="D219" s="136">
        <f t="shared" ref="D219" si="642">200000/E219</f>
        <v>267.02269692923898</v>
      </c>
      <c r="E219" s="97">
        <v>749</v>
      </c>
      <c r="F219" s="96">
        <v>754</v>
      </c>
      <c r="G219" s="96">
        <v>760</v>
      </c>
      <c r="H219" s="96">
        <v>0</v>
      </c>
      <c r="I219" s="98">
        <f t="shared" ref="I219" si="643">SUM(F219-E219)*D219</f>
        <v>1335.1134846461948</v>
      </c>
      <c r="J219" s="96">
        <f>SUM(G219-F219)*D219</f>
        <v>1602.136181575434</v>
      </c>
      <c r="K219" s="96">
        <v>0</v>
      </c>
      <c r="L219" s="98">
        <f t="shared" ref="L219" si="644">SUM(I219:K219)</f>
        <v>2937.249666221629</v>
      </c>
    </row>
    <row r="220" spans="1:12" s="99" customFormat="1">
      <c r="A220" s="94" t="s">
        <v>1000</v>
      </c>
      <c r="B220" s="95" t="s">
        <v>63</v>
      </c>
      <c r="C220" s="96" t="s">
        <v>14</v>
      </c>
      <c r="D220" s="136">
        <f t="shared" ref="D220" si="645">200000/E220</f>
        <v>124.03100775193798</v>
      </c>
      <c r="E220" s="97">
        <v>1612.5</v>
      </c>
      <c r="F220" s="96">
        <v>1625</v>
      </c>
      <c r="G220" s="96">
        <v>0</v>
      </c>
      <c r="H220" s="96">
        <v>0</v>
      </c>
      <c r="I220" s="98">
        <f t="shared" ref="I220" si="646">SUM(F220-E220)*D220</f>
        <v>1550.3875968992247</v>
      </c>
      <c r="J220" s="96">
        <v>0</v>
      </c>
      <c r="K220" s="96">
        <v>0</v>
      </c>
      <c r="L220" s="98">
        <f t="shared" ref="L220" si="647">SUM(I220:K220)</f>
        <v>1550.3875968992247</v>
      </c>
    </row>
    <row r="221" spans="1:12" s="99" customFormat="1">
      <c r="A221" s="94" t="s">
        <v>1000</v>
      </c>
      <c r="B221" s="95" t="s">
        <v>751</v>
      </c>
      <c r="C221" s="96" t="s">
        <v>14</v>
      </c>
      <c r="D221" s="136">
        <f t="shared" ref="D221" si="648">200000/E221</f>
        <v>130.54830287206266</v>
      </c>
      <c r="E221" s="97">
        <v>1532</v>
      </c>
      <c r="F221" s="96">
        <v>1540</v>
      </c>
      <c r="G221" s="96">
        <v>0</v>
      </c>
      <c r="H221" s="96">
        <v>0</v>
      </c>
      <c r="I221" s="98">
        <f t="shared" ref="I221" si="649">SUM(F221-E221)*D221</f>
        <v>1044.3864229765013</v>
      </c>
      <c r="J221" s="96">
        <v>0</v>
      </c>
      <c r="K221" s="96">
        <v>0</v>
      </c>
      <c r="L221" s="98">
        <f t="shared" ref="L221" si="650">SUM(I221:K221)</f>
        <v>1044.3864229765013</v>
      </c>
    </row>
    <row r="222" spans="1:12" s="99" customFormat="1">
      <c r="A222" s="94" t="s">
        <v>1000</v>
      </c>
      <c r="B222" s="95" t="s">
        <v>1001</v>
      </c>
      <c r="C222" s="96" t="s">
        <v>14</v>
      </c>
      <c r="D222" s="136">
        <f t="shared" ref="D222" si="651">200000/E222</f>
        <v>267.37967914438502</v>
      </c>
      <c r="E222" s="97">
        <v>748</v>
      </c>
      <c r="F222" s="96">
        <v>749</v>
      </c>
      <c r="G222" s="96">
        <v>0</v>
      </c>
      <c r="H222" s="96">
        <v>0</v>
      </c>
      <c r="I222" s="98">
        <f t="shared" ref="I222" si="652">SUM(F222-E222)*D222</f>
        <v>267.37967914438502</v>
      </c>
      <c r="J222" s="96">
        <v>0</v>
      </c>
      <c r="K222" s="96">
        <v>0</v>
      </c>
      <c r="L222" s="98">
        <f t="shared" ref="L222" si="653">SUM(I222:K222)</f>
        <v>267.37967914438502</v>
      </c>
    </row>
    <row r="223" spans="1:12" s="99" customFormat="1">
      <c r="A223" s="94" t="s">
        <v>1000</v>
      </c>
      <c r="B223" s="95" t="s">
        <v>876</v>
      </c>
      <c r="C223" s="96" t="s">
        <v>14</v>
      </c>
      <c r="D223" s="136">
        <f t="shared" ref="D223" si="654">200000/E223</f>
        <v>61.728395061728392</v>
      </c>
      <c r="E223" s="97">
        <v>3240</v>
      </c>
      <c r="F223" s="96">
        <v>3235</v>
      </c>
      <c r="G223" s="96">
        <v>0</v>
      </c>
      <c r="H223" s="96">
        <v>0</v>
      </c>
      <c r="I223" s="98">
        <f t="shared" ref="I223" si="655">SUM(F223-E223)*D223</f>
        <v>-308.64197530864197</v>
      </c>
      <c r="J223" s="96">
        <v>0</v>
      </c>
      <c r="K223" s="96">
        <v>0</v>
      </c>
      <c r="L223" s="98">
        <f t="shared" ref="L223" si="656">SUM(I223:K223)</f>
        <v>-308.64197530864197</v>
      </c>
    </row>
    <row r="224" spans="1:12" s="99" customFormat="1">
      <c r="A224" s="94" t="s">
        <v>998</v>
      </c>
      <c r="B224" s="95" t="s">
        <v>63</v>
      </c>
      <c r="C224" s="96" t="s">
        <v>14</v>
      </c>
      <c r="D224" s="136">
        <f t="shared" ref="D224" si="657">200000/E224</f>
        <v>125.39184952978056</v>
      </c>
      <c r="E224" s="97">
        <v>1595</v>
      </c>
      <c r="F224" s="96">
        <v>1595</v>
      </c>
      <c r="G224" s="96">
        <v>0</v>
      </c>
      <c r="H224" s="96">
        <v>0</v>
      </c>
      <c r="I224" s="98">
        <f t="shared" ref="I224" si="658">SUM(F224-E224)*D224</f>
        <v>0</v>
      </c>
      <c r="J224" s="96">
        <v>0</v>
      </c>
      <c r="K224" s="96">
        <v>0</v>
      </c>
      <c r="L224" s="98">
        <f t="shared" ref="L224" si="659">SUM(I224:K224)</f>
        <v>0</v>
      </c>
    </row>
    <row r="225" spans="1:12" s="99" customFormat="1">
      <c r="A225" s="94" t="s">
        <v>996</v>
      </c>
      <c r="B225" s="95" t="s">
        <v>26</v>
      </c>
      <c r="C225" s="96" t="s">
        <v>14</v>
      </c>
      <c r="D225" s="136">
        <f t="shared" ref="D225" si="660">200000/E225</f>
        <v>652.52854812398039</v>
      </c>
      <c r="E225" s="97">
        <v>306.5</v>
      </c>
      <c r="F225" s="96">
        <v>309</v>
      </c>
      <c r="G225" s="96">
        <v>0</v>
      </c>
      <c r="H225" s="96">
        <v>0</v>
      </c>
      <c r="I225" s="98">
        <f t="shared" ref="I225:I226" si="661">SUM(F225-E225)*D225</f>
        <v>1631.3213703099509</v>
      </c>
      <c r="J225" s="96">
        <v>0</v>
      </c>
      <c r="K225" s="96">
        <v>0</v>
      </c>
      <c r="L225" s="98">
        <f t="shared" ref="L225" si="662">SUM(I225:K225)</f>
        <v>1631.3213703099509</v>
      </c>
    </row>
    <row r="226" spans="1:12" s="99" customFormat="1">
      <c r="A226" s="94" t="s">
        <v>996</v>
      </c>
      <c r="B226" s="95" t="s">
        <v>997</v>
      </c>
      <c r="C226" s="96" t="s">
        <v>14</v>
      </c>
      <c r="D226" s="136">
        <f t="shared" ref="D226" si="663">200000/E226</f>
        <v>295.42097488921712</v>
      </c>
      <c r="E226" s="97">
        <v>677</v>
      </c>
      <c r="F226" s="96">
        <v>683</v>
      </c>
      <c r="G226" s="96">
        <v>0</v>
      </c>
      <c r="H226" s="96">
        <v>0</v>
      </c>
      <c r="I226" s="98">
        <f t="shared" si="661"/>
        <v>1772.5258493353026</v>
      </c>
      <c r="J226" s="96">
        <v>0</v>
      </c>
      <c r="K226" s="96">
        <v>0</v>
      </c>
      <c r="L226" s="98">
        <f t="shared" ref="L226" si="664">SUM(I226:K226)</f>
        <v>1772.5258493353026</v>
      </c>
    </row>
    <row r="227" spans="1:12" s="99" customFormat="1">
      <c r="A227" s="94" t="s">
        <v>996</v>
      </c>
      <c r="B227" s="95" t="s">
        <v>82</v>
      </c>
      <c r="C227" s="96" t="s">
        <v>14</v>
      </c>
      <c r="D227" s="136">
        <f t="shared" ref="D227" si="665">200000/E227</f>
        <v>209.20502092050208</v>
      </c>
      <c r="E227" s="97">
        <v>956</v>
      </c>
      <c r="F227" s="96">
        <v>960</v>
      </c>
      <c r="G227" s="96">
        <v>0</v>
      </c>
      <c r="H227" s="96">
        <v>0</v>
      </c>
      <c r="I227" s="98">
        <f t="shared" ref="I227" si="666">SUM(F227-E227)*D227</f>
        <v>836.82008368200832</v>
      </c>
      <c r="J227" s="96">
        <v>0</v>
      </c>
      <c r="K227" s="96">
        <v>0</v>
      </c>
      <c r="L227" s="98">
        <f t="shared" ref="L227" si="667">SUM(I227:K227)</f>
        <v>836.82008368200832</v>
      </c>
    </row>
    <row r="228" spans="1:12" s="99" customFormat="1">
      <c r="A228" s="94" t="s">
        <v>996</v>
      </c>
      <c r="B228" s="95" t="s">
        <v>693</v>
      </c>
      <c r="C228" s="96" t="s">
        <v>14</v>
      </c>
      <c r="D228" s="136">
        <f t="shared" ref="D228" si="668">200000/E228</f>
        <v>335.42976939203356</v>
      </c>
      <c r="E228" s="97">
        <v>596.25</v>
      </c>
      <c r="F228" s="96">
        <v>594</v>
      </c>
      <c r="G228" s="96">
        <v>0</v>
      </c>
      <c r="H228" s="96">
        <v>0</v>
      </c>
      <c r="I228" s="98">
        <f t="shared" ref="I228" si="669">SUM(F228-E228)*D228</f>
        <v>-754.71698113207549</v>
      </c>
      <c r="J228" s="96">
        <v>0</v>
      </c>
      <c r="K228" s="96">
        <v>0</v>
      </c>
      <c r="L228" s="98">
        <f t="shared" ref="L228" si="670">SUM(I228:K228)</f>
        <v>-754.71698113207549</v>
      </c>
    </row>
    <row r="229" spans="1:12" s="99" customFormat="1">
      <c r="A229" s="94" t="s">
        <v>995</v>
      </c>
      <c r="B229" s="95" t="s">
        <v>77</v>
      </c>
      <c r="C229" s="96" t="s">
        <v>18</v>
      </c>
      <c r="D229" s="136">
        <f t="shared" ref="D229:D230" si="671">200000/E229</f>
        <v>303.030303030303</v>
      </c>
      <c r="E229" s="97">
        <v>660</v>
      </c>
      <c r="F229" s="96">
        <v>656</v>
      </c>
      <c r="G229" s="96">
        <v>650</v>
      </c>
      <c r="H229" s="96">
        <v>0</v>
      </c>
      <c r="I229" s="98">
        <f>SUM(E229-F229)*D229</f>
        <v>1212.121212121212</v>
      </c>
      <c r="J229" s="96">
        <f>SUM(F229-G229)*D229</f>
        <v>1818.181818181818</v>
      </c>
      <c r="K229" s="96">
        <v>0</v>
      </c>
      <c r="L229" s="98">
        <f t="shared" ref="L229:L230" si="672">SUM(I229:K229)</f>
        <v>3030.30303030303</v>
      </c>
    </row>
    <row r="230" spans="1:12" s="99" customFormat="1">
      <c r="A230" s="94" t="s">
        <v>995</v>
      </c>
      <c r="B230" s="95" t="s">
        <v>300</v>
      </c>
      <c r="C230" s="96" t="s">
        <v>14</v>
      </c>
      <c r="D230" s="136">
        <f t="shared" si="671"/>
        <v>27.173913043478262</v>
      </c>
      <c r="E230" s="97">
        <v>7360</v>
      </c>
      <c r="F230" s="96">
        <v>7330</v>
      </c>
      <c r="G230" s="96">
        <v>0</v>
      </c>
      <c r="H230" s="96">
        <v>0</v>
      </c>
      <c r="I230" s="98">
        <f t="shared" ref="I230" si="673">SUM(F230-E230)*D230</f>
        <v>-815.21739130434787</v>
      </c>
      <c r="J230" s="96">
        <v>0</v>
      </c>
      <c r="K230" s="96">
        <v>0</v>
      </c>
      <c r="L230" s="98">
        <f t="shared" si="672"/>
        <v>-815.21739130434787</v>
      </c>
    </row>
    <row r="231" spans="1:12" s="99" customFormat="1">
      <c r="A231" s="94" t="s">
        <v>994</v>
      </c>
      <c r="B231" s="95" t="s">
        <v>105</v>
      </c>
      <c r="C231" s="96" t="s">
        <v>14</v>
      </c>
      <c r="D231" s="136">
        <f t="shared" ref="D231" si="674">200000/E231</f>
        <v>344.23407917383821</v>
      </c>
      <c r="E231" s="97">
        <v>581</v>
      </c>
      <c r="F231" s="96">
        <v>584</v>
      </c>
      <c r="G231" s="96">
        <v>0</v>
      </c>
      <c r="H231" s="96">
        <v>0</v>
      </c>
      <c r="I231" s="98">
        <f t="shared" ref="I231" si="675">SUM(F231-E231)*D231</f>
        <v>1032.7022375215147</v>
      </c>
      <c r="J231" s="96">
        <v>0</v>
      </c>
      <c r="K231" s="96">
        <v>0</v>
      </c>
      <c r="L231" s="98">
        <f t="shared" ref="L231" si="676">SUM(I231:K231)</f>
        <v>1032.7022375215147</v>
      </c>
    </row>
    <row r="232" spans="1:12" s="99" customFormat="1">
      <c r="A232" s="94" t="s">
        <v>994</v>
      </c>
      <c r="B232" s="95" t="s">
        <v>745</v>
      </c>
      <c r="C232" s="96" t="s">
        <v>14</v>
      </c>
      <c r="D232" s="136">
        <f t="shared" ref="D232" si="677">200000/E232</f>
        <v>427.35042735042737</v>
      </c>
      <c r="E232" s="97">
        <v>468</v>
      </c>
      <c r="F232" s="96">
        <v>472</v>
      </c>
      <c r="G232" s="96">
        <v>474</v>
      </c>
      <c r="H232" s="96">
        <v>0</v>
      </c>
      <c r="I232" s="98">
        <f t="shared" ref="I232" si="678">SUM(F232-E232)*D232</f>
        <v>1709.4017094017095</v>
      </c>
      <c r="J232" s="96">
        <f>SUM(G232-F232)*D232</f>
        <v>854.70085470085473</v>
      </c>
      <c r="K232" s="96">
        <v>0</v>
      </c>
      <c r="L232" s="98">
        <f t="shared" ref="L232" si="679">SUM(I232:K232)</f>
        <v>2564.1025641025644</v>
      </c>
    </row>
    <row r="233" spans="1:12" s="99" customFormat="1">
      <c r="A233" s="94" t="s">
        <v>994</v>
      </c>
      <c r="B233" s="95" t="s">
        <v>47</v>
      </c>
      <c r="C233" s="96" t="s">
        <v>14</v>
      </c>
      <c r="D233" s="136">
        <f t="shared" ref="D233" si="680">200000/E233</f>
        <v>151.5151515151515</v>
      </c>
      <c r="E233" s="97">
        <v>1320</v>
      </c>
      <c r="F233" s="96">
        <v>1305</v>
      </c>
      <c r="G233" s="96">
        <v>0</v>
      </c>
      <c r="H233" s="96">
        <v>0</v>
      </c>
      <c r="I233" s="98">
        <f t="shared" ref="I233" si="681">SUM(F233-E233)*D233</f>
        <v>-2272.7272727272725</v>
      </c>
      <c r="J233" s="96">
        <v>0</v>
      </c>
      <c r="K233" s="96">
        <v>0</v>
      </c>
      <c r="L233" s="98">
        <f t="shared" ref="L233" si="682">SUM(I233:K233)</f>
        <v>-2272.7272727272725</v>
      </c>
    </row>
    <row r="234" spans="1:12" s="99" customFormat="1">
      <c r="A234" s="94" t="s">
        <v>993</v>
      </c>
      <c r="B234" s="95" t="s">
        <v>164</v>
      </c>
      <c r="C234" s="96" t="s">
        <v>14</v>
      </c>
      <c r="D234" s="136">
        <f t="shared" ref="D234" si="683">200000/E234</f>
        <v>175.43859649122808</v>
      </c>
      <c r="E234" s="97">
        <v>1140</v>
      </c>
      <c r="F234" s="96">
        <v>1140</v>
      </c>
      <c r="G234" s="96">
        <v>0</v>
      </c>
      <c r="H234" s="96">
        <v>0</v>
      </c>
      <c r="I234" s="98">
        <f t="shared" ref="I234" si="684">SUM(F234-E234)*D234</f>
        <v>0</v>
      </c>
      <c r="J234" s="96">
        <v>0</v>
      </c>
      <c r="K234" s="96">
        <v>0</v>
      </c>
      <c r="L234" s="98">
        <f t="shared" ref="L234" si="685">SUM(I234:K234)</f>
        <v>0</v>
      </c>
    </row>
    <row r="235" spans="1:12" s="99" customFormat="1">
      <c r="A235" s="94" t="s">
        <v>993</v>
      </c>
      <c r="B235" s="95" t="s">
        <v>243</v>
      </c>
      <c r="C235" s="96" t="s">
        <v>14</v>
      </c>
      <c r="D235" s="136">
        <f t="shared" ref="D235" si="686">200000/E235</f>
        <v>115.94202898550725</v>
      </c>
      <c r="E235" s="97">
        <v>1725</v>
      </c>
      <c r="F235" s="96">
        <v>1734</v>
      </c>
      <c r="G235" s="96">
        <v>0</v>
      </c>
      <c r="H235" s="96">
        <v>0</v>
      </c>
      <c r="I235" s="98">
        <f t="shared" ref="I235" si="687">SUM(F235-E235)*D235</f>
        <v>1043.4782608695652</v>
      </c>
      <c r="J235" s="96">
        <v>0</v>
      </c>
      <c r="K235" s="96">
        <v>0</v>
      </c>
      <c r="L235" s="98">
        <f t="shared" ref="L235" si="688">SUM(I235:K235)</f>
        <v>1043.4782608695652</v>
      </c>
    </row>
    <row r="236" spans="1:12" s="99" customFormat="1">
      <c r="A236" s="94" t="s">
        <v>993</v>
      </c>
      <c r="B236" s="95" t="s">
        <v>27</v>
      </c>
      <c r="C236" s="96" t="s">
        <v>14</v>
      </c>
      <c r="D236" s="136">
        <f>200000/E236</f>
        <v>171.67381974248926</v>
      </c>
      <c r="E236" s="97">
        <v>1165</v>
      </c>
      <c r="F236" s="96">
        <v>1155</v>
      </c>
      <c r="G236" s="96">
        <v>0</v>
      </c>
      <c r="H236" s="96">
        <v>0</v>
      </c>
      <c r="I236" s="98">
        <f>SUM(F236-E236)*D236</f>
        <v>-1716.7381974248926</v>
      </c>
      <c r="J236" s="96">
        <v>0</v>
      </c>
      <c r="K236" s="96">
        <v>0</v>
      </c>
      <c r="L236" s="98">
        <f>SUM(I236:K236)</f>
        <v>-1716.7381974248926</v>
      </c>
    </row>
    <row r="237" spans="1:12" s="99" customFormat="1">
      <c r="A237" s="94" t="s">
        <v>993</v>
      </c>
      <c r="B237" s="95" t="s">
        <v>281</v>
      </c>
      <c r="C237" s="96" t="s">
        <v>14</v>
      </c>
      <c r="D237" s="136">
        <f>200000/E237</f>
        <v>328.94736842105266</v>
      </c>
      <c r="E237" s="97">
        <v>608</v>
      </c>
      <c r="F237" s="96">
        <v>603</v>
      </c>
      <c r="G237" s="96">
        <v>0</v>
      </c>
      <c r="H237" s="96">
        <v>0</v>
      </c>
      <c r="I237" s="98">
        <f>SUM(F237-E237)*D237</f>
        <v>-1644.7368421052633</v>
      </c>
      <c r="J237" s="96">
        <v>0</v>
      </c>
      <c r="K237" s="96">
        <v>0</v>
      </c>
      <c r="L237" s="98">
        <f>SUM(I237:K237)</f>
        <v>-1644.7368421052633</v>
      </c>
    </row>
    <row r="238" spans="1:12" s="99" customFormat="1">
      <c r="A238" s="94" t="s">
        <v>992</v>
      </c>
      <c r="B238" s="95" t="s">
        <v>20</v>
      </c>
      <c r="C238" s="96" t="s">
        <v>14</v>
      </c>
      <c r="D238" s="136">
        <f t="shared" ref="D238" si="689">200000/E238</f>
        <v>227.27272727272728</v>
      </c>
      <c r="E238" s="97">
        <v>880</v>
      </c>
      <c r="F238" s="96">
        <v>888</v>
      </c>
      <c r="G238" s="96">
        <v>898</v>
      </c>
      <c r="H238" s="96">
        <v>0</v>
      </c>
      <c r="I238" s="98">
        <f t="shared" ref="I238" si="690">SUM(F238-E238)*D238</f>
        <v>1818.1818181818182</v>
      </c>
      <c r="J238" s="96">
        <f>SUM(G238-F238)*D238</f>
        <v>2272.727272727273</v>
      </c>
      <c r="K238" s="96">
        <v>0</v>
      </c>
      <c r="L238" s="98">
        <f t="shared" ref="L238" si="691">SUM(I238:K238)</f>
        <v>4090.909090909091</v>
      </c>
    </row>
    <row r="239" spans="1:12" s="99" customFormat="1">
      <c r="A239" s="94" t="s">
        <v>992</v>
      </c>
      <c r="B239" s="95" t="s">
        <v>82</v>
      </c>
      <c r="C239" s="96" t="s">
        <v>14</v>
      </c>
      <c r="D239" s="136">
        <f t="shared" ref="D239" si="692">200000/E239</f>
        <v>208.33333333333334</v>
      </c>
      <c r="E239" s="97">
        <v>960</v>
      </c>
      <c r="F239" s="96">
        <v>968</v>
      </c>
      <c r="G239" s="96">
        <v>0</v>
      </c>
      <c r="H239" s="96">
        <v>0</v>
      </c>
      <c r="I239" s="98">
        <f t="shared" ref="I239" si="693">SUM(F239-E239)*D239</f>
        <v>1666.6666666666667</v>
      </c>
      <c r="J239" s="96">
        <v>0</v>
      </c>
      <c r="K239" s="96">
        <f t="shared" ref="K239" si="694">SUM(H239-G239)*D239</f>
        <v>0</v>
      </c>
      <c r="L239" s="98">
        <f t="shared" ref="L239" si="695">SUM(I239:K239)</f>
        <v>1666.6666666666667</v>
      </c>
    </row>
    <row r="240" spans="1:12" s="99" customFormat="1">
      <c r="A240" s="94" t="s">
        <v>992</v>
      </c>
      <c r="B240" s="95" t="s">
        <v>696</v>
      </c>
      <c r="C240" s="96" t="s">
        <v>14</v>
      </c>
      <c r="D240" s="136">
        <f t="shared" ref="D240" si="696">200000/E240</f>
        <v>143.88489208633092</v>
      </c>
      <c r="E240" s="97">
        <v>1390</v>
      </c>
      <c r="F240" s="96">
        <v>1390</v>
      </c>
      <c r="G240" s="96">
        <v>0</v>
      </c>
      <c r="H240" s="96">
        <v>0</v>
      </c>
      <c r="I240" s="98">
        <f t="shared" ref="I240" si="697">SUM(F240-E240)*D240</f>
        <v>0</v>
      </c>
      <c r="J240" s="96">
        <v>0</v>
      </c>
      <c r="K240" s="96">
        <f t="shared" ref="K240" si="698">SUM(H240-G240)*D240</f>
        <v>0</v>
      </c>
      <c r="L240" s="98">
        <f t="shared" ref="L240" si="699">SUM(I240:K240)</f>
        <v>0</v>
      </c>
    </row>
    <row r="241" spans="1:12" s="99" customFormat="1">
      <c r="A241" s="94" t="s">
        <v>992</v>
      </c>
      <c r="B241" s="95" t="s">
        <v>24</v>
      </c>
      <c r="C241" s="96" t="s">
        <v>18</v>
      </c>
      <c r="D241" s="136">
        <f t="shared" ref="D241" si="700">200000/E241</f>
        <v>205.12820512820514</v>
      </c>
      <c r="E241" s="97">
        <v>975</v>
      </c>
      <c r="F241" s="96">
        <v>978</v>
      </c>
      <c r="G241" s="96">
        <v>0</v>
      </c>
      <c r="H241" s="96">
        <v>0</v>
      </c>
      <c r="I241" s="98">
        <f t="shared" ref="I241" si="701">SUM(E241-F241)*D241</f>
        <v>-615.38461538461547</v>
      </c>
      <c r="J241" s="96">
        <v>0</v>
      </c>
      <c r="K241" s="96">
        <f t="shared" ref="K241" si="702">SUM(H241-G241)*D241</f>
        <v>0</v>
      </c>
      <c r="L241" s="98">
        <f t="shared" ref="L241" si="703">SUM(I241:K241)</f>
        <v>-615.38461538461547</v>
      </c>
    </row>
    <row r="242" spans="1:12" s="99" customFormat="1">
      <c r="A242" s="94" t="s">
        <v>991</v>
      </c>
      <c r="B242" s="95" t="s">
        <v>456</v>
      </c>
      <c r="C242" s="96" t="s">
        <v>14</v>
      </c>
      <c r="D242" s="136">
        <f t="shared" ref="D242" si="704">200000/E242</f>
        <v>343.64261168384877</v>
      </c>
      <c r="E242" s="97">
        <v>582</v>
      </c>
      <c r="F242" s="96">
        <v>586</v>
      </c>
      <c r="G242" s="96">
        <v>590</v>
      </c>
      <c r="H242" s="96">
        <v>595</v>
      </c>
      <c r="I242" s="98">
        <f t="shared" ref="I242" si="705">SUM(F242-E242)*D242</f>
        <v>1374.5704467353951</v>
      </c>
      <c r="J242" s="96">
        <f>SUM(G242-F242)*D242</f>
        <v>1374.5704467353951</v>
      </c>
      <c r="K242" s="96">
        <f t="shared" ref="K242" si="706">SUM(H242-G242)*D242</f>
        <v>1718.2130584192439</v>
      </c>
      <c r="L242" s="98">
        <f t="shared" ref="L242" si="707">SUM(I242:K242)</f>
        <v>4467.3539518900343</v>
      </c>
    </row>
    <row r="243" spans="1:12" s="99" customFormat="1">
      <c r="A243" s="94" t="s">
        <v>991</v>
      </c>
      <c r="B243" s="95" t="s">
        <v>90</v>
      </c>
      <c r="C243" s="96" t="s">
        <v>14</v>
      </c>
      <c r="D243" s="136">
        <f t="shared" ref="D243" si="708">200000/E243</f>
        <v>1250</v>
      </c>
      <c r="E243" s="97">
        <v>160</v>
      </c>
      <c r="F243" s="96">
        <v>161</v>
      </c>
      <c r="G243" s="96">
        <v>0</v>
      </c>
      <c r="H243" s="96">
        <v>0</v>
      </c>
      <c r="I243" s="98">
        <f t="shared" ref="I243" si="709">SUM(F243-E243)*D243</f>
        <v>1250</v>
      </c>
      <c r="J243" s="96">
        <v>0</v>
      </c>
      <c r="K243" s="96">
        <v>0</v>
      </c>
      <c r="L243" s="98">
        <f t="shared" ref="L243" si="710">SUM(I243:K243)</f>
        <v>1250</v>
      </c>
    </row>
    <row r="244" spans="1:12" s="99" customFormat="1">
      <c r="A244" s="94" t="s">
        <v>989</v>
      </c>
      <c r="B244" s="95" t="s">
        <v>990</v>
      </c>
      <c r="C244" s="96" t="s">
        <v>14</v>
      </c>
      <c r="D244" s="136">
        <f t="shared" ref="D244" si="711">200000/E244</f>
        <v>579.71014492753625</v>
      </c>
      <c r="E244" s="97">
        <v>345</v>
      </c>
      <c r="F244" s="96">
        <v>347.5</v>
      </c>
      <c r="G244" s="96">
        <v>350</v>
      </c>
      <c r="H244" s="96">
        <v>0</v>
      </c>
      <c r="I244" s="98">
        <f t="shared" ref="I244" si="712">SUM(F244-E244)*D244</f>
        <v>1449.2753623188405</v>
      </c>
      <c r="J244" s="96">
        <f>SUM(G244-F244)*D244</f>
        <v>1449.2753623188405</v>
      </c>
      <c r="K244" s="96">
        <v>0</v>
      </c>
      <c r="L244" s="98">
        <f t="shared" ref="L244:L245" si="713">SUM(I244:K244)</f>
        <v>2898.550724637681</v>
      </c>
    </row>
    <row r="245" spans="1:12" s="99" customFormat="1">
      <c r="A245" s="94" t="s">
        <v>989</v>
      </c>
      <c r="B245" s="95" t="s">
        <v>312</v>
      </c>
      <c r="C245" s="96" t="s">
        <v>14</v>
      </c>
      <c r="D245" s="136">
        <f t="shared" ref="D245" si="714">200000/E245</f>
        <v>256.41025641025641</v>
      </c>
      <c r="E245" s="97">
        <v>780</v>
      </c>
      <c r="F245" s="96">
        <v>780</v>
      </c>
      <c r="G245" s="96">
        <v>0</v>
      </c>
      <c r="H245" s="96">
        <v>0</v>
      </c>
      <c r="I245" s="98">
        <v>0</v>
      </c>
      <c r="J245" s="96">
        <v>0</v>
      </c>
      <c r="K245" s="96">
        <v>0</v>
      </c>
      <c r="L245" s="98">
        <f t="shared" si="713"/>
        <v>0</v>
      </c>
    </row>
    <row r="246" spans="1:12" s="99" customFormat="1">
      <c r="A246" s="94" t="s">
        <v>988</v>
      </c>
      <c r="B246" s="95" t="s">
        <v>936</v>
      </c>
      <c r="C246" s="96" t="s">
        <v>14</v>
      </c>
      <c r="D246" s="136">
        <f t="shared" ref="D246" si="715">200000/E246</f>
        <v>64.516129032258064</v>
      </c>
      <c r="E246" s="97">
        <v>3100</v>
      </c>
      <c r="F246" s="96">
        <v>3125</v>
      </c>
      <c r="G246" s="96">
        <v>0</v>
      </c>
      <c r="H246" s="96">
        <v>0</v>
      </c>
      <c r="I246" s="98">
        <f t="shared" ref="I246" si="716">SUM(F246-E246)*D246</f>
        <v>1612.9032258064517</v>
      </c>
      <c r="J246" s="96">
        <v>0</v>
      </c>
      <c r="K246" s="96">
        <v>0</v>
      </c>
      <c r="L246" s="98">
        <f t="shared" ref="L246" si="717">SUM(I246:K246)</f>
        <v>1612.9032258064517</v>
      </c>
    </row>
    <row r="247" spans="1:12" s="99" customFormat="1">
      <c r="A247" s="94" t="s">
        <v>988</v>
      </c>
      <c r="B247" s="95" t="s">
        <v>268</v>
      </c>
      <c r="C247" s="96" t="s">
        <v>14</v>
      </c>
      <c r="D247" s="136">
        <f t="shared" ref="D247" si="718">200000/E247</f>
        <v>398.40637450199205</v>
      </c>
      <c r="E247" s="97">
        <v>502</v>
      </c>
      <c r="F247" s="96">
        <v>506</v>
      </c>
      <c r="G247" s="96">
        <v>0</v>
      </c>
      <c r="H247" s="96">
        <v>0</v>
      </c>
      <c r="I247" s="98">
        <f t="shared" ref="I247" si="719">SUM(F247-E247)*D247</f>
        <v>1593.6254980079682</v>
      </c>
      <c r="J247" s="96">
        <v>0</v>
      </c>
      <c r="K247" s="96">
        <v>0</v>
      </c>
      <c r="L247" s="98">
        <f t="shared" ref="L247" si="720">SUM(I247:K247)</f>
        <v>1593.6254980079682</v>
      </c>
    </row>
    <row r="248" spans="1:12" s="99" customFormat="1">
      <c r="A248" s="94" t="s">
        <v>988</v>
      </c>
      <c r="B248" s="95" t="s">
        <v>834</v>
      </c>
      <c r="C248" s="96" t="s">
        <v>14</v>
      </c>
      <c r="D248" s="136">
        <f t="shared" ref="D248" si="721">200000/E248</f>
        <v>204.49897750511246</v>
      </c>
      <c r="E248" s="97">
        <v>978</v>
      </c>
      <c r="F248" s="96">
        <v>978</v>
      </c>
      <c r="G248" s="96">
        <v>0</v>
      </c>
      <c r="H248" s="96">
        <v>0</v>
      </c>
      <c r="I248" s="98">
        <f t="shared" ref="I248" si="722">SUM(F248-E248)*D248</f>
        <v>0</v>
      </c>
      <c r="J248" s="96">
        <v>0</v>
      </c>
      <c r="K248" s="96">
        <v>0</v>
      </c>
      <c r="L248" s="98">
        <f t="shared" ref="L248" si="723">SUM(I248:K248)</f>
        <v>0</v>
      </c>
    </row>
    <row r="249" spans="1:12" s="99" customFormat="1">
      <c r="A249" s="94" t="s">
        <v>981</v>
      </c>
      <c r="B249" s="95" t="s">
        <v>26</v>
      </c>
      <c r="C249" s="96" t="s">
        <v>14</v>
      </c>
      <c r="D249" s="136">
        <f t="shared" ref="D249" si="724">200000/E249</f>
        <v>729.92700729927003</v>
      </c>
      <c r="E249" s="97">
        <v>274</v>
      </c>
      <c r="F249" s="96">
        <v>276</v>
      </c>
      <c r="G249" s="96">
        <v>278</v>
      </c>
      <c r="H249" s="96">
        <v>280</v>
      </c>
      <c r="I249" s="98">
        <f t="shared" ref="I249" si="725">SUM(F249-E249)*D249</f>
        <v>1459.8540145985401</v>
      </c>
      <c r="J249" s="96">
        <f>SUM(G249-F249)*D249</f>
        <v>1459.8540145985401</v>
      </c>
      <c r="K249" s="96">
        <f t="shared" ref="K249" si="726">SUM(H249-G249)*D249</f>
        <v>1459.8540145985401</v>
      </c>
      <c r="L249" s="98">
        <f t="shared" ref="L249" si="727">SUM(I249:K249)</f>
        <v>4379.5620437956204</v>
      </c>
    </row>
    <row r="250" spans="1:12" s="99" customFormat="1">
      <c r="A250" s="94" t="s">
        <v>981</v>
      </c>
      <c r="B250" s="95" t="s">
        <v>164</v>
      </c>
      <c r="C250" s="96" t="s">
        <v>14</v>
      </c>
      <c r="D250" s="136">
        <f t="shared" ref="D250:D251" si="728">200000/E250</f>
        <v>184.84288354898337</v>
      </c>
      <c r="E250" s="97">
        <v>1082</v>
      </c>
      <c r="F250" s="96">
        <v>1092</v>
      </c>
      <c r="G250" s="96">
        <v>1102</v>
      </c>
      <c r="H250" s="96">
        <v>1112</v>
      </c>
      <c r="I250" s="98">
        <f t="shared" ref="I250:I251" si="729">SUM(F250-E250)*D250</f>
        <v>1848.4288354898335</v>
      </c>
      <c r="J250" s="96">
        <f>SUM(G250-F250)*D250</f>
        <v>1848.4288354898335</v>
      </c>
      <c r="K250" s="96">
        <f t="shared" ref="K250" si="730">SUM(H250-G250)*D250</f>
        <v>1848.4288354898335</v>
      </c>
      <c r="L250" s="98">
        <f t="shared" ref="L250:L251" si="731">SUM(I250:K250)</f>
        <v>5545.2865064695006</v>
      </c>
    </row>
    <row r="251" spans="1:12" s="99" customFormat="1">
      <c r="A251" s="94" t="s">
        <v>981</v>
      </c>
      <c r="B251" s="95" t="s">
        <v>982</v>
      </c>
      <c r="C251" s="96" t="s">
        <v>14</v>
      </c>
      <c r="D251" s="136">
        <f t="shared" si="728"/>
        <v>284.09090909090907</v>
      </c>
      <c r="E251" s="97">
        <v>704</v>
      </c>
      <c r="F251" s="96">
        <v>709</v>
      </c>
      <c r="G251" s="96">
        <v>714</v>
      </c>
      <c r="H251" s="96">
        <v>0</v>
      </c>
      <c r="I251" s="98">
        <f t="shared" si="729"/>
        <v>1420.4545454545453</v>
      </c>
      <c r="J251" s="96">
        <f>SUM(G251-F251)*D251</f>
        <v>1420.4545454545453</v>
      </c>
      <c r="K251" s="96">
        <v>0</v>
      </c>
      <c r="L251" s="98">
        <f t="shared" si="731"/>
        <v>2840.9090909090905</v>
      </c>
    </row>
    <row r="252" spans="1:12" s="99" customFormat="1">
      <c r="A252" s="94" t="s">
        <v>981</v>
      </c>
      <c r="B252" s="95" t="s">
        <v>983</v>
      </c>
      <c r="C252" s="96" t="s">
        <v>14</v>
      </c>
      <c r="D252" s="136">
        <f t="shared" ref="D252" si="732">200000/E252</f>
        <v>753.01204819277098</v>
      </c>
      <c r="E252" s="97">
        <v>265.60000000000002</v>
      </c>
      <c r="F252" s="96">
        <v>267.5</v>
      </c>
      <c r="G252" s="96">
        <v>0</v>
      </c>
      <c r="H252" s="96">
        <v>0</v>
      </c>
      <c r="I252" s="98">
        <f t="shared" ref="I252" si="733">SUM(F252-E252)*D252</f>
        <v>1430.7228915662477</v>
      </c>
      <c r="J252" s="96">
        <v>0</v>
      </c>
      <c r="K252" s="96">
        <v>0</v>
      </c>
      <c r="L252" s="98">
        <f t="shared" ref="L252" si="734">SUM(I252:K252)</f>
        <v>1430.7228915662477</v>
      </c>
    </row>
    <row r="253" spans="1:12" s="99" customFormat="1">
      <c r="A253" s="94" t="s">
        <v>980</v>
      </c>
      <c r="B253" s="95" t="s">
        <v>243</v>
      </c>
      <c r="C253" s="96" t="s">
        <v>14</v>
      </c>
      <c r="D253" s="136">
        <f t="shared" ref="D253" si="735">200000/E253</f>
        <v>119.26058437686345</v>
      </c>
      <c r="E253" s="97">
        <v>1677</v>
      </c>
      <c r="F253" s="96">
        <v>1688</v>
      </c>
      <c r="G253" s="96">
        <v>0</v>
      </c>
      <c r="H253" s="96">
        <v>0</v>
      </c>
      <c r="I253" s="98">
        <f t="shared" ref="I253" si="736">SUM(F253-E253)*D253</f>
        <v>1311.866428145498</v>
      </c>
      <c r="J253" s="96">
        <v>0</v>
      </c>
      <c r="K253" s="96">
        <f t="shared" ref="K253" si="737">SUM(H253-G253)*D253</f>
        <v>0</v>
      </c>
      <c r="L253" s="98">
        <f t="shared" ref="L253" si="738">SUM(I253:K253)</f>
        <v>1311.866428145498</v>
      </c>
    </row>
    <row r="254" spans="1:12" s="99" customFormat="1">
      <c r="A254" s="94" t="s">
        <v>980</v>
      </c>
      <c r="B254" s="95" t="s">
        <v>876</v>
      </c>
      <c r="C254" s="96" t="s">
        <v>14</v>
      </c>
      <c r="D254" s="136">
        <f t="shared" ref="D254" si="739">200000/E254</f>
        <v>61.728395061728392</v>
      </c>
      <c r="E254" s="97">
        <v>3240</v>
      </c>
      <c r="F254" s="96">
        <v>3260</v>
      </c>
      <c r="G254" s="96">
        <v>0</v>
      </c>
      <c r="H254" s="96">
        <v>0</v>
      </c>
      <c r="I254" s="98">
        <f t="shared" ref="I254" si="740">SUM(F254-E254)*D254</f>
        <v>1234.5679012345679</v>
      </c>
      <c r="J254" s="96">
        <v>0</v>
      </c>
      <c r="K254" s="96">
        <f t="shared" ref="K254" si="741">SUM(H254-G254)*D254</f>
        <v>0</v>
      </c>
      <c r="L254" s="98">
        <f t="shared" ref="L254" si="742">SUM(I254:K254)</f>
        <v>1234.5679012345679</v>
      </c>
    </row>
    <row r="255" spans="1:12" s="99" customFormat="1">
      <c r="A255" s="94" t="s">
        <v>980</v>
      </c>
      <c r="B255" s="95" t="s">
        <v>928</v>
      </c>
      <c r="C255" s="96" t="s">
        <v>14</v>
      </c>
      <c r="D255" s="136">
        <f t="shared" ref="D255" si="743">200000/E255</f>
        <v>266.31158455392807</v>
      </c>
      <c r="E255" s="97">
        <v>751</v>
      </c>
      <c r="F255" s="96">
        <v>756</v>
      </c>
      <c r="G255" s="96">
        <v>0</v>
      </c>
      <c r="H255" s="96">
        <v>0</v>
      </c>
      <c r="I255" s="98">
        <f t="shared" ref="I255" si="744">SUM(F255-E255)*D255</f>
        <v>1331.5579227696403</v>
      </c>
      <c r="J255" s="96">
        <v>0</v>
      </c>
      <c r="K255" s="96">
        <f t="shared" ref="K255" si="745">SUM(H255-G255)*D255</f>
        <v>0</v>
      </c>
      <c r="L255" s="98">
        <f t="shared" ref="L255" si="746">SUM(I255:K255)</f>
        <v>1331.5579227696403</v>
      </c>
    </row>
    <row r="256" spans="1:12" s="99" customFormat="1">
      <c r="A256" s="94" t="s">
        <v>980</v>
      </c>
      <c r="B256" s="95" t="s">
        <v>866</v>
      </c>
      <c r="C256" s="96" t="s">
        <v>14</v>
      </c>
      <c r="D256" s="136">
        <f t="shared" ref="D256" si="747">200000/E256</f>
        <v>150.15015015015015</v>
      </c>
      <c r="E256" s="97">
        <v>1332</v>
      </c>
      <c r="F256" s="96">
        <v>1332</v>
      </c>
      <c r="G256" s="96">
        <v>0</v>
      </c>
      <c r="H256" s="96">
        <v>0</v>
      </c>
      <c r="I256" s="98">
        <f t="shared" ref="I256" si="748">SUM(F256-E256)*D256</f>
        <v>0</v>
      </c>
      <c r="J256" s="96">
        <v>0</v>
      </c>
      <c r="K256" s="96">
        <f t="shared" ref="K256" si="749">SUM(H256-G256)*D256</f>
        <v>0</v>
      </c>
      <c r="L256" s="98">
        <f t="shared" ref="L256" si="750">SUM(I256:K256)</f>
        <v>0</v>
      </c>
    </row>
    <row r="257" spans="1:12" s="99" customFormat="1">
      <c r="A257" s="94" t="s">
        <v>980</v>
      </c>
      <c r="B257" s="95" t="s">
        <v>709</v>
      </c>
      <c r="C257" s="96" t="s">
        <v>14</v>
      </c>
      <c r="D257" s="136">
        <f t="shared" ref="D257" si="751">200000/E257</f>
        <v>721.76109707686749</v>
      </c>
      <c r="E257" s="97">
        <v>277.10000000000002</v>
      </c>
      <c r="F257" s="96">
        <v>277.10000000000002</v>
      </c>
      <c r="G257" s="96">
        <v>0</v>
      </c>
      <c r="H257" s="96">
        <v>0</v>
      </c>
      <c r="I257" s="98">
        <f t="shared" ref="I257" si="752">SUM(F257-E257)*D257</f>
        <v>0</v>
      </c>
      <c r="J257" s="96">
        <v>0</v>
      </c>
      <c r="K257" s="96">
        <f t="shared" ref="K257" si="753">SUM(H257-G257)*D257</f>
        <v>0</v>
      </c>
      <c r="L257" s="98">
        <f t="shared" ref="L257" si="754">SUM(I257:K257)</f>
        <v>0</v>
      </c>
    </row>
    <row r="258" spans="1:12" s="99" customFormat="1">
      <c r="A258" s="94" t="s">
        <v>980</v>
      </c>
      <c r="B258" s="95" t="s">
        <v>776</v>
      </c>
      <c r="C258" s="96" t="s">
        <v>18</v>
      </c>
      <c r="D258" s="136">
        <f t="shared" ref="D258" si="755">200000/E258</f>
        <v>807.26538849646818</v>
      </c>
      <c r="E258" s="97">
        <v>247.75</v>
      </c>
      <c r="F258" s="96">
        <v>249.3</v>
      </c>
      <c r="G258" s="96">
        <v>0</v>
      </c>
      <c r="H258" s="96">
        <v>0</v>
      </c>
      <c r="I258" s="98">
        <f t="shared" ref="I258" si="756">SUM(E258-F258)*D258</f>
        <v>-1251.2613521695348</v>
      </c>
      <c r="J258" s="96">
        <v>0</v>
      </c>
      <c r="K258" s="96">
        <f t="shared" ref="K258" si="757">SUM(H258-G258)*D258</f>
        <v>0</v>
      </c>
      <c r="L258" s="98">
        <f t="shared" ref="L258" si="758">SUM(I258:K258)</f>
        <v>-1251.2613521695348</v>
      </c>
    </row>
    <row r="259" spans="1:12" s="99" customFormat="1">
      <c r="A259" s="94" t="s">
        <v>986</v>
      </c>
      <c r="B259" s="95" t="s">
        <v>987</v>
      </c>
      <c r="C259" s="96" t="s">
        <v>18</v>
      </c>
      <c r="D259" s="136">
        <f t="shared" ref="D259" si="759">200000/E259</f>
        <v>727.27272727272725</v>
      </c>
      <c r="E259" s="97">
        <v>275</v>
      </c>
      <c r="F259" s="96">
        <v>272</v>
      </c>
      <c r="G259" s="96">
        <v>0</v>
      </c>
      <c r="H259" s="96">
        <v>0</v>
      </c>
      <c r="I259" s="98">
        <f>SUM(E259-F259)*D259</f>
        <v>2181.818181818182</v>
      </c>
      <c r="J259" s="96">
        <v>0</v>
      </c>
      <c r="K259" s="96">
        <v>0</v>
      </c>
      <c r="L259" s="98">
        <f>SUM(I259:K259)</f>
        <v>2181.818181818182</v>
      </c>
    </row>
    <row r="260" spans="1:12" s="99" customFormat="1">
      <c r="A260" s="94" t="s">
        <v>986</v>
      </c>
      <c r="B260" s="95" t="s">
        <v>696</v>
      </c>
      <c r="C260" s="96" t="s">
        <v>18</v>
      </c>
      <c r="D260" s="136">
        <f t="shared" ref="D260:D262" si="760">200000/E260</f>
        <v>143.88489208633092</v>
      </c>
      <c r="E260" s="97">
        <v>1390</v>
      </c>
      <c r="F260" s="96">
        <v>1380</v>
      </c>
      <c r="G260" s="96">
        <v>1370</v>
      </c>
      <c r="H260" s="96">
        <v>0</v>
      </c>
      <c r="I260" s="98">
        <f>SUM(E260-F260)*D260</f>
        <v>1438.8489208633091</v>
      </c>
      <c r="J260" s="96">
        <f>SUM(F260-G260)*D260</f>
        <v>1438.8489208633091</v>
      </c>
      <c r="K260" s="96">
        <v>0</v>
      </c>
      <c r="L260" s="98">
        <f>SUM(I260:K260)</f>
        <v>2877.6978417266182</v>
      </c>
    </row>
    <row r="261" spans="1:12" s="99" customFormat="1">
      <c r="A261" s="94" t="s">
        <v>985</v>
      </c>
      <c r="B261" s="95" t="s">
        <v>426</v>
      </c>
      <c r="C261" s="96" t="s">
        <v>14</v>
      </c>
      <c r="D261" s="136">
        <f t="shared" si="760"/>
        <v>680.27210884353747</v>
      </c>
      <c r="E261" s="97">
        <v>294</v>
      </c>
      <c r="F261" s="96">
        <v>296.5</v>
      </c>
      <c r="G261" s="96">
        <v>0</v>
      </c>
      <c r="H261" s="96">
        <v>0</v>
      </c>
      <c r="I261" s="98">
        <f>SUM(F261-E261)*D261</f>
        <v>1700.6802721088436</v>
      </c>
      <c r="J261" s="96">
        <v>0</v>
      </c>
      <c r="K261" s="96">
        <f>SUM(H261-G261)*D261</f>
        <v>0</v>
      </c>
      <c r="L261" s="98">
        <f>SUM(I261:K261)</f>
        <v>1700.6802721088436</v>
      </c>
    </row>
    <row r="262" spans="1:12" s="99" customFormat="1">
      <c r="A262" s="94" t="s">
        <v>985</v>
      </c>
      <c r="B262" s="95" t="s">
        <v>984</v>
      </c>
      <c r="C262" s="96" t="s">
        <v>18</v>
      </c>
      <c r="D262" s="136">
        <f t="shared" si="760"/>
        <v>362.9764065335753</v>
      </c>
      <c r="E262" s="97">
        <v>551</v>
      </c>
      <c r="F262" s="96">
        <v>546</v>
      </c>
      <c r="G262" s="96">
        <v>0</v>
      </c>
      <c r="H262" s="96">
        <v>0</v>
      </c>
      <c r="I262" s="98">
        <f>SUM(E262-F262)*D262</f>
        <v>1814.8820326678765</v>
      </c>
      <c r="J262" s="96">
        <v>0</v>
      </c>
      <c r="K262" s="96">
        <f>SUM(H262-G262)*D262</f>
        <v>0</v>
      </c>
      <c r="L262" s="98">
        <f>SUM(I262:K262)</f>
        <v>1814.8820326678765</v>
      </c>
    </row>
    <row r="263" spans="1:12" s="99" customFormat="1">
      <c r="A263" s="94" t="s">
        <v>979</v>
      </c>
      <c r="B263" s="95" t="s">
        <v>551</v>
      </c>
      <c r="C263" s="96" t="s">
        <v>14</v>
      </c>
      <c r="D263" s="136">
        <f t="shared" ref="D263" si="761">200000/E263</f>
        <v>176.21145374449338</v>
      </c>
      <c r="E263" s="97">
        <v>1135</v>
      </c>
      <c r="F263" s="96">
        <v>1135</v>
      </c>
      <c r="G263" s="96">
        <v>0</v>
      </c>
      <c r="H263" s="96">
        <v>0</v>
      </c>
      <c r="I263" s="98">
        <f t="shared" ref="I263:I270" si="762">SUM(F263-E263)*D263</f>
        <v>0</v>
      </c>
      <c r="J263" s="96">
        <v>0</v>
      </c>
      <c r="K263" s="96">
        <f t="shared" ref="K263" si="763">SUM(H263-G263)*D263</f>
        <v>0</v>
      </c>
      <c r="L263" s="98">
        <f t="shared" ref="L263" si="764">SUM(I263:K263)</f>
        <v>0</v>
      </c>
    </row>
    <row r="264" spans="1:12" s="99" customFormat="1">
      <c r="A264" s="94" t="s">
        <v>977</v>
      </c>
      <c r="B264" s="95" t="s">
        <v>63</v>
      </c>
      <c r="C264" s="96" t="s">
        <v>14</v>
      </c>
      <c r="D264" s="136">
        <f t="shared" ref="D264" si="765">200000/E264</f>
        <v>125.78616352201257</v>
      </c>
      <c r="E264" s="97">
        <v>1590</v>
      </c>
      <c r="F264" s="96">
        <v>1578</v>
      </c>
      <c r="G264" s="96">
        <v>0</v>
      </c>
      <c r="H264" s="96">
        <v>0</v>
      </c>
      <c r="I264" s="98">
        <f t="shared" si="762"/>
        <v>-1509.433962264151</v>
      </c>
      <c r="J264" s="96">
        <v>0</v>
      </c>
      <c r="K264" s="96">
        <f t="shared" ref="K264" si="766">SUM(H264-G264)*D264</f>
        <v>0</v>
      </c>
      <c r="L264" s="98">
        <f t="shared" ref="L264" si="767">SUM(I264:K264)</f>
        <v>-1509.433962264151</v>
      </c>
    </row>
    <row r="265" spans="1:12" s="99" customFormat="1">
      <c r="A265" s="94" t="s">
        <v>977</v>
      </c>
      <c r="B265" s="95" t="s">
        <v>978</v>
      </c>
      <c r="C265" s="96" t="s">
        <v>14</v>
      </c>
      <c r="D265" s="136">
        <f t="shared" ref="D265" si="768">200000/E265</f>
        <v>343.05317324185251</v>
      </c>
      <c r="E265" s="97">
        <v>583</v>
      </c>
      <c r="F265" s="96">
        <v>577</v>
      </c>
      <c r="G265" s="96">
        <v>0</v>
      </c>
      <c r="H265" s="96">
        <v>0</v>
      </c>
      <c r="I265" s="98">
        <f t="shared" si="762"/>
        <v>-2058.3190394511148</v>
      </c>
      <c r="J265" s="96">
        <v>0</v>
      </c>
      <c r="K265" s="96">
        <f t="shared" ref="K265" si="769">SUM(H265-G265)*D265</f>
        <v>0</v>
      </c>
      <c r="L265" s="98">
        <f t="shared" ref="L265" si="770">SUM(I265:K265)</f>
        <v>-2058.3190394511148</v>
      </c>
    </row>
    <row r="266" spans="1:12" s="99" customFormat="1">
      <c r="A266" s="94" t="s">
        <v>977</v>
      </c>
      <c r="B266" s="95" t="s">
        <v>456</v>
      </c>
      <c r="C266" s="96" t="s">
        <v>14</v>
      </c>
      <c r="D266" s="136">
        <f t="shared" ref="D266" si="771">200000/E266</f>
        <v>348.43205574912889</v>
      </c>
      <c r="E266" s="97">
        <v>574</v>
      </c>
      <c r="F266" s="96">
        <v>578</v>
      </c>
      <c r="G266" s="96">
        <v>0</v>
      </c>
      <c r="H266" s="96">
        <v>0</v>
      </c>
      <c r="I266" s="98">
        <f t="shared" si="762"/>
        <v>1393.7282229965156</v>
      </c>
      <c r="J266" s="96">
        <v>0</v>
      </c>
      <c r="K266" s="96">
        <f t="shared" ref="K266" si="772">SUM(H266-G266)*D266</f>
        <v>0</v>
      </c>
      <c r="L266" s="98">
        <f t="shared" ref="L266" si="773">SUM(I266:K266)</f>
        <v>1393.7282229965156</v>
      </c>
    </row>
    <row r="267" spans="1:12" s="99" customFormat="1">
      <c r="A267" s="94" t="s">
        <v>975</v>
      </c>
      <c r="B267" s="95" t="s">
        <v>976</v>
      </c>
      <c r="C267" s="96" t="s">
        <v>14</v>
      </c>
      <c r="D267" s="136">
        <f t="shared" ref="D267:D270" si="774">200000/E267</f>
        <v>583.09037900874637</v>
      </c>
      <c r="E267" s="97">
        <v>343</v>
      </c>
      <c r="F267" s="96">
        <v>346</v>
      </c>
      <c r="G267" s="96">
        <v>349</v>
      </c>
      <c r="H267" s="96">
        <v>351</v>
      </c>
      <c r="I267" s="98">
        <f t="shared" si="762"/>
        <v>1749.2711370262391</v>
      </c>
      <c r="J267" s="96">
        <f>SUM(G267-F267)*D267</f>
        <v>1749.2711370262391</v>
      </c>
      <c r="K267" s="96">
        <f t="shared" ref="K267" si="775">SUM(H267-G267)*D267</f>
        <v>1166.1807580174927</v>
      </c>
      <c r="L267" s="98">
        <f t="shared" ref="L267" si="776">SUM(I267:K267)</f>
        <v>4664.7230320699709</v>
      </c>
    </row>
    <row r="268" spans="1:12" s="99" customFormat="1">
      <c r="A268" s="94" t="s">
        <v>975</v>
      </c>
      <c r="B268" s="95" t="s">
        <v>673</v>
      </c>
      <c r="C268" s="96" t="s">
        <v>14</v>
      </c>
      <c r="D268" s="136">
        <f t="shared" si="774"/>
        <v>366.97247706422019</v>
      </c>
      <c r="E268" s="97">
        <v>545</v>
      </c>
      <c r="F268" s="96">
        <v>548.5</v>
      </c>
      <c r="G268" s="96">
        <v>0</v>
      </c>
      <c r="H268" s="96">
        <v>0</v>
      </c>
      <c r="I268" s="98">
        <f t="shared" si="762"/>
        <v>1284.4036697247707</v>
      </c>
      <c r="J268" s="96">
        <v>0</v>
      </c>
      <c r="K268" s="96">
        <v>0</v>
      </c>
      <c r="L268" s="98">
        <f t="shared" ref="L268" si="777">SUM(I268:K268)</f>
        <v>1284.4036697247707</v>
      </c>
    </row>
    <row r="269" spans="1:12" s="99" customFormat="1">
      <c r="A269" s="94" t="s">
        <v>975</v>
      </c>
      <c r="B269" s="95" t="s">
        <v>243</v>
      </c>
      <c r="C269" s="96" t="s">
        <v>14</v>
      </c>
      <c r="D269" s="136">
        <f t="shared" ref="D269" si="778">200000/E269</f>
        <v>121.580547112462</v>
      </c>
      <c r="E269" s="97">
        <v>1645</v>
      </c>
      <c r="F269" s="96">
        <v>1655</v>
      </c>
      <c r="G269" s="96">
        <v>0</v>
      </c>
      <c r="H269" s="96">
        <v>0</v>
      </c>
      <c r="I269" s="98">
        <f t="shared" si="762"/>
        <v>1215.80547112462</v>
      </c>
      <c r="J269" s="96">
        <v>0</v>
      </c>
      <c r="K269" s="96">
        <v>0</v>
      </c>
      <c r="L269" s="98">
        <f t="shared" ref="L269" si="779">SUM(I269:K269)</f>
        <v>1215.80547112462</v>
      </c>
    </row>
    <row r="270" spans="1:12" s="99" customFormat="1">
      <c r="A270" s="94" t="s">
        <v>973</v>
      </c>
      <c r="B270" s="95" t="s">
        <v>51</v>
      </c>
      <c r="C270" s="96" t="s">
        <v>14</v>
      </c>
      <c r="D270" s="136">
        <f t="shared" si="774"/>
        <v>560.2240896358544</v>
      </c>
      <c r="E270" s="97">
        <v>357</v>
      </c>
      <c r="F270" s="96">
        <v>360</v>
      </c>
      <c r="G270" s="96">
        <v>363</v>
      </c>
      <c r="H270" s="96">
        <v>0</v>
      </c>
      <c r="I270" s="98">
        <f t="shared" si="762"/>
        <v>1680.6722689075632</v>
      </c>
      <c r="J270" s="96">
        <f>SUM(G270-F270)*D270</f>
        <v>1680.6722689075632</v>
      </c>
      <c r="K270" s="96">
        <v>0</v>
      </c>
      <c r="L270" s="98">
        <f t="shared" ref="L270" si="780">SUM(I270:K270)</f>
        <v>3361.3445378151264</v>
      </c>
    </row>
    <row r="271" spans="1:12" s="99" customFormat="1">
      <c r="A271" s="94" t="s">
        <v>973</v>
      </c>
      <c r="B271" s="95" t="s">
        <v>89</v>
      </c>
      <c r="C271" s="96" t="s">
        <v>18</v>
      </c>
      <c r="D271" s="136">
        <f t="shared" ref="D271:D272" si="781">200000/E271</f>
        <v>727.27272727272725</v>
      </c>
      <c r="E271" s="97">
        <v>275</v>
      </c>
      <c r="F271" s="96">
        <v>273</v>
      </c>
      <c r="G271" s="96">
        <v>271</v>
      </c>
      <c r="H271" s="96">
        <v>0</v>
      </c>
      <c r="I271" s="98">
        <f t="shared" ref="I271" si="782">SUM(E271-F271)*D271</f>
        <v>1454.5454545454545</v>
      </c>
      <c r="J271" s="96">
        <f>SUM(F271-G271)*D271</f>
        <v>1454.5454545454545</v>
      </c>
      <c r="K271" s="96">
        <v>0</v>
      </c>
      <c r="L271" s="98">
        <f t="shared" ref="L271:L272" si="783">SUM(I271:K271)</f>
        <v>2909.090909090909</v>
      </c>
    </row>
    <row r="272" spans="1:12" s="99" customFormat="1">
      <c r="A272" s="94" t="s">
        <v>973</v>
      </c>
      <c r="B272" s="95" t="s">
        <v>47</v>
      </c>
      <c r="C272" s="96" t="s">
        <v>14</v>
      </c>
      <c r="D272" s="136">
        <f t="shared" si="781"/>
        <v>142.34875444839858</v>
      </c>
      <c r="E272" s="97">
        <v>1405</v>
      </c>
      <c r="F272" s="96">
        <v>1420</v>
      </c>
      <c r="G272" s="96">
        <v>1428</v>
      </c>
      <c r="H272" s="96">
        <v>0</v>
      </c>
      <c r="I272" s="98">
        <f t="shared" ref="I272" si="784">SUM(F272-E272)*D272</f>
        <v>2135.2313167259786</v>
      </c>
      <c r="J272" s="96">
        <f>SUM(G272-F272)*D272</f>
        <v>1138.7900355871886</v>
      </c>
      <c r="K272" s="96">
        <v>0</v>
      </c>
      <c r="L272" s="98">
        <f t="shared" si="783"/>
        <v>3274.021352313167</v>
      </c>
    </row>
    <row r="273" spans="1:12" s="99" customFormat="1">
      <c r="A273" s="94" t="s">
        <v>973</v>
      </c>
      <c r="B273" s="95" t="s">
        <v>318</v>
      </c>
      <c r="C273" s="96" t="s">
        <v>14</v>
      </c>
      <c r="D273" s="136">
        <f t="shared" ref="D273" si="785">200000/E273</f>
        <v>724.63768115942025</v>
      </c>
      <c r="E273" s="97">
        <v>276</v>
      </c>
      <c r="F273" s="96">
        <v>278</v>
      </c>
      <c r="G273" s="96">
        <v>0</v>
      </c>
      <c r="H273" s="96">
        <v>0</v>
      </c>
      <c r="I273" s="98">
        <f t="shared" ref="I273" si="786">SUM(F273-E273)*D273</f>
        <v>1449.2753623188405</v>
      </c>
      <c r="J273" s="96">
        <v>0</v>
      </c>
      <c r="K273" s="96">
        <f t="shared" ref="K273" si="787">SUM(H273-G273)*D273</f>
        <v>0</v>
      </c>
      <c r="L273" s="98">
        <f t="shared" ref="L273" si="788">SUM(I273:K273)</f>
        <v>1449.2753623188405</v>
      </c>
    </row>
    <row r="274" spans="1:12" s="99" customFormat="1">
      <c r="A274" s="94" t="s">
        <v>973</v>
      </c>
      <c r="B274" s="95" t="s">
        <v>268</v>
      </c>
      <c r="C274" s="96" t="s">
        <v>14</v>
      </c>
      <c r="D274" s="136">
        <f t="shared" ref="D274" si="789">200000/E274</f>
        <v>418.41004184100416</v>
      </c>
      <c r="E274" s="97">
        <v>478</v>
      </c>
      <c r="F274" s="96">
        <v>478</v>
      </c>
      <c r="G274" s="96">
        <v>0</v>
      </c>
      <c r="H274" s="96">
        <v>0</v>
      </c>
      <c r="I274" s="98">
        <f t="shared" ref="I274" si="790">SUM(F274-E274)*D274</f>
        <v>0</v>
      </c>
      <c r="J274" s="96">
        <v>0</v>
      </c>
      <c r="K274" s="96">
        <v>0</v>
      </c>
      <c r="L274" s="98">
        <f t="shared" ref="L274" si="791">SUM(I274:K274)</f>
        <v>0</v>
      </c>
    </row>
    <row r="275" spans="1:12" s="99" customFormat="1">
      <c r="A275" s="94" t="s">
        <v>973</v>
      </c>
      <c r="B275" s="95" t="s">
        <v>281</v>
      </c>
      <c r="C275" s="96" t="s">
        <v>14</v>
      </c>
      <c r="D275" s="136">
        <f t="shared" ref="D275" si="792">200000/E275</f>
        <v>343.05317324185251</v>
      </c>
      <c r="E275" s="97">
        <v>583</v>
      </c>
      <c r="F275" s="96">
        <v>583</v>
      </c>
      <c r="G275" s="96">
        <v>0</v>
      </c>
      <c r="H275" s="96">
        <v>0</v>
      </c>
      <c r="I275" s="98">
        <f t="shared" ref="I275" si="793">SUM(F275-E275)*D275</f>
        <v>0</v>
      </c>
      <c r="J275" s="96">
        <v>0</v>
      </c>
      <c r="K275" s="96">
        <v>0</v>
      </c>
      <c r="L275" s="98">
        <f t="shared" ref="L275" si="794">SUM(I275:K275)</f>
        <v>0</v>
      </c>
    </row>
    <row r="276" spans="1:12" s="99" customFormat="1">
      <c r="A276" s="94" t="s">
        <v>972</v>
      </c>
      <c r="B276" s="95" t="s">
        <v>54</v>
      </c>
      <c r="C276" s="96" t="s">
        <v>14</v>
      </c>
      <c r="D276" s="136">
        <f t="shared" ref="D276" si="795">200000/E276</f>
        <v>61.823802163833079</v>
      </c>
      <c r="E276" s="97">
        <v>3235</v>
      </c>
      <c r="F276" s="96">
        <v>3245</v>
      </c>
      <c r="G276" s="96">
        <v>0</v>
      </c>
      <c r="H276" s="96">
        <v>0</v>
      </c>
      <c r="I276" s="98">
        <f t="shared" ref="I276" si="796">SUM(F276-E276)*D276</f>
        <v>618.23802163833079</v>
      </c>
      <c r="J276" s="96">
        <v>0</v>
      </c>
      <c r="K276" s="96">
        <f t="shared" ref="K276" si="797">SUM(H276-G276)*D276</f>
        <v>0</v>
      </c>
      <c r="L276" s="98">
        <f t="shared" ref="L276" si="798">SUM(I276:K276)</f>
        <v>618.23802163833079</v>
      </c>
    </row>
    <row r="277" spans="1:12" s="99" customFormat="1">
      <c r="A277" s="94" t="s">
        <v>972</v>
      </c>
      <c r="B277" s="95" t="s">
        <v>720</v>
      </c>
      <c r="C277" s="96" t="s">
        <v>14</v>
      </c>
      <c r="D277" s="136">
        <f t="shared" ref="D277" si="799">200000/E277</f>
        <v>115.74074074074075</v>
      </c>
      <c r="E277" s="97">
        <v>1728</v>
      </c>
      <c r="F277" s="96">
        <v>1740</v>
      </c>
      <c r="G277" s="96">
        <v>0</v>
      </c>
      <c r="H277" s="96">
        <v>0</v>
      </c>
      <c r="I277" s="98">
        <f t="shared" ref="I277" si="800">SUM(F277-E277)*D277</f>
        <v>1388.8888888888889</v>
      </c>
      <c r="J277" s="96">
        <v>0</v>
      </c>
      <c r="K277" s="96">
        <f t="shared" ref="K277" si="801">SUM(H277-G277)*D277</f>
        <v>0</v>
      </c>
      <c r="L277" s="98">
        <f t="shared" ref="L277" si="802">SUM(I277:K277)</f>
        <v>1388.8888888888889</v>
      </c>
    </row>
    <row r="278" spans="1:12" s="99" customFormat="1">
      <c r="A278" s="94" t="s">
        <v>972</v>
      </c>
      <c r="B278" s="95" t="s">
        <v>811</v>
      </c>
      <c r="C278" s="96" t="s">
        <v>14</v>
      </c>
      <c r="D278" s="136">
        <f t="shared" ref="D278" si="803">200000/E278</f>
        <v>133.15579227696404</v>
      </c>
      <c r="E278" s="97">
        <v>1502</v>
      </c>
      <c r="F278" s="96">
        <v>1490</v>
      </c>
      <c r="G278" s="96">
        <v>0</v>
      </c>
      <c r="H278" s="96">
        <v>0</v>
      </c>
      <c r="I278" s="98">
        <f t="shared" ref="I278" si="804">SUM(F278-E278)*D278</f>
        <v>-1597.8695073235685</v>
      </c>
      <c r="J278" s="96">
        <v>0</v>
      </c>
      <c r="K278" s="96">
        <f t="shared" ref="K278" si="805">SUM(H278-G278)*D278</f>
        <v>0</v>
      </c>
      <c r="L278" s="98">
        <f t="shared" ref="L278" si="806">SUM(I278:K278)</f>
        <v>-1597.8695073235685</v>
      </c>
    </row>
    <row r="279" spans="1:12" s="99" customFormat="1">
      <c r="A279" s="94" t="s">
        <v>972</v>
      </c>
      <c r="B279" s="95" t="s">
        <v>922</v>
      </c>
      <c r="C279" s="96" t="s">
        <v>14</v>
      </c>
      <c r="D279" s="136">
        <f t="shared" ref="D279" si="807">200000/E279</f>
        <v>881.05726872246692</v>
      </c>
      <c r="E279" s="97">
        <v>227</v>
      </c>
      <c r="F279" s="96">
        <v>227</v>
      </c>
      <c r="G279" s="96">
        <v>0</v>
      </c>
      <c r="H279" s="96">
        <v>0</v>
      </c>
      <c r="I279" s="98">
        <f t="shared" ref="I279" si="808">SUM(F279-E279)*D279</f>
        <v>0</v>
      </c>
      <c r="J279" s="96">
        <v>0</v>
      </c>
      <c r="K279" s="96">
        <f t="shared" ref="K279" si="809">SUM(H279-G279)*D279</f>
        <v>0</v>
      </c>
      <c r="L279" s="98">
        <f t="shared" ref="L279" si="810">SUM(I279:K279)</f>
        <v>0</v>
      </c>
    </row>
    <row r="280" spans="1:12" s="99" customFormat="1" ht="14.25">
      <c r="A280" s="123"/>
      <c r="B280" s="124"/>
      <c r="C280" s="124"/>
      <c r="D280" s="124"/>
      <c r="E280" s="124"/>
      <c r="F280" s="124"/>
      <c r="G280" s="125"/>
      <c r="H280" s="124"/>
      <c r="I280" s="126">
        <f>SUM(I209:I279)</f>
        <v>41231.454946187325</v>
      </c>
      <c r="J280" s="127"/>
      <c r="K280" s="126" t="s">
        <v>677</v>
      </c>
      <c r="L280" s="126">
        <f>SUM(L209:L279)</f>
        <v>71972.706257057711</v>
      </c>
    </row>
    <row r="281" spans="1:12" s="99" customFormat="1" ht="14.25">
      <c r="A281" s="100" t="s">
        <v>974</v>
      </c>
      <c r="B281" s="95"/>
      <c r="C281" s="96"/>
      <c r="D281" s="97"/>
      <c r="E281" s="97"/>
      <c r="F281" s="96"/>
      <c r="G281" s="96"/>
      <c r="H281" s="96"/>
      <c r="I281" s="98"/>
      <c r="J281" s="96"/>
      <c r="K281" s="96"/>
      <c r="L281" s="98"/>
    </row>
    <row r="282" spans="1:12" s="99" customFormat="1" ht="14.25">
      <c r="A282" s="100" t="s">
        <v>759</v>
      </c>
      <c r="B282" s="125" t="s">
        <v>760</v>
      </c>
      <c r="C282" s="105" t="s">
        <v>761</v>
      </c>
      <c r="D282" s="128" t="s">
        <v>762</v>
      </c>
      <c r="E282" s="128" t="s">
        <v>763</v>
      </c>
      <c r="F282" s="105" t="s">
        <v>732</v>
      </c>
      <c r="G282" s="96"/>
      <c r="H282" s="96"/>
      <c r="I282" s="98"/>
      <c r="J282" s="96"/>
      <c r="K282" s="96"/>
      <c r="L282" s="98"/>
    </row>
    <row r="283" spans="1:12" s="99" customFormat="1" ht="14.25">
      <c r="A283" s="94" t="s">
        <v>806</v>
      </c>
      <c r="B283" s="95">
        <v>8</v>
      </c>
      <c r="C283" s="96">
        <f>SUM(A283-B283)</f>
        <v>62</v>
      </c>
      <c r="D283" s="97">
        <v>14</v>
      </c>
      <c r="E283" s="96">
        <f>SUM(C283-D283)</f>
        <v>48</v>
      </c>
      <c r="F283" s="96">
        <f>E283*100/C283</f>
        <v>77.41935483870968</v>
      </c>
      <c r="G283" s="96"/>
      <c r="H283" s="96"/>
      <c r="I283" s="98"/>
      <c r="J283" s="96"/>
      <c r="K283" s="96"/>
      <c r="L283" s="98"/>
    </row>
    <row r="284" spans="1:12" s="99" customFormat="1" ht="14.25">
      <c r="A284" s="101"/>
      <c r="B284" s="102"/>
      <c r="C284" s="102"/>
      <c r="D284" s="103"/>
      <c r="E284" s="103"/>
      <c r="F284" s="129">
        <v>43770</v>
      </c>
      <c r="G284" s="102"/>
      <c r="H284" s="102"/>
      <c r="I284" s="104"/>
      <c r="J284" s="104"/>
      <c r="K284" s="104"/>
      <c r="L284" s="104"/>
    </row>
    <row r="285" spans="1:12" s="99" customFormat="1">
      <c r="A285" s="94" t="s">
        <v>971</v>
      </c>
      <c r="B285" s="95" t="s">
        <v>268</v>
      </c>
      <c r="C285" s="96" t="s">
        <v>14</v>
      </c>
      <c r="D285" s="136">
        <f t="shared" ref="D285" si="811">200000/E285</f>
        <v>427.35042735042737</v>
      </c>
      <c r="E285" s="97">
        <v>468</v>
      </c>
      <c r="F285" s="96">
        <v>471</v>
      </c>
      <c r="G285" s="96">
        <v>475</v>
      </c>
      <c r="H285" s="96">
        <v>477.5</v>
      </c>
      <c r="I285" s="98">
        <f t="shared" ref="I285" si="812">SUM(F285-E285)*D285</f>
        <v>1282.0512820512822</v>
      </c>
      <c r="J285" s="96">
        <f>SUM(G285-F285)*D285</f>
        <v>1709.4017094017095</v>
      </c>
      <c r="K285" s="96">
        <f t="shared" ref="K285:K287" si="813">SUM(H285-G285)*D285</f>
        <v>1068.3760683760684</v>
      </c>
      <c r="L285" s="98">
        <f t="shared" ref="L285" si="814">SUM(I285:K285)</f>
        <v>4059.82905982906</v>
      </c>
    </row>
    <row r="286" spans="1:12" s="99" customFormat="1">
      <c r="A286" s="94" t="s">
        <v>971</v>
      </c>
      <c r="B286" s="95" t="s">
        <v>98</v>
      </c>
      <c r="C286" s="96" t="s">
        <v>14</v>
      </c>
      <c r="D286" s="136">
        <f t="shared" ref="D286" si="815">200000/E286</f>
        <v>2466.0912453760793</v>
      </c>
      <c r="E286" s="97">
        <v>81.099999999999994</v>
      </c>
      <c r="F286" s="96">
        <v>82</v>
      </c>
      <c r="G286" s="96">
        <v>83</v>
      </c>
      <c r="H286" s="96">
        <v>0</v>
      </c>
      <c r="I286" s="98">
        <f t="shared" ref="I286" si="816">SUM(F286-E286)*D286</f>
        <v>2219.4821208384856</v>
      </c>
      <c r="J286" s="96">
        <f>SUM(G286-F286)*D286</f>
        <v>2466.0912453760793</v>
      </c>
      <c r="K286" s="96">
        <v>0</v>
      </c>
      <c r="L286" s="98">
        <f t="shared" ref="L286" si="817">SUM(I286:K286)</f>
        <v>4685.5733662145649</v>
      </c>
    </row>
    <row r="287" spans="1:12" s="99" customFormat="1">
      <c r="A287" s="94" t="s">
        <v>970</v>
      </c>
      <c r="B287" s="95" t="s">
        <v>104</v>
      </c>
      <c r="C287" s="96" t="s">
        <v>14</v>
      </c>
      <c r="D287" s="136">
        <f t="shared" ref="D287" si="818">200000/E287</f>
        <v>1923.0769230769231</v>
      </c>
      <c r="E287" s="97">
        <v>104</v>
      </c>
      <c r="F287" s="96">
        <v>105</v>
      </c>
      <c r="G287" s="96">
        <v>106</v>
      </c>
      <c r="H287" s="96">
        <v>107</v>
      </c>
      <c r="I287" s="98">
        <f t="shared" ref="I287" si="819">SUM(F287-E287)*D287</f>
        <v>1923.0769230769231</v>
      </c>
      <c r="J287" s="96">
        <f>SUM(G287-F287)*D287</f>
        <v>1923.0769230769231</v>
      </c>
      <c r="K287" s="96">
        <f t="shared" si="813"/>
        <v>1923.0769230769231</v>
      </c>
      <c r="L287" s="98">
        <f t="shared" ref="L287" si="820">SUM(I287:K287)</f>
        <v>5769.2307692307695</v>
      </c>
    </row>
    <row r="288" spans="1:12" s="99" customFormat="1">
      <c r="A288" s="94" t="s">
        <v>970</v>
      </c>
      <c r="B288" s="95" t="s">
        <v>100</v>
      </c>
      <c r="C288" s="96" t="s">
        <v>14</v>
      </c>
      <c r="D288" s="136">
        <f t="shared" ref="D288" si="821">200000/E288</f>
        <v>1176.4705882352941</v>
      </c>
      <c r="E288" s="97">
        <v>170</v>
      </c>
      <c r="F288" s="96">
        <v>171.5</v>
      </c>
      <c r="G288" s="96">
        <v>173</v>
      </c>
      <c r="H288" s="96">
        <v>175</v>
      </c>
      <c r="I288" s="98">
        <f t="shared" ref="I288" si="822">SUM(F288-E288)*D288</f>
        <v>1764.7058823529412</v>
      </c>
      <c r="J288" s="96">
        <f>SUM(G288-F288)*D288</f>
        <v>1764.7058823529412</v>
      </c>
      <c r="K288" s="96">
        <f t="shared" ref="K288" si="823">SUM(H288-G288)*D288</f>
        <v>2352.9411764705883</v>
      </c>
      <c r="L288" s="98">
        <f t="shared" ref="L288" si="824">SUM(I288:K288)</f>
        <v>5882.3529411764703</v>
      </c>
    </row>
    <row r="289" spans="1:12" s="99" customFormat="1">
      <c r="A289" s="94" t="s">
        <v>970</v>
      </c>
      <c r="B289" s="95" t="s">
        <v>75</v>
      </c>
      <c r="C289" s="96" t="s">
        <v>14</v>
      </c>
      <c r="D289" s="136">
        <f t="shared" ref="D289" si="825">200000/E289</f>
        <v>1562.5</v>
      </c>
      <c r="E289" s="97">
        <v>128</v>
      </c>
      <c r="F289" s="96">
        <v>128.80000000000001</v>
      </c>
      <c r="G289" s="96">
        <v>0</v>
      </c>
      <c r="H289" s="96">
        <v>0</v>
      </c>
      <c r="I289" s="98">
        <f t="shared" ref="I289" si="826">SUM(F289-E289)*D289</f>
        <v>1250.0000000000177</v>
      </c>
      <c r="J289" s="96">
        <v>0</v>
      </c>
      <c r="K289" s="96">
        <v>0</v>
      </c>
      <c r="L289" s="98">
        <f t="shared" ref="L289" si="827">SUM(I289:K289)</f>
        <v>1250.0000000000177</v>
      </c>
    </row>
    <row r="290" spans="1:12" s="99" customFormat="1">
      <c r="A290" s="94" t="s">
        <v>970</v>
      </c>
      <c r="B290" s="95" t="s">
        <v>257</v>
      </c>
      <c r="C290" s="96" t="s">
        <v>14</v>
      </c>
      <c r="D290" s="136">
        <f t="shared" ref="D290" si="828">200000/E290</f>
        <v>188.85741265344666</v>
      </c>
      <c r="E290" s="97">
        <v>1059</v>
      </c>
      <c r="F290" s="96">
        <v>1050</v>
      </c>
      <c r="G290" s="96">
        <v>0</v>
      </c>
      <c r="H290" s="96">
        <v>0</v>
      </c>
      <c r="I290" s="98">
        <f t="shared" ref="I290" si="829">SUM(F290-E290)*D290</f>
        <v>-1699.71671388102</v>
      </c>
      <c r="J290" s="96">
        <v>0</v>
      </c>
      <c r="K290" s="96">
        <v>0</v>
      </c>
      <c r="L290" s="98">
        <f t="shared" ref="L290" si="830">SUM(I290:K290)</f>
        <v>-1699.71671388102</v>
      </c>
    </row>
    <row r="291" spans="1:12" s="99" customFormat="1">
      <c r="A291" s="94" t="s">
        <v>969</v>
      </c>
      <c r="B291" s="95" t="s">
        <v>745</v>
      </c>
      <c r="C291" s="96" t="s">
        <v>14</v>
      </c>
      <c r="D291" s="136">
        <f t="shared" ref="D291" si="831">200000/E291</f>
        <v>444.44444444444446</v>
      </c>
      <c r="E291" s="97">
        <v>450</v>
      </c>
      <c r="F291" s="96">
        <v>454</v>
      </c>
      <c r="G291" s="96">
        <v>457</v>
      </c>
      <c r="H291" s="96">
        <v>215</v>
      </c>
      <c r="I291" s="98">
        <f t="shared" ref="I291" si="832">SUM(F291-E291)*D291</f>
        <v>1777.7777777777778</v>
      </c>
      <c r="J291" s="96">
        <f>SUM(G291-F291)*D291</f>
        <v>1333.3333333333335</v>
      </c>
      <c r="K291" s="96">
        <v>0</v>
      </c>
      <c r="L291" s="98">
        <f t="shared" ref="L291" si="833">SUM(I291:K291)</f>
        <v>3111.1111111111113</v>
      </c>
    </row>
    <row r="292" spans="1:12" s="99" customFormat="1">
      <c r="A292" s="94" t="s">
        <v>969</v>
      </c>
      <c r="B292" s="95" t="s">
        <v>72</v>
      </c>
      <c r="C292" s="96" t="s">
        <v>14</v>
      </c>
      <c r="D292" s="136">
        <f t="shared" ref="D292" si="834">200000/E292</f>
        <v>956.93779904306223</v>
      </c>
      <c r="E292" s="97">
        <v>209</v>
      </c>
      <c r="F292" s="96">
        <v>211</v>
      </c>
      <c r="G292" s="96">
        <v>213</v>
      </c>
      <c r="H292" s="96">
        <v>215</v>
      </c>
      <c r="I292" s="98">
        <f t="shared" ref="I292" si="835">SUM(F292-E292)*D292</f>
        <v>1913.8755980861245</v>
      </c>
      <c r="J292" s="96">
        <f>SUM(G292-F292)*D292</f>
        <v>1913.8755980861245</v>
      </c>
      <c r="K292" s="96">
        <f t="shared" ref="K292" si="836">SUM(H292-G292)*D292</f>
        <v>1913.8755980861245</v>
      </c>
      <c r="L292" s="98">
        <f t="shared" ref="L292" si="837">SUM(I292:K292)</f>
        <v>5741.6267942583736</v>
      </c>
    </row>
    <row r="293" spans="1:12" s="99" customFormat="1">
      <c r="A293" s="94" t="s">
        <v>969</v>
      </c>
      <c r="B293" s="95" t="s">
        <v>939</v>
      </c>
      <c r="C293" s="96" t="s">
        <v>14</v>
      </c>
      <c r="D293" s="136">
        <f t="shared" ref="D293" si="838">200000/E293</f>
        <v>108.99182561307902</v>
      </c>
      <c r="E293" s="97">
        <v>1835</v>
      </c>
      <c r="F293" s="96">
        <v>1840</v>
      </c>
      <c r="G293" s="96">
        <v>0</v>
      </c>
      <c r="H293" s="96">
        <v>0</v>
      </c>
      <c r="I293" s="98">
        <f t="shared" ref="I293" si="839">SUM(F293-E293)*D293</f>
        <v>544.95912806539513</v>
      </c>
      <c r="J293" s="96">
        <v>0</v>
      </c>
      <c r="K293" s="96">
        <f t="shared" ref="K293" si="840">SUM(H293-G293)*D293</f>
        <v>0</v>
      </c>
      <c r="L293" s="98">
        <f t="shared" ref="L293" si="841">SUM(I293:K293)</f>
        <v>544.95912806539513</v>
      </c>
    </row>
    <row r="294" spans="1:12" s="99" customFormat="1">
      <c r="A294" s="94" t="s">
        <v>969</v>
      </c>
      <c r="B294" s="95" t="s">
        <v>268</v>
      </c>
      <c r="C294" s="96" t="s">
        <v>14</v>
      </c>
      <c r="D294" s="136">
        <f t="shared" ref="D294" si="842">200000/E294</f>
        <v>434.78260869565219</v>
      </c>
      <c r="E294" s="97">
        <v>460</v>
      </c>
      <c r="F294" s="96">
        <v>454</v>
      </c>
      <c r="G294" s="96">
        <v>0</v>
      </c>
      <c r="H294" s="96">
        <v>0</v>
      </c>
      <c r="I294" s="98">
        <f t="shared" ref="I294" si="843">SUM(F294-E294)*D294</f>
        <v>-2608.695652173913</v>
      </c>
      <c r="J294" s="96">
        <v>0</v>
      </c>
      <c r="K294" s="96">
        <f t="shared" ref="K294" si="844">SUM(H294-G294)*D294</f>
        <v>0</v>
      </c>
      <c r="L294" s="98">
        <f t="shared" ref="L294" si="845">SUM(I294:K294)</f>
        <v>-2608.695652173913</v>
      </c>
    </row>
    <row r="295" spans="1:12" s="99" customFormat="1">
      <c r="A295" s="94" t="s">
        <v>968</v>
      </c>
      <c r="B295" s="95" t="s">
        <v>47</v>
      </c>
      <c r="C295" s="96" t="s">
        <v>14</v>
      </c>
      <c r="D295" s="136">
        <f t="shared" ref="D295" si="846">200000/E295</f>
        <v>169.4915254237288</v>
      </c>
      <c r="E295" s="97">
        <v>1180</v>
      </c>
      <c r="F295" s="96">
        <v>1190</v>
      </c>
      <c r="G295" s="96">
        <v>1200</v>
      </c>
      <c r="H295" s="96">
        <v>1210</v>
      </c>
      <c r="I295" s="98">
        <f t="shared" ref="I295:I297" si="847">SUM(F295-E295)*D295</f>
        <v>1694.9152542372881</v>
      </c>
      <c r="J295" s="96">
        <f>SUM(G295-F295)*D295</f>
        <v>1694.9152542372881</v>
      </c>
      <c r="K295" s="96">
        <f t="shared" ref="K295" si="848">SUM(H295-G295)*D295</f>
        <v>1694.9152542372881</v>
      </c>
      <c r="L295" s="98">
        <f t="shared" ref="L295" si="849">SUM(I295:K295)</f>
        <v>5084.7457627118638</v>
      </c>
    </row>
    <row r="296" spans="1:12" s="99" customFormat="1">
      <c r="A296" s="94" t="s">
        <v>968</v>
      </c>
      <c r="B296" s="95" t="s">
        <v>751</v>
      </c>
      <c r="C296" s="96" t="s">
        <v>14</v>
      </c>
      <c r="D296" s="136">
        <f t="shared" ref="D296" si="850">200000/E296</f>
        <v>133.15579227696404</v>
      </c>
      <c r="E296" s="97">
        <v>1502</v>
      </c>
      <c r="F296" s="96">
        <v>1513</v>
      </c>
      <c r="G296" s="96">
        <v>0</v>
      </c>
      <c r="H296" s="96">
        <v>0</v>
      </c>
      <c r="I296" s="98">
        <f t="shared" si="847"/>
        <v>1464.7137150466044</v>
      </c>
      <c r="J296" s="96">
        <v>0</v>
      </c>
      <c r="K296" s="96">
        <f t="shared" ref="K296" si="851">SUM(H296-G296)*D296</f>
        <v>0</v>
      </c>
      <c r="L296" s="98">
        <f t="shared" ref="L296" si="852">SUM(I296:K296)</f>
        <v>1464.7137150466044</v>
      </c>
    </row>
    <row r="297" spans="1:12" s="99" customFormat="1">
      <c r="A297" s="94" t="s">
        <v>968</v>
      </c>
      <c r="B297" s="95" t="s">
        <v>866</v>
      </c>
      <c r="C297" s="96" t="s">
        <v>14</v>
      </c>
      <c r="D297" s="136">
        <f>200000/E297</f>
        <v>151.5151515151515</v>
      </c>
      <c r="E297" s="97">
        <v>1320</v>
      </c>
      <c r="F297" s="96">
        <v>1320</v>
      </c>
      <c r="G297" s="96">
        <v>0</v>
      </c>
      <c r="H297" s="96">
        <v>0</v>
      </c>
      <c r="I297" s="98">
        <f t="shared" si="847"/>
        <v>0</v>
      </c>
      <c r="J297" s="96">
        <v>0</v>
      </c>
      <c r="K297" s="96">
        <f t="shared" ref="K297" si="853">SUM(H297-G297)*D297</f>
        <v>0</v>
      </c>
      <c r="L297" s="98">
        <f t="shared" ref="L297" si="854">SUM(I297:K297)</f>
        <v>0</v>
      </c>
    </row>
    <row r="298" spans="1:12" s="99" customFormat="1">
      <c r="A298" s="94" t="s">
        <v>968</v>
      </c>
      <c r="B298" s="95" t="s">
        <v>83</v>
      </c>
      <c r="C298" s="96" t="s">
        <v>14</v>
      </c>
      <c r="D298" s="136">
        <f>200000/E298</f>
        <v>2985.0746268656717</v>
      </c>
      <c r="E298" s="97">
        <v>67</v>
      </c>
      <c r="F298" s="96">
        <v>66</v>
      </c>
      <c r="G298" s="96">
        <v>0</v>
      </c>
      <c r="H298" s="96">
        <v>0</v>
      </c>
      <c r="I298" s="98">
        <f t="shared" ref="I298" si="855">SUM(F298-E298)*D298</f>
        <v>-2985.0746268656717</v>
      </c>
      <c r="J298" s="96">
        <v>0</v>
      </c>
      <c r="K298" s="96">
        <f t="shared" ref="K298" si="856">SUM(H298-G298)*D298</f>
        <v>0</v>
      </c>
      <c r="L298" s="98">
        <f t="shared" ref="L298" si="857">SUM(I298:K298)</f>
        <v>-2985.0746268656717</v>
      </c>
    </row>
    <row r="299" spans="1:12" s="99" customFormat="1">
      <c r="A299" s="94" t="s">
        <v>967</v>
      </c>
      <c r="B299" s="95" t="s">
        <v>919</v>
      </c>
      <c r="C299" s="96" t="s">
        <v>14</v>
      </c>
      <c r="D299" s="136">
        <f t="shared" ref="D299" si="858">200000/E299</f>
        <v>112.04481792717087</v>
      </c>
      <c r="E299" s="97">
        <v>1785</v>
      </c>
      <c r="F299" s="96">
        <v>1795</v>
      </c>
      <c r="G299" s="96">
        <v>1805</v>
      </c>
      <c r="H299" s="96">
        <v>1815</v>
      </c>
      <c r="I299" s="98">
        <f>SUM(F299-E299)*D299</f>
        <v>1120.4481792717088</v>
      </c>
      <c r="J299" s="96">
        <f>SUM(G299-F299)*D299</f>
        <v>1120.4481792717088</v>
      </c>
      <c r="K299" s="96">
        <f t="shared" ref="K299:K301" si="859">SUM(H299-G299)*D299</f>
        <v>1120.4481792717088</v>
      </c>
      <c r="L299" s="98">
        <f t="shared" ref="L299" si="860">SUM(I299:K299)</f>
        <v>3361.3445378151264</v>
      </c>
    </row>
    <row r="300" spans="1:12" s="99" customFormat="1">
      <c r="A300" s="94" t="s">
        <v>967</v>
      </c>
      <c r="B300" s="95" t="s">
        <v>859</v>
      </c>
      <c r="C300" s="96" t="s">
        <v>14</v>
      </c>
      <c r="D300" s="136">
        <f t="shared" ref="D300" si="861">200000/E300</f>
        <v>1307.18954248366</v>
      </c>
      <c r="E300" s="97">
        <v>153</v>
      </c>
      <c r="F300" s="96">
        <v>154</v>
      </c>
      <c r="G300" s="96">
        <v>155</v>
      </c>
      <c r="H300" s="96">
        <v>0</v>
      </c>
      <c r="I300" s="98">
        <f>SUM(F300-E300)*D300</f>
        <v>1307.18954248366</v>
      </c>
      <c r="J300" s="96">
        <f>SUM(G300-F300)*D300</f>
        <v>1307.18954248366</v>
      </c>
      <c r="K300" s="96">
        <v>0</v>
      </c>
      <c r="L300" s="98">
        <f t="shared" ref="L300" si="862">SUM(I300:K300)</f>
        <v>2614.3790849673201</v>
      </c>
    </row>
    <row r="301" spans="1:12" s="99" customFormat="1">
      <c r="A301" s="94" t="s">
        <v>967</v>
      </c>
      <c r="B301" s="95" t="s">
        <v>26</v>
      </c>
      <c r="C301" s="96" t="s">
        <v>14</v>
      </c>
      <c r="D301" s="136">
        <f t="shared" ref="D301" si="863">200000/E301</f>
        <v>816.32653061224494</v>
      </c>
      <c r="E301" s="97">
        <v>245</v>
      </c>
      <c r="F301" s="96">
        <v>247</v>
      </c>
      <c r="G301" s="96">
        <v>249</v>
      </c>
      <c r="H301" s="96">
        <v>251</v>
      </c>
      <c r="I301" s="98">
        <f>SUM(F301-E301)*D301</f>
        <v>1632.6530612244899</v>
      </c>
      <c r="J301" s="96">
        <f>SUM(G301-F301)*D301</f>
        <v>1632.6530612244899</v>
      </c>
      <c r="K301" s="96">
        <f t="shared" si="859"/>
        <v>1632.6530612244899</v>
      </c>
      <c r="L301" s="98">
        <f t="shared" ref="L301" si="864">SUM(I301:K301)</f>
        <v>4897.9591836734699</v>
      </c>
    </row>
    <row r="302" spans="1:12" s="99" customFormat="1">
      <c r="A302" s="94" t="s">
        <v>967</v>
      </c>
      <c r="B302" s="95" t="s">
        <v>433</v>
      </c>
      <c r="C302" s="96" t="s">
        <v>14</v>
      </c>
      <c r="D302" s="136">
        <f t="shared" ref="D302" si="865">200000/E302</f>
        <v>884.95575221238937</v>
      </c>
      <c r="E302" s="97">
        <v>226</v>
      </c>
      <c r="F302" s="96">
        <v>226.7</v>
      </c>
      <c r="G302" s="96">
        <v>0</v>
      </c>
      <c r="H302" s="96">
        <v>0</v>
      </c>
      <c r="I302" s="98">
        <f>SUM(F302-E302)*D302</f>
        <v>619.46902654866255</v>
      </c>
      <c r="J302" s="96">
        <v>0</v>
      </c>
      <c r="K302" s="96">
        <f t="shared" ref="K302" si="866">SUM(H302-G302)*D302</f>
        <v>0</v>
      </c>
      <c r="L302" s="98">
        <f t="shared" ref="L302" si="867">SUM(I302:K302)</f>
        <v>619.46902654866255</v>
      </c>
    </row>
    <row r="303" spans="1:12" s="99" customFormat="1">
      <c r="A303" s="94" t="s">
        <v>966</v>
      </c>
      <c r="B303" s="95" t="s">
        <v>85</v>
      </c>
      <c r="C303" s="96" t="s">
        <v>18</v>
      </c>
      <c r="D303" s="136">
        <f t="shared" ref="D303" si="868">200000/E303</f>
        <v>1052.6315789473683</v>
      </c>
      <c r="E303" s="97">
        <v>190</v>
      </c>
      <c r="F303" s="96">
        <v>188.5</v>
      </c>
      <c r="G303" s="96">
        <v>0</v>
      </c>
      <c r="H303" s="96">
        <v>0</v>
      </c>
      <c r="I303" s="98">
        <f t="shared" ref="I303" si="869">SUM(E303-F303)*D303</f>
        <v>1578.9473684210525</v>
      </c>
      <c r="J303" s="96">
        <v>0</v>
      </c>
      <c r="K303" s="96">
        <f t="shared" ref="K303" si="870">SUM(H303-G303)*D303</f>
        <v>0</v>
      </c>
      <c r="L303" s="98">
        <f t="shared" ref="L303" si="871">SUM(I303:K303)</f>
        <v>1578.9473684210525</v>
      </c>
    </row>
    <row r="304" spans="1:12" s="99" customFormat="1">
      <c r="A304" s="94" t="s">
        <v>966</v>
      </c>
      <c r="B304" s="95" t="s">
        <v>696</v>
      </c>
      <c r="C304" s="96" t="s">
        <v>14</v>
      </c>
      <c r="D304" s="136">
        <f t="shared" ref="D304" si="872">200000/E304</f>
        <v>136.05442176870747</v>
      </c>
      <c r="E304" s="97">
        <v>1470</v>
      </c>
      <c r="F304" s="96">
        <v>1455</v>
      </c>
      <c r="G304" s="96">
        <v>0</v>
      </c>
      <c r="H304" s="96">
        <v>0</v>
      </c>
      <c r="I304" s="98">
        <f>SUM(F304-E304)*D304</f>
        <v>-2040.8163265306121</v>
      </c>
      <c r="J304" s="96">
        <v>0</v>
      </c>
      <c r="K304" s="96">
        <f t="shared" ref="K304" si="873">SUM(H304-G304)*D304</f>
        <v>0</v>
      </c>
      <c r="L304" s="98">
        <f t="shared" ref="L304" si="874">SUM(I304:K304)</f>
        <v>-2040.8163265306121</v>
      </c>
    </row>
    <row r="305" spans="1:12" s="99" customFormat="1">
      <c r="A305" s="94" t="s">
        <v>964</v>
      </c>
      <c r="B305" s="95" t="s">
        <v>696</v>
      </c>
      <c r="C305" s="96" t="s">
        <v>14</v>
      </c>
      <c r="D305" s="136">
        <f t="shared" ref="D305" si="875">200000/E305</f>
        <v>137.74104683195591</v>
      </c>
      <c r="E305" s="97">
        <v>1452</v>
      </c>
      <c r="F305" s="96">
        <v>1460</v>
      </c>
      <c r="G305" s="96">
        <v>0</v>
      </c>
      <c r="H305" s="96">
        <v>0</v>
      </c>
      <c r="I305" s="98">
        <f>SUM(F305-E305)*D305</f>
        <v>1101.9283746556473</v>
      </c>
      <c r="J305" s="96">
        <v>0</v>
      </c>
      <c r="K305" s="96">
        <f t="shared" ref="K305" si="876">SUM(H305-G305)*D305</f>
        <v>0</v>
      </c>
      <c r="L305" s="98">
        <f t="shared" ref="L305" si="877">SUM(I305:K305)</f>
        <v>1101.9283746556473</v>
      </c>
    </row>
    <row r="306" spans="1:12" s="99" customFormat="1">
      <c r="A306" s="94" t="s">
        <v>964</v>
      </c>
      <c r="B306" s="95" t="s">
        <v>936</v>
      </c>
      <c r="C306" s="96" t="s">
        <v>14</v>
      </c>
      <c r="D306" s="136">
        <f t="shared" ref="D306" si="878">200000/E306</f>
        <v>52.980132450331126</v>
      </c>
      <c r="E306" s="97">
        <v>3775</v>
      </c>
      <c r="F306" s="96">
        <v>3795</v>
      </c>
      <c r="G306" s="96">
        <v>0</v>
      </c>
      <c r="H306" s="96">
        <v>0</v>
      </c>
      <c r="I306" s="98">
        <f t="shared" ref="I306" si="879">SUM(F306-E306)*D306</f>
        <v>1059.6026490066224</v>
      </c>
      <c r="J306" s="96">
        <v>0</v>
      </c>
      <c r="K306" s="96">
        <f t="shared" ref="K306" si="880">SUM(H306-G306)*D306</f>
        <v>0</v>
      </c>
      <c r="L306" s="98">
        <f t="shared" ref="L306" si="881">SUM(I306:K306)</f>
        <v>1059.6026490066224</v>
      </c>
    </row>
    <row r="307" spans="1:12" s="99" customFormat="1">
      <c r="A307" s="94" t="s">
        <v>964</v>
      </c>
      <c r="B307" s="95" t="s">
        <v>965</v>
      </c>
      <c r="C307" s="96" t="s">
        <v>14</v>
      </c>
      <c r="D307" s="136">
        <f t="shared" ref="D307" si="882">200000/E307</f>
        <v>409.8360655737705</v>
      </c>
      <c r="E307" s="97">
        <v>488</v>
      </c>
      <c r="F307" s="96">
        <v>492</v>
      </c>
      <c r="G307" s="96">
        <v>0</v>
      </c>
      <c r="H307" s="96">
        <v>0</v>
      </c>
      <c r="I307" s="98">
        <f t="shared" ref="I307" si="883">SUM(F307-E307)*D307</f>
        <v>1639.344262295082</v>
      </c>
      <c r="J307" s="96">
        <v>0</v>
      </c>
      <c r="K307" s="96">
        <f t="shared" ref="K307" si="884">SUM(H307-G307)*D307</f>
        <v>0</v>
      </c>
      <c r="L307" s="98">
        <f t="shared" ref="L307" si="885">SUM(I307:K307)</f>
        <v>1639.344262295082</v>
      </c>
    </row>
    <row r="308" spans="1:12" s="99" customFormat="1">
      <c r="A308" s="94" t="s">
        <v>964</v>
      </c>
      <c r="B308" s="95" t="s">
        <v>92</v>
      </c>
      <c r="C308" s="96" t="s">
        <v>14</v>
      </c>
      <c r="D308" s="136">
        <f t="shared" ref="D308" si="886">200000/E308</f>
        <v>740.74074074074076</v>
      </c>
      <c r="E308" s="97">
        <v>270</v>
      </c>
      <c r="F308" s="96">
        <v>270</v>
      </c>
      <c r="G308" s="96">
        <v>0</v>
      </c>
      <c r="H308" s="96">
        <v>0</v>
      </c>
      <c r="I308" s="98">
        <f t="shared" ref="I308" si="887">SUM(F308-E308)*D308</f>
        <v>0</v>
      </c>
      <c r="J308" s="96">
        <v>0</v>
      </c>
      <c r="K308" s="96">
        <f t="shared" ref="K308" si="888">SUM(H308-G308)*D308</f>
        <v>0</v>
      </c>
      <c r="L308" s="98">
        <f t="shared" ref="L308" si="889">SUM(I308:K308)</f>
        <v>0</v>
      </c>
    </row>
    <row r="309" spans="1:12" s="99" customFormat="1">
      <c r="A309" s="94" t="s">
        <v>963</v>
      </c>
      <c r="B309" s="95" t="s">
        <v>268</v>
      </c>
      <c r="C309" s="96" t="s">
        <v>14</v>
      </c>
      <c r="D309" s="136">
        <f t="shared" ref="D309" si="890">200000/E309</f>
        <v>430.52416316865782</v>
      </c>
      <c r="E309" s="97">
        <v>464.55</v>
      </c>
      <c r="F309" s="96">
        <v>468</v>
      </c>
      <c r="G309" s="96">
        <v>0</v>
      </c>
      <c r="H309" s="96">
        <v>0</v>
      </c>
      <c r="I309" s="98">
        <f t="shared" ref="I309" si="891">SUM(F309-E309)*D309</f>
        <v>1485.3083629318646</v>
      </c>
      <c r="J309" s="96">
        <v>0</v>
      </c>
      <c r="K309" s="96">
        <f t="shared" ref="K309" si="892">SUM(H309-G309)*D309</f>
        <v>0</v>
      </c>
      <c r="L309" s="98">
        <f t="shared" ref="L309" si="893">SUM(I309:K309)</f>
        <v>1485.3083629318646</v>
      </c>
    </row>
    <row r="310" spans="1:12" s="99" customFormat="1">
      <c r="A310" s="94" t="s">
        <v>963</v>
      </c>
      <c r="B310" s="95" t="s">
        <v>96</v>
      </c>
      <c r="C310" s="96" t="s">
        <v>14</v>
      </c>
      <c r="D310" s="136">
        <f t="shared" ref="D310" si="894">200000/E310</f>
        <v>534.75935828877004</v>
      </c>
      <c r="E310" s="97">
        <v>374</v>
      </c>
      <c r="F310" s="96">
        <v>377</v>
      </c>
      <c r="G310" s="96">
        <v>0</v>
      </c>
      <c r="H310" s="96">
        <v>0</v>
      </c>
      <c r="I310" s="98">
        <f t="shared" ref="I310" si="895">SUM(F310-E310)*D310</f>
        <v>1604.2780748663101</v>
      </c>
      <c r="J310" s="96">
        <v>0</v>
      </c>
      <c r="K310" s="96">
        <f t="shared" ref="K310" si="896">SUM(H310-G310)*D310</f>
        <v>0</v>
      </c>
      <c r="L310" s="98">
        <f t="shared" ref="L310" si="897">SUM(I310:K310)</f>
        <v>1604.2780748663101</v>
      </c>
    </row>
    <row r="311" spans="1:12" s="99" customFormat="1">
      <c r="A311" s="94" t="s">
        <v>963</v>
      </c>
      <c r="B311" s="95" t="s">
        <v>936</v>
      </c>
      <c r="C311" s="96" t="s">
        <v>14</v>
      </c>
      <c r="D311" s="136">
        <f t="shared" ref="D311" si="898">200000/E311</f>
        <v>54.749520941691763</v>
      </c>
      <c r="E311" s="97">
        <v>3653</v>
      </c>
      <c r="F311" s="96">
        <v>3620</v>
      </c>
      <c r="G311" s="96">
        <v>0</v>
      </c>
      <c r="H311" s="96">
        <v>0</v>
      </c>
      <c r="I311" s="98">
        <f t="shared" ref="I311" si="899">SUM(F311-E311)*D311</f>
        <v>-1806.7341910758282</v>
      </c>
      <c r="J311" s="96">
        <v>0</v>
      </c>
      <c r="K311" s="96">
        <f t="shared" ref="K311" si="900">SUM(H311-G311)*D311</f>
        <v>0</v>
      </c>
      <c r="L311" s="98">
        <f t="shared" ref="L311" si="901">SUM(I311:K311)</f>
        <v>-1806.7341910758282</v>
      </c>
    </row>
    <row r="312" spans="1:12" s="99" customFormat="1">
      <c r="A312" s="94" t="s">
        <v>963</v>
      </c>
      <c r="B312" s="95" t="s">
        <v>90</v>
      </c>
      <c r="C312" s="96" t="s">
        <v>14</v>
      </c>
      <c r="D312" s="136">
        <f t="shared" ref="D312" si="902">200000/E312</f>
        <v>1208.4592145015106</v>
      </c>
      <c r="E312" s="97">
        <v>165.5</v>
      </c>
      <c r="F312" s="96">
        <v>164</v>
      </c>
      <c r="G312" s="96">
        <v>0</v>
      </c>
      <c r="H312" s="96">
        <v>0</v>
      </c>
      <c r="I312" s="98">
        <f t="shared" ref="I312" si="903">SUM(F312-E312)*D312</f>
        <v>-1812.688821752266</v>
      </c>
      <c r="J312" s="96">
        <v>0</v>
      </c>
      <c r="K312" s="96">
        <f t="shared" ref="K312" si="904">SUM(H312-G312)*D312</f>
        <v>0</v>
      </c>
      <c r="L312" s="98">
        <f t="shared" ref="L312" si="905">SUM(I312:K312)</f>
        <v>-1812.688821752266</v>
      </c>
    </row>
    <row r="313" spans="1:12" s="99" customFormat="1">
      <c r="A313" s="94" t="s">
        <v>962</v>
      </c>
      <c r="B313" s="95" t="s">
        <v>936</v>
      </c>
      <c r="C313" s="96" t="s">
        <v>14</v>
      </c>
      <c r="D313" s="136">
        <f t="shared" ref="D313" si="906">200000/E313</f>
        <v>56.179775280898873</v>
      </c>
      <c r="E313" s="97">
        <v>3560</v>
      </c>
      <c r="F313" s="96">
        <v>3590</v>
      </c>
      <c r="G313" s="96">
        <v>0</v>
      </c>
      <c r="H313" s="96">
        <v>0</v>
      </c>
      <c r="I313" s="98">
        <f t="shared" ref="I313" si="907">SUM(F313-E313)*D313</f>
        <v>1685.3932584269662</v>
      </c>
      <c r="J313" s="96">
        <v>0</v>
      </c>
      <c r="K313" s="96">
        <f t="shared" ref="K313" si="908">SUM(H313-G313)*D313</f>
        <v>0</v>
      </c>
      <c r="L313" s="98">
        <f t="shared" ref="L313" si="909">SUM(I313:K313)</f>
        <v>1685.3932584269662</v>
      </c>
    </row>
    <row r="314" spans="1:12" s="99" customFormat="1">
      <c r="A314" s="94" t="s">
        <v>962</v>
      </c>
      <c r="B314" s="95" t="s">
        <v>751</v>
      </c>
      <c r="C314" s="96" t="s">
        <v>14</v>
      </c>
      <c r="D314" s="136">
        <f t="shared" ref="D314" si="910">200000/E314</f>
        <v>143.67816091954023</v>
      </c>
      <c r="E314" s="97">
        <v>1392</v>
      </c>
      <c r="F314" s="96">
        <v>1402</v>
      </c>
      <c r="G314" s="96">
        <v>0</v>
      </c>
      <c r="H314" s="96">
        <v>0</v>
      </c>
      <c r="I314" s="98">
        <f t="shared" ref="I314" si="911">SUM(F314-E314)*D314</f>
        <v>1436.7816091954023</v>
      </c>
      <c r="J314" s="96">
        <v>0</v>
      </c>
      <c r="K314" s="96">
        <f t="shared" ref="K314" si="912">SUM(H314-G314)*D314</f>
        <v>0</v>
      </c>
      <c r="L314" s="98">
        <f t="shared" ref="L314" si="913">SUM(I314:K314)</f>
        <v>1436.7816091954023</v>
      </c>
    </row>
    <row r="315" spans="1:12" s="99" customFormat="1">
      <c r="A315" s="94" t="s">
        <v>960</v>
      </c>
      <c r="B315" s="95" t="s">
        <v>767</v>
      </c>
      <c r="C315" s="96" t="s">
        <v>14</v>
      </c>
      <c r="D315" s="136">
        <f t="shared" ref="D315" si="914">200000/E315</f>
        <v>74.487895716945999</v>
      </c>
      <c r="E315" s="97">
        <v>2685</v>
      </c>
      <c r="F315" s="96">
        <v>2705</v>
      </c>
      <c r="G315" s="96">
        <v>2720</v>
      </c>
      <c r="H315" s="96">
        <v>2740</v>
      </c>
      <c r="I315" s="98">
        <f t="shared" ref="I315" si="915">SUM(F315-E315)*D315</f>
        <v>1489.75791433892</v>
      </c>
      <c r="J315" s="96">
        <f>SUM(G315-F315)*D315</f>
        <v>1117.31843575419</v>
      </c>
      <c r="K315" s="96">
        <f t="shared" ref="K315" si="916">SUM(H315-G315)*D315</f>
        <v>1489.75791433892</v>
      </c>
      <c r="L315" s="98">
        <f t="shared" ref="L315" si="917">SUM(I315:K315)</f>
        <v>4096.8342644320301</v>
      </c>
    </row>
    <row r="316" spans="1:12" s="99" customFormat="1">
      <c r="A316" s="94" t="s">
        <v>960</v>
      </c>
      <c r="B316" s="95" t="s">
        <v>961</v>
      </c>
      <c r="C316" s="96" t="s">
        <v>14</v>
      </c>
      <c r="D316" s="136">
        <f t="shared" ref="D316" si="918">200000/E316</f>
        <v>48.543689320388353</v>
      </c>
      <c r="E316" s="97">
        <v>4120</v>
      </c>
      <c r="F316" s="96">
        <v>4145</v>
      </c>
      <c r="G316" s="96">
        <v>0</v>
      </c>
      <c r="H316" s="96">
        <v>0</v>
      </c>
      <c r="I316" s="98">
        <f t="shared" ref="I316" si="919">SUM(F316-E316)*D316</f>
        <v>1213.5922330097087</v>
      </c>
      <c r="J316" s="96">
        <v>0</v>
      </c>
      <c r="K316" s="96">
        <f t="shared" ref="K316" si="920">SUM(H316-G316)*D316</f>
        <v>0</v>
      </c>
      <c r="L316" s="98">
        <f t="shared" ref="L316" si="921">SUM(I316:K316)</f>
        <v>1213.5922330097087</v>
      </c>
    </row>
    <row r="317" spans="1:12" s="99" customFormat="1">
      <c r="A317" s="94" t="s">
        <v>960</v>
      </c>
      <c r="B317" s="95" t="s">
        <v>243</v>
      </c>
      <c r="C317" s="96" t="s">
        <v>14</v>
      </c>
      <c r="D317" s="136">
        <f t="shared" ref="D317" si="922">200000/E317</f>
        <v>122.54901960784314</v>
      </c>
      <c r="E317" s="97">
        <v>1632</v>
      </c>
      <c r="F317" s="96">
        <v>1622</v>
      </c>
      <c r="G317" s="96">
        <v>0</v>
      </c>
      <c r="H317" s="96">
        <v>0</v>
      </c>
      <c r="I317" s="98">
        <f>SUM(F317-E317)*D317</f>
        <v>-1225.4901960784314</v>
      </c>
      <c r="J317" s="96">
        <v>0</v>
      </c>
      <c r="K317" s="96">
        <f t="shared" ref="K317" si="923">SUM(H317-G317)*D317</f>
        <v>0</v>
      </c>
      <c r="L317" s="98">
        <f>SUM(I317:K317)</f>
        <v>-1225.4901960784314</v>
      </c>
    </row>
    <row r="318" spans="1:12" s="99" customFormat="1">
      <c r="A318" s="94" t="s">
        <v>960</v>
      </c>
      <c r="B318" s="95" t="s">
        <v>776</v>
      </c>
      <c r="C318" s="96" t="s">
        <v>14</v>
      </c>
      <c r="D318" s="136">
        <f t="shared" ref="D318" si="924">200000/E318</f>
        <v>800</v>
      </c>
      <c r="E318" s="97">
        <v>250</v>
      </c>
      <c r="F318" s="96">
        <v>250</v>
      </c>
      <c r="G318" s="96">
        <v>0</v>
      </c>
      <c r="H318" s="96">
        <v>0</v>
      </c>
      <c r="I318" s="98">
        <f t="shared" ref="I318" si="925">SUM(F318-E318)*D318</f>
        <v>0</v>
      </c>
      <c r="J318" s="96">
        <v>0</v>
      </c>
      <c r="K318" s="96">
        <f t="shared" ref="K318" si="926">SUM(H318-G318)*D318</f>
        <v>0</v>
      </c>
      <c r="L318" s="98">
        <f t="shared" ref="L318" si="927">SUM(I318:K318)</f>
        <v>0</v>
      </c>
    </row>
    <row r="319" spans="1:12" s="99" customFormat="1">
      <c r="A319" s="94" t="s">
        <v>960</v>
      </c>
      <c r="B319" s="95" t="s">
        <v>77</v>
      </c>
      <c r="C319" s="96" t="s">
        <v>18</v>
      </c>
      <c r="D319" s="136">
        <f t="shared" ref="D319" si="928">200000/E319</f>
        <v>277.77777777777777</v>
      </c>
      <c r="E319" s="97">
        <v>720</v>
      </c>
      <c r="F319" s="96">
        <v>720</v>
      </c>
      <c r="G319" s="96">
        <v>0</v>
      </c>
      <c r="H319" s="96">
        <v>0</v>
      </c>
      <c r="I319" s="98">
        <f t="shared" ref="I319" si="929">SUM(F319-E319)*D319</f>
        <v>0</v>
      </c>
      <c r="J319" s="96">
        <v>0</v>
      </c>
      <c r="K319" s="96">
        <f t="shared" ref="K319" si="930">SUM(H319-G319)*D319</f>
        <v>0</v>
      </c>
      <c r="L319" s="98">
        <f t="shared" ref="L319" si="931">SUM(I319:K319)</f>
        <v>0</v>
      </c>
    </row>
    <row r="320" spans="1:12" s="99" customFormat="1">
      <c r="A320" s="94" t="s">
        <v>959</v>
      </c>
      <c r="B320" s="95" t="s">
        <v>318</v>
      </c>
      <c r="C320" s="96" t="s">
        <v>14</v>
      </c>
      <c r="D320" s="136">
        <f t="shared" ref="D320" si="932">200000/E320</f>
        <v>600.60060060060061</v>
      </c>
      <c r="E320" s="97">
        <v>333</v>
      </c>
      <c r="F320" s="96">
        <v>329</v>
      </c>
      <c r="G320" s="96">
        <v>0</v>
      </c>
      <c r="H320" s="96">
        <v>0</v>
      </c>
      <c r="I320" s="98">
        <f t="shared" ref="I320" si="933">SUM(F320-E320)*D320</f>
        <v>-2402.4024024024025</v>
      </c>
      <c r="J320" s="96">
        <v>0</v>
      </c>
      <c r="K320" s="96">
        <v>0</v>
      </c>
      <c r="L320" s="98">
        <f t="shared" ref="L320" si="934">SUM(I320:K320)</f>
        <v>-2402.4024024024025</v>
      </c>
    </row>
    <row r="321" spans="1:12" s="99" customFormat="1">
      <c r="A321" s="94" t="s">
        <v>959</v>
      </c>
      <c r="B321" s="95" t="s">
        <v>943</v>
      </c>
      <c r="C321" s="96" t="s">
        <v>14</v>
      </c>
      <c r="D321" s="136">
        <f t="shared" ref="D321" si="935">200000/E321</f>
        <v>503.77833753148616</v>
      </c>
      <c r="E321" s="97">
        <v>397</v>
      </c>
      <c r="F321" s="96">
        <v>393</v>
      </c>
      <c r="G321" s="96">
        <v>0</v>
      </c>
      <c r="H321" s="96">
        <v>0</v>
      </c>
      <c r="I321" s="98">
        <f t="shared" ref="I321" si="936">SUM(F321-E321)*D321</f>
        <v>-2015.1133501259446</v>
      </c>
      <c r="J321" s="96">
        <v>0</v>
      </c>
      <c r="K321" s="96">
        <v>0</v>
      </c>
      <c r="L321" s="98">
        <f t="shared" ref="L321" si="937">SUM(I321:K321)</f>
        <v>-2015.1133501259446</v>
      </c>
    </row>
    <row r="322" spans="1:12" s="99" customFormat="1">
      <c r="A322" s="94" t="s">
        <v>959</v>
      </c>
      <c r="B322" s="95" t="s">
        <v>171</v>
      </c>
      <c r="C322" s="96" t="s">
        <v>14</v>
      </c>
      <c r="D322" s="136">
        <f t="shared" ref="D322" si="938">200000/E322</f>
        <v>156.61707126076743</v>
      </c>
      <c r="E322" s="97">
        <v>1277</v>
      </c>
      <c r="F322" s="96">
        <v>1285</v>
      </c>
      <c r="G322" s="96">
        <v>0</v>
      </c>
      <c r="H322" s="96">
        <v>0</v>
      </c>
      <c r="I322" s="98">
        <f t="shared" ref="I322:I324" si="939">SUM(F322-E322)*D322</f>
        <v>1252.9365700861395</v>
      </c>
      <c r="J322" s="96">
        <v>0</v>
      </c>
      <c r="K322" s="96">
        <v>0</v>
      </c>
      <c r="L322" s="98">
        <f t="shared" ref="L322" si="940">SUM(I322:K322)</f>
        <v>1252.9365700861395</v>
      </c>
    </row>
    <row r="323" spans="1:12" s="99" customFormat="1">
      <c r="A323" s="94" t="s">
        <v>958</v>
      </c>
      <c r="B323" s="95" t="s">
        <v>72</v>
      </c>
      <c r="C323" s="96" t="s">
        <v>18</v>
      </c>
      <c r="D323" s="136">
        <f t="shared" ref="D323" si="941">200000/E323</f>
        <v>1047.1204188481674</v>
      </c>
      <c r="E323" s="97">
        <v>191</v>
      </c>
      <c r="F323" s="96">
        <v>189.5</v>
      </c>
      <c r="G323" s="96">
        <v>0</v>
      </c>
      <c r="H323" s="96">
        <v>0</v>
      </c>
      <c r="I323" s="98">
        <f t="shared" ref="I323" si="942">SUM(E323-F323)*D323</f>
        <v>1570.6806282722512</v>
      </c>
      <c r="J323" s="96">
        <v>0</v>
      </c>
      <c r="K323" s="96">
        <v>0</v>
      </c>
      <c r="L323" s="98">
        <f t="shared" ref="L323:L324" si="943">SUM(I323:K323)</f>
        <v>1570.6806282722512</v>
      </c>
    </row>
    <row r="324" spans="1:12" s="99" customFormat="1">
      <c r="A324" s="94" t="s">
        <v>958</v>
      </c>
      <c r="B324" s="95" t="s">
        <v>151</v>
      </c>
      <c r="C324" s="96" t="s">
        <v>14</v>
      </c>
      <c r="D324" s="136">
        <f t="shared" ref="D324" si="944">200000/E324</f>
        <v>245.39877300613497</v>
      </c>
      <c r="E324" s="97">
        <v>815</v>
      </c>
      <c r="F324" s="96">
        <v>822</v>
      </c>
      <c r="G324" s="96">
        <v>830</v>
      </c>
      <c r="H324" s="96">
        <v>835</v>
      </c>
      <c r="I324" s="98">
        <f t="shared" si="939"/>
        <v>1717.7914110429449</v>
      </c>
      <c r="J324" s="96">
        <f>SUM(G324-F324)*D324</f>
        <v>1963.1901840490798</v>
      </c>
      <c r="K324" s="96">
        <f t="shared" ref="K324" si="945">SUM(H324-G324)*D324</f>
        <v>1226.9938650306749</v>
      </c>
      <c r="L324" s="98">
        <f t="shared" si="943"/>
        <v>4907.9754601226996</v>
      </c>
    </row>
    <row r="325" spans="1:12" s="99" customFormat="1">
      <c r="A325" s="94" t="s">
        <v>959</v>
      </c>
      <c r="B325" s="95" t="s">
        <v>62</v>
      </c>
      <c r="C325" s="96" t="s">
        <v>14</v>
      </c>
      <c r="D325" s="136">
        <f t="shared" ref="D325" si="946">200000/E325</f>
        <v>1036.2694300518135</v>
      </c>
      <c r="E325" s="97">
        <v>193</v>
      </c>
      <c r="F325" s="96">
        <v>193</v>
      </c>
      <c r="G325" s="96">
        <v>0</v>
      </c>
      <c r="H325" s="96">
        <v>0</v>
      </c>
      <c r="I325" s="98">
        <f>SUM(F325-E325)*D325</f>
        <v>0</v>
      </c>
      <c r="J325" s="96">
        <v>0</v>
      </c>
      <c r="K325" s="96">
        <v>0</v>
      </c>
      <c r="L325" s="98">
        <f t="shared" ref="L325" si="947">SUM(I325:K325)</f>
        <v>0</v>
      </c>
    </row>
    <row r="326" spans="1:12" s="99" customFormat="1">
      <c r="A326" s="94" t="s">
        <v>959</v>
      </c>
      <c r="B326" s="95" t="s">
        <v>368</v>
      </c>
      <c r="C326" s="96" t="s">
        <v>14</v>
      </c>
      <c r="D326" s="136">
        <f t="shared" ref="D326" si="948">200000/E326</f>
        <v>1904.7619047619048</v>
      </c>
      <c r="E326" s="97">
        <v>105</v>
      </c>
      <c r="F326" s="96">
        <v>103.8</v>
      </c>
      <c r="G326" s="96">
        <v>0</v>
      </c>
      <c r="H326" s="96">
        <v>0</v>
      </c>
      <c r="I326" s="98">
        <f>SUM(F326-E326)*D326</f>
        <v>-2285.7142857142912</v>
      </c>
      <c r="J326" s="96">
        <v>0</v>
      </c>
      <c r="K326" s="96">
        <v>0</v>
      </c>
      <c r="L326" s="98">
        <f t="shared" ref="L326" si="949">SUM(I326:K326)</f>
        <v>-2285.7142857142912</v>
      </c>
    </row>
    <row r="327" spans="1:12" s="99" customFormat="1">
      <c r="A327" s="94" t="s">
        <v>957</v>
      </c>
      <c r="B327" s="95" t="s">
        <v>767</v>
      </c>
      <c r="C327" s="96" t="s">
        <v>14</v>
      </c>
      <c r="D327" s="136">
        <f t="shared" ref="D327" si="950">200000/E327</f>
        <v>74.906367041198507</v>
      </c>
      <c r="E327" s="97">
        <v>2670</v>
      </c>
      <c r="F327" s="96">
        <v>2685</v>
      </c>
      <c r="G327" s="96">
        <v>0</v>
      </c>
      <c r="H327" s="96">
        <v>0</v>
      </c>
      <c r="I327" s="98">
        <f t="shared" ref="I327" si="951">SUM(F327-E327)*D327</f>
        <v>1123.5955056179776</v>
      </c>
      <c r="J327" s="96">
        <v>0</v>
      </c>
      <c r="K327" s="96">
        <f t="shared" ref="K327" si="952">SUM(H327-G327)*D327</f>
        <v>0</v>
      </c>
      <c r="L327" s="98">
        <f t="shared" ref="L327" si="953">SUM(I327:K327)</f>
        <v>1123.5955056179776</v>
      </c>
    </row>
    <row r="328" spans="1:12" s="99" customFormat="1">
      <c r="A328" s="94" t="s">
        <v>957</v>
      </c>
      <c r="B328" s="95" t="s">
        <v>77</v>
      </c>
      <c r="C328" s="96" t="s">
        <v>14</v>
      </c>
      <c r="D328" s="136">
        <f t="shared" ref="D328" si="954">200000/E328</f>
        <v>253.80710659898477</v>
      </c>
      <c r="E328" s="97">
        <v>788</v>
      </c>
      <c r="F328" s="96">
        <v>795</v>
      </c>
      <c r="G328" s="96">
        <v>815</v>
      </c>
      <c r="H328" s="96">
        <v>0</v>
      </c>
      <c r="I328" s="98">
        <f t="shared" ref="I328" si="955">SUM(F328-E328)*D328</f>
        <v>1776.6497461928934</v>
      </c>
      <c r="J328" s="96">
        <v>0</v>
      </c>
      <c r="K328" s="96">
        <v>0</v>
      </c>
      <c r="L328" s="98">
        <f t="shared" ref="L328" si="956">SUM(I328:K328)</f>
        <v>1776.6497461928934</v>
      </c>
    </row>
    <row r="329" spans="1:12" s="99" customFormat="1">
      <c r="A329" s="94" t="s">
        <v>957</v>
      </c>
      <c r="B329" s="95" t="s">
        <v>83</v>
      </c>
      <c r="C329" s="96" t="s">
        <v>14</v>
      </c>
      <c r="D329" s="136">
        <f t="shared" ref="D329" si="957">200000/E329</f>
        <v>2666.6666666666665</v>
      </c>
      <c r="E329" s="97">
        <v>75</v>
      </c>
      <c r="F329" s="96">
        <v>75</v>
      </c>
      <c r="G329" s="96">
        <v>0</v>
      </c>
      <c r="H329" s="96">
        <v>0</v>
      </c>
      <c r="I329" s="98">
        <f t="shared" ref="I329" si="958">SUM(F329-E329)*D329</f>
        <v>0</v>
      </c>
      <c r="J329" s="96">
        <v>0</v>
      </c>
      <c r="K329" s="96">
        <v>0</v>
      </c>
      <c r="L329" s="98">
        <f t="shared" ref="L329" si="959">SUM(I329:K329)</f>
        <v>0</v>
      </c>
    </row>
    <row r="330" spans="1:12" s="99" customFormat="1">
      <c r="A330" s="94" t="s">
        <v>956</v>
      </c>
      <c r="B330" s="95" t="s">
        <v>151</v>
      </c>
      <c r="C330" s="96" t="s">
        <v>14</v>
      </c>
      <c r="D330" s="136">
        <f t="shared" ref="D330" si="960">200000/E330</f>
        <v>280.50490883590464</v>
      </c>
      <c r="E330" s="97">
        <v>713</v>
      </c>
      <c r="F330" s="96">
        <v>720</v>
      </c>
      <c r="G330" s="96">
        <v>0</v>
      </c>
      <c r="H330" s="96">
        <v>0</v>
      </c>
      <c r="I330" s="98">
        <f t="shared" ref="I330" si="961">SUM(F330-E330)*D330</f>
        <v>1963.5343618513325</v>
      </c>
      <c r="J330" s="96">
        <v>0</v>
      </c>
      <c r="K330" s="96">
        <f t="shared" ref="K330" si="962">SUM(H330-G330)*D330</f>
        <v>0</v>
      </c>
      <c r="L330" s="98">
        <f t="shared" ref="L330" si="963">SUM(I330:K330)</f>
        <v>1963.5343618513325</v>
      </c>
    </row>
    <row r="331" spans="1:12" s="99" customFormat="1">
      <c r="A331" s="94" t="s">
        <v>956</v>
      </c>
      <c r="B331" s="95" t="s">
        <v>83</v>
      </c>
      <c r="C331" s="96" t="s">
        <v>14</v>
      </c>
      <c r="D331" s="136">
        <f t="shared" ref="D331:D332" si="964">200000/E331</f>
        <v>2758.6206896551726</v>
      </c>
      <c r="E331" s="97">
        <v>72.5</v>
      </c>
      <c r="F331" s="96">
        <v>73.25</v>
      </c>
      <c r="G331" s="96">
        <v>0</v>
      </c>
      <c r="H331" s="96">
        <v>0</v>
      </c>
      <c r="I331" s="98">
        <f t="shared" ref="I331" si="965">SUM(F331-E331)*D331</f>
        <v>2068.9655172413795</v>
      </c>
      <c r="J331" s="96">
        <v>0</v>
      </c>
      <c r="K331" s="96">
        <f t="shared" ref="K331" si="966">SUM(H331-G331)*D331</f>
        <v>0</v>
      </c>
      <c r="L331" s="98">
        <f t="shared" ref="L331" si="967">SUM(I331:K331)</f>
        <v>2068.9655172413795</v>
      </c>
    </row>
    <row r="332" spans="1:12" s="99" customFormat="1">
      <c r="A332" s="94" t="s">
        <v>956</v>
      </c>
      <c r="B332" s="95" t="s">
        <v>317</v>
      </c>
      <c r="C332" s="96" t="s">
        <v>14</v>
      </c>
      <c r="D332" s="136">
        <f t="shared" si="964"/>
        <v>467.28971962616822</v>
      </c>
      <c r="E332" s="97">
        <v>428</v>
      </c>
      <c r="F332" s="96">
        <v>432</v>
      </c>
      <c r="G332" s="96">
        <v>0</v>
      </c>
      <c r="H332" s="96">
        <v>0</v>
      </c>
      <c r="I332" s="98">
        <f t="shared" ref="I332" si="968">SUM(F332-E332)*D332</f>
        <v>1869.1588785046729</v>
      </c>
      <c r="J332" s="96">
        <v>0</v>
      </c>
      <c r="K332" s="96">
        <f t="shared" ref="K332" si="969">SUM(H332-G332)*D332</f>
        <v>0</v>
      </c>
      <c r="L332" s="98">
        <f t="shared" ref="L332" si="970">SUM(I332:K332)</f>
        <v>1869.1588785046729</v>
      </c>
    </row>
    <row r="333" spans="1:12" s="99" customFormat="1">
      <c r="A333" s="94" t="s">
        <v>954</v>
      </c>
      <c r="B333" s="95" t="s">
        <v>679</v>
      </c>
      <c r="C333" s="96" t="s">
        <v>14</v>
      </c>
      <c r="D333" s="136">
        <f t="shared" ref="D333" si="971">200000/E333</f>
        <v>1626.0162601626016</v>
      </c>
      <c r="E333" s="97">
        <v>123</v>
      </c>
      <c r="F333" s="96">
        <v>124</v>
      </c>
      <c r="G333" s="96">
        <v>125</v>
      </c>
      <c r="H333" s="96">
        <v>126</v>
      </c>
      <c r="I333" s="98">
        <f t="shared" ref="I333" si="972">SUM(F333-E333)*D333</f>
        <v>1626.0162601626016</v>
      </c>
      <c r="J333" s="96">
        <f>SUM(G333-F333)*D333</f>
        <v>1626.0162601626016</v>
      </c>
      <c r="K333" s="96">
        <f t="shared" ref="K333" si="973">SUM(H333-G333)*D333</f>
        <v>1626.0162601626016</v>
      </c>
      <c r="L333" s="98">
        <f t="shared" ref="L333" si="974">SUM(I333:K333)</f>
        <v>4878.0487804878048</v>
      </c>
    </row>
    <row r="334" spans="1:12" s="99" customFormat="1">
      <c r="A334" s="94" t="s">
        <v>954</v>
      </c>
      <c r="B334" s="95" t="s">
        <v>955</v>
      </c>
      <c r="C334" s="96" t="s">
        <v>14</v>
      </c>
      <c r="D334" s="136">
        <f t="shared" ref="D334" si="975">200000/E334</f>
        <v>668.89632107023408</v>
      </c>
      <c r="E334" s="97">
        <v>299</v>
      </c>
      <c r="F334" s="96">
        <v>301</v>
      </c>
      <c r="G334" s="96">
        <v>303</v>
      </c>
      <c r="H334" s="96">
        <v>486</v>
      </c>
      <c r="I334" s="98">
        <f t="shared" ref="I334" si="976">SUM(F334-E334)*D334</f>
        <v>1337.7926421404682</v>
      </c>
      <c r="J334" s="96">
        <f>SUM(G334-F334)*D334</f>
        <v>1337.7926421404682</v>
      </c>
      <c r="K334" s="96">
        <v>0</v>
      </c>
      <c r="L334" s="98">
        <f t="shared" ref="L334" si="977">SUM(I334:K334)</f>
        <v>2675.5852842809363</v>
      </c>
    </row>
    <row r="335" spans="1:12" s="99" customFormat="1">
      <c r="A335" s="94" t="s">
        <v>954</v>
      </c>
      <c r="B335" s="95" t="s">
        <v>52</v>
      </c>
      <c r="C335" s="96" t="s">
        <v>14</v>
      </c>
      <c r="D335" s="136">
        <f t="shared" ref="D335" si="978">200000/E335</f>
        <v>133.33333333333334</v>
      </c>
      <c r="E335" s="97">
        <v>1500</v>
      </c>
      <c r="F335" s="96">
        <v>1510</v>
      </c>
      <c r="G335" s="96">
        <v>1520</v>
      </c>
      <c r="H335" s="96">
        <v>0</v>
      </c>
      <c r="I335" s="98">
        <f t="shared" ref="I335" si="979">SUM(F335-E335)*D335</f>
        <v>1333.3333333333335</v>
      </c>
      <c r="J335" s="96">
        <f>SUM(G335-F335)*D335</f>
        <v>1333.3333333333335</v>
      </c>
      <c r="K335" s="96">
        <v>0</v>
      </c>
      <c r="L335" s="98">
        <f t="shared" ref="L335" si="980">SUM(I335:K335)</f>
        <v>2666.666666666667</v>
      </c>
    </row>
    <row r="336" spans="1:12" s="99" customFormat="1">
      <c r="A336" s="94" t="s">
        <v>952</v>
      </c>
      <c r="B336" s="95" t="s">
        <v>953</v>
      </c>
      <c r="C336" s="96" t="s">
        <v>14</v>
      </c>
      <c r="D336" s="136">
        <f t="shared" ref="D336" si="981">200000/E336</f>
        <v>421.49631190727081</v>
      </c>
      <c r="E336" s="97">
        <v>474.5</v>
      </c>
      <c r="F336" s="96">
        <v>478.5</v>
      </c>
      <c r="G336" s="96">
        <v>482</v>
      </c>
      <c r="H336" s="96">
        <v>486</v>
      </c>
      <c r="I336" s="98">
        <f t="shared" ref="I336" si="982">SUM(F336-E336)*D336</f>
        <v>1685.9852476290832</v>
      </c>
      <c r="J336" s="96">
        <f>SUM(G336-F336)*D336</f>
        <v>1475.2370916754478</v>
      </c>
      <c r="K336" s="96">
        <f t="shared" ref="K336" si="983">SUM(H336-G336)*D336</f>
        <v>1685.9852476290832</v>
      </c>
      <c r="L336" s="98">
        <f t="shared" ref="L336" si="984">SUM(I336:K336)</f>
        <v>4847.207586933614</v>
      </c>
    </row>
    <row r="337" spans="1:12" s="99" customFormat="1">
      <c r="A337" s="94" t="s">
        <v>952</v>
      </c>
      <c r="B337" s="95" t="s">
        <v>54</v>
      </c>
      <c r="C337" s="96" t="s">
        <v>14</v>
      </c>
      <c r="D337" s="136">
        <f t="shared" ref="D337" si="985">200000/E337</f>
        <v>63.897763578274763</v>
      </c>
      <c r="E337" s="97">
        <v>3130</v>
      </c>
      <c r="F337" s="96">
        <v>3150</v>
      </c>
      <c r="G337" s="96">
        <v>0</v>
      </c>
      <c r="H337" s="96">
        <v>0</v>
      </c>
      <c r="I337" s="98">
        <f t="shared" ref="I337" si="986">SUM(F337-E337)*D337</f>
        <v>1277.9552715654952</v>
      </c>
      <c r="J337" s="96">
        <v>0</v>
      </c>
      <c r="K337" s="96">
        <f t="shared" ref="K337" si="987">SUM(H337-G337)*D337</f>
        <v>0</v>
      </c>
      <c r="L337" s="98">
        <f t="shared" ref="L337" si="988">SUM(I337:K337)</f>
        <v>1277.9552715654952</v>
      </c>
    </row>
    <row r="338" spans="1:12" s="99" customFormat="1">
      <c r="A338" s="94" t="s">
        <v>952</v>
      </c>
      <c r="B338" s="95" t="s">
        <v>26</v>
      </c>
      <c r="C338" s="96" t="s">
        <v>14</v>
      </c>
      <c r="D338" s="136">
        <f t="shared" ref="D338" si="989">200000/E338</f>
        <v>800</v>
      </c>
      <c r="E338" s="97">
        <v>250</v>
      </c>
      <c r="F338" s="96">
        <v>252</v>
      </c>
      <c r="G338" s="96">
        <v>254</v>
      </c>
      <c r="H338" s="96">
        <v>256</v>
      </c>
      <c r="I338" s="98">
        <f t="shared" ref="I338" si="990">SUM(F338-E338)*D338</f>
        <v>1600</v>
      </c>
      <c r="J338" s="96">
        <f>SUM(G338-F338)*D338</f>
        <v>1600</v>
      </c>
      <c r="K338" s="96">
        <f t="shared" ref="K338" si="991">SUM(H338-G338)*D338</f>
        <v>1600</v>
      </c>
      <c r="L338" s="98">
        <f t="shared" ref="L338" si="992">SUM(I338:K338)</f>
        <v>4800</v>
      </c>
    </row>
    <row r="339" spans="1:12" s="99" customFormat="1">
      <c r="A339" s="94" t="s">
        <v>952</v>
      </c>
      <c r="B339" s="95" t="s">
        <v>29</v>
      </c>
      <c r="C339" s="96" t="s">
        <v>14</v>
      </c>
      <c r="D339" s="136">
        <f t="shared" ref="D339" si="993">200000/E339</f>
        <v>165.28925619834712</v>
      </c>
      <c r="E339" s="97">
        <v>1210</v>
      </c>
      <c r="F339" s="96">
        <v>1198</v>
      </c>
      <c r="G339" s="96">
        <v>0</v>
      </c>
      <c r="H339" s="96">
        <v>0</v>
      </c>
      <c r="I339" s="98">
        <f t="shared" ref="I339" si="994">SUM(F339-E339)*D339</f>
        <v>-1983.4710743801654</v>
      </c>
      <c r="J339" s="96">
        <v>0</v>
      </c>
      <c r="K339" s="96">
        <f t="shared" ref="K339" si="995">SUM(H339-G339)*D339</f>
        <v>0</v>
      </c>
      <c r="L339" s="98">
        <f t="shared" ref="L339" si="996">SUM(I339:K339)</f>
        <v>-1983.4710743801654</v>
      </c>
    </row>
    <row r="340" spans="1:12" s="99" customFormat="1">
      <c r="A340" s="94" t="s">
        <v>952</v>
      </c>
      <c r="B340" s="95" t="s">
        <v>223</v>
      </c>
      <c r="C340" s="96" t="s">
        <v>14</v>
      </c>
      <c r="D340" s="136">
        <f t="shared" ref="D340" si="997">200000/E340</f>
        <v>129.70168612191958</v>
      </c>
      <c r="E340" s="97">
        <v>1542</v>
      </c>
      <c r="F340" s="96">
        <v>1530</v>
      </c>
      <c r="G340" s="96">
        <v>0</v>
      </c>
      <c r="H340" s="96">
        <v>0</v>
      </c>
      <c r="I340" s="98">
        <f t="shared" ref="I340" si="998">SUM(F340-E340)*D340</f>
        <v>-1556.4202334630349</v>
      </c>
      <c r="J340" s="96">
        <v>0</v>
      </c>
      <c r="K340" s="96">
        <f t="shared" ref="K340" si="999">SUM(H340-G340)*D340</f>
        <v>0</v>
      </c>
      <c r="L340" s="98">
        <f t="shared" ref="L340" si="1000">SUM(I340:K340)</f>
        <v>-1556.4202334630349</v>
      </c>
    </row>
    <row r="341" spans="1:12" s="99" customFormat="1">
      <c r="A341" s="94" t="s">
        <v>951</v>
      </c>
      <c r="B341" s="95" t="s">
        <v>693</v>
      </c>
      <c r="C341" s="96" t="s">
        <v>14</v>
      </c>
      <c r="D341" s="136">
        <f t="shared" ref="D341" si="1001">200000/E341</f>
        <v>424.62845010615712</v>
      </c>
      <c r="E341" s="97">
        <v>471</v>
      </c>
      <c r="F341" s="96">
        <v>475</v>
      </c>
      <c r="G341" s="96">
        <v>480</v>
      </c>
      <c r="H341" s="96">
        <v>484</v>
      </c>
      <c r="I341" s="98">
        <f t="shared" ref="I341" si="1002">SUM(F341-E341)*D341</f>
        <v>1698.5138004246285</v>
      </c>
      <c r="J341" s="96">
        <f>SUM(G341-F341)*D341</f>
        <v>2123.1422505307855</v>
      </c>
      <c r="K341" s="96">
        <f t="shared" ref="K341" si="1003">SUM(H341-G341)*D341</f>
        <v>1698.5138004246285</v>
      </c>
      <c r="L341" s="98">
        <f t="shared" ref="L341" si="1004">SUM(I341:K341)</f>
        <v>5520.169851380042</v>
      </c>
    </row>
    <row r="342" spans="1:12" s="99" customFormat="1">
      <c r="A342" s="94" t="s">
        <v>951</v>
      </c>
      <c r="B342" s="95" t="s">
        <v>77</v>
      </c>
      <c r="C342" s="96" t="s">
        <v>14</v>
      </c>
      <c r="D342" s="136">
        <f t="shared" ref="D342" si="1005">200000/E342</f>
        <v>325.20325203252031</v>
      </c>
      <c r="E342" s="97">
        <v>615</v>
      </c>
      <c r="F342" s="96">
        <v>619</v>
      </c>
      <c r="G342" s="96">
        <v>624</v>
      </c>
      <c r="H342" s="96">
        <v>630</v>
      </c>
      <c r="I342" s="98">
        <f t="shared" ref="I342" si="1006">SUM(F342-E342)*D342</f>
        <v>1300.8130081300812</v>
      </c>
      <c r="J342" s="96">
        <f>SUM(G342-F342)*D342</f>
        <v>1626.0162601626016</v>
      </c>
      <c r="K342" s="96">
        <f t="shared" ref="K342" si="1007">SUM(H342-G342)*D342</f>
        <v>1951.2195121951218</v>
      </c>
      <c r="L342" s="98">
        <f t="shared" ref="L342" si="1008">SUM(I342:K342)</f>
        <v>4878.0487804878048</v>
      </c>
    </row>
    <row r="343" spans="1:12" s="99" customFormat="1">
      <c r="A343" s="94" t="s">
        <v>951</v>
      </c>
      <c r="B343" s="95" t="s">
        <v>876</v>
      </c>
      <c r="C343" s="96" t="s">
        <v>14</v>
      </c>
      <c r="D343" s="136">
        <f t="shared" ref="D343" si="1009">200000/E343</f>
        <v>61.349693251533743</v>
      </c>
      <c r="E343" s="97">
        <v>3260</v>
      </c>
      <c r="F343" s="96">
        <v>3270</v>
      </c>
      <c r="G343" s="96">
        <v>0</v>
      </c>
      <c r="H343" s="96">
        <v>0</v>
      </c>
      <c r="I343" s="98">
        <f t="shared" ref="I343" si="1010">SUM(F343-E343)*D343</f>
        <v>613.49693251533745</v>
      </c>
      <c r="J343" s="96">
        <v>0</v>
      </c>
      <c r="K343" s="96">
        <f t="shared" ref="K343" si="1011">SUM(H343-G343)*D343</f>
        <v>0</v>
      </c>
      <c r="L343" s="98">
        <f t="shared" ref="L343" si="1012">SUM(I343:K343)</f>
        <v>613.49693251533745</v>
      </c>
    </row>
    <row r="344" spans="1:12" s="99" customFormat="1">
      <c r="A344" s="94" t="s">
        <v>951</v>
      </c>
      <c r="B344" s="95" t="s">
        <v>60</v>
      </c>
      <c r="C344" s="96" t="s">
        <v>14</v>
      </c>
      <c r="D344" s="136">
        <f t="shared" ref="D344" si="1013">200000/E344</f>
        <v>985.22167487684726</v>
      </c>
      <c r="E344" s="97">
        <v>203</v>
      </c>
      <c r="F344" s="96">
        <v>203</v>
      </c>
      <c r="G344" s="96">
        <v>0</v>
      </c>
      <c r="H344" s="96">
        <v>0</v>
      </c>
      <c r="I344" s="98">
        <f t="shared" ref="I344" si="1014">SUM(F344-E344)*D344</f>
        <v>0</v>
      </c>
      <c r="J344" s="96">
        <v>0</v>
      </c>
      <c r="K344" s="96">
        <f t="shared" ref="K344" si="1015">SUM(H344-G344)*D344</f>
        <v>0</v>
      </c>
      <c r="L344" s="98">
        <f t="shared" ref="L344" si="1016">SUM(I344:K344)</f>
        <v>0</v>
      </c>
    </row>
    <row r="345" spans="1:12" s="99" customFormat="1">
      <c r="A345" s="94" t="s">
        <v>950</v>
      </c>
      <c r="B345" s="95" t="s">
        <v>16</v>
      </c>
      <c r="C345" s="96" t="s">
        <v>14</v>
      </c>
      <c r="D345" s="136">
        <f t="shared" ref="D345" si="1017">200000/E345</f>
        <v>3164.5569620253164</v>
      </c>
      <c r="E345" s="97">
        <v>63.2</v>
      </c>
      <c r="F345" s="96">
        <v>63.7</v>
      </c>
      <c r="G345" s="96">
        <v>0</v>
      </c>
      <c r="H345" s="96">
        <v>0</v>
      </c>
      <c r="I345" s="98">
        <f t="shared" ref="I345" si="1018">SUM(F345-E345)*D345</f>
        <v>1582.2784810126582</v>
      </c>
      <c r="J345" s="96">
        <v>0</v>
      </c>
      <c r="K345" s="96">
        <f t="shared" ref="K345" si="1019">SUM(H345-G345)*D345</f>
        <v>0</v>
      </c>
      <c r="L345" s="98">
        <f t="shared" ref="L345" si="1020">SUM(I345:K345)</f>
        <v>1582.2784810126582</v>
      </c>
    </row>
    <row r="346" spans="1:12" s="99" customFormat="1">
      <c r="A346" s="94" t="s">
        <v>950</v>
      </c>
      <c r="B346" s="95" t="s">
        <v>679</v>
      </c>
      <c r="C346" s="96" t="s">
        <v>14</v>
      </c>
      <c r="D346" s="136">
        <f t="shared" ref="D346" si="1021">200000/E346</f>
        <v>1680.672268907563</v>
      </c>
      <c r="E346" s="97">
        <v>119</v>
      </c>
      <c r="F346" s="96">
        <v>120.25</v>
      </c>
      <c r="G346" s="96">
        <v>0</v>
      </c>
      <c r="H346" s="96">
        <v>0</v>
      </c>
      <c r="I346" s="98">
        <f t="shared" ref="I346" si="1022">SUM(F346-E346)*D346</f>
        <v>2100.8403361344535</v>
      </c>
      <c r="J346" s="96">
        <v>0</v>
      </c>
      <c r="K346" s="96">
        <f t="shared" ref="K346" si="1023">SUM(H346-G346)*D346</f>
        <v>0</v>
      </c>
      <c r="L346" s="98">
        <f t="shared" ref="L346" si="1024">SUM(I346:K346)</f>
        <v>2100.8403361344535</v>
      </c>
    </row>
    <row r="347" spans="1:12" s="99" customFormat="1">
      <c r="A347" s="94" t="s">
        <v>950</v>
      </c>
      <c r="B347" s="95" t="s">
        <v>26</v>
      </c>
      <c r="C347" s="96" t="s">
        <v>14</v>
      </c>
      <c r="D347" s="136">
        <f t="shared" ref="D347" si="1025">200000/E347</f>
        <v>873.36244541484712</v>
      </c>
      <c r="E347" s="97">
        <v>229</v>
      </c>
      <c r="F347" s="96">
        <v>226.5</v>
      </c>
      <c r="G347" s="96">
        <v>0</v>
      </c>
      <c r="H347" s="96">
        <v>0</v>
      </c>
      <c r="I347" s="98">
        <f t="shared" ref="I347" si="1026">SUM(F347-E347)*D347</f>
        <v>-2183.4061135371176</v>
      </c>
      <c r="J347" s="96">
        <v>0</v>
      </c>
      <c r="K347" s="96">
        <f t="shared" ref="K347" si="1027">SUM(H347-G347)*D347</f>
        <v>0</v>
      </c>
      <c r="L347" s="98">
        <f t="shared" ref="L347" si="1028">SUM(I347:K347)</f>
        <v>-2183.4061135371176</v>
      </c>
    </row>
    <row r="348" spans="1:12" s="99" customFormat="1">
      <c r="A348" s="94" t="s">
        <v>950</v>
      </c>
      <c r="B348" s="95" t="s">
        <v>26</v>
      </c>
      <c r="C348" s="96" t="s">
        <v>14</v>
      </c>
      <c r="D348" s="136">
        <f t="shared" ref="D348" si="1029">200000/E348</f>
        <v>883.00220750551875</v>
      </c>
      <c r="E348" s="97">
        <v>226.5</v>
      </c>
      <c r="F348" s="96">
        <v>224</v>
      </c>
      <c r="G348" s="96">
        <v>0</v>
      </c>
      <c r="H348" s="96">
        <v>0</v>
      </c>
      <c r="I348" s="98">
        <f t="shared" ref="I348" si="1030">SUM(F348-E348)*D348</f>
        <v>-2207.5055187637968</v>
      </c>
      <c r="J348" s="96">
        <v>0</v>
      </c>
      <c r="K348" s="96">
        <f t="shared" ref="K348" si="1031">SUM(H348-G348)*D348</f>
        <v>0</v>
      </c>
      <c r="L348" s="98">
        <f t="shared" ref="L348" si="1032">SUM(I348:K348)</f>
        <v>-2207.5055187637968</v>
      </c>
    </row>
    <row r="349" spans="1:12" s="99" customFormat="1">
      <c r="A349" s="94" t="s">
        <v>949</v>
      </c>
      <c r="B349" s="95" t="s">
        <v>90</v>
      </c>
      <c r="C349" s="96" t="s">
        <v>14</v>
      </c>
      <c r="D349" s="136">
        <f t="shared" ref="D349" si="1033">200000/E349</f>
        <v>1117.31843575419</v>
      </c>
      <c r="E349" s="97">
        <v>179</v>
      </c>
      <c r="F349" s="96">
        <v>180.25</v>
      </c>
      <c r="G349" s="96">
        <v>182</v>
      </c>
      <c r="H349" s="96">
        <v>183.75</v>
      </c>
      <c r="I349" s="98">
        <f t="shared" ref="I349" si="1034">SUM(F349-E349)*D349</f>
        <v>1396.6480446927376</v>
      </c>
      <c r="J349" s="96">
        <f>SUM(G349-F349)*D349</f>
        <v>1955.3072625698323</v>
      </c>
      <c r="K349" s="96">
        <f t="shared" ref="K349" si="1035">SUM(H349-G349)*D349</f>
        <v>1955.3072625698323</v>
      </c>
      <c r="L349" s="98">
        <f t="shared" ref="L349" si="1036">SUM(I349:K349)</f>
        <v>5307.2625698324027</v>
      </c>
    </row>
    <row r="350" spans="1:12" s="99" customFormat="1">
      <c r="A350" s="94" t="s">
        <v>949</v>
      </c>
      <c r="B350" s="95" t="s">
        <v>26</v>
      </c>
      <c r="C350" s="96" t="s">
        <v>14</v>
      </c>
      <c r="D350" s="136">
        <f t="shared" ref="D350" si="1037">200000/E350</f>
        <v>892.85714285714289</v>
      </c>
      <c r="E350" s="97">
        <v>224</v>
      </c>
      <c r="F350" s="96">
        <v>226</v>
      </c>
      <c r="G350" s="96">
        <v>227.9</v>
      </c>
      <c r="H350" s="96">
        <v>0</v>
      </c>
      <c r="I350" s="98">
        <f t="shared" ref="I350" si="1038">SUM(F350-E350)*D350</f>
        <v>1785.7142857142858</v>
      </c>
      <c r="J350" s="96">
        <f>SUM(G350-F350)*D350</f>
        <v>1696.4285714285766</v>
      </c>
      <c r="K350" s="96">
        <v>0</v>
      </c>
      <c r="L350" s="98">
        <f t="shared" ref="L350" si="1039">SUM(I350:K350)</f>
        <v>3482.1428571428623</v>
      </c>
    </row>
    <row r="351" spans="1:12" s="99" customFormat="1">
      <c r="A351" s="94" t="s">
        <v>949</v>
      </c>
      <c r="B351" s="95" t="s">
        <v>164</v>
      </c>
      <c r="C351" s="96" t="s">
        <v>14</v>
      </c>
      <c r="D351" s="136">
        <f t="shared" ref="D351" si="1040">200000/E351</f>
        <v>189.39393939393941</v>
      </c>
      <c r="E351" s="97">
        <v>1056</v>
      </c>
      <c r="F351" s="96">
        <v>1066</v>
      </c>
      <c r="G351" s="96">
        <v>0</v>
      </c>
      <c r="H351" s="96">
        <v>0</v>
      </c>
      <c r="I351" s="98">
        <f t="shared" ref="I351" si="1041">SUM(F351-E351)*D351</f>
        <v>1893.939393939394</v>
      </c>
      <c r="J351" s="96">
        <v>0</v>
      </c>
      <c r="K351" s="96">
        <f t="shared" ref="K351" si="1042">SUM(H351-G351)*D351</f>
        <v>0</v>
      </c>
      <c r="L351" s="98">
        <f t="shared" ref="L351" si="1043">SUM(I351:K351)</f>
        <v>1893.939393939394</v>
      </c>
    </row>
    <row r="352" spans="1:12" s="99" customFormat="1">
      <c r="A352" s="94" t="s">
        <v>949</v>
      </c>
      <c r="B352" s="95" t="s">
        <v>533</v>
      </c>
      <c r="C352" s="96" t="s">
        <v>14</v>
      </c>
      <c r="D352" s="136">
        <v>1740</v>
      </c>
      <c r="E352" s="97">
        <v>1740</v>
      </c>
      <c r="F352" s="96">
        <v>0</v>
      </c>
      <c r="G352" s="96">
        <v>0</v>
      </c>
      <c r="H352" s="96">
        <v>0</v>
      </c>
      <c r="I352" s="98">
        <v>0</v>
      </c>
      <c r="J352" s="96">
        <v>0</v>
      </c>
      <c r="K352" s="96">
        <f t="shared" ref="K352" si="1044">SUM(H352-G352)*D352</f>
        <v>0</v>
      </c>
      <c r="L352" s="98">
        <f t="shared" ref="L352" si="1045">SUM(I352:K352)</f>
        <v>0</v>
      </c>
    </row>
    <row r="353" spans="1:12" s="99" customFormat="1">
      <c r="A353" s="94" t="s">
        <v>946</v>
      </c>
      <c r="B353" s="95" t="s">
        <v>26</v>
      </c>
      <c r="C353" s="96" t="s">
        <v>14</v>
      </c>
      <c r="D353" s="136">
        <f t="shared" ref="D353" si="1046">200000/E353</f>
        <v>909.09090909090912</v>
      </c>
      <c r="E353" s="97">
        <v>220</v>
      </c>
      <c r="F353" s="96">
        <v>222</v>
      </c>
      <c r="G353" s="96">
        <v>224</v>
      </c>
      <c r="H353" s="96">
        <v>226</v>
      </c>
      <c r="I353" s="98">
        <f t="shared" ref="I353" si="1047">SUM(F353-E353)*D353</f>
        <v>1818.1818181818182</v>
      </c>
      <c r="J353" s="96">
        <f>SUM(G353-F353)*D353</f>
        <v>1818.1818181818182</v>
      </c>
      <c r="K353" s="96">
        <f t="shared" ref="K353" si="1048">SUM(H353-G353)*D353</f>
        <v>1818.1818181818182</v>
      </c>
      <c r="L353" s="98">
        <f t="shared" ref="L353" si="1049">SUM(I353:K353)</f>
        <v>5454.545454545455</v>
      </c>
    </row>
    <row r="354" spans="1:12" s="99" customFormat="1">
      <c r="A354" s="94" t="s">
        <v>946</v>
      </c>
      <c r="B354" s="95" t="s">
        <v>26</v>
      </c>
      <c r="C354" s="96" t="s">
        <v>14</v>
      </c>
      <c r="D354" s="136">
        <f t="shared" ref="D354" si="1050">200000/E354</f>
        <v>921.65898617511516</v>
      </c>
      <c r="E354" s="97">
        <v>217</v>
      </c>
      <c r="F354" s="96">
        <v>219</v>
      </c>
      <c r="G354" s="96">
        <v>0</v>
      </c>
      <c r="H354" s="96">
        <v>0</v>
      </c>
      <c r="I354" s="98">
        <f t="shared" ref="I354" si="1051">SUM(F354-E354)*D354</f>
        <v>1843.3179723502303</v>
      </c>
      <c r="J354" s="96">
        <v>0</v>
      </c>
      <c r="K354" s="96">
        <f t="shared" ref="K354" si="1052">SUM(H354-G354)*D354</f>
        <v>0</v>
      </c>
      <c r="L354" s="98">
        <f t="shared" ref="L354" si="1053">SUM(I354:K354)</f>
        <v>1843.3179723502303</v>
      </c>
    </row>
    <row r="355" spans="1:12" s="99" customFormat="1" ht="14.25">
      <c r="A355" s="123"/>
      <c r="B355" s="124"/>
      <c r="C355" s="124"/>
      <c r="D355" s="124"/>
      <c r="E355" s="124"/>
      <c r="F355" s="124"/>
      <c r="G355" s="125"/>
      <c r="H355" s="124"/>
      <c r="I355" s="126">
        <f>SUM(I285:I354)</f>
        <v>44235.141538200638</v>
      </c>
      <c r="J355" s="127"/>
      <c r="K355" s="126" t="s">
        <v>677</v>
      </c>
      <c r="L355" s="126">
        <f>SUM(L285:L354)</f>
        <v>107531.05831830947</v>
      </c>
    </row>
    <row r="356" spans="1:12" s="99" customFormat="1" ht="14.25">
      <c r="A356" s="100" t="s">
        <v>947</v>
      </c>
      <c r="B356" s="95"/>
      <c r="C356" s="96"/>
      <c r="D356" s="97"/>
      <c r="E356" s="97"/>
      <c r="F356" s="96"/>
      <c r="G356" s="96"/>
      <c r="H356" s="96"/>
      <c r="I356" s="98"/>
      <c r="J356" s="96"/>
      <c r="K356" s="96"/>
      <c r="L356" s="98"/>
    </row>
    <row r="357" spans="1:12" s="99" customFormat="1" ht="14.25">
      <c r="A357" s="100" t="s">
        <v>759</v>
      </c>
      <c r="B357" s="125" t="s">
        <v>760</v>
      </c>
      <c r="C357" s="105" t="s">
        <v>761</v>
      </c>
      <c r="D357" s="128" t="s">
        <v>762</v>
      </c>
      <c r="E357" s="128" t="s">
        <v>763</v>
      </c>
      <c r="F357" s="105" t="s">
        <v>732</v>
      </c>
      <c r="G357" s="96"/>
      <c r="H357" s="96"/>
      <c r="I357" s="98"/>
      <c r="J357" s="96"/>
      <c r="K357" s="96"/>
      <c r="L357" s="98"/>
    </row>
    <row r="358" spans="1:12" s="99" customFormat="1" ht="14.25">
      <c r="A358" s="94" t="s">
        <v>948</v>
      </c>
      <c r="B358" s="95">
        <v>8</v>
      </c>
      <c r="C358" s="96">
        <f>SUM(A358-B358)</f>
        <v>63</v>
      </c>
      <c r="D358" s="97">
        <v>10</v>
      </c>
      <c r="E358" s="96">
        <f>SUM(C358-D358)</f>
        <v>53</v>
      </c>
      <c r="F358" s="96">
        <f>E358*100/C358</f>
        <v>84.126984126984127</v>
      </c>
      <c r="G358" s="96"/>
      <c r="H358" s="96"/>
      <c r="I358" s="98"/>
      <c r="J358" s="96"/>
      <c r="K358" s="96"/>
      <c r="L358" s="98"/>
    </row>
    <row r="359" spans="1:12" s="99" customFormat="1" ht="14.25">
      <c r="A359" s="101"/>
      <c r="B359" s="102"/>
      <c r="C359" s="102"/>
      <c r="D359" s="103"/>
      <c r="E359" s="103"/>
      <c r="F359" s="129">
        <v>43739</v>
      </c>
      <c r="G359" s="102"/>
      <c r="H359" s="102"/>
      <c r="I359" s="104"/>
      <c r="J359" s="104"/>
      <c r="K359" s="104"/>
      <c r="L359" s="104"/>
    </row>
    <row r="360" spans="1:12" s="99" customFormat="1" ht="14.25"/>
    <row r="361" spans="1:12" s="99" customFormat="1">
      <c r="A361" s="94" t="s">
        <v>944</v>
      </c>
      <c r="B361" s="95" t="s">
        <v>945</v>
      </c>
      <c r="C361" s="96" t="s">
        <v>14</v>
      </c>
      <c r="D361" s="136">
        <f t="shared" ref="D361" si="1054">200000/E361</f>
        <v>793.65079365079362</v>
      </c>
      <c r="E361" s="97">
        <v>252</v>
      </c>
      <c r="F361" s="96">
        <v>254</v>
      </c>
      <c r="G361" s="96">
        <v>256</v>
      </c>
      <c r="H361" s="96">
        <v>258</v>
      </c>
      <c r="I361" s="98">
        <f t="shared" ref="I361" si="1055">SUM(F361-E361)*D361</f>
        <v>1587.3015873015872</v>
      </c>
      <c r="J361" s="96">
        <f>SUM(G361-F361)*D361</f>
        <v>1587.3015873015872</v>
      </c>
      <c r="K361" s="96">
        <f t="shared" ref="K361" si="1056">SUM(H361-G361)*D361</f>
        <v>1587.3015873015872</v>
      </c>
      <c r="L361" s="98">
        <f t="shared" ref="L361" si="1057">SUM(I361:K361)</f>
        <v>4761.9047619047615</v>
      </c>
    </row>
    <row r="362" spans="1:12" s="99" customFormat="1">
      <c r="A362" s="94" t="s">
        <v>944</v>
      </c>
      <c r="B362" s="95" t="s">
        <v>945</v>
      </c>
      <c r="C362" s="96" t="s">
        <v>14</v>
      </c>
      <c r="D362" s="136">
        <f t="shared" ref="D362" si="1058">200000/E362</f>
        <v>784.31372549019613</v>
      </c>
      <c r="E362" s="97">
        <v>255</v>
      </c>
      <c r="F362" s="96">
        <v>257</v>
      </c>
      <c r="G362" s="96">
        <v>259</v>
      </c>
      <c r="H362" s="96">
        <v>0</v>
      </c>
      <c r="I362" s="98">
        <f t="shared" ref="I362" si="1059">SUM(F362-E362)*D362</f>
        <v>1568.6274509803923</v>
      </c>
      <c r="J362" s="96">
        <f>SUM(G362-F362)*D362</f>
        <v>1568.6274509803923</v>
      </c>
      <c r="K362" s="96">
        <v>0</v>
      </c>
      <c r="L362" s="98">
        <f t="shared" ref="L362" si="1060">SUM(I362:K362)</f>
        <v>3137.2549019607845</v>
      </c>
    </row>
    <row r="363" spans="1:12" s="99" customFormat="1">
      <c r="A363" s="94" t="s">
        <v>944</v>
      </c>
      <c r="B363" s="95" t="s">
        <v>826</v>
      </c>
      <c r="C363" s="96" t="s">
        <v>14</v>
      </c>
      <c r="D363" s="136">
        <f t="shared" ref="D363" si="1061">200000/E363</f>
        <v>269.54177897574124</v>
      </c>
      <c r="E363" s="97">
        <v>742</v>
      </c>
      <c r="F363" s="96">
        <v>742</v>
      </c>
      <c r="G363" s="96">
        <v>0</v>
      </c>
      <c r="H363" s="96">
        <v>0</v>
      </c>
      <c r="I363" s="98">
        <f t="shared" ref="I363" si="1062">SUM(F363-E363)*D363</f>
        <v>0</v>
      </c>
      <c r="J363" s="96">
        <v>0</v>
      </c>
      <c r="K363" s="96">
        <v>0</v>
      </c>
      <c r="L363" s="98">
        <f t="shared" ref="L363" si="1063">SUM(I363:K363)</f>
        <v>0</v>
      </c>
    </row>
    <row r="364" spans="1:12" s="99" customFormat="1">
      <c r="A364" s="94" t="s">
        <v>944</v>
      </c>
      <c r="B364" s="95" t="s">
        <v>26</v>
      </c>
      <c r="C364" s="96" t="s">
        <v>14</v>
      </c>
      <c r="D364" s="136">
        <f t="shared" ref="D364" si="1064">200000/E364</f>
        <v>928.07424593967517</v>
      </c>
      <c r="E364" s="97">
        <v>215.5</v>
      </c>
      <c r="F364" s="96">
        <v>213</v>
      </c>
      <c r="G364" s="96">
        <v>0</v>
      </c>
      <c r="H364" s="96">
        <v>0</v>
      </c>
      <c r="I364" s="98">
        <f t="shared" ref="I364" si="1065">SUM(F364-E364)*D364</f>
        <v>-2320.1856148491879</v>
      </c>
      <c r="J364" s="96">
        <v>0</v>
      </c>
      <c r="K364" s="96">
        <v>0</v>
      </c>
      <c r="L364" s="98">
        <f t="shared" ref="L364" si="1066">SUM(I364:K364)</f>
        <v>-2320.1856148491879</v>
      </c>
    </row>
    <row r="365" spans="1:12" s="99" customFormat="1">
      <c r="A365" s="94" t="s">
        <v>941</v>
      </c>
      <c r="B365" s="95" t="s">
        <v>25</v>
      </c>
      <c r="C365" s="96" t="s">
        <v>14</v>
      </c>
      <c r="D365" s="136">
        <f t="shared" ref="D365" si="1067">200000/E365</f>
        <v>1481.4814814814815</v>
      </c>
      <c r="E365" s="97">
        <v>135</v>
      </c>
      <c r="F365" s="96">
        <v>136</v>
      </c>
      <c r="G365" s="96">
        <v>137</v>
      </c>
      <c r="H365" s="96">
        <v>138</v>
      </c>
      <c r="I365" s="98">
        <f t="shared" ref="I365" si="1068">SUM(F365-E365)*D365</f>
        <v>1481.4814814814815</v>
      </c>
      <c r="J365" s="96">
        <f>SUM(G365-F365)*D365</f>
        <v>1481.4814814814815</v>
      </c>
      <c r="K365" s="96">
        <f t="shared" ref="K365" si="1069">SUM(H365-G365)*D365</f>
        <v>1481.4814814814815</v>
      </c>
      <c r="L365" s="98">
        <f t="shared" ref="L365" si="1070">SUM(I365:K365)</f>
        <v>4444.4444444444443</v>
      </c>
    </row>
    <row r="366" spans="1:12" s="99" customFormat="1">
      <c r="A366" s="94" t="s">
        <v>941</v>
      </c>
      <c r="B366" s="95" t="s">
        <v>379</v>
      </c>
      <c r="C366" s="96" t="s">
        <v>14</v>
      </c>
      <c r="D366" s="136">
        <f t="shared" ref="D366" si="1071">200000/E366</f>
        <v>2422.7740763173833</v>
      </c>
      <c r="E366" s="97">
        <v>82.55</v>
      </c>
      <c r="F366" s="96">
        <v>83.25</v>
      </c>
      <c r="G366" s="96">
        <v>84</v>
      </c>
      <c r="H366" s="96">
        <v>0</v>
      </c>
      <c r="I366" s="98">
        <f t="shared" ref="I366" si="1072">SUM(F366-E366)*D366</f>
        <v>1695.9418534221752</v>
      </c>
      <c r="J366" s="96">
        <f>SUM(G366-F366)*D366</f>
        <v>1817.0805572380375</v>
      </c>
      <c r="K366" s="96">
        <v>0</v>
      </c>
      <c r="L366" s="98">
        <f t="shared" ref="L366" si="1073">SUM(I366:K366)</f>
        <v>3513.0224106602127</v>
      </c>
    </row>
    <row r="367" spans="1:12" s="99" customFormat="1">
      <c r="A367" s="94" t="s">
        <v>941</v>
      </c>
      <c r="B367" s="95" t="s">
        <v>919</v>
      </c>
      <c r="C367" s="96" t="s">
        <v>14</v>
      </c>
      <c r="D367" s="136">
        <f t="shared" ref="D367" si="1074">200000/E367</f>
        <v>117.99410029498524</v>
      </c>
      <c r="E367" s="97">
        <v>1695</v>
      </c>
      <c r="F367" s="96">
        <v>1705</v>
      </c>
      <c r="G367" s="96">
        <v>0</v>
      </c>
      <c r="H367" s="96">
        <v>0</v>
      </c>
      <c r="I367" s="98">
        <f t="shared" ref="I367" si="1075">SUM(F367-E367)*D367</f>
        <v>1179.9410029498524</v>
      </c>
      <c r="J367" s="96">
        <v>0</v>
      </c>
      <c r="K367" s="96">
        <f t="shared" ref="K367" si="1076">SUM(H367-G367)*D367</f>
        <v>0</v>
      </c>
      <c r="L367" s="98">
        <f t="shared" ref="L367" si="1077">SUM(I367:K367)</f>
        <v>1179.9410029498524</v>
      </c>
    </row>
    <row r="368" spans="1:12" s="99" customFormat="1">
      <c r="A368" s="94" t="s">
        <v>940</v>
      </c>
      <c r="B368" s="95" t="s">
        <v>26</v>
      </c>
      <c r="C368" s="96" t="s">
        <v>14</v>
      </c>
      <c r="D368" s="136">
        <f t="shared" ref="D368" si="1078">200000/E368</f>
        <v>1020.4081632653061</v>
      </c>
      <c r="E368" s="97">
        <v>196</v>
      </c>
      <c r="F368" s="96">
        <v>198</v>
      </c>
      <c r="G368" s="96">
        <v>200</v>
      </c>
      <c r="H368" s="96">
        <v>202</v>
      </c>
      <c r="I368" s="98">
        <f t="shared" ref="I368" si="1079">SUM(F368-E368)*D368</f>
        <v>2040.8163265306123</v>
      </c>
      <c r="J368" s="96">
        <f t="shared" ref="J368" si="1080">SUM(G368-F368)*D368</f>
        <v>2040.8163265306123</v>
      </c>
      <c r="K368" s="96">
        <f t="shared" ref="K368" si="1081">SUM(H368-G368)*D368</f>
        <v>2040.8163265306123</v>
      </c>
      <c r="L368" s="98">
        <f t="shared" ref="L368" si="1082">SUM(I368:K368)</f>
        <v>6122.4489795918371</v>
      </c>
    </row>
    <row r="369" spans="1:12" s="99" customFormat="1">
      <c r="A369" s="94" t="s">
        <v>940</v>
      </c>
      <c r="B369" s="95" t="s">
        <v>63</v>
      </c>
      <c r="C369" s="96" t="s">
        <v>14</v>
      </c>
      <c r="D369" s="136">
        <f t="shared" ref="D369" si="1083">200000/E369</f>
        <v>126.58227848101266</v>
      </c>
      <c r="E369" s="97">
        <v>1580</v>
      </c>
      <c r="F369" s="96">
        <v>1590</v>
      </c>
      <c r="G369" s="96">
        <v>1600</v>
      </c>
      <c r="H369" s="96">
        <v>0</v>
      </c>
      <c r="I369" s="98">
        <f t="shared" ref="I369:I371" si="1084">SUM(F369-E369)*D369</f>
        <v>1265.8227848101267</v>
      </c>
      <c r="J369" s="96">
        <f t="shared" ref="J369" si="1085">SUM(G369-F369)*D369</f>
        <v>1265.8227848101267</v>
      </c>
      <c r="K369" s="96">
        <v>0</v>
      </c>
      <c r="L369" s="98">
        <f t="shared" ref="L369" si="1086">SUM(I369:K369)</f>
        <v>2531.6455696202534</v>
      </c>
    </row>
    <row r="370" spans="1:12" s="99" customFormat="1">
      <c r="A370" s="94" t="s">
        <v>940</v>
      </c>
      <c r="B370" s="95" t="s">
        <v>91</v>
      </c>
      <c r="C370" s="96" t="s">
        <v>14</v>
      </c>
      <c r="D370" s="136">
        <f t="shared" ref="D370" si="1087">200000/E370</f>
        <v>346.32034632034635</v>
      </c>
      <c r="E370" s="97">
        <v>577.5</v>
      </c>
      <c r="F370" s="96">
        <v>577.5</v>
      </c>
      <c r="G370" s="96">
        <v>0</v>
      </c>
      <c r="H370" s="96">
        <v>202</v>
      </c>
      <c r="I370" s="98">
        <f t="shared" ref="I370" si="1088">SUM(F370-E370)*D370</f>
        <v>0</v>
      </c>
      <c r="J370" s="96">
        <v>0</v>
      </c>
      <c r="K370" s="96">
        <v>0</v>
      </c>
      <c r="L370" s="98">
        <f t="shared" ref="L370" si="1089">SUM(I370:K370)</f>
        <v>0</v>
      </c>
    </row>
    <row r="371" spans="1:12" s="99" customFormat="1">
      <c r="A371" s="94" t="s">
        <v>940</v>
      </c>
      <c r="B371" s="95" t="s">
        <v>707</v>
      </c>
      <c r="C371" s="96" t="s">
        <v>14</v>
      </c>
      <c r="D371" s="136">
        <f t="shared" ref="D371" si="1090">200000/E371</f>
        <v>4145.0777202072541</v>
      </c>
      <c r="E371" s="97">
        <v>48.25</v>
      </c>
      <c r="F371" s="96">
        <v>47.6</v>
      </c>
      <c r="G371" s="96">
        <v>1600</v>
      </c>
      <c r="H371" s="96">
        <v>0</v>
      </c>
      <c r="I371" s="98">
        <f t="shared" si="1084"/>
        <v>-2694.3005181347094</v>
      </c>
      <c r="J371" s="96">
        <v>0</v>
      </c>
      <c r="K371" s="96">
        <v>0</v>
      </c>
      <c r="L371" s="98">
        <f t="shared" ref="L371" si="1091">SUM(I371:K371)</f>
        <v>-2694.3005181347094</v>
      </c>
    </row>
    <row r="372" spans="1:12" s="99" customFormat="1">
      <c r="A372" s="94" t="s">
        <v>942</v>
      </c>
      <c r="B372" s="95" t="s">
        <v>89</v>
      </c>
      <c r="C372" s="96" t="s">
        <v>18</v>
      </c>
      <c r="D372" s="136">
        <f t="shared" ref="D372" si="1092">200000/E372</f>
        <v>740.74074074074076</v>
      </c>
      <c r="E372" s="97">
        <v>270</v>
      </c>
      <c r="F372" s="96">
        <v>268</v>
      </c>
      <c r="G372" s="96">
        <v>266</v>
      </c>
      <c r="H372" s="96">
        <v>264.5</v>
      </c>
      <c r="I372" s="98">
        <f t="shared" ref="I372" si="1093">SUM(E372-F372)*D372</f>
        <v>1481.4814814814815</v>
      </c>
      <c r="J372" s="96">
        <f>SUM(F372-G372)*D372</f>
        <v>1481.4814814814815</v>
      </c>
      <c r="K372" s="96">
        <f t="shared" ref="K372" si="1094">SUM(G372-H372)*D372</f>
        <v>1111.1111111111111</v>
      </c>
      <c r="L372" s="98">
        <f t="shared" ref="L372" si="1095">SUM(I372:K372)</f>
        <v>4074.0740740740739</v>
      </c>
    </row>
    <row r="373" spans="1:12" s="99" customFormat="1">
      <c r="A373" s="94" t="s">
        <v>942</v>
      </c>
      <c r="B373" s="95" t="s">
        <v>77</v>
      </c>
      <c r="C373" s="96" t="s">
        <v>18</v>
      </c>
      <c r="D373" s="136">
        <f t="shared" ref="D373" si="1096">200000/E373</f>
        <v>337.83783783783781</v>
      </c>
      <c r="E373" s="97">
        <v>592</v>
      </c>
      <c r="F373" s="96">
        <v>588</v>
      </c>
      <c r="G373" s="96">
        <v>584</v>
      </c>
      <c r="H373" s="96">
        <v>0</v>
      </c>
      <c r="I373" s="98">
        <f t="shared" ref="I373:I375" si="1097">SUM(E373-F373)*D373</f>
        <v>1351.3513513513512</v>
      </c>
      <c r="J373" s="96">
        <f>SUM(F373-G373)*D373</f>
        <v>1351.3513513513512</v>
      </c>
      <c r="K373" s="96">
        <v>0</v>
      </c>
      <c r="L373" s="98">
        <f t="shared" ref="L373" si="1098">SUM(I373:K373)</f>
        <v>2702.7027027027025</v>
      </c>
    </row>
    <row r="374" spans="1:12" s="99" customFormat="1">
      <c r="A374" s="94" t="s">
        <v>942</v>
      </c>
      <c r="B374" s="95" t="s">
        <v>943</v>
      </c>
      <c r="C374" s="96" t="s">
        <v>14</v>
      </c>
      <c r="D374" s="136">
        <f t="shared" ref="D374" si="1099">200000/E374</f>
        <v>531.20849933598936</v>
      </c>
      <c r="E374" s="97">
        <v>376.5</v>
      </c>
      <c r="F374" s="96">
        <v>378</v>
      </c>
      <c r="G374" s="96">
        <v>0</v>
      </c>
      <c r="H374" s="96">
        <v>0</v>
      </c>
      <c r="I374" s="98">
        <f t="shared" ref="I374:I378" si="1100">SUM(F374-E374)*D374</f>
        <v>796.81274900398398</v>
      </c>
      <c r="J374" s="96">
        <v>0</v>
      </c>
      <c r="K374" s="96">
        <v>0</v>
      </c>
      <c r="L374" s="98">
        <f t="shared" ref="L374" si="1101">SUM(I374:K374)</f>
        <v>796.81274900398398</v>
      </c>
    </row>
    <row r="375" spans="1:12" s="99" customFormat="1">
      <c r="A375" s="94" t="s">
        <v>942</v>
      </c>
      <c r="B375" s="95" t="s">
        <v>26</v>
      </c>
      <c r="C375" s="96" t="s">
        <v>18</v>
      </c>
      <c r="D375" s="136">
        <f t="shared" ref="D375" si="1102">200000/E375</f>
        <v>1052.6315789473683</v>
      </c>
      <c r="E375" s="97">
        <v>190</v>
      </c>
      <c r="F375" s="96">
        <v>192.25</v>
      </c>
      <c r="G375" s="96">
        <v>0</v>
      </c>
      <c r="H375" s="96">
        <v>0</v>
      </c>
      <c r="I375" s="98">
        <f t="shared" si="1097"/>
        <v>-2368.4210526315787</v>
      </c>
      <c r="J375" s="96">
        <v>0</v>
      </c>
      <c r="K375" s="96">
        <v>0</v>
      </c>
      <c r="L375" s="98">
        <f t="shared" ref="L375" si="1103">SUM(I375:K375)</f>
        <v>-2368.4210526315787</v>
      </c>
    </row>
    <row r="376" spans="1:12" s="99" customFormat="1">
      <c r="A376" s="94" t="s">
        <v>942</v>
      </c>
      <c r="B376" s="95" t="s">
        <v>696</v>
      </c>
      <c r="C376" s="96" t="s">
        <v>18</v>
      </c>
      <c r="D376" s="136">
        <f t="shared" ref="D376" si="1104">200000/E376</f>
        <v>132.4503311258278</v>
      </c>
      <c r="E376" s="97">
        <v>1510</v>
      </c>
      <c r="F376" s="96">
        <v>1515</v>
      </c>
      <c r="G376" s="96">
        <v>0</v>
      </c>
      <c r="H376" s="96">
        <v>0</v>
      </c>
      <c r="I376" s="98">
        <f t="shared" ref="I376" si="1105">SUM(E376-F376)*D376</f>
        <v>-662.25165562913901</v>
      </c>
      <c r="J376" s="96">
        <v>0</v>
      </c>
      <c r="K376" s="96">
        <v>0</v>
      </c>
      <c r="L376" s="98">
        <f t="shared" ref="L376" si="1106">SUM(I376:K376)</f>
        <v>-662.25165562913901</v>
      </c>
    </row>
    <row r="377" spans="1:12" s="99" customFormat="1">
      <c r="A377" s="94" t="s">
        <v>938</v>
      </c>
      <c r="B377" s="95" t="s">
        <v>26</v>
      </c>
      <c r="C377" s="96" t="s">
        <v>18</v>
      </c>
      <c r="D377" s="136">
        <f t="shared" ref="D377" si="1107">200000/E377</f>
        <v>990.09900990099015</v>
      </c>
      <c r="E377" s="97">
        <v>202</v>
      </c>
      <c r="F377" s="96">
        <v>200</v>
      </c>
      <c r="G377" s="96">
        <v>198</v>
      </c>
      <c r="H377" s="96">
        <v>196</v>
      </c>
      <c r="I377" s="98">
        <f t="shared" ref="I377" si="1108">SUM(E377-F377)*D377</f>
        <v>1980.1980198019803</v>
      </c>
      <c r="J377" s="96">
        <f>SUM(F377-G377)*D377</f>
        <v>1980.1980198019803</v>
      </c>
      <c r="K377" s="96">
        <f t="shared" ref="K377" si="1109">SUM(G377-H377)*D377</f>
        <v>1980.1980198019803</v>
      </c>
      <c r="L377" s="98">
        <f t="shared" ref="L377" si="1110">SUM(I377:K377)</f>
        <v>5940.5940594059412</v>
      </c>
    </row>
    <row r="378" spans="1:12" s="99" customFormat="1">
      <c r="A378" s="94" t="s">
        <v>938</v>
      </c>
      <c r="B378" s="95" t="s">
        <v>679</v>
      </c>
      <c r="C378" s="96" t="s">
        <v>14</v>
      </c>
      <c r="D378" s="136">
        <f t="shared" ref="D378" si="1111">200000/E378</f>
        <v>1659.7510373443984</v>
      </c>
      <c r="E378" s="97">
        <v>120.5</v>
      </c>
      <c r="F378" s="96">
        <v>121.5</v>
      </c>
      <c r="G378" s="96">
        <v>122.5</v>
      </c>
      <c r="H378" s="96">
        <v>123.5</v>
      </c>
      <c r="I378" s="98">
        <f t="shared" si="1100"/>
        <v>1659.7510373443984</v>
      </c>
      <c r="J378" s="96">
        <f t="shared" ref="J378" si="1112">SUM(G378-F378)*D378</f>
        <v>1659.7510373443984</v>
      </c>
      <c r="K378" s="96">
        <f t="shared" ref="K378" si="1113">SUM(H378-G378)*D378</f>
        <v>1659.7510373443984</v>
      </c>
      <c r="L378" s="98">
        <f t="shared" ref="L378" si="1114">SUM(I378:K378)</f>
        <v>4979.2531120331951</v>
      </c>
    </row>
    <row r="379" spans="1:12" s="99" customFormat="1">
      <c r="A379" s="94" t="s">
        <v>938</v>
      </c>
      <c r="B379" s="95" t="s">
        <v>20</v>
      </c>
      <c r="C379" s="96" t="s">
        <v>14</v>
      </c>
      <c r="D379" s="136">
        <f t="shared" ref="D379" si="1115">200000/E379</f>
        <v>275.48209366391183</v>
      </c>
      <c r="E379" s="97">
        <v>726</v>
      </c>
      <c r="F379" s="96">
        <v>734</v>
      </c>
      <c r="G379" s="96">
        <v>740</v>
      </c>
      <c r="H379" s="96">
        <v>750</v>
      </c>
      <c r="I379" s="98">
        <f t="shared" ref="I379" si="1116">SUM(F379-E379)*D379</f>
        <v>2203.8567493112946</v>
      </c>
      <c r="J379" s="96">
        <f t="shared" ref="J379" si="1117">SUM(G379-F379)*D379</f>
        <v>1652.8925619834708</v>
      </c>
      <c r="K379" s="96">
        <f t="shared" ref="K379" si="1118">SUM(H379-G379)*D379</f>
        <v>2754.8209366391184</v>
      </c>
      <c r="L379" s="98">
        <f t="shared" ref="L379" si="1119">SUM(I379:K379)</f>
        <v>6611.5702479338834</v>
      </c>
    </row>
    <row r="380" spans="1:12" s="99" customFormat="1">
      <c r="A380" s="94" t="s">
        <v>938</v>
      </c>
      <c r="B380" s="95" t="s">
        <v>417</v>
      </c>
      <c r="C380" s="96" t="s">
        <v>14</v>
      </c>
      <c r="D380" s="136">
        <f t="shared" ref="D380" si="1120">200000/E380</f>
        <v>494.43757725587147</v>
      </c>
      <c r="E380" s="97">
        <v>404.5</v>
      </c>
      <c r="F380" s="96">
        <v>408</v>
      </c>
      <c r="G380" s="96">
        <v>0</v>
      </c>
      <c r="H380" s="96">
        <v>0</v>
      </c>
      <c r="I380" s="98">
        <f>SUM(F380-E380)*D380</f>
        <v>1730.5315203955502</v>
      </c>
      <c r="J380" s="96">
        <v>0</v>
      </c>
      <c r="K380" s="96">
        <f t="shared" ref="K380" si="1121">SUM(G380-H380)*D380</f>
        <v>0</v>
      </c>
      <c r="L380" s="98">
        <f t="shared" ref="L380" si="1122">SUM(I380:K380)</f>
        <v>1730.5315203955502</v>
      </c>
    </row>
    <row r="381" spans="1:12" s="99" customFormat="1">
      <c r="A381" s="94" t="s">
        <v>938</v>
      </c>
      <c r="B381" s="95" t="s">
        <v>939</v>
      </c>
      <c r="C381" s="96" t="s">
        <v>14</v>
      </c>
      <c r="D381" s="136">
        <f t="shared" ref="D381" si="1123">200000/E381</f>
        <v>112.67605633802818</v>
      </c>
      <c r="E381" s="97">
        <v>1775</v>
      </c>
      <c r="F381" s="96">
        <v>1782</v>
      </c>
      <c r="G381" s="96">
        <v>0</v>
      </c>
      <c r="H381" s="96">
        <v>0</v>
      </c>
      <c r="I381" s="98">
        <f>SUM(F381-E381)*D381</f>
        <v>788.73239436619724</v>
      </c>
      <c r="J381" s="96">
        <v>0</v>
      </c>
      <c r="K381" s="96">
        <f t="shared" ref="K381" si="1124">SUM(G381-H381)*D381</f>
        <v>0</v>
      </c>
      <c r="L381" s="98">
        <f t="shared" ref="L381" si="1125">SUM(I381:K381)</f>
        <v>788.73239436619724</v>
      </c>
    </row>
    <row r="382" spans="1:12" s="99" customFormat="1">
      <c r="A382" s="94" t="s">
        <v>937</v>
      </c>
      <c r="B382" s="95" t="s">
        <v>90</v>
      </c>
      <c r="C382" s="96" t="s">
        <v>14</v>
      </c>
      <c r="D382" s="136">
        <f t="shared" ref="D382" si="1126">200000/E382</f>
        <v>1149.4252873563219</v>
      </c>
      <c r="E382" s="97">
        <v>174</v>
      </c>
      <c r="F382" s="96">
        <v>175.25</v>
      </c>
      <c r="G382" s="96">
        <v>177</v>
      </c>
      <c r="H382" s="96">
        <v>179</v>
      </c>
      <c r="I382" s="98">
        <f t="shared" ref="I382" si="1127">SUM(F382-E382)*D382</f>
        <v>1436.7816091954023</v>
      </c>
      <c r="J382" s="96">
        <f t="shared" ref="J382" si="1128">SUM(G382-F382)*D382</f>
        <v>2011.4942528735633</v>
      </c>
      <c r="K382" s="96">
        <f t="shared" ref="K382" si="1129">SUM(H382-G382)*D382</f>
        <v>2298.8505747126437</v>
      </c>
      <c r="L382" s="98">
        <f t="shared" ref="L382" si="1130">SUM(I382:K382)</f>
        <v>5747.1264367816093</v>
      </c>
    </row>
    <row r="383" spans="1:12" s="99" customFormat="1">
      <c r="A383" s="94" t="s">
        <v>937</v>
      </c>
      <c r="B383" s="95" t="s">
        <v>673</v>
      </c>
      <c r="C383" s="96" t="s">
        <v>18</v>
      </c>
      <c r="D383" s="136">
        <f t="shared" ref="D383" si="1131">200000/E383</f>
        <v>398.40637450199205</v>
      </c>
      <c r="E383" s="97">
        <v>502</v>
      </c>
      <c r="F383" s="96">
        <v>498</v>
      </c>
      <c r="G383" s="96">
        <v>494</v>
      </c>
      <c r="H383" s="96">
        <v>0</v>
      </c>
      <c r="I383" s="98">
        <f t="shared" ref="I383" si="1132">SUM(E383-F383)*D383</f>
        <v>1593.6254980079682</v>
      </c>
      <c r="J383" s="96">
        <f>SUM(F383-G383)*D383</f>
        <v>1593.6254980079682</v>
      </c>
      <c r="K383" s="96">
        <v>0</v>
      </c>
      <c r="L383" s="98">
        <f t="shared" ref="L383" si="1133">SUM(I383:K383)</f>
        <v>3187.2509960159364</v>
      </c>
    </row>
    <row r="384" spans="1:12" s="99" customFormat="1">
      <c r="A384" s="94" t="s">
        <v>937</v>
      </c>
      <c r="B384" s="95" t="s">
        <v>26</v>
      </c>
      <c r="C384" s="96" t="s">
        <v>18</v>
      </c>
      <c r="D384" s="136">
        <f t="shared" ref="D384" si="1134">200000/E384</f>
        <v>975.60975609756099</v>
      </c>
      <c r="E384" s="97">
        <v>205</v>
      </c>
      <c r="F384" s="96">
        <v>203</v>
      </c>
      <c r="G384" s="96">
        <v>0</v>
      </c>
      <c r="H384" s="96">
        <v>0</v>
      </c>
      <c r="I384" s="98">
        <f t="shared" ref="I384" si="1135">SUM(E384-F384)*D384</f>
        <v>1951.219512195122</v>
      </c>
      <c r="J384" s="96">
        <v>0</v>
      </c>
      <c r="K384" s="96">
        <v>0</v>
      </c>
      <c r="L384" s="98">
        <f t="shared" ref="L384" si="1136">SUM(I384:K384)</f>
        <v>1951.219512195122</v>
      </c>
    </row>
    <row r="385" spans="1:12" s="99" customFormat="1">
      <c r="A385" s="94" t="s">
        <v>937</v>
      </c>
      <c r="B385" s="95" t="s">
        <v>26</v>
      </c>
      <c r="C385" s="96" t="s">
        <v>14</v>
      </c>
      <c r="D385" s="136">
        <f t="shared" ref="D385" si="1137">200000/E385</f>
        <v>896.86098654708519</v>
      </c>
      <c r="E385" s="97">
        <v>223</v>
      </c>
      <c r="F385" s="96">
        <v>220</v>
      </c>
      <c r="G385" s="96">
        <v>0</v>
      </c>
      <c r="H385" s="96">
        <v>0</v>
      </c>
      <c r="I385" s="98">
        <f t="shared" ref="I385:I386" si="1138">SUM(F385-E385)*D385</f>
        <v>-2690.5829596412555</v>
      </c>
      <c r="J385" s="96">
        <v>0</v>
      </c>
      <c r="K385" s="96">
        <v>0</v>
      </c>
      <c r="L385" s="98">
        <f t="shared" ref="L385" si="1139">SUM(I385:K385)</f>
        <v>-2690.5829596412555</v>
      </c>
    </row>
    <row r="386" spans="1:12" s="99" customFormat="1">
      <c r="A386" s="94" t="s">
        <v>935</v>
      </c>
      <c r="B386" s="95" t="s">
        <v>936</v>
      </c>
      <c r="C386" s="96" t="s">
        <v>14</v>
      </c>
      <c r="D386" s="136">
        <f t="shared" ref="D386" si="1140">200000/E386</f>
        <v>67.226890756302524</v>
      </c>
      <c r="E386" s="97">
        <v>2975</v>
      </c>
      <c r="F386" s="96">
        <v>3000</v>
      </c>
      <c r="G386" s="96">
        <v>3025</v>
      </c>
      <c r="H386" s="96">
        <v>3050</v>
      </c>
      <c r="I386" s="98">
        <f t="shared" si="1138"/>
        <v>1680.6722689075632</v>
      </c>
      <c r="J386" s="96">
        <f t="shared" ref="J386:J392" si="1141">SUM(G386-F386)*D386</f>
        <v>1680.6722689075632</v>
      </c>
      <c r="K386" s="96">
        <f t="shared" ref="K386" si="1142">SUM(H386-G386)*D386</f>
        <v>1680.6722689075632</v>
      </c>
      <c r="L386" s="98">
        <f t="shared" ref="L386" si="1143">SUM(I386:K386)</f>
        <v>5042.0168067226896</v>
      </c>
    </row>
    <row r="387" spans="1:12" s="99" customFormat="1">
      <c r="A387" s="94" t="s">
        <v>935</v>
      </c>
      <c r="B387" s="95" t="s">
        <v>72</v>
      </c>
      <c r="C387" s="96" t="s">
        <v>14</v>
      </c>
      <c r="D387" s="136">
        <f t="shared" ref="D387" si="1144">200000/E387</f>
        <v>1041.6666666666667</v>
      </c>
      <c r="E387" s="97">
        <v>192</v>
      </c>
      <c r="F387" s="96">
        <v>193.5</v>
      </c>
      <c r="G387" s="96">
        <v>195</v>
      </c>
      <c r="H387" s="96">
        <v>195.8</v>
      </c>
      <c r="I387" s="98">
        <f t="shared" ref="I387" si="1145">SUM(F387-E387)*D387</f>
        <v>1562.5</v>
      </c>
      <c r="J387" s="96">
        <f t="shared" si="1141"/>
        <v>1562.5</v>
      </c>
      <c r="K387" s="96">
        <f t="shared" ref="K387" si="1146">SUM(H387-G387)*D387</f>
        <v>833.33333333334519</v>
      </c>
      <c r="L387" s="98">
        <f t="shared" ref="L387" si="1147">SUM(I387:K387)</f>
        <v>3958.3333333333453</v>
      </c>
    </row>
    <row r="388" spans="1:12" s="99" customFormat="1">
      <c r="A388" s="94" t="s">
        <v>935</v>
      </c>
      <c r="B388" s="95" t="s">
        <v>88</v>
      </c>
      <c r="C388" s="96" t="s">
        <v>14</v>
      </c>
      <c r="D388" s="136">
        <f t="shared" ref="D388" si="1148">200000/E388</f>
        <v>113.31444759206799</v>
      </c>
      <c r="E388" s="97">
        <v>1765</v>
      </c>
      <c r="F388" s="96">
        <v>1775</v>
      </c>
      <c r="G388" s="96">
        <v>1785</v>
      </c>
      <c r="H388" s="96">
        <v>1795</v>
      </c>
      <c r="I388" s="98">
        <f t="shared" ref="I388" si="1149">SUM(F388-E388)*D388</f>
        <v>1133.14447592068</v>
      </c>
      <c r="J388" s="96">
        <f t="shared" si="1141"/>
        <v>1133.14447592068</v>
      </c>
      <c r="K388" s="96">
        <f t="shared" ref="K388" si="1150">SUM(H388-G388)*D388</f>
        <v>1133.14447592068</v>
      </c>
      <c r="L388" s="98">
        <f t="shared" ref="L388" si="1151">SUM(I388:K388)</f>
        <v>3399.4334277620401</v>
      </c>
    </row>
    <row r="389" spans="1:12" s="99" customFormat="1">
      <c r="A389" s="94" t="s">
        <v>935</v>
      </c>
      <c r="B389" s="95" t="s">
        <v>92</v>
      </c>
      <c r="C389" s="96" t="s">
        <v>14</v>
      </c>
      <c r="D389" s="136">
        <f t="shared" ref="D389" si="1152">200000/E389</f>
        <v>727.27272727272725</v>
      </c>
      <c r="E389" s="97">
        <v>275</v>
      </c>
      <c r="F389" s="96">
        <v>277</v>
      </c>
      <c r="G389" s="96">
        <v>279</v>
      </c>
      <c r="H389" s="96">
        <v>0</v>
      </c>
      <c r="I389" s="98">
        <f t="shared" ref="I389" si="1153">SUM(F389-E389)*D389</f>
        <v>1454.5454545454545</v>
      </c>
      <c r="J389" s="96">
        <f t="shared" si="1141"/>
        <v>1454.5454545454545</v>
      </c>
      <c r="K389" s="96">
        <v>0</v>
      </c>
      <c r="L389" s="98">
        <f t="shared" ref="L389" si="1154">SUM(I389:K389)</f>
        <v>2909.090909090909</v>
      </c>
    </row>
    <row r="390" spans="1:12" s="99" customFormat="1">
      <c r="A390" s="94" t="s">
        <v>934</v>
      </c>
      <c r="B390" s="95" t="s">
        <v>26</v>
      </c>
      <c r="C390" s="96" t="s">
        <v>14</v>
      </c>
      <c r="D390" s="136">
        <f t="shared" ref="D390" si="1155">200000/E390</f>
        <v>934.57943925233644</v>
      </c>
      <c r="E390" s="97">
        <v>214</v>
      </c>
      <c r="F390" s="96">
        <v>215.5</v>
      </c>
      <c r="G390" s="96">
        <v>218</v>
      </c>
      <c r="H390" s="96">
        <v>221</v>
      </c>
      <c r="I390" s="98">
        <f t="shared" ref="I390" si="1156">SUM(F390-E390)*D390</f>
        <v>1401.8691588785045</v>
      </c>
      <c r="J390" s="96">
        <f t="shared" si="1141"/>
        <v>2336.4485981308412</v>
      </c>
      <c r="K390" s="96">
        <f t="shared" ref="K390" si="1157">SUM(H390-G390)*D390</f>
        <v>2803.7383177570091</v>
      </c>
      <c r="L390" s="98">
        <f t="shared" ref="L390" si="1158">SUM(I390:K390)</f>
        <v>6542.0560747663549</v>
      </c>
    </row>
    <row r="391" spans="1:12" s="99" customFormat="1">
      <c r="A391" s="94" t="s">
        <v>934</v>
      </c>
      <c r="B391" s="95" t="s">
        <v>88</v>
      </c>
      <c r="C391" s="96" t="s">
        <v>14</v>
      </c>
      <c r="D391" s="136">
        <f t="shared" ref="D391" si="1159">200000/E391</f>
        <v>117.096018735363</v>
      </c>
      <c r="E391" s="97">
        <v>1708</v>
      </c>
      <c r="F391" s="96">
        <v>1718</v>
      </c>
      <c r="G391" s="96">
        <v>1728</v>
      </c>
      <c r="H391" s="96">
        <v>1738</v>
      </c>
      <c r="I391" s="98">
        <f t="shared" ref="I391" si="1160">SUM(F391-E391)*D391</f>
        <v>1170.9601873536301</v>
      </c>
      <c r="J391" s="96">
        <f t="shared" si="1141"/>
        <v>1170.9601873536301</v>
      </c>
      <c r="K391" s="96">
        <f t="shared" ref="K391" si="1161">SUM(H391-G391)*D391</f>
        <v>1170.9601873536301</v>
      </c>
      <c r="L391" s="98">
        <f t="shared" ref="L391" si="1162">SUM(I391:K391)</f>
        <v>3512.88056206089</v>
      </c>
    </row>
    <row r="392" spans="1:12" s="99" customFormat="1">
      <c r="A392" s="94" t="s">
        <v>934</v>
      </c>
      <c r="B392" s="95" t="s">
        <v>28</v>
      </c>
      <c r="C392" s="96" t="s">
        <v>14</v>
      </c>
      <c r="D392" s="136">
        <f t="shared" ref="D392" si="1163">200000/E392</f>
        <v>406.5040650406504</v>
      </c>
      <c r="E392" s="97">
        <v>492</v>
      </c>
      <c r="F392" s="96">
        <v>496</v>
      </c>
      <c r="G392" s="96">
        <v>500</v>
      </c>
      <c r="H392" s="96">
        <v>0</v>
      </c>
      <c r="I392" s="98">
        <f t="shared" ref="I392" si="1164">SUM(F392-E392)*D392</f>
        <v>1626.0162601626016</v>
      </c>
      <c r="J392" s="96">
        <f t="shared" si="1141"/>
        <v>1626.0162601626016</v>
      </c>
      <c r="K392" s="96">
        <v>0</v>
      </c>
      <c r="L392" s="98">
        <f t="shared" ref="L392" si="1165">SUM(I392:K392)</f>
        <v>3252.0325203252032</v>
      </c>
    </row>
    <row r="393" spans="1:12" s="99" customFormat="1">
      <c r="A393" s="94" t="s">
        <v>934</v>
      </c>
      <c r="B393" s="95" t="s">
        <v>101</v>
      </c>
      <c r="C393" s="96" t="s">
        <v>14</v>
      </c>
      <c r="D393" s="136">
        <f t="shared" ref="D393" si="1166">200000/E393</f>
        <v>102.82776349614396</v>
      </c>
      <c r="E393" s="97">
        <v>1945</v>
      </c>
      <c r="F393" s="96">
        <v>1960</v>
      </c>
      <c r="G393" s="96">
        <v>0</v>
      </c>
      <c r="H393" s="96">
        <v>0</v>
      </c>
      <c r="I393" s="98">
        <f t="shared" ref="I393" si="1167">SUM(F393-E393)*D393</f>
        <v>1542.4164524421594</v>
      </c>
      <c r="J393" s="96">
        <v>0</v>
      </c>
      <c r="K393" s="96">
        <v>0</v>
      </c>
      <c r="L393" s="98">
        <f t="shared" ref="L393" si="1168">SUM(I393:K393)</f>
        <v>1542.4164524421594</v>
      </c>
    </row>
    <row r="394" spans="1:12" s="99" customFormat="1">
      <c r="A394" s="94" t="s">
        <v>933</v>
      </c>
      <c r="B394" s="95" t="s">
        <v>90</v>
      </c>
      <c r="C394" s="96" t="s">
        <v>14</v>
      </c>
      <c r="D394" s="136">
        <f t="shared" ref="D394" si="1169">200000/E394</f>
        <v>1226.9938650306749</v>
      </c>
      <c r="E394" s="97">
        <v>163</v>
      </c>
      <c r="F394" s="96">
        <v>164.25</v>
      </c>
      <c r="G394" s="96">
        <v>166</v>
      </c>
      <c r="H394" s="96">
        <v>168</v>
      </c>
      <c r="I394" s="98">
        <f t="shared" ref="I394" si="1170">SUM(F394-E394)*D394</f>
        <v>1533.7423312883436</v>
      </c>
      <c r="J394" s="96">
        <f>SUM(G394-F394)*D394</f>
        <v>2147.2392638036808</v>
      </c>
      <c r="K394" s="96">
        <f t="shared" ref="K394" si="1171">SUM(H394-G394)*D394</f>
        <v>2453.9877300613498</v>
      </c>
      <c r="L394" s="98">
        <f t="shared" ref="L394" si="1172">SUM(I394:K394)</f>
        <v>6134.9693251533745</v>
      </c>
    </row>
    <row r="395" spans="1:12" s="99" customFormat="1">
      <c r="A395" s="94" t="s">
        <v>933</v>
      </c>
      <c r="B395" s="95" t="s">
        <v>670</v>
      </c>
      <c r="C395" s="96" t="s">
        <v>14</v>
      </c>
      <c r="D395" s="136">
        <f t="shared" ref="D395" si="1173">200000/E395</f>
        <v>1923.0769230769231</v>
      </c>
      <c r="E395" s="97">
        <v>104</v>
      </c>
      <c r="F395" s="96">
        <v>105</v>
      </c>
      <c r="G395" s="96">
        <v>0</v>
      </c>
      <c r="H395" s="96">
        <v>0</v>
      </c>
      <c r="I395" s="98">
        <f t="shared" ref="I395" si="1174">SUM(F395-E395)*D395</f>
        <v>1923.0769230769231</v>
      </c>
      <c r="J395" s="96">
        <v>0</v>
      </c>
      <c r="K395" s="96">
        <v>0</v>
      </c>
      <c r="L395" s="98">
        <f t="shared" ref="L395" si="1175">SUM(I395:K395)</f>
        <v>1923.0769230769231</v>
      </c>
    </row>
    <row r="396" spans="1:12" s="99" customFormat="1">
      <c r="A396" s="94" t="s">
        <v>933</v>
      </c>
      <c r="B396" s="95" t="s">
        <v>83</v>
      </c>
      <c r="C396" s="96" t="s">
        <v>14</v>
      </c>
      <c r="D396" s="136">
        <f t="shared" ref="D396" si="1176">200000/E396</f>
        <v>4761.9047619047615</v>
      </c>
      <c r="E396" s="97">
        <v>42</v>
      </c>
      <c r="F396" s="96">
        <v>42</v>
      </c>
      <c r="G396" s="96">
        <v>0</v>
      </c>
      <c r="H396" s="96">
        <v>0</v>
      </c>
      <c r="I396" s="98">
        <f t="shared" ref="I396" si="1177">SUM(F396-E396)*D396</f>
        <v>0</v>
      </c>
      <c r="J396" s="96">
        <v>0</v>
      </c>
      <c r="K396" s="96">
        <v>0</v>
      </c>
      <c r="L396" s="98">
        <f t="shared" ref="L396" si="1178">SUM(I396:K396)</f>
        <v>0</v>
      </c>
    </row>
    <row r="397" spans="1:12" s="99" customFormat="1">
      <c r="A397" s="94" t="s">
        <v>933</v>
      </c>
      <c r="B397" s="95" t="s">
        <v>673</v>
      </c>
      <c r="C397" s="96" t="s">
        <v>14</v>
      </c>
      <c r="D397" s="136">
        <f t="shared" ref="D397" si="1179">200000/E397</f>
        <v>386.84719535783364</v>
      </c>
      <c r="E397" s="97">
        <v>517</v>
      </c>
      <c r="F397" s="96">
        <v>517</v>
      </c>
      <c r="G397" s="96">
        <v>0</v>
      </c>
      <c r="H397" s="96">
        <v>0</v>
      </c>
      <c r="I397" s="98">
        <f t="shared" ref="I397" si="1180">SUM(F397-E397)*D397</f>
        <v>0</v>
      </c>
      <c r="J397" s="96">
        <v>0</v>
      </c>
      <c r="K397" s="96">
        <v>0</v>
      </c>
      <c r="L397" s="98">
        <f t="shared" ref="L397" si="1181">SUM(I397:K397)</f>
        <v>0</v>
      </c>
    </row>
    <row r="398" spans="1:12" s="99" customFormat="1">
      <c r="A398" s="94" t="s">
        <v>933</v>
      </c>
      <c r="B398" s="95" t="s">
        <v>23</v>
      </c>
      <c r="C398" s="96" t="s">
        <v>14</v>
      </c>
      <c r="D398" s="136">
        <f t="shared" ref="D398" si="1182">200000/E398</f>
        <v>854.70085470085473</v>
      </c>
      <c r="E398" s="97">
        <v>234</v>
      </c>
      <c r="F398" s="96">
        <v>231</v>
      </c>
      <c r="G398" s="96">
        <v>0</v>
      </c>
      <c r="H398" s="96">
        <v>0</v>
      </c>
      <c r="I398" s="98">
        <f t="shared" ref="I398" si="1183">SUM(F398-E398)*D398</f>
        <v>-2564.1025641025644</v>
      </c>
      <c r="J398" s="96">
        <v>0</v>
      </c>
      <c r="K398" s="96">
        <v>0</v>
      </c>
      <c r="L398" s="98">
        <f t="shared" ref="L398" si="1184">SUM(I398:K398)</f>
        <v>-2564.1025641025644</v>
      </c>
    </row>
    <row r="399" spans="1:12" s="99" customFormat="1">
      <c r="A399" s="94" t="s">
        <v>932</v>
      </c>
      <c r="B399" s="95" t="s">
        <v>83</v>
      </c>
      <c r="C399" s="96" t="s">
        <v>14</v>
      </c>
      <c r="D399" s="136">
        <f t="shared" ref="D399" si="1185">200000/E399</f>
        <v>4819.2771084337346</v>
      </c>
      <c r="E399" s="97">
        <v>41.5</v>
      </c>
      <c r="F399" s="96">
        <v>42</v>
      </c>
      <c r="G399" s="96">
        <v>0</v>
      </c>
      <c r="H399" s="96">
        <v>177</v>
      </c>
      <c r="I399" s="98">
        <f t="shared" ref="I399:I401" si="1186">SUM(F399-E399)*D399</f>
        <v>2409.6385542168673</v>
      </c>
      <c r="J399" s="96">
        <v>0</v>
      </c>
      <c r="K399" s="96">
        <v>0</v>
      </c>
      <c r="L399" s="98">
        <f t="shared" ref="L399" si="1187">SUM(I399:K399)</f>
        <v>2409.6385542168673</v>
      </c>
    </row>
    <row r="400" spans="1:12" s="99" customFormat="1">
      <c r="A400" s="94" t="s">
        <v>932</v>
      </c>
      <c r="B400" s="95" t="s">
        <v>26</v>
      </c>
      <c r="C400" s="96" t="s">
        <v>18</v>
      </c>
      <c r="D400" s="136">
        <f t="shared" ref="D400" si="1188">200000/E400</f>
        <v>1098.901098901099</v>
      </c>
      <c r="E400" s="97">
        <v>182</v>
      </c>
      <c r="F400" s="96">
        <v>180.5</v>
      </c>
      <c r="G400" s="96">
        <v>178</v>
      </c>
      <c r="H400" s="96">
        <v>177</v>
      </c>
      <c r="I400" s="98">
        <f t="shared" ref="I400" si="1189">SUM(E400-F400)*D400</f>
        <v>1648.3516483516485</v>
      </c>
      <c r="J400" s="96">
        <f>SUM(F400-G400)*D400</f>
        <v>2747.2527472527472</v>
      </c>
      <c r="K400" s="96">
        <f t="shared" ref="K400" si="1190">SUM(G400-H400)*D400</f>
        <v>1098.901098901099</v>
      </c>
      <c r="L400" s="98">
        <f t="shared" ref="L400" si="1191">SUM(I400:K400)</f>
        <v>5494.5054945054944</v>
      </c>
    </row>
    <row r="401" spans="1:12" s="99" customFormat="1">
      <c r="A401" s="94" t="s">
        <v>932</v>
      </c>
      <c r="B401" s="95" t="s">
        <v>693</v>
      </c>
      <c r="C401" s="96" t="s">
        <v>14</v>
      </c>
      <c r="D401" s="136">
        <f t="shared" ref="D401" si="1192">200000/E401</f>
        <v>510.8556832694764</v>
      </c>
      <c r="E401" s="97">
        <v>391.5</v>
      </c>
      <c r="F401" s="96">
        <v>394</v>
      </c>
      <c r="G401" s="96">
        <v>398</v>
      </c>
      <c r="H401" s="96">
        <v>402</v>
      </c>
      <c r="I401" s="98">
        <f t="shared" si="1186"/>
        <v>1277.139208173691</v>
      </c>
      <c r="J401" s="96">
        <f>SUM(G401-F401)*D401</f>
        <v>2043.4227330779056</v>
      </c>
      <c r="K401" s="96">
        <f t="shared" ref="K401" si="1193">SUM(H401-G401)*D401</f>
        <v>2043.4227330779056</v>
      </c>
      <c r="L401" s="98">
        <f t="shared" ref="L401" si="1194">SUM(I401:K401)</f>
        <v>5363.984674329502</v>
      </c>
    </row>
    <row r="402" spans="1:12" s="99" customFormat="1">
      <c r="A402" s="94" t="s">
        <v>932</v>
      </c>
      <c r="B402" s="95" t="s">
        <v>835</v>
      </c>
      <c r="C402" s="96" t="s">
        <v>14</v>
      </c>
      <c r="D402" s="136">
        <f t="shared" ref="D402" si="1195">200000/E402</f>
        <v>1111.1111111111111</v>
      </c>
      <c r="E402" s="97">
        <v>180</v>
      </c>
      <c r="F402" s="96">
        <v>180</v>
      </c>
      <c r="G402" s="96">
        <v>0</v>
      </c>
      <c r="H402" s="96">
        <v>0</v>
      </c>
      <c r="I402" s="98">
        <f t="shared" ref="I402" si="1196">SUM(F402-E402)*D402</f>
        <v>0</v>
      </c>
      <c r="J402" s="96">
        <v>0</v>
      </c>
      <c r="K402" s="96">
        <f t="shared" ref="K402" si="1197">SUM(H402-G402)*D402</f>
        <v>0</v>
      </c>
      <c r="L402" s="98">
        <f t="shared" ref="L402" si="1198">SUM(I402:K402)</f>
        <v>0</v>
      </c>
    </row>
    <row r="403" spans="1:12" s="99" customFormat="1">
      <c r="A403" s="94" t="s">
        <v>930</v>
      </c>
      <c r="B403" s="95" t="s">
        <v>101</v>
      </c>
      <c r="C403" s="96" t="s">
        <v>14</v>
      </c>
      <c r="D403" s="136">
        <f t="shared" ref="D403" si="1199">200000/E403</f>
        <v>106.95187165775401</v>
      </c>
      <c r="E403" s="97">
        <v>1870</v>
      </c>
      <c r="F403" s="96">
        <v>1858</v>
      </c>
      <c r="G403" s="96">
        <v>0</v>
      </c>
      <c r="H403" s="96">
        <v>0</v>
      </c>
      <c r="I403" s="98">
        <f t="shared" ref="I403" si="1200">SUM(F403-E403)*D403</f>
        <v>-1283.4224598930482</v>
      </c>
      <c r="J403" s="96">
        <v>0</v>
      </c>
      <c r="K403" s="96">
        <v>0</v>
      </c>
      <c r="L403" s="98">
        <f t="shared" ref="L403" si="1201">SUM(I403:K403)</f>
        <v>-1283.4224598930482</v>
      </c>
    </row>
    <row r="404" spans="1:12" s="99" customFormat="1">
      <c r="A404" s="94" t="s">
        <v>930</v>
      </c>
      <c r="B404" s="95" t="s">
        <v>931</v>
      </c>
      <c r="C404" s="96" t="s">
        <v>14</v>
      </c>
      <c r="D404" s="136">
        <f t="shared" ref="D404" si="1202">200000/E404</f>
        <v>498.75311720698255</v>
      </c>
      <c r="E404" s="97">
        <v>401</v>
      </c>
      <c r="F404" s="96">
        <v>404</v>
      </c>
      <c r="G404" s="96">
        <v>408</v>
      </c>
      <c r="H404" s="96">
        <v>0</v>
      </c>
      <c r="I404" s="98">
        <f t="shared" ref="I404" si="1203">SUM(F404-E404)*D404</f>
        <v>1496.2593516209477</v>
      </c>
      <c r="J404" s="96">
        <f>SUM(G404-F404)*D404</f>
        <v>1995.0124688279302</v>
      </c>
      <c r="K404" s="96">
        <v>0</v>
      </c>
      <c r="L404" s="98">
        <f t="shared" ref="L404" si="1204">SUM(I404:K404)</f>
        <v>3491.2718204488779</v>
      </c>
    </row>
    <row r="405" spans="1:12" s="99" customFormat="1">
      <c r="A405" s="94" t="s">
        <v>929</v>
      </c>
      <c r="B405" s="95" t="s">
        <v>29</v>
      </c>
      <c r="C405" s="96" t="s">
        <v>14</v>
      </c>
      <c r="D405" s="136">
        <f t="shared" ref="D405" si="1205">200000/E405</f>
        <v>175.43859649122808</v>
      </c>
      <c r="E405" s="97">
        <v>1140</v>
      </c>
      <c r="F405" s="96">
        <v>1150</v>
      </c>
      <c r="G405" s="96">
        <v>1160</v>
      </c>
      <c r="H405" s="96">
        <v>1170</v>
      </c>
      <c r="I405" s="98">
        <f t="shared" ref="I405" si="1206">SUM(F405-E405)*D405</f>
        <v>1754.3859649122808</v>
      </c>
      <c r="J405" s="96">
        <f>SUM(G405-F405)*D405</f>
        <v>1754.3859649122808</v>
      </c>
      <c r="K405" s="96">
        <f t="shared" ref="K405" si="1207">SUM(H405-G405)*D405</f>
        <v>1754.3859649122808</v>
      </c>
      <c r="L405" s="98">
        <f t="shared" ref="L405" si="1208">SUM(I405:K405)</f>
        <v>5263.1578947368425</v>
      </c>
    </row>
    <row r="406" spans="1:12" s="99" customFormat="1">
      <c r="A406" s="94" t="s">
        <v>929</v>
      </c>
      <c r="B406" s="95" t="s">
        <v>693</v>
      </c>
      <c r="C406" s="96" t="s">
        <v>14</v>
      </c>
      <c r="D406" s="136">
        <f t="shared" ref="D406" si="1209">200000/E406</f>
        <v>544.21768707482988</v>
      </c>
      <c r="E406" s="97">
        <v>367.5</v>
      </c>
      <c r="F406" s="96">
        <v>370.5</v>
      </c>
      <c r="G406" s="96">
        <v>374</v>
      </c>
      <c r="H406" s="96">
        <v>0</v>
      </c>
      <c r="I406" s="98">
        <f t="shared" ref="I406" si="1210">SUM(F406-E406)*D406</f>
        <v>1632.6530612244896</v>
      </c>
      <c r="J406" s="96">
        <f>SUM(G406-F406)*D406</f>
        <v>1904.7619047619046</v>
      </c>
      <c r="K406" s="96">
        <v>0</v>
      </c>
      <c r="L406" s="98">
        <f t="shared" ref="L406" si="1211">SUM(I406:K406)</f>
        <v>3537.4149659863942</v>
      </c>
    </row>
    <row r="407" spans="1:12" s="99" customFormat="1">
      <c r="A407" s="94" t="s">
        <v>929</v>
      </c>
      <c r="B407" s="95" t="s">
        <v>511</v>
      </c>
      <c r="C407" s="96" t="s">
        <v>14</v>
      </c>
      <c r="D407" s="136">
        <f t="shared" ref="D407" si="1212">200000/E407</f>
        <v>276.24309392265195</v>
      </c>
      <c r="E407" s="97">
        <v>724</v>
      </c>
      <c r="F407" s="96">
        <v>724</v>
      </c>
      <c r="G407" s="96">
        <v>0</v>
      </c>
      <c r="H407" s="96">
        <v>0</v>
      </c>
      <c r="I407" s="98">
        <f t="shared" ref="I407" si="1213">SUM(F407-E407)*D407</f>
        <v>0</v>
      </c>
      <c r="J407" s="96">
        <v>0</v>
      </c>
      <c r="K407" s="96">
        <v>0</v>
      </c>
      <c r="L407" s="98">
        <f t="shared" ref="L407" si="1214">SUM(I407:K407)</f>
        <v>0</v>
      </c>
    </row>
    <row r="408" spans="1:12" s="99" customFormat="1">
      <c r="A408" s="94" t="s">
        <v>927</v>
      </c>
      <c r="B408" s="95" t="s">
        <v>928</v>
      </c>
      <c r="C408" s="96" t="s">
        <v>14</v>
      </c>
      <c r="D408" s="136">
        <f t="shared" ref="D408" si="1215">200000/E408</f>
        <v>272.10884353741494</v>
      </c>
      <c r="E408" s="97">
        <v>735</v>
      </c>
      <c r="F408" s="96">
        <v>742</v>
      </c>
      <c r="G408" s="96">
        <v>0</v>
      </c>
      <c r="H408" s="96">
        <v>0</v>
      </c>
      <c r="I408" s="98">
        <f t="shared" ref="I408" si="1216">SUM(F408-E408)*D408</f>
        <v>1904.7619047619046</v>
      </c>
      <c r="J408" s="96">
        <v>0</v>
      </c>
      <c r="K408" s="96">
        <v>0</v>
      </c>
      <c r="L408" s="98">
        <f t="shared" ref="L408" si="1217">SUM(I408:K408)</f>
        <v>1904.7619047619046</v>
      </c>
    </row>
    <row r="409" spans="1:12" s="99" customFormat="1">
      <c r="A409" s="94" t="s">
        <v>927</v>
      </c>
      <c r="B409" s="95" t="s">
        <v>29</v>
      </c>
      <c r="C409" s="96" t="s">
        <v>14</v>
      </c>
      <c r="D409" s="136">
        <f t="shared" ref="D409" si="1218">200000/E409</f>
        <v>178.57142857142858</v>
      </c>
      <c r="E409" s="97">
        <v>1120</v>
      </c>
      <c r="F409" s="96">
        <v>1130</v>
      </c>
      <c r="G409" s="96">
        <v>1137</v>
      </c>
      <c r="H409" s="96">
        <v>0</v>
      </c>
      <c r="I409" s="98">
        <f t="shared" ref="I409" si="1219">SUM(F409-E409)*D409</f>
        <v>1785.7142857142858</v>
      </c>
      <c r="J409" s="96">
        <f>SUM(G409-F409)*D409</f>
        <v>1250</v>
      </c>
      <c r="K409" s="96">
        <v>0</v>
      </c>
      <c r="L409" s="98">
        <f t="shared" ref="L409" si="1220">SUM(I409:K409)</f>
        <v>3035.7142857142858</v>
      </c>
    </row>
    <row r="410" spans="1:12" s="99" customFormat="1">
      <c r="A410" s="94" t="s">
        <v>925</v>
      </c>
      <c r="B410" s="95" t="s">
        <v>926</v>
      </c>
      <c r="C410" s="96" t="s">
        <v>14</v>
      </c>
      <c r="D410" s="136">
        <f t="shared" ref="D410" si="1221">200000/E410</f>
        <v>666.66666666666663</v>
      </c>
      <c r="E410" s="97">
        <v>300</v>
      </c>
      <c r="F410" s="96">
        <v>302.5</v>
      </c>
      <c r="G410" s="96">
        <v>0</v>
      </c>
      <c r="H410" s="96">
        <v>0</v>
      </c>
      <c r="I410" s="98">
        <f t="shared" ref="I410" si="1222">SUM(F410-E410)*D410</f>
        <v>1666.6666666666665</v>
      </c>
      <c r="J410" s="96">
        <v>0</v>
      </c>
      <c r="K410" s="96">
        <v>0</v>
      </c>
      <c r="L410" s="98">
        <f t="shared" ref="L410" si="1223">SUM(I410:K410)</f>
        <v>1666.6666666666665</v>
      </c>
    </row>
    <row r="411" spans="1:12" s="99" customFormat="1">
      <c r="A411" s="94" t="s">
        <v>925</v>
      </c>
      <c r="B411" s="95" t="s">
        <v>161</v>
      </c>
      <c r="C411" s="96" t="s">
        <v>14</v>
      </c>
      <c r="D411" s="136">
        <f t="shared" ref="D411" si="1224">200000/E411</f>
        <v>1384.083044982699</v>
      </c>
      <c r="E411" s="97">
        <v>144.5</v>
      </c>
      <c r="F411" s="96">
        <v>145.5</v>
      </c>
      <c r="G411" s="96">
        <v>146.5</v>
      </c>
      <c r="H411" s="96">
        <v>0</v>
      </c>
      <c r="I411" s="98">
        <f t="shared" ref="I411" si="1225">SUM(F411-E411)*D411</f>
        <v>1384.083044982699</v>
      </c>
      <c r="J411" s="96">
        <f>SUM(G411-F411)*D411</f>
        <v>1384.083044982699</v>
      </c>
      <c r="K411" s="96">
        <v>0</v>
      </c>
      <c r="L411" s="98">
        <f t="shared" ref="L411" si="1226">SUM(I411:K411)</f>
        <v>2768.166089965398</v>
      </c>
    </row>
    <row r="412" spans="1:12" s="99" customFormat="1">
      <c r="A412" s="94" t="s">
        <v>923</v>
      </c>
      <c r="B412" s="95" t="s">
        <v>873</v>
      </c>
      <c r="C412" s="96" t="s">
        <v>14</v>
      </c>
      <c r="D412" s="136">
        <f t="shared" ref="D412" si="1227">200000/E412</f>
        <v>117.64705882352941</v>
      </c>
      <c r="E412" s="97">
        <v>1700</v>
      </c>
      <c r="F412" s="96">
        <v>1710</v>
      </c>
      <c r="G412" s="96">
        <v>1720</v>
      </c>
      <c r="H412" s="96">
        <v>1730</v>
      </c>
      <c r="I412" s="98">
        <f t="shared" ref="I412" si="1228">SUM(F412-E412)*D412</f>
        <v>1176.4705882352941</v>
      </c>
      <c r="J412" s="96">
        <f>SUM(G412-F412)*D412</f>
        <v>1176.4705882352941</v>
      </c>
      <c r="K412" s="96">
        <f t="shared" ref="K412" si="1229">SUM(H412-G412)*D412</f>
        <v>1176.4705882352941</v>
      </c>
      <c r="L412" s="98">
        <f t="shared" ref="L412" si="1230">SUM(I412:K412)</f>
        <v>3529.4117647058824</v>
      </c>
    </row>
    <row r="413" spans="1:12" s="99" customFormat="1">
      <c r="A413" s="94" t="s">
        <v>923</v>
      </c>
      <c r="B413" s="95" t="s">
        <v>72</v>
      </c>
      <c r="C413" s="96" t="s">
        <v>14</v>
      </c>
      <c r="D413" s="136">
        <f t="shared" ref="D413" si="1231">200000/E413</f>
        <v>1204.8192771084337</v>
      </c>
      <c r="E413" s="97">
        <v>166</v>
      </c>
      <c r="F413" s="96">
        <v>167</v>
      </c>
      <c r="G413" s="96">
        <v>168</v>
      </c>
      <c r="H413" s="96">
        <v>169</v>
      </c>
      <c r="I413" s="98">
        <f t="shared" ref="I413" si="1232">SUM(F413-E413)*D413</f>
        <v>1204.8192771084337</v>
      </c>
      <c r="J413" s="96">
        <f>SUM(G413-F413)*D413</f>
        <v>1204.8192771084337</v>
      </c>
      <c r="K413" s="96">
        <f t="shared" ref="K413" si="1233">SUM(H413-G413)*D413</f>
        <v>1204.8192771084337</v>
      </c>
      <c r="L413" s="98">
        <f t="shared" ref="L413" si="1234">SUM(I413:K413)</f>
        <v>3614.457831325301</v>
      </c>
    </row>
    <row r="414" spans="1:12" s="99" customFormat="1">
      <c r="A414" s="94" t="s">
        <v>923</v>
      </c>
      <c r="B414" s="95" t="s">
        <v>160</v>
      </c>
      <c r="C414" s="96" t="s">
        <v>18</v>
      </c>
      <c r="D414" s="136">
        <f t="shared" ref="D414" si="1235">200000/E414</f>
        <v>760.45627376425853</v>
      </c>
      <c r="E414" s="97">
        <v>263</v>
      </c>
      <c r="F414" s="96">
        <v>261</v>
      </c>
      <c r="G414" s="96">
        <v>258</v>
      </c>
      <c r="H414" s="96">
        <v>255</v>
      </c>
      <c r="I414" s="98">
        <f t="shared" ref="I414:I420" si="1236">SUM(E414-F414)*D414</f>
        <v>1520.9125475285171</v>
      </c>
      <c r="J414" s="96">
        <f>SUM(F414-G414)*D414</f>
        <v>2281.3688212927755</v>
      </c>
      <c r="K414" s="96">
        <f t="shared" ref="K414" si="1237">SUM(G414-H414)*D414</f>
        <v>2281.3688212927755</v>
      </c>
      <c r="L414" s="98">
        <f t="shared" ref="L414" si="1238">SUM(I414:K414)</f>
        <v>6083.6501901140682</v>
      </c>
    </row>
    <row r="415" spans="1:12" s="99" customFormat="1">
      <c r="A415" s="94" t="s">
        <v>923</v>
      </c>
      <c r="B415" s="95" t="s">
        <v>164</v>
      </c>
      <c r="C415" s="96" t="s">
        <v>18</v>
      </c>
      <c r="D415" s="136">
        <f t="shared" ref="D415" si="1239">200000/E415</f>
        <v>228.31050228310502</v>
      </c>
      <c r="E415" s="97">
        <v>876</v>
      </c>
      <c r="F415" s="96">
        <v>866</v>
      </c>
      <c r="G415" s="96">
        <v>858</v>
      </c>
      <c r="H415" s="96">
        <v>0</v>
      </c>
      <c r="I415" s="98">
        <f t="shared" si="1236"/>
        <v>2283.1050228310501</v>
      </c>
      <c r="J415" s="96">
        <f>SUM(F415-G415)*D415</f>
        <v>1826.4840182648402</v>
      </c>
      <c r="K415" s="96">
        <v>0</v>
      </c>
      <c r="L415" s="98">
        <f t="shared" ref="L415" si="1240">SUM(I415:K415)</f>
        <v>4109.58904109589</v>
      </c>
    </row>
    <row r="416" spans="1:12" s="99" customFormat="1">
      <c r="A416" s="94" t="s">
        <v>923</v>
      </c>
      <c r="B416" s="95" t="s">
        <v>924</v>
      </c>
      <c r="C416" s="96" t="s">
        <v>14</v>
      </c>
      <c r="D416" s="136">
        <f t="shared" ref="D416" si="1241">200000/E416</f>
        <v>128.2051282051282</v>
      </c>
      <c r="E416" s="97">
        <v>1560</v>
      </c>
      <c r="F416" s="96">
        <v>1560</v>
      </c>
      <c r="G416" s="96">
        <v>0</v>
      </c>
      <c r="H416" s="96">
        <v>0</v>
      </c>
      <c r="I416" s="98">
        <f t="shared" si="1236"/>
        <v>0</v>
      </c>
      <c r="J416" s="96">
        <v>0</v>
      </c>
      <c r="K416" s="96">
        <v>0</v>
      </c>
      <c r="L416" s="98">
        <f t="shared" ref="L416" si="1242">SUM(I416:K416)</f>
        <v>0</v>
      </c>
    </row>
    <row r="417" spans="1:12" s="99" customFormat="1">
      <c r="A417" s="94" t="s">
        <v>923</v>
      </c>
      <c r="B417" s="95" t="s">
        <v>71</v>
      </c>
      <c r="C417" s="96" t="s">
        <v>14</v>
      </c>
      <c r="D417" s="136">
        <f t="shared" ref="D417" si="1243">200000/E417</f>
        <v>140.54813773717498</v>
      </c>
      <c r="E417" s="97">
        <v>1423</v>
      </c>
      <c r="F417" s="96">
        <v>1435</v>
      </c>
      <c r="G417" s="96">
        <v>0</v>
      </c>
      <c r="H417" s="96">
        <v>0</v>
      </c>
      <c r="I417" s="98">
        <f t="shared" si="1236"/>
        <v>-1686.5776528460997</v>
      </c>
      <c r="J417" s="96">
        <v>0</v>
      </c>
      <c r="K417" s="96">
        <v>0</v>
      </c>
      <c r="L417" s="98">
        <f t="shared" ref="L417" si="1244">SUM(I417:K417)</f>
        <v>-1686.5776528460997</v>
      </c>
    </row>
    <row r="418" spans="1:12" s="99" customFormat="1">
      <c r="A418" s="94" t="s">
        <v>921</v>
      </c>
      <c r="B418" s="95" t="s">
        <v>26</v>
      </c>
      <c r="C418" s="96" t="s">
        <v>18</v>
      </c>
      <c r="D418" s="136">
        <f t="shared" ref="D418" si="1245">200000/E418</f>
        <v>877.19298245614038</v>
      </c>
      <c r="E418" s="97">
        <v>228</v>
      </c>
      <c r="F418" s="96">
        <v>226</v>
      </c>
      <c r="G418" s="96">
        <v>224</v>
      </c>
      <c r="H418" s="96">
        <v>222</v>
      </c>
      <c r="I418" s="98">
        <f t="shared" si="1236"/>
        <v>1754.3859649122808</v>
      </c>
      <c r="J418" s="96">
        <f>SUM(F418-G418)*D418</f>
        <v>1754.3859649122808</v>
      </c>
      <c r="K418" s="96">
        <f t="shared" ref="K418" si="1246">SUM(G418-H418)*D418</f>
        <v>1754.3859649122808</v>
      </c>
      <c r="L418" s="98">
        <f t="shared" ref="L418" si="1247">SUM(I418:K418)</f>
        <v>5263.1578947368425</v>
      </c>
    </row>
    <row r="419" spans="1:12" s="99" customFormat="1">
      <c r="A419" s="94" t="s">
        <v>921</v>
      </c>
      <c r="B419" s="95" t="s">
        <v>379</v>
      </c>
      <c r="C419" s="96" t="s">
        <v>18</v>
      </c>
      <c r="D419" s="136">
        <f t="shared" ref="D419" si="1248">200000/E419</f>
        <v>2919.7080291970801</v>
      </c>
      <c r="E419" s="97">
        <v>68.5</v>
      </c>
      <c r="F419" s="96">
        <v>67.8</v>
      </c>
      <c r="G419" s="96">
        <v>67</v>
      </c>
      <c r="H419" s="96">
        <v>66</v>
      </c>
      <c r="I419" s="98">
        <f t="shared" si="1236"/>
        <v>2043.7956204379643</v>
      </c>
      <c r="J419" s="96">
        <f>SUM(F419-G419)*D419</f>
        <v>2335.7664233576556</v>
      </c>
      <c r="K419" s="96">
        <f t="shared" ref="K419" si="1249">SUM(G419-H419)*D419</f>
        <v>2919.7080291970801</v>
      </c>
      <c r="L419" s="98">
        <f t="shared" ref="L419" si="1250">SUM(I419:K419)</f>
        <v>7299.2700729927001</v>
      </c>
    </row>
    <row r="420" spans="1:12" s="99" customFormat="1">
      <c r="A420" s="94" t="s">
        <v>921</v>
      </c>
      <c r="B420" s="95" t="s">
        <v>922</v>
      </c>
      <c r="C420" s="96" t="s">
        <v>14</v>
      </c>
      <c r="D420" s="136">
        <f t="shared" ref="D420:D423" si="1251">200000/E420</f>
        <v>904.97737556561083</v>
      </c>
      <c r="E420" s="97">
        <v>221</v>
      </c>
      <c r="F420" s="96">
        <v>221</v>
      </c>
      <c r="G420" s="96">
        <v>0</v>
      </c>
      <c r="H420" s="96">
        <v>0</v>
      </c>
      <c r="I420" s="98">
        <f t="shared" si="1236"/>
        <v>0</v>
      </c>
      <c r="J420" s="96">
        <v>0</v>
      </c>
      <c r="K420" s="96">
        <f t="shared" ref="K420" si="1252">SUM(G420-H420)*D420</f>
        <v>0</v>
      </c>
      <c r="L420" s="98">
        <f t="shared" ref="L420" si="1253">SUM(I420:K420)</f>
        <v>0</v>
      </c>
    </row>
    <row r="421" spans="1:12" s="99" customFormat="1">
      <c r="A421" s="94" t="s">
        <v>921</v>
      </c>
      <c r="B421" s="95" t="s">
        <v>83</v>
      </c>
      <c r="C421" s="96" t="s">
        <v>14</v>
      </c>
      <c r="D421" s="136">
        <f t="shared" si="1251"/>
        <v>4347.826086956522</v>
      </c>
      <c r="E421" s="97">
        <v>46</v>
      </c>
      <c r="F421" s="96">
        <v>45.4</v>
      </c>
      <c r="G421" s="96">
        <v>0</v>
      </c>
      <c r="H421" s="96">
        <v>0</v>
      </c>
      <c r="I421" s="98">
        <f t="shared" ref="I421:I423" si="1254">SUM(F421-E421)*D421</f>
        <v>-2608.6956521739194</v>
      </c>
      <c r="J421" s="96">
        <v>0</v>
      </c>
      <c r="K421" s="96">
        <f t="shared" ref="K421" si="1255">SUM(G421-H421)*D421</f>
        <v>0</v>
      </c>
      <c r="L421" s="98">
        <f t="shared" ref="L421" si="1256">SUM(I421:K421)</f>
        <v>-2608.6956521739194</v>
      </c>
    </row>
    <row r="422" spans="1:12" s="99" customFormat="1">
      <c r="A422" s="94" t="s">
        <v>921</v>
      </c>
      <c r="B422" s="95" t="s">
        <v>696</v>
      </c>
      <c r="C422" s="96" t="s">
        <v>14</v>
      </c>
      <c r="D422" s="136">
        <f t="shared" ref="D422" si="1257">200000/E422</f>
        <v>140.25245441795232</v>
      </c>
      <c r="E422" s="97">
        <v>1426</v>
      </c>
      <c r="F422" s="96">
        <v>1410</v>
      </c>
      <c r="G422" s="96">
        <v>0</v>
      </c>
      <c r="H422" s="96">
        <v>0</v>
      </c>
      <c r="I422" s="98">
        <f t="shared" ref="I422" si="1258">SUM(F422-E422)*D422</f>
        <v>-2244.0392706872371</v>
      </c>
      <c r="J422" s="96">
        <v>0</v>
      </c>
      <c r="K422" s="96">
        <f t="shared" ref="K422" si="1259">SUM(G422-H422)*D422</f>
        <v>0</v>
      </c>
      <c r="L422" s="98">
        <f t="shared" ref="L422" si="1260">SUM(I422:K422)</f>
        <v>-2244.0392706872371</v>
      </c>
    </row>
    <row r="423" spans="1:12" s="99" customFormat="1">
      <c r="A423" s="94" t="s">
        <v>920</v>
      </c>
      <c r="B423" s="95" t="s">
        <v>767</v>
      </c>
      <c r="C423" s="96" t="s">
        <v>14</v>
      </c>
      <c r="D423" s="136">
        <f t="shared" si="1251"/>
        <v>92.592592592592595</v>
      </c>
      <c r="E423" s="97">
        <v>2160</v>
      </c>
      <c r="F423" s="96">
        <v>2180</v>
      </c>
      <c r="G423" s="96">
        <v>2200</v>
      </c>
      <c r="H423" s="96">
        <v>2220</v>
      </c>
      <c r="I423" s="98">
        <f t="shared" si="1254"/>
        <v>1851.851851851852</v>
      </c>
      <c r="J423" s="96">
        <f>SUM(G423-F423)*D423</f>
        <v>1851.851851851852</v>
      </c>
      <c r="K423" s="96">
        <f t="shared" ref="K423" si="1261">SUM(H423-G423)*D423</f>
        <v>1851.851851851852</v>
      </c>
      <c r="L423" s="98">
        <f t="shared" ref="L423" si="1262">SUM(I423:K423)</f>
        <v>5555.5555555555557</v>
      </c>
    </row>
    <row r="424" spans="1:12" s="99" customFormat="1">
      <c r="A424" s="94" t="s">
        <v>920</v>
      </c>
      <c r="B424" s="95" t="s">
        <v>24</v>
      </c>
      <c r="C424" s="96" t="s">
        <v>14</v>
      </c>
      <c r="D424" s="136">
        <f t="shared" ref="D424" si="1263">200000/E424</f>
        <v>205.12820512820514</v>
      </c>
      <c r="E424" s="97">
        <v>975</v>
      </c>
      <c r="F424" s="96">
        <v>983</v>
      </c>
      <c r="G424" s="96">
        <v>0</v>
      </c>
      <c r="H424" s="96">
        <v>0</v>
      </c>
      <c r="I424" s="98">
        <f t="shared" ref="I424" si="1264">SUM(F424-E424)*D424</f>
        <v>1641.0256410256411</v>
      </c>
      <c r="J424" s="96">
        <v>0</v>
      </c>
      <c r="K424" s="96">
        <f t="shared" ref="K424" si="1265">SUM(H424-G424)*D424</f>
        <v>0</v>
      </c>
      <c r="L424" s="98">
        <f t="shared" ref="L424" si="1266">SUM(I424:K424)</f>
        <v>1641.0256410256411</v>
      </c>
    </row>
    <row r="425" spans="1:12" s="99" customFormat="1">
      <c r="A425" s="94" t="s">
        <v>918</v>
      </c>
      <c r="B425" s="95" t="s">
        <v>919</v>
      </c>
      <c r="C425" s="96" t="s">
        <v>18</v>
      </c>
      <c r="D425" s="136">
        <f t="shared" ref="D425" si="1267">200000/E425</f>
        <v>125</v>
      </c>
      <c r="E425" s="97">
        <v>1600</v>
      </c>
      <c r="F425" s="96">
        <v>1590</v>
      </c>
      <c r="G425" s="96">
        <v>1580</v>
      </c>
      <c r="H425" s="96">
        <v>1570</v>
      </c>
      <c r="I425" s="98">
        <f>SUM(E425-F425)*D425</f>
        <v>1250</v>
      </c>
      <c r="J425" s="96">
        <f>SUM(F425-G425)*D425</f>
        <v>1250</v>
      </c>
      <c r="K425" s="96">
        <f t="shared" ref="K425" si="1268">SUM(G425-H425)*D425</f>
        <v>1250</v>
      </c>
      <c r="L425" s="98">
        <f t="shared" ref="L425" si="1269">SUM(I425:K425)</f>
        <v>3750</v>
      </c>
    </row>
    <row r="426" spans="1:12" s="99" customFormat="1">
      <c r="A426" s="94" t="s">
        <v>918</v>
      </c>
      <c r="B426" s="95" t="s">
        <v>83</v>
      </c>
      <c r="C426" s="96" t="s">
        <v>14</v>
      </c>
      <c r="D426" s="136">
        <f t="shared" ref="D426" si="1270">200000/E426</f>
        <v>5000</v>
      </c>
      <c r="E426" s="97">
        <v>40</v>
      </c>
      <c r="F426" s="96">
        <v>40.5</v>
      </c>
      <c r="G426" s="96">
        <v>41</v>
      </c>
      <c r="H426" s="96">
        <v>41.5</v>
      </c>
      <c r="I426" s="98">
        <f t="shared" ref="I426" si="1271">SUM(F426-E426)*D426</f>
        <v>2500</v>
      </c>
      <c r="J426" s="96">
        <f>SUM(G426-F426)*D426</f>
        <v>2500</v>
      </c>
      <c r="K426" s="96">
        <f t="shared" ref="K426" si="1272">SUM(H426-G426)*D426</f>
        <v>2500</v>
      </c>
      <c r="L426" s="98">
        <f t="shared" ref="L426" si="1273">SUM(I426:K426)</f>
        <v>7500</v>
      </c>
    </row>
    <row r="427" spans="1:12" s="99" customFormat="1">
      <c r="A427" s="94" t="s">
        <v>914</v>
      </c>
      <c r="B427" s="95" t="s">
        <v>672</v>
      </c>
      <c r="C427" s="96" t="s">
        <v>18</v>
      </c>
      <c r="D427" s="136">
        <f t="shared" ref="D427" si="1274">200000/E427</f>
        <v>1600</v>
      </c>
      <c r="E427" s="97">
        <v>125</v>
      </c>
      <c r="F427" s="96">
        <v>124</v>
      </c>
      <c r="G427" s="96">
        <v>123</v>
      </c>
      <c r="H427" s="96">
        <v>122</v>
      </c>
      <c r="I427" s="98">
        <f>SUM(E427-F427)*D427</f>
        <v>1600</v>
      </c>
      <c r="J427" s="96">
        <f>SUM(F427-G427)*D427</f>
        <v>1600</v>
      </c>
      <c r="K427" s="96">
        <f t="shared" ref="K427" si="1275">SUM(G427-H427)*D427</f>
        <v>1600</v>
      </c>
      <c r="L427" s="98">
        <f t="shared" ref="L427" si="1276">SUM(I427:K427)</f>
        <v>4800</v>
      </c>
    </row>
    <row r="428" spans="1:12" s="99" customFormat="1">
      <c r="A428" s="94" t="s">
        <v>914</v>
      </c>
      <c r="B428" s="95" t="s">
        <v>695</v>
      </c>
      <c r="C428" s="96" t="s">
        <v>18</v>
      </c>
      <c r="D428" s="136">
        <f t="shared" ref="D428" si="1277">200000/E428</f>
        <v>1324.5033112582782</v>
      </c>
      <c r="E428" s="97">
        <v>151</v>
      </c>
      <c r="F428" s="96">
        <v>150</v>
      </c>
      <c r="G428" s="96">
        <v>149</v>
      </c>
      <c r="H428" s="96">
        <v>148</v>
      </c>
      <c r="I428" s="98">
        <f>SUM(E428-F428)*D428</f>
        <v>1324.5033112582782</v>
      </c>
      <c r="J428" s="96">
        <f>SUM(F428-G428)*D428</f>
        <v>1324.5033112582782</v>
      </c>
      <c r="K428" s="96">
        <f t="shared" ref="K428" si="1278">SUM(G428-H428)*D428</f>
        <v>1324.5033112582782</v>
      </c>
      <c r="L428" s="98">
        <f t="shared" ref="L428" si="1279">SUM(I428:K428)</f>
        <v>3973.5099337748347</v>
      </c>
    </row>
    <row r="429" spans="1:12" s="99" customFormat="1">
      <c r="A429" s="94" t="s">
        <v>914</v>
      </c>
      <c r="B429" s="95" t="s">
        <v>915</v>
      </c>
      <c r="C429" s="96" t="s">
        <v>18</v>
      </c>
      <c r="D429" s="136">
        <f t="shared" ref="D429" si="1280">200000/E429</f>
        <v>3252.0325203252032</v>
      </c>
      <c r="E429" s="97">
        <v>61.5</v>
      </c>
      <c r="F429" s="96">
        <v>61</v>
      </c>
      <c r="G429" s="96">
        <v>60.5</v>
      </c>
      <c r="H429" s="96">
        <v>60</v>
      </c>
      <c r="I429" s="98">
        <f>SUM(E429-F429)*D429</f>
        <v>1626.0162601626016</v>
      </c>
      <c r="J429" s="96">
        <f>SUM(F429-G429)*D429</f>
        <v>1626.0162601626016</v>
      </c>
      <c r="K429" s="96">
        <f t="shared" ref="K429" si="1281">SUM(G429-H429)*D429</f>
        <v>1626.0162601626016</v>
      </c>
      <c r="L429" s="98">
        <f t="shared" ref="L429" si="1282">SUM(I429:K429)</f>
        <v>4878.0487804878048</v>
      </c>
    </row>
    <row r="430" spans="1:12" s="99" customFormat="1">
      <c r="A430" s="94" t="s">
        <v>914</v>
      </c>
      <c r="B430" s="95" t="s">
        <v>26</v>
      </c>
      <c r="C430" s="96" t="s">
        <v>18</v>
      </c>
      <c r="D430" s="136">
        <f t="shared" ref="D430" si="1283">200000/E430</f>
        <v>833.33333333333337</v>
      </c>
      <c r="E430" s="97">
        <v>240</v>
      </c>
      <c r="F430" s="96">
        <v>238</v>
      </c>
      <c r="G430" s="96">
        <v>236</v>
      </c>
      <c r="H430" s="96">
        <v>232</v>
      </c>
      <c r="I430" s="98">
        <f>SUM(E430-F430)*D430</f>
        <v>1666.6666666666667</v>
      </c>
      <c r="J430" s="96">
        <f>SUM(F430-G430)*D430</f>
        <v>1666.6666666666667</v>
      </c>
      <c r="K430" s="96">
        <f t="shared" ref="K430" si="1284">SUM(G430-H430)*D430</f>
        <v>3333.3333333333335</v>
      </c>
      <c r="L430" s="98">
        <f t="shared" ref="L430" si="1285">SUM(I430:K430)</f>
        <v>6666.666666666667</v>
      </c>
    </row>
    <row r="431" spans="1:12" s="99" customFormat="1">
      <c r="A431" s="94" t="s">
        <v>914</v>
      </c>
      <c r="B431" s="95" t="s">
        <v>72</v>
      </c>
      <c r="C431" s="96" t="s">
        <v>18</v>
      </c>
      <c r="D431" s="136">
        <f t="shared" ref="D431" si="1286">200000/E431</f>
        <v>1190.4761904761904</v>
      </c>
      <c r="E431" s="97">
        <v>168</v>
      </c>
      <c r="F431" s="96">
        <v>167</v>
      </c>
      <c r="G431" s="96">
        <v>166</v>
      </c>
      <c r="H431" s="96">
        <v>165</v>
      </c>
      <c r="I431" s="98">
        <f>SUM(E431-F431)*D431</f>
        <v>1190.4761904761904</v>
      </c>
      <c r="J431" s="96">
        <f>SUM(F431-G431)*D431</f>
        <v>1190.4761904761904</v>
      </c>
      <c r="K431" s="96">
        <f t="shared" ref="K431" si="1287">SUM(G431-H431)*D431</f>
        <v>1190.4761904761904</v>
      </c>
      <c r="L431" s="98">
        <f t="shared" ref="L431" si="1288">SUM(I431:K431)</f>
        <v>3571.4285714285711</v>
      </c>
    </row>
    <row r="432" spans="1:12" s="99" customFormat="1">
      <c r="A432" s="94"/>
      <c r="B432" s="95"/>
      <c r="C432" s="96"/>
      <c r="D432" s="136"/>
      <c r="E432" s="97"/>
      <c r="F432" s="96"/>
      <c r="G432" s="96"/>
      <c r="H432" s="96"/>
      <c r="I432" s="98"/>
      <c r="J432" s="96"/>
      <c r="K432" s="96"/>
      <c r="L432" s="98"/>
    </row>
    <row r="433" spans="1:12" s="99" customFormat="1" ht="14.25">
      <c r="A433" s="123"/>
      <c r="B433" s="124"/>
      <c r="C433" s="124"/>
      <c r="D433" s="124"/>
      <c r="E433" s="124"/>
      <c r="F433" s="124"/>
      <c r="G433" s="125"/>
      <c r="H433" s="124"/>
      <c r="I433" s="126">
        <f>SUM(I361:I431)</f>
        <v>63294.32115503832</v>
      </c>
      <c r="J433" s="127"/>
      <c r="K433" s="126" t="s">
        <v>677</v>
      </c>
      <c r="L433" s="126">
        <f>SUM(L361:L431)</f>
        <v>188465.31110542748</v>
      </c>
    </row>
    <row r="434" spans="1:12" s="99" customFormat="1" ht="14.25">
      <c r="A434" s="100" t="s">
        <v>917</v>
      </c>
      <c r="B434" s="95"/>
      <c r="C434" s="96"/>
      <c r="D434" s="97"/>
      <c r="E434" s="97"/>
      <c r="F434" s="96"/>
      <c r="G434" s="96"/>
      <c r="H434" s="96"/>
      <c r="I434" s="98"/>
      <c r="J434" s="96"/>
      <c r="K434" s="96"/>
      <c r="L434" s="98"/>
    </row>
    <row r="435" spans="1:12" s="99" customFormat="1" ht="14.25">
      <c r="A435" s="100" t="s">
        <v>759</v>
      </c>
      <c r="B435" s="125" t="s">
        <v>760</v>
      </c>
      <c r="C435" s="105" t="s">
        <v>761</v>
      </c>
      <c r="D435" s="128" t="s">
        <v>762</v>
      </c>
      <c r="E435" s="128" t="s">
        <v>763</v>
      </c>
      <c r="F435" s="105" t="s">
        <v>732</v>
      </c>
      <c r="G435" s="96"/>
      <c r="H435" s="96"/>
      <c r="I435" s="98"/>
      <c r="J435" s="96"/>
      <c r="K435" s="96"/>
      <c r="L435" s="98"/>
    </row>
    <row r="436" spans="1:12" s="99" customFormat="1" ht="14.25">
      <c r="A436" s="94" t="s">
        <v>916</v>
      </c>
      <c r="B436" s="95">
        <v>3</v>
      </c>
      <c r="C436" s="96">
        <f>SUM(A436-B436)</f>
        <v>58</v>
      </c>
      <c r="D436" s="97">
        <v>12</v>
      </c>
      <c r="E436" s="96">
        <f>SUM(C436-D436)</f>
        <v>46</v>
      </c>
      <c r="F436" s="96">
        <f>E436*100/C436</f>
        <v>79.310344827586206</v>
      </c>
      <c r="G436" s="96"/>
      <c r="H436" s="96"/>
      <c r="I436" s="98"/>
      <c r="J436" s="96"/>
      <c r="K436" s="96"/>
      <c r="L436" s="98"/>
    </row>
    <row r="437" spans="1:12" s="99" customFormat="1" ht="14.25">
      <c r="A437" s="101"/>
      <c r="B437" s="102"/>
      <c r="C437" s="102"/>
      <c r="D437" s="103"/>
      <c r="E437" s="103"/>
      <c r="F437" s="129">
        <v>43709</v>
      </c>
      <c r="G437" s="102"/>
      <c r="H437" s="102"/>
      <c r="I437" s="104"/>
      <c r="J437" s="104"/>
      <c r="K437" s="104"/>
      <c r="L437" s="104"/>
    </row>
    <row r="438" spans="1:12" s="99" customFormat="1">
      <c r="A438" s="94"/>
      <c r="B438" s="95"/>
      <c r="C438" s="96"/>
      <c r="D438" s="136"/>
      <c r="E438" s="97"/>
      <c r="F438" s="96"/>
      <c r="G438" s="96"/>
      <c r="H438" s="96"/>
      <c r="I438" s="98"/>
      <c r="J438" s="96"/>
      <c r="K438" s="96"/>
      <c r="L438" s="98"/>
    </row>
    <row r="439" spans="1:12" s="99" customFormat="1">
      <c r="A439" s="94" t="s">
        <v>913</v>
      </c>
      <c r="B439" s="95" t="s">
        <v>679</v>
      </c>
      <c r="C439" s="96" t="s">
        <v>14</v>
      </c>
      <c r="D439" s="136">
        <f t="shared" ref="D439" si="1289">200000/E439</f>
        <v>1941.7475728155339</v>
      </c>
      <c r="E439" s="97">
        <v>103</v>
      </c>
      <c r="F439" s="96">
        <v>103.75</v>
      </c>
      <c r="G439" s="96">
        <v>0</v>
      </c>
      <c r="H439" s="96">
        <v>0</v>
      </c>
      <c r="I439" s="98">
        <f t="shared" ref="I439:I441" si="1290">SUM(F439-E439)*D439</f>
        <v>1456.3106796116504</v>
      </c>
      <c r="J439" s="96">
        <v>0</v>
      </c>
      <c r="K439" s="96">
        <f t="shared" ref="K439" si="1291">SUM(G439-H439)*D439</f>
        <v>0</v>
      </c>
      <c r="L439" s="98">
        <f t="shared" ref="L439" si="1292">SUM(I439:K439)</f>
        <v>1456.3106796116504</v>
      </c>
    </row>
    <row r="440" spans="1:12" s="99" customFormat="1">
      <c r="A440" s="94" t="s">
        <v>912</v>
      </c>
      <c r="B440" s="95" t="s">
        <v>160</v>
      </c>
      <c r="C440" s="96" t="s">
        <v>18</v>
      </c>
      <c r="D440" s="136">
        <f t="shared" ref="D440" si="1293">200000/E440</f>
        <v>606.06060606060601</v>
      </c>
      <c r="E440" s="97">
        <v>330</v>
      </c>
      <c r="F440" s="96">
        <v>327</v>
      </c>
      <c r="G440" s="96">
        <v>324</v>
      </c>
      <c r="H440" s="96">
        <v>320</v>
      </c>
      <c r="I440" s="98">
        <f>SUM(E440-F440)*D440</f>
        <v>1818.181818181818</v>
      </c>
      <c r="J440" s="96">
        <f>SUM(F440-G440)*D440</f>
        <v>1818.181818181818</v>
      </c>
      <c r="K440" s="96">
        <f t="shared" ref="K440" si="1294">SUM(G440-H440)*D440</f>
        <v>2424.242424242424</v>
      </c>
      <c r="L440" s="98">
        <f t="shared" ref="L440" si="1295">SUM(I440:K440)</f>
        <v>6060.6060606060601</v>
      </c>
    </row>
    <row r="441" spans="1:12" s="99" customFormat="1">
      <c r="A441" s="94" t="s">
        <v>912</v>
      </c>
      <c r="B441" s="95" t="s">
        <v>834</v>
      </c>
      <c r="C441" s="96" t="s">
        <v>14</v>
      </c>
      <c r="D441" s="136">
        <f t="shared" ref="D441" si="1296">200000/E441</f>
        <v>242.27740763173833</v>
      </c>
      <c r="E441" s="97">
        <v>825.5</v>
      </c>
      <c r="F441" s="96">
        <v>832</v>
      </c>
      <c r="G441" s="96">
        <v>0</v>
      </c>
      <c r="H441" s="96">
        <v>0</v>
      </c>
      <c r="I441" s="98">
        <f t="shared" si="1290"/>
        <v>1574.803149606299</v>
      </c>
      <c r="J441" s="96">
        <v>0</v>
      </c>
      <c r="K441" s="96">
        <v>0</v>
      </c>
      <c r="L441" s="98">
        <f t="shared" ref="L441" si="1297">SUM(I441:K441)</f>
        <v>1574.803149606299</v>
      </c>
    </row>
    <row r="442" spans="1:12" s="99" customFormat="1">
      <c r="A442" s="94" t="s">
        <v>911</v>
      </c>
      <c r="B442" s="95" t="s">
        <v>49</v>
      </c>
      <c r="C442" s="96" t="s">
        <v>14</v>
      </c>
      <c r="D442" s="136">
        <f t="shared" ref="D442" si="1298">200000/E442</f>
        <v>50</v>
      </c>
      <c r="E442" s="97">
        <v>4000</v>
      </c>
      <c r="F442" s="96">
        <v>3978</v>
      </c>
      <c r="G442" s="96">
        <v>0</v>
      </c>
      <c r="H442" s="96">
        <v>0</v>
      </c>
      <c r="I442" s="98">
        <f t="shared" ref="I442" si="1299">SUM(F442-E442)*D442</f>
        <v>-1100</v>
      </c>
      <c r="J442" s="96">
        <v>0</v>
      </c>
      <c r="K442" s="96">
        <v>0</v>
      </c>
      <c r="L442" s="98">
        <f t="shared" ref="L442" si="1300">SUM(I442:K442)</f>
        <v>-1100</v>
      </c>
    </row>
    <row r="443" spans="1:12" s="99" customFormat="1">
      <c r="A443" s="94" t="s">
        <v>911</v>
      </c>
      <c r="B443" s="95" t="s">
        <v>25</v>
      </c>
      <c r="C443" s="96" t="s">
        <v>18</v>
      </c>
      <c r="D443" s="136">
        <f t="shared" ref="D443" si="1301">200000/E443</f>
        <v>1393.7282229965156</v>
      </c>
      <c r="E443" s="97">
        <v>143.5</v>
      </c>
      <c r="F443" s="96">
        <v>142.5</v>
      </c>
      <c r="G443" s="96">
        <v>141.5</v>
      </c>
      <c r="H443" s="96">
        <v>0</v>
      </c>
      <c r="I443" s="98">
        <f>SUM(E443-F443)*D443</f>
        <v>1393.7282229965156</v>
      </c>
      <c r="J443" s="96">
        <f>SUM(F443-G443)*D443</f>
        <v>1393.7282229965156</v>
      </c>
      <c r="K443" s="96">
        <v>0</v>
      </c>
      <c r="L443" s="98">
        <f t="shared" ref="L443" si="1302">SUM(I443:K443)</f>
        <v>2787.4564459930311</v>
      </c>
    </row>
    <row r="444" spans="1:12" s="99" customFormat="1">
      <c r="A444" s="94" t="s">
        <v>911</v>
      </c>
      <c r="B444" s="95" t="s">
        <v>68</v>
      </c>
      <c r="C444" s="96" t="s">
        <v>14</v>
      </c>
      <c r="D444" s="136">
        <f t="shared" ref="D444" si="1303">200000/E444</f>
        <v>23.829381627546766</v>
      </c>
      <c r="E444" s="97">
        <v>8393</v>
      </c>
      <c r="F444" s="96">
        <v>8420</v>
      </c>
      <c r="G444" s="96">
        <v>0</v>
      </c>
      <c r="H444" s="96">
        <v>0</v>
      </c>
      <c r="I444" s="98">
        <f t="shared" ref="I444:I447" si="1304">SUM(F444-E444)*D444</f>
        <v>643.3933039437627</v>
      </c>
      <c r="J444" s="96">
        <v>0</v>
      </c>
      <c r="K444" s="96">
        <v>0</v>
      </c>
      <c r="L444" s="98">
        <f t="shared" ref="L444" si="1305">SUM(I444:K444)</f>
        <v>643.3933039437627</v>
      </c>
    </row>
    <row r="445" spans="1:12" s="99" customFormat="1">
      <c r="A445" s="94" t="s">
        <v>911</v>
      </c>
      <c r="B445" s="95" t="s">
        <v>268</v>
      </c>
      <c r="C445" s="96" t="s">
        <v>14</v>
      </c>
      <c r="D445" s="136">
        <f t="shared" ref="D445" si="1306">200000/E445</f>
        <v>214.13276231263384</v>
      </c>
      <c r="E445" s="97">
        <v>934</v>
      </c>
      <c r="F445" s="96">
        <v>942</v>
      </c>
      <c r="G445" s="96">
        <v>0</v>
      </c>
      <c r="H445" s="96">
        <v>0</v>
      </c>
      <c r="I445" s="98">
        <v>0</v>
      </c>
      <c r="J445" s="96">
        <v>0</v>
      </c>
      <c r="K445" s="96">
        <v>0</v>
      </c>
      <c r="L445" s="98">
        <v>0</v>
      </c>
    </row>
    <row r="446" spans="1:12" s="99" customFormat="1">
      <c r="A446" s="94" t="s">
        <v>910</v>
      </c>
      <c r="B446" s="95" t="s">
        <v>89</v>
      </c>
      <c r="C446" s="96" t="s">
        <v>18</v>
      </c>
      <c r="D446" s="136">
        <f t="shared" ref="D446" si="1307">200000/E446</f>
        <v>716.84587813620067</v>
      </c>
      <c r="E446" s="97">
        <v>279</v>
      </c>
      <c r="F446" s="96">
        <v>277</v>
      </c>
      <c r="G446" s="96">
        <v>275</v>
      </c>
      <c r="H446" s="96">
        <v>0</v>
      </c>
      <c r="I446" s="98">
        <f>SUM(E446-F446)*D446</f>
        <v>1433.6917562724013</v>
      </c>
      <c r="J446" s="96">
        <f>SUM(F446-G446)*D446</f>
        <v>1433.6917562724013</v>
      </c>
      <c r="K446" s="96">
        <v>0</v>
      </c>
      <c r="L446" s="98">
        <f t="shared" ref="L446" si="1308">SUM(I446:K446)</f>
        <v>2867.3835125448027</v>
      </c>
    </row>
    <row r="447" spans="1:12" s="99" customFormat="1">
      <c r="A447" s="94" t="s">
        <v>910</v>
      </c>
      <c r="B447" s="95" t="s">
        <v>77</v>
      </c>
      <c r="C447" s="96" t="s">
        <v>14</v>
      </c>
      <c r="D447" s="136">
        <f t="shared" ref="D447" si="1309">200000/E447</f>
        <v>336.1344537815126</v>
      </c>
      <c r="E447" s="97">
        <v>595</v>
      </c>
      <c r="F447" s="96">
        <v>599</v>
      </c>
      <c r="G447" s="96">
        <v>0</v>
      </c>
      <c r="H447" s="96">
        <v>0</v>
      </c>
      <c r="I447" s="98">
        <f t="shared" si="1304"/>
        <v>1344.5378151260504</v>
      </c>
      <c r="J447" s="96">
        <v>0</v>
      </c>
      <c r="K447" s="96">
        <f t="shared" ref="K447" si="1310">SUM(H447-G447)*D447</f>
        <v>0</v>
      </c>
      <c r="L447" s="98">
        <f t="shared" ref="L447" si="1311">SUM(I447:K447)</f>
        <v>1344.5378151260504</v>
      </c>
    </row>
    <row r="448" spans="1:12" s="99" customFormat="1">
      <c r="A448" s="94" t="s">
        <v>909</v>
      </c>
      <c r="B448" s="95" t="s">
        <v>72</v>
      </c>
      <c r="C448" s="96" t="s">
        <v>14</v>
      </c>
      <c r="D448" s="136">
        <f t="shared" ref="D448" si="1312">200000/E448</f>
        <v>1036.2694300518135</v>
      </c>
      <c r="E448" s="97">
        <v>193</v>
      </c>
      <c r="F448" s="96">
        <v>194.25</v>
      </c>
      <c r="G448" s="96">
        <v>196</v>
      </c>
      <c r="H448" s="96">
        <v>198</v>
      </c>
      <c r="I448" s="98">
        <f t="shared" ref="I448" si="1313">SUM(F448-E448)*D448</f>
        <v>1295.3367875647668</v>
      </c>
      <c r="J448" s="96">
        <f>SUM(G448-F448)*D448</f>
        <v>1813.4715025906737</v>
      </c>
      <c r="K448" s="96">
        <f t="shared" ref="K448" si="1314">SUM(H448-G448)*D448</f>
        <v>2072.538860103627</v>
      </c>
      <c r="L448" s="98">
        <f t="shared" ref="L448" si="1315">SUM(I448:K448)</f>
        <v>5181.3471502590673</v>
      </c>
    </row>
    <row r="449" spans="1:12" s="99" customFormat="1">
      <c r="A449" s="94" t="s">
        <v>909</v>
      </c>
      <c r="B449" s="95" t="s">
        <v>90</v>
      </c>
      <c r="C449" s="96" t="s">
        <v>14</v>
      </c>
      <c r="D449" s="136">
        <f t="shared" ref="D449" si="1316">200000/E449</f>
        <v>1298.7012987012988</v>
      </c>
      <c r="E449" s="97">
        <v>154</v>
      </c>
      <c r="F449" s="96">
        <v>155</v>
      </c>
      <c r="G449" s="96">
        <v>156</v>
      </c>
      <c r="H449" s="96">
        <v>157</v>
      </c>
      <c r="I449" s="98">
        <f t="shared" ref="I449" si="1317">SUM(F449-E449)*D449</f>
        <v>1298.7012987012988</v>
      </c>
      <c r="J449" s="96">
        <f>SUM(G449-F449)*D449</f>
        <v>1298.7012987012988</v>
      </c>
      <c r="K449" s="96">
        <f t="shared" ref="K449" si="1318">SUM(H449-G449)*D449</f>
        <v>1298.7012987012988</v>
      </c>
      <c r="L449" s="98">
        <f t="shared" ref="L449" si="1319">SUM(I449:K449)</f>
        <v>3896.1038961038967</v>
      </c>
    </row>
    <row r="450" spans="1:12" s="99" customFormat="1">
      <c r="A450" s="94" t="s">
        <v>909</v>
      </c>
      <c r="B450" s="95" t="s">
        <v>368</v>
      </c>
      <c r="C450" s="96" t="s">
        <v>14</v>
      </c>
      <c r="D450" s="136">
        <f t="shared" ref="D450" si="1320">200000/E450</f>
        <v>1851.851851851852</v>
      </c>
      <c r="E450" s="97">
        <v>108</v>
      </c>
      <c r="F450" s="96">
        <v>109</v>
      </c>
      <c r="G450" s="96">
        <v>0</v>
      </c>
      <c r="H450" s="96">
        <v>0</v>
      </c>
      <c r="I450" s="98">
        <f t="shared" ref="I450" si="1321">SUM(F450-E450)*D450</f>
        <v>1851.851851851852</v>
      </c>
      <c r="J450" s="96">
        <v>0</v>
      </c>
      <c r="K450" s="96">
        <v>0</v>
      </c>
      <c r="L450" s="98">
        <f t="shared" ref="L450" si="1322">SUM(I450:K450)</f>
        <v>1851.851851851852</v>
      </c>
    </row>
    <row r="451" spans="1:12" s="99" customFormat="1">
      <c r="A451" s="94" t="s">
        <v>909</v>
      </c>
      <c r="B451" s="95" t="s">
        <v>736</v>
      </c>
      <c r="C451" s="96" t="s">
        <v>14</v>
      </c>
      <c r="D451" s="136">
        <f t="shared" ref="D451" si="1323">200000/E451</f>
        <v>478.46889952153111</v>
      </c>
      <c r="E451" s="97">
        <v>418</v>
      </c>
      <c r="F451" s="96">
        <v>414</v>
      </c>
      <c r="G451" s="96">
        <v>0</v>
      </c>
      <c r="H451" s="96">
        <v>0</v>
      </c>
      <c r="I451" s="98">
        <f t="shared" ref="I451" si="1324">SUM(F451-E451)*D451</f>
        <v>-1913.8755980861245</v>
      </c>
      <c r="J451" s="96">
        <v>0</v>
      </c>
      <c r="K451" s="96">
        <v>0</v>
      </c>
      <c r="L451" s="98">
        <f t="shared" ref="L451" si="1325">SUM(I451:K451)</f>
        <v>-1913.8755980861245</v>
      </c>
    </row>
    <row r="452" spans="1:12" s="99" customFormat="1">
      <c r="A452" s="94" t="s">
        <v>907</v>
      </c>
      <c r="B452" s="95" t="s">
        <v>74</v>
      </c>
      <c r="C452" s="96" t="s">
        <v>14</v>
      </c>
      <c r="D452" s="136">
        <f t="shared" ref="D452" si="1326">200000/E452</f>
        <v>109.89010989010988</v>
      </c>
      <c r="E452" s="97">
        <v>1820</v>
      </c>
      <c r="F452" s="96">
        <v>1830</v>
      </c>
      <c r="G452" s="96">
        <v>1840</v>
      </c>
      <c r="H452" s="96">
        <v>1850</v>
      </c>
      <c r="I452" s="98">
        <f t="shared" ref="I452" si="1327">SUM(F452-E452)*D452</f>
        <v>1098.9010989010987</v>
      </c>
      <c r="J452" s="96">
        <f>SUM(G452-F452)*D452</f>
        <v>1098.9010989010987</v>
      </c>
      <c r="K452" s="96">
        <f t="shared" ref="K452" si="1328">SUM(H452-G452)*D452</f>
        <v>1098.9010989010987</v>
      </c>
      <c r="L452" s="98">
        <f t="shared" ref="L452" si="1329">SUM(I452:K452)</f>
        <v>3296.7032967032965</v>
      </c>
    </row>
    <row r="453" spans="1:12" s="99" customFormat="1">
      <c r="A453" s="94" t="s">
        <v>907</v>
      </c>
      <c r="B453" s="95" t="s">
        <v>908</v>
      </c>
      <c r="C453" s="96" t="s">
        <v>14</v>
      </c>
      <c r="D453" s="136">
        <f t="shared" ref="D453" si="1330">200000/E453</f>
        <v>341.88034188034186</v>
      </c>
      <c r="E453" s="97">
        <v>585</v>
      </c>
      <c r="F453" s="96">
        <v>589</v>
      </c>
      <c r="G453" s="96">
        <v>593</v>
      </c>
      <c r="H453" s="96">
        <v>0</v>
      </c>
      <c r="I453" s="98">
        <f t="shared" ref="I453" si="1331">SUM(F453-E453)*D453</f>
        <v>1367.5213675213674</v>
      </c>
      <c r="J453" s="96">
        <f>SUM(G453-F453)*D453</f>
        <v>1367.5213675213674</v>
      </c>
      <c r="K453" s="96">
        <v>0</v>
      </c>
      <c r="L453" s="98">
        <f t="shared" ref="L453" si="1332">SUM(I453:K453)</f>
        <v>2735.0427350427349</v>
      </c>
    </row>
    <row r="454" spans="1:12" s="99" customFormat="1">
      <c r="A454" s="94" t="s">
        <v>907</v>
      </c>
      <c r="B454" s="95" t="s">
        <v>751</v>
      </c>
      <c r="C454" s="96" t="s">
        <v>14</v>
      </c>
      <c r="D454" s="136">
        <f t="shared" ref="D454" si="1333">200000/E454</f>
        <v>129.36610608020698</v>
      </c>
      <c r="E454" s="97">
        <v>1546</v>
      </c>
      <c r="F454" s="96">
        <v>1535</v>
      </c>
      <c r="G454" s="96">
        <v>0</v>
      </c>
      <c r="H454" s="96">
        <v>0</v>
      </c>
      <c r="I454" s="98">
        <f t="shared" ref="I454" si="1334">SUM(F454-E454)*D454</f>
        <v>-1423.0271668822768</v>
      </c>
      <c r="J454" s="96">
        <v>0</v>
      </c>
      <c r="K454" s="96">
        <v>0</v>
      </c>
      <c r="L454" s="98">
        <f t="shared" ref="L454" si="1335">SUM(I454:K454)</f>
        <v>-1423.0271668822768</v>
      </c>
    </row>
    <row r="455" spans="1:12" s="99" customFormat="1">
      <c r="A455" s="94" t="s">
        <v>906</v>
      </c>
      <c r="B455" s="95" t="s">
        <v>695</v>
      </c>
      <c r="C455" s="96" t="s">
        <v>14</v>
      </c>
      <c r="D455" s="136">
        <f t="shared" ref="D455" si="1336">200000/E455</f>
        <v>1182.0330969267141</v>
      </c>
      <c r="E455" s="97">
        <v>169.2</v>
      </c>
      <c r="F455" s="96">
        <v>170.2</v>
      </c>
      <c r="G455" s="96">
        <v>171</v>
      </c>
      <c r="H455" s="96">
        <v>173</v>
      </c>
      <c r="I455" s="98">
        <f t="shared" ref="I455:I457" si="1337">SUM(F455-E455)*D455</f>
        <v>1182.0330969267141</v>
      </c>
      <c r="J455" s="96">
        <f>SUM(G455-F455)*D455</f>
        <v>945.6264775413847</v>
      </c>
      <c r="K455" s="96">
        <f t="shared" ref="K455" si="1338">SUM(H455-G455)*D455</f>
        <v>2364.0661938534281</v>
      </c>
      <c r="L455" s="98">
        <f t="shared" ref="L455" si="1339">SUM(I455:K455)</f>
        <v>4491.7257683215266</v>
      </c>
    </row>
    <row r="456" spans="1:12" s="99" customFormat="1">
      <c r="A456" s="94" t="s">
        <v>906</v>
      </c>
      <c r="B456" s="95" t="s">
        <v>77</v>
      </c>
      <c r="C456" s="96" t="s">
        <v>18</v>
      </c>
      <c r="D456" s="136">
        <f t="shared" ref="D456" si="1340">200000/E456</f>
        <v>366.30036630036631</v>
      </c>
      <c r="E456" s="97">
        <v>546</v>
      </c>
      <c r="F456" s="96">
        <v>540.04999999999995</v>
      </c>
      <c r="G456" s="96">
        <v>0</v>
      </c>
      <c r="H456" s="96">
        <v>0</v>
      </c>
      <c r="I456" s="98">
        <f>SUM(E456-F456)*D456</f>
        <v>2179.487179487196</v>
      </c>
      <c r="J456" s="96">
        <v>0</v>
      </c>
      <c r="K456" s="96">
        <f t="shared" ref="K456" si="1341">SUM(H456-G456)*D456</f>
        <v>0</v>
      </c>
      <c r="L456" s="98">
        <f t="shared" ref="L456" si="1342">SUM(I456:K456)</f>
        <v>2179.487179487196</v>
      </c>
    </row>
    <row r="457" spans="1:12" s="99" customFormat="1">
      <c r="A457" s="94" t="s">
        <v>906</v>
      </c>
      <c r="B457" s="95" t="s">
        <v>46</v>
      </c>
      <c r="C457" s="96" t="s">
        <v>14</v>
      </c>
      <c r="D457" s="136">
        <f t="shared" ref="D457" si="1343">200000/E457</f>
        <v>1550.3875968992247</v>
      </c>
      <c r="E457" s="97">
        <v>129</v>
      </c>
      <c r="F457" s="96">
        <v>130</v>
      </c>
      <c r="G457" s="96">
        <v>0</v>
      </c>
      <c r="H457" s="96">
        <v>0</v>
      </c>
      <c r="I457" s="98">
        <f t="shared" si="1337"/>
        <v>1550.3875968992247</v>
      </c>
      <c r="J457" s="96">
        <v>0</v>
      </c>
      <c r="K457" s="96">
        <f t="shared" ref="K457" si="1344">SUM(H457-G457)*D457</f>
        <v>0</v>
      </c>
      <c r="L457" s="98">
        <f t="shared" ref="L457" si="1345">SUM(I457:K457)</f>
        <v>1550.3875968992247</v>
      </c>
    </row>
    <row r="458" spans="1:12" s="99" customFormat="1">
      <c r="A458" s="94" t="s">
        <v>906</v>
      </c>
      <c r="B458" s="95" t="s">
        <v>379</v>
      </c>
      <c r="C458" s="96" t="s">
        <v>14</v>
      </c>
      <c r="D458" s="136">
        <f t="shared" ref="D458" si="1346">200000/E458</f>
        <v>2312.1387283236995</v>
      </c>
      <c r="E458" s="97">
        <v>86.5</v>
      </c>
      <c r="F458" s="96">
        <v>86.5</v>
      </c>
      <c r="G458" s="96">
        <v>0</v>
      </c>
      <c r="H458" s="96">
        <v>0</v>
      </c>
      <c r="I458" s="98">
        <f t="shared" ref="I458" si="1347">SUM(F458-E458)*D458</f>
        <v>0</v>
      </c>
      <c r="J458" s="96">
        <v>0</v>
      </c>
      <c r="K458" s="96">
        <f t="shared" ref="K458" si="1348">SUM(H458-G458)*D458</f>
        <v>0</v>
      </c>
      <c r="L458" s="98">
        <f t="shared" ref="L458" si="1349">SUM(I458:K458)</f>
        <v>0</v>
      </c>
    </row>
    <row r="459" spans="1:12" s="99" customFormat="1">
      <c r="A459" s="94" t="s">
        <v>905</v>
      </c>
      <c r="B459" s="95" t="s">
        <v>25</v>
      </c>
      <c r="C459" s="96" t="s">
        <v>18</v>
      </c>
      <c r="D459" s="136">
        <f t="shared" ref="D459" si="1350">200000/E459</f>
        <v>1290.3225806451612</v>
      </c>
      <c r="E459" s="97">
        <v>155</v>
      </c>
      <c r="F459" s="96">
        <v>154</v>
      </c>
      <c r="G459" s="96">
        <v>153</v>
      </c>
      <c r="H459" s="96">
        <v>152</v>
      </c>
      <c r="I459" s="98">
        <f>SUM(E459-F459)*D459</f>
        <v>1290.3225806451612</v>
      </c>
      <c r="J459" s="96">
        <f>SUM(F459-G459)*D459</f>
        <v>1290.3225806451612</v>
      </c>
      <c r="K459" s="96">
        <f t="shared" ref="K459" si="1351">SUM(G459-H459)*D459</f>
        <v>1290.3225806451612</v>
      </c>
      <c r="L459" s="98">
        <f t="shared" ref="L459" si="1352">SUM(I459:K459)</f>
        <v>3870.9677419354839</v>
      </c>
    </row>
    <row r="460" spans="1:12" s="99" customFormat="1">
      <c r="A460" s="94" t="s">
        <v>905</v>
      </c>
      <c r="B460" s="95" t="s">
        <v>75</v>
      </c>
      <c r="C460" s="96" t="s">
        <v>18</v>
      </c>
      <c r="D460" s="136">
        <f t="shared" ref="D460" si="1353">200000/E460</f>
        <v>1290.3225806451612</v>
      </c>
      <c r="E460" s="97">
        <v>155</v>
      </c>
      <c r="F460" s="96">
        <v>154</v>
      </c>
      <c r="G460" s="96">
        <v>153</v>
      </c>
      <c r="H460" s="96">
        <v>152</v>
      </c>
      <c r="I460" s="98">
        <f>SUM(E460-F460)*D460</f>
        <v>1290.3225806451612</v>
      </c>
      <c r="J460" s="96">
        <f>SUM(F460-G460)*D460</f>
        <v>1290.3225806451612</v>
      </c>
      <c r="K460" s="96">
        <f t="shared" ref="K460" si="1354">SUM(G460-H460)*D460</f>
        <v>1290.3225806451612</v>
      </c>
      <c r="L460" s="98">
        <f t="shared" ref="L460" si="1355">SUM(I460:K460)</f>
        <v>3870.9677419354839</v>
      </c>
    </row>
    <row r="461" spans="1:12" s="99" customFormat="1">
      <c r="A461" s="94" t="s">
        <v>905</v>
      </c>
      <c r="B461" s="95" t="s">
        <v>193</v>
      </c>
      <c r="C461" s="96" t="s">
        <v>18</v>
      </c>
      <c r="D461" s="136">
        <f t="shared" ref="D461" si="1356">200000/E461</f>
        <v>3508.7719298245615</v>
      </c>
      <c r="E461" s="97">
        <v>57</v>
      </c>
      <c r="F461" s="96">
        <v>56.5</v>
      </c>
      <c r="G461" s="96">
        <v>0</v>
      </c>
      <c r="H461" s="96">
        <v>0</v>
      </c>
      <c r="I461" s="98">
        <f>SUM(E461-F461)*D461</f>
        <v>1754.3859649122808</v>
      </c>
      <c r="J461" s="96">
        <v>0</v>
      </c>
      <c r="K461" s="96">
        <f t="shared" ref="K461" si="1357">SUM(G461-H461)*D461</f>
        <v>0</v>
      </c>
      <c r="L461" s="98">
        <f t="shared" ref="L461" si="1358">SUM(I461:K461)</f>
        <v>1754.3859649122808</v>
      </c>
    </row>
    <row r="462" spans="1:12" s="99" customFormat="1">
      <c r="A462" s="94" t="s">
        <v>905</v>
      </c>
      <c r="B462" s="95" t="s">
        <v>101</v>
      </c>
      <c r="C462" s="96" t="s">
        <v>14</v>
      </c>
      <c r="D462" s="136">
        <f t="shared" ref="D462" si="1359">200000/E462</f>
        <v>120.84592145015105</v>
      </c>
      <c r="E462" s="97">
        <v>1655</v>
      </c>
      <c r="F462" s="96">
        <v>1645</v>
      </c>
      <c r="G462" s="96">
        <v>0</v>
      </c>
      <c r="H462" s="96">
        <v>0</v>
      </c>
      <c r="I462" s="98">
        <f t="shared" ref="I462" si="1360">SUM(F462-E462)*D462</f>
        <v>-1208.4592145015106</v>
      </c>
      <c r="J462" s="96">
        <v>0</v>
      </c>
      <c r="K462" s="96">
        <f t="shared" ref="K462" si="1361">SUM(G462-H462)*D462</f>
        <v>0</v>
      </c>
      <c r="L462" s="98">
        <f t="shared" ref="L462" si="1362">SUM(I462:K462)</f>
        <v>-1208.4592145015106</v>
      </c>
    </row>
    <row r="463" spans="1:12" s="99" customFormat="1">
      <c r="A463" s="94" t="s">
        <v>903</v>
      </c>
      <c r="B463" s="95" t="s">
        <v>164</v>
      </c>
      <c r="C463" s="96" t="s">
        <v>18</v>
      </c>
      <c r="D463" s="136">
        <f t="shared" ref="D463" si="1363">200000/E463</f>
        <v>162.60162601626016</v>
      </c>
      <c r="E463" s="97">
        <v>1230</v>
      </c>
      <c r="F463" s="96">
        <v>1220</v>
      </c>
      <c r="G463" s="96">
        <v>1210</v>
      </c>
      <c r="H463" s="96">
        <v>1200</v>
      </c>
      <c r="I463" s="98">
        <f>SUM(E463-F463)*D463</f>
        <v>1626.0162601626016</v>
      </c>
      <c r="J463" s="96">
        <f>SUM(F463-G463)*D463</f>
        <v>1626.0162601626016</v>
      </c>
      <c r="K463" s="96">
        <f t="shared" ref="K463" si="1364">SUM(G463-H463)*D463</f>
        <v>1626.0162601626016</v>
      </c>
      <c r="L463" s="98">
        <f t="shared" ref="L463" si="1365">SUM(I463:K463)</f>
        <v>4878.0487804878048</v>
      </c>
    </row>
    <row r="464" spans="1:12" s="99" customFormat="1">
      <c r="A464" s="94" t="s">
        <v>903</v>
      </c>
      <c r="B464" s="95" t="s">
        <v>737</v>
      </c>
      <c r="C464" s="96" t="s">
        <v>14</v>
      </c>
      <c r="D464" s="136">
        <f t="shared" ref="D464" si="1366">200000/E464</f>
        <v>1307.18954248366</v>
      </c>
      <c r="E464" s="97">
        <v>153</v>
      </c>
      <c r="F464" s="96">
        <v>154</v>
      </c>
      <c r="G464" s="96">
        <v>0</v>
      </c>
      <c r="H464" s="96">
        <v>0</v>
      </c>
      <c r="I464" s="98">
        <f t="shared" ref="I464:I467" si="1367">SUM(F464-E464)*D464</f>
        <v>1307.18954248366</v>
      </c>
      <c r="J464" s="96">
        <v>0</v>
      </c>
      <c r="K464" s="96">
        <v>0</v>
      </c>
      <c r="L464" s="98">
        <f t="shared" ref="L464" si="1368">SUM(I464:K464)</f>
        <v>1307.18954248366</v>
      </c>
    </row>
    <row r="465" spans="1:12" s="99" customFormat="1">
      <c r="A465" s="94" t="s">
        <v>903</v>
      </c>
      <c r="B465" s="95" t="s">
        <v>904</v>
      </c>
      <c r="C465" s="96" t="s">
        <v>18</v>
      </c>
      <c r="D465" s="136">
        <f t="shared" ref="D465" si="1369">200000/E465</f>
        <v>515.99587203302372</v>
      </c>
      <c r="E465" s="97">
        <v>387.6</v>
      </c>
      <c r="F465" s="96">
        <v>390</v>
      </c>
      <c r="G465" s="96">
        <v>0</v>
      </c>
      <c r="H465" s="96">
        <v>0</v>
      </c>
      <c r="I465" s="98">
        <f>SUM(E465-F465)*D465</f>
        <v>-1238.3900928792452</v>
      </c>
      <c r="J465" s="96">
        <v>0</v>
      </c>
      <c r="K465" s="96">
        <f t="shared" ref="K465" si="1370">SUM(G465-H465)*D465</f>
        <v>0</v>
      </c>
      <c r="L465" s="98">
        <f t="shared" ref="L465" si="1371">SUM(I465:K465)</f>
        <v>-1238.3900928792452</v>
      </c>
    </row>
    <row r="466" spans="1:12" s="99" customFormat="1">
      <c r="A466" s="94" t="s">
        <v>902</v>
      </c>
      <c r="B466" s="95" t="s">
        <v>68</v>
      </c>
      <c r="C466" s="96" t="s">
        <v>14</v>
      </c>
      <c r="D466" s="136">
        <f t="shared" ref="D466" si="1372">200000/E466</f>
        <v>27.586206896551722</v>
      </c>
      <c r="E466" s="97">
        <v>7250</v>
      </c>
      <c r="F466" s="96">
        <v>7220</v>
      </c>
      <c r="G466" s="96">
        <v>7180</v>
      </c>
      <c r="H466" s="96">
        <v>0</v>
      </c>
      <c r="I466" s="98">
        <f>SUM(E466-F466)*D466</f>
        <v>827.58620689655163</v>
      </c>
      <c r="J466" s="96">
        <f>SUM(F466-G466)*D466</f>
        <v>1103.4482758620688</v>
      </c>
      <c r="K466" s="96">
        <v>0</v>
      </c>
      <c r="L466" s="98">
        <f t="shared" ref="L466" si="1373">SUM(I466:K466)</f>
        <v>1931.0344827586205</v>
      </c>
    </row>
    <row r="467" spans="1:12" s="99" customFormat="1">
      <c r="A467" s="94" t="s">
        <v>902</v>
      </c>
      <c r="B467" s="95" t="s">
        <v>164</v>
      </c>
      <c r="C467" s="96" t="s">
        <v>14</v>
      </c>
      <c r="D467" s="136">
        <f t="shared" ref="D467" si="1374">200000/E467</f>
        <v>140.8450704225352</v>
      </c>
      <c r="E467" s="97">
        <v>1420</v>
      </c>
      <c r="F467" s="96">
        <v>1430</v>
      </c>
      <c r="G467" s="96">
        <v>1440</v>
      </c>
      <c r="H467" s="96">
        <v>1450</v>
      </c>
      <c r="I467" s="98">
        <f t="shared" si="1367"/>
        <v>1408.450704225352</v>
      </c>
      <c r="J467" s="96">
        <f>SUM(G467-F467)*D467</f>
        <v>1408.450704225352</v>
      </c>
      <c r="K467" s="96">
        <f t="shared" ref="K467" si="1375">SUM(H467-G467)*D467</f>
        <v>1408.450704225352</v>
      </c>
      <c r="L467" s="98">
        <f t="shared" ref="L467" si="1376">SUM(I467:K467)</f>
        <v>4225.3521126760561</v>
      </c>
    </row>
    <row r="468" spans="1:12" s="99" customFormat="1">
      <c r="A468" s="94" t="s">
        <v>902</v>
      </c>
      <c r="B468" s="95" t="s">
        <v>160</v>
      </c>
      <c r="C468" s="96" t="s">
        <v>14</v>
      </c>
      <c r="D468" s="136">
        <f t="shared" ref="D468" si="1377">200000/E468</f>
        <v>535.47523427041494</v>
      </c>
      <c r="E468" s="97">
        <v>373.5</v>
      </c>
      <c r="F468" s="96">
        <v>376.5</v>
      </c>
      <c r="G468" s="96">
        <v>380</v>
      </c>
      <c r="H468" s="96">
        <v>384</v>
      </c>
      <c r="I468" s="98">
        <f t="shared" ref="I468" si="1378">SUM(F468-E468)*D468</f>
        <v>1606.4257028112447</v>
      </c>
      <c r="J468" s="96">
        <f>SUM(G468-F468)*D468</f>
        <v>1874.1633199464522</v>
      </c>
      <c r="K468" s="96">
        <f t="shared" ref="K468" si="1379">SUM(H468-G468)*D468</f>
        <v>2141.9009370816598</v>
      </c>
      <c r="L468" s="98">
        <f t="shared" ref="L468" si="1380">SUM(I468:K468)</f>
        <v>5622.4899598393567</v>
      </c>
    </row>
    <row r="469" spans="1:12" s="99" customFormat="1">
      <c r="A469" s="94" t="s">
        <v>902</v>
      </c>
      <c r="B469" s="95" t="s">
        <v>37</v>
      </c>
      <c r="C469" s="96" t="s">
        <v>14</v>
      </c>
      <c r="D469" s="136">
        <f t="shared" ref="D469" si="1381">200000/E469</f>
        <v>493.82716049382714</v>
      </c>
      <c r="E469" s="97">
        <v>405</v>
      </c>
      <c r="F469" s="96">
        <v>401</v>
      </c>
      <c r="G469" s="96">
        <v>0</v>
      </c>
      <c r="H469" s="96">
        <v>0</v>
      </c>
      <c r="I469" s="98">
        <f t="shared" ref="I469" si="1382">SUM(F469-E469)*D469</f>
        <v>-1975.3086419753085</v>
      </c>
      <c r="J469" s="96">
        <v>0</v>
      </c>
      <c r="K469" s="96">
        <v>0</v>
      </c>
      <c r="L469" s="98">
        <f t="shared" ref="L469" si="1383">SUM(I469:K469)</f>
        <v>-1975.3086419753085</v>
      </c>
    </row>
    <row r="470" spans="1:12" s="99" customFormat="1">
      <c r="A470" s="94" t="s">
        <v>901</v>
      </c>
      <c r="B470" s="95" t="s">
        <v>78</v>
      </c>
      <c r="C470" s="96" t="s">
        <v>18</v>
      </c>
      <c r="D470" s="136">
        <f t="shared" ref="D470" si="1384">200000/E470</f>
        <v>1941.7475728155339</v>
      </c>
      <c r="E470" s="97">
        <v>103</v>
      </c>
      <c r="F470" s="96">
        <v>102</v>
      </c>
      <c r="G470" s="96">
        <v>0</v>
      </c>
      <c r="H470" s="96">
        <v>0</v>
      </c>
      <c r="I470" s="98">
        <f>SUM(E470-F470)*D470</f>
        <v>1941.7475728155339</v>
      </c>
      <c r="J470" s="96">
        <v>0</v>
      </c>
      <c r="K470" s="96">
        <v>0</v>
      </c>
      <c r="L470" s="98">
        <f t="shared" ref="L470" si="1385">SUM(I470:K470)</f>
        <v>1941.7475728155339</v>
      </c>
    </row>
    <row r="471" spans="1:12" s="99" customFormat="1">
      <c r="A471" s="94" t="s">
        <v>901</v>
      </c>
      <c r="B471" s="95" t="s">
        <v>379</v>
      </c>
      <c r="C471" s="96" t="s">
        <v>14</v>
      </c>
      <c r="D471" s="136">
        <f t="shared" ref="D471" si="1386">200000/E471</f>
        <v>2380.9523809523807</v>
      </c>
      <c r="E471" s="97">
        <v>84</v>
      </c>
      <c r="F471" s="96">
        <v>84.75</v>
      </c>
      <c r="G471" s="96">
        <v>85.5</v>
      </c>
      <c r="H471" s="96">
        <v>0</v>
      </c>
      <c r="I471" s="98">
        <f t="shared" ref="I471" si="1387">SUM(F471-E471)*D471</f>
        <v>1785.7142857142856</v>
      </c>
      <c r="J471" s="96">
        <f>SUM(G471-F471)*D471</f>
        <v>1785.7142857142856</v>
      </c>
      <c r="K471" s="96">
        <v>0</v>
      </c>
      <c r="L471" s="98">
        <f t="shared" ref="L471" si="1388">SUM(I471:K471)</f>
        <v>3571.4285714285711</v>
      </c>
    </row>
    <row r="472" spans="1:12" s="99" customFormat="1">
      <c r="A472" s="94" t="s">
        <v>901</v>
      </c>
      <c r="B472" s="95" t="s">
        <v>900</v>
      </c>
      <c r="C472" s="96" t="s">
        <v>14</v>
      </c>
      <c r="D472" s="136">
        <f t="shared" ref="D472" si="1389">200000/E472</f>
        <v>386.10038610038612</v>
      </c>
      <c r="E472" s="97">
        <v>518</v>
      </c>
      <c r="F472" s="96">
        <v>522</v>
      </c>
      <c r="G472" s="96">
        <v>0</v>
      </c>
      <c r="H472" s="96">
        <v>0</v>
      </c>
      <c r="I472" s="98">
        <f t="shared" ref="I472" si="1390">SUM(F472-E472)*D472</f>
        <v>1544.4015444015445</v>
      </c>
      <c r="J472" s="96">
        <v>0</v>
      </c>
      <c r="K472" s="96">
        <v>0</v>
      </c>
      <c r="L472" s="98">
        <f t="shared" ref="L472" si="1391">SUM(I472:K472)</f>
        <v>1544.4015444015445</v>
      </c>
    </row>
    <row r="473" spans="1:12" s="99" customFormat="1">
      <c r="A473" s="94" t="s">
        <v>899</v>
      </c>
      <c r="B473" s="95" t="s">
        <v>723</v>
      </c>
      <c r="C473" s="96" t="s">
        <v>14</v>
      </c>
      <c r="D473" s="136">
        <f t="shared" ref="D473" si="1392">200000/E473</f>
        <v>390.625</v>
      </c>
      <c r="E473" s="97">
        <v>512</v>
      </c>
      <c r="F473" s="96">
        <v>516</v>
      </c>
      <c r="G473" s="96">
        <v>0</v>
      </c>
      <c r="H473" s="96">
        <v>0</v>
      </c>
      <c r="I473" s="98">
        <f t="shared" ref="I473" si="1393">SUM(F473-E473)*D473</f>
        <v>1562.5</v>
      </c>
      <c r="J473" s="96">
        <v>0</v>
      </c>
      <c r="K473" s="96">
        <v>0</v>
      </c>
      <c r="L473" s="98">
        <f t="shared" ref="L473" si="1394">SUM(I473:K473)</f>
        <v>1562.5</v>
      </c>
    </row>
    <row r="474" spans="1:12" s="99" customFormat="1">
      <c r="A474" s="94" t="s">
        <v>899</v>
      </c>
      <c r="B474" s="95" t="s">
        <v>49</v>
      </c>
      <c r="C474" s="96" t="s">
        <v>14</v>
      </c>
      <c r="D474" s="136">
        <f t="shared" ref="D474:D475" si="1395">200000/E474</f>
        <v>58.565153733528554</v>
      </c>
      <c r="E474" s="97">
        <v>3415</v>
      </c>
      <c r="F474" s="96">
        <v>3430</v>
      </c>
      <c r="G474" s="96">
        <v>0</v>
      </c>
      <c r="H474" s="96">
        <v>0</v>
      </c>
      <c r="I474" s="98">
        <f t="shared" ref="I474" si="1396">SUM(F474-E474)*D474</f>
        <v>878.47730600292834</v>
      </c>
      <c r="J474" s="96">
        <v>0</v>
      </c>
      <c r="K474" s="96">
        <v>0</v>
      </c>
      <c r="L474" s="98">
        <f t="shared" ref="L474" si="1397">SUM(I474:K474)</f>
        <v>878.47730600292834</v>
      </c>
    </row>
    <row r="475" spans="1:12" s="99" customFormat="1">
      <c r="A475" s="94" t="s">
        <v>898</v>
      </c>
      <c r="B475" s="95" t="s">
        <v>171</v>
      </c>
      <c r="C475" s="96" t="s">
        <v>14</v>
      </c>
      <c r="D475" s="136">
        <f t="shared" si="1395"/>
        <v>87.912087912087912</v>
      </c>
      <c r="E475" s="97">
        <v>2275</v>
      </c>
      <c r="F475" s="96">
        <v>2285</v>
      </c>
      <c r="G475" s="96">
        <v>0</v>
      </c>
      <c r="H475" s="96">
        <v>0</v>
      </c>
      <c r="I475" s="98">
        <f t="shared" ref="I475" si="1398">SUM(F475-E475)*D475</f>
        <v>879.12087912087918</v>
      </c>
      <c r="J475" s="96">
        <v>0</v>
      </c>
      <c r="K475" s="96">
        <v>0</v>
      </c>
      <c r="L475" s="98">
        <f t="shared" ref="L475" si="1399">SUM(I475:K475)</f>
        <v>879.12087912087918</v>
      </c>
    </row>
    <row r="476" spans="1:12" s="99" customFormat="1">
      <c r="A476" s="94" t="s">
        <v>898</v>
      </c>
      <c r="B476" s="95" t="s">
        <v>379</v>
      </c>
      <c r="C476" s="96" t="s">
        <v>14</v>
      </c>
      <c r="D476" s="136">
        <f t="shared" ref="D476" si="1400">200000/E476</f>
        <v>2375.296912114014</v>
      </c>
      <c r="E476" s="97">
        <v>84.2</v>
      </c>
      <c r="F476" s="96">
        <v>85</v>
      </c>
      <c r="G476" s="96">
        <v>86</v>
      </c>
      <c r="H476" s="96">
        <v>0</v>
      </c>
      <c r="I476" s="98">
        <f t="shared" ref="I476" si="1401">SUM(F476-E476)*D476</f>
        <v>1900.2375296912046</v>
      </c>
      <c r="J476" s="96">
        <f>SUM(G476-F476)*D476</f>
        <v>2375.296912114014</v>
      </c>
      <c r="K476" s="96">
        <v>0</v>
      </c>
      <c r="L476" s="98">
        <f t="shared" ref="L476" si="1402">SUM(I476:K476)</f>
        <v>4275.5344418052191</v>
      </c>
    </row>
    <row r="477" spans="1:12" s="99" customFormat="1">
      <c r="A477" s="94" t="s">
        <v>898</v>
      </c>
      <c r="B477" s="95" t="s">
        <v>693</v>
      </c>
      <c r="C477" s="96" t="s">
        <v>14</v>
      </c>
      <c r="D477" s="136">
        <f t="shared" ref="D477" si="1403">200000/E477</f>
        <v>552.4861878453039</v>
      </c>
      <c r="E477" s="97">
        <v>362</v>
      </c>
      <c r="F477" s="96">
        <v>365</v>
      </c>
      <c r="G477" s="96">
        <v>368</v>
      </c>
      <c r="H477" s="96">
        <v>0</v>
      </c>
      <c r="I477" s="98">
        <f t="shared" ref="I477" si="1404">SUM(F477-E477)*D477</f>
        <v>1657.4585635359117</v>
      </c>
      <c r="J477" s="96">
        <f>SUM(G477-F477)*D477</f>
        <v>1657.4585635359117</v>
      </c>
      <c r="K477" s="96">
        <v>0</v>
      </c>
      <c r="L477" s="98">
        <f t="shared" ref="L477" si="1405">SUM(I477:K477)</f>
        <v>3314.9171270718234</v>
      </c>
    </row>
    <row r="478" spans="1:12" s="99" customFormat="1">
      <c r="A478" s="94" t="s">
        <v>898</v>
      </c>
      <c r="B478" s="95" t="s">
        <v>92</v>
      </c>
      <c r="C478" s="96" t="s">
        <v>14</v>
      </c>
      <c r="D478" s="136">
        <f t="shared" ref="D478" si="1406">200000/E478</f>
        <v>588.23529411764707</v>
      </c>
      <c r="E478" s="97">
        <v>340</v>
      </c>
      <c r="F478" s="96">
        <v>342.5</v>
      </c>
      <c r="G478" s="96">
        <v>0</v>
      </c>
      <c r="H478" s="96">
        <v>0</v>
      </c>
      <c r="I478" s="98">
        <f t="shared" ref="I478" si="1407">SUM(F478-E478)*D478</f>
        <v>1470.5882352941176</v>
      </c>
      <c r="J478" s="96">
        <v>0</v>
      </c>
      <c r="K478" s="96">
        <v>0</v>
      </c>
      <c r="L478" s="98">
        <f t="shared" ref="L478" si="1408">SUM(I478:K478)</f>
        <v>1470.5882352941176</v>
      </c>
    </row>
    <row r="479" spans="1:12" s="99" customFormat="1">
      <c r="A479" s="94" t="s">
        <v>898</v>
      </c>
      <c r="B479" s="95" t="s">
        <v>193</v>
      </c>
      <c r="C479" s="96" t="s">
        <v>14</v>
      </c>
      <c r="D479" s="136">
        <f t="shared" ref="D479" si="1409">200000/E479</f>
        <v>3007.5187969924814</v>
      </c>
      <c r="E479" s="97">
        <v>66.5</v>
      </c>
      <c r="F479" s="96">
        <v>66.5</v>
      </c>
      <c r="G479" s="96">
        <v>0</v>
      </c>
      <c r="H479" s="96">
        <v>0</v>
      </c>
      <c r="I479" s="98">
        <f t="shared" ref="I479" si="1410">SUM(F479-E479)*D479</f>
        <v>0</v>
      </c>
      <c r="J479" s="96">
        <v>0</v>
      </c>
      <c r="K479" s="96">
        <v>0</v>
      </c>
      <c r="L479" s="98">
        <f t="shared" ref="L479" si="1411">SUM(I479:K479)</f>
        <v>0</v>
      </c>
    </row>
    <row r="480" spans="1:12" s="99" customFormat="1">
      <c r="A480" s="94" t="s">
        <v>897</v>
      </c>
      <c r="B480" s="95" t="s">
        <v>368</v>
      </c>
      <c r="C480" s="96" t="s">
        <v>14</v>
      </c>
      <c r="D480" s="136">
        <f t="shared" ref="D480" si="1412">200000/E480</f>
        <v>1851.851851851852</v>
      </c>
      <c r="E480" s="97">
        <v>108</v>
      </c>
      <c r="F480" s="96">
        <v>106.9</v>
      </c>
      <c r="G480" s="96">
        <v>0</v>
      </c>
      <c r="H480" s="96">
        <v>0</v>
      </c>
      <c r="I480" s="98">
        <f t="shared" ref="I480" si="1413">SUM(F480-E480)*D480</f>
        <v>-2037.0370370370267</v>
      </c>
      <c r="J480" s="96">
        <v>0</v>
      </c>
      <c r="K480" s="96">
        <f t="shared" ref="K480" si="1414">SUM(H480-G480)*D480</f>
        <v>0</v>
      </c>
      <c r="L480" s="98">
        <f t="shared" ref="L480" si="1415">SUM(I480:K480)</f>
        <v>-2037.0370370370267</v>
      </c>
    </row>
    <row r="481" spans="1:12" s="99" customFormat="1">
      <c r="A481" s="94" t="s">
        <v>897</v>
      </c>
      <c r="B481" s="95" t="s">
        <v>38</v>
      </c>
      <c r="C481" s="96" t="s">
        <v>14</v>
      </c>
      <c r="D481" s="136">
        <f t="shared" ref="D481:D482" si="1416">200000/E481</f>
        <v>826.44628099173553</v>
      </c>
      <c r="E481" s="97">
        <v>242</v>
      </c>
      <c r="F481" s="96">
        <v>239</v>
      </c>
      <c r="G481" s="96">
        <v>0</v>
      </c>
      <c r="H481" s="96">
        <v>0</v>
      </c>
      <c r="I481" s="98">
        <f t="shared" ref="I481" si="1417">SUM(F481-E481)*D481</f>
        <v>-2479.3388429752067</v>
      </c>
      <c r="J481" s="96">
        <v>0</v>
      </c>
      <c r="K481" s="96">
        <f t="shared" ref="K481" si="1418">SUM(H481-G481)*D481</f>
        <v>0</v>
      </c>
      <c r="L481" s="98">
        <f t="shared" ref="L481" si="1419">SUM(I481:K481)</f>
        <v>-2479.3388429752067</v>
      </c>
    </row>
    <row r="482" spans="1:12" s="99" customFormat="1">
      <c r="A482" s="94" t="s">
        <v>897</v>
      </c>
      <c r="B482" s="95" t="s">
        <v>101</v>
      </c>
      <c r="C482" s="96" t="s">
        <v>14</v>
      </c>
      <c r="D482" s="136">
        <f t="shared" si="1416"/>
        <v>126.58227848101266</v>
      </c>
      <c r="E482" s="97">
        <v>1580</v>
      </c>
      <c r="F482" s="96">
        <v>1568</v>
      </c>
      <c r="G482" s="96">
        <v>0</v>
      </c>
      <c r="H482" s="96">
        <v>0</v>
      </c>
      <c r="I482" s="98">
        <f t="shared" ref="I482" si="1420">SUM(F482-E482)*D482</f>
        <v>-1518.9873417721519</v>
      </c>
      <c r="J482" s="96">
        <v>0</v>
      </c>
      <c r="K482" s="96">
        <f t="shared" ref="K482" si="1421">SUM(H482-G482)*D482</f>
        <v>0</v>
      </c>
      <c r="L482" s="98">
        <f t="shared" ref="L482" si="1422">SUM(I482:K482)</f>
        <v>-1518.9873417721519</v>
      </c>
    </row>
    <row r="483" spans="1:12" s="99" customFormat="1">
      <c r="A483" s="94" t="s">
        <v>896</v>
      </c>
      <c r="B483" s="95" t="s">
        <v>23</v>
      </c>
      <c r="C483" s="96" t="s">
        <v>14</v>
      </c>
      <c r="D483" s="136">
        <f t="shared" ref="D483" si="1423">200000/E483</f>
        <v>1212.121212121212</v>
      </c>
      <c r="E483" s="97">
        <v>165</v>
      </c>
      <c r="F483" s="96">
        <v>166</v>
      </c>
      <c r="G483" s="96">
        <v>167</v>
      </c>
      <c r="H483" s="96">
        <v>168</v>
      </c>
      <c r="I483" s="98">
        <f t="shared" ref="I483" si="1424">SUM(F483-E483)*D483</f>
        <v>1212.121212121212</v>
      </c>
      <c r="J483" s="96">
        <f>SUM(G483-F483)*D483</f>
        <v>1212.121212121212</v>
      </c>
      <c r="K483" s="96">
        <f t="shared" ref="K483" si="1425">SUM(H483-G483)*D483</f>
        <v>1212.121212121212</v>
      </c>
      <c r="L483" s="98">
        <f t="shared" ref="L483" si="1426">SUM(I483:K483)</f>
        <v>3636.363636363636</v>
      </c>
    </row>
    <row r="484" spans="1:12" s="99" customFormat="1">
      <c r="A484" s="94" t="s">
        <v>896</v>
      </c>
      <c r="B484" s="95" t="s">
        <v>368</v>
      </c>
      <c r="C484" s="96" t="s">
        <v>14</v>
      </c>
      <c r="D484" s="136">
        <f t="shared" ref="D484" si="1427">200000/E484</f>
        <v>2016.1290322580644</v>
      </c>
      <c r="E484" s="97">
        <v>99.2</v>
      </c>
      <c r="F484" s="96">
        <v>100</v>
      </c>
      <c r="G484" s="96">
        <v>101</v>
      </c>
      <c r="H484" s="96">
        <v>102</v>
      </c>
      <c r="I484" s="98">
        <f t="shared" ref="I484" si="1428">SUM(F484-E484)*D484</f>
        <v>1612.9032258064458</v>
      </c>
      <c r="J484" s="96">
        <f>SUM(G484-F484)*D484</f>
        <v>2016.1290322580644</v>
      </c>
      <c r="K484" s="96">
        <f t="shared" ref="K484" si="1429">SUM(H484-G484)*D484</f>
        <v>2016.1290322580644</v>
      </c>
      <c r="L484" s="98">
        <f t="shared" ref="L484" si="1430">SUM(I484:K484)</f>
        <v>5645.1612903225741</v>
      </c>
    </row>
    <row r="485" spans="1:12" s="99" customFormat="1">
      <c r="A485" s="94" t="s">
        <v>896</v>
      </c>
      <c r="B485" s="95" t="s">
        <v>160</v>
      </c>
      <c r="C485" s="96" t="s">
        <v>14</v>
      </c>
      <c r="D485" s="136">
        <f t="shared" ref="D485" si="1431">200000/E485</f>
        <v>718.13285457809695</v>
      </c>
      <c r="E485" s="97">
        <v>278.5</v>
      </c>
      <c r="F485" s="96">
        <v>280</v>
      </c>
      <c r="G485" s="96">
        <v>283</v>
      </c>
      <c r="H485" s="96">
        <v>285</v>
      </c>
      <c r="I485" s="98">
        <f t="shared" ref="I485" si="1432">SUM(F485-E485)*D485</f>
        <v>1077.1992818671454</v>
      </c>
      <c r="J485" s="96">
        <f>SUM(G485-F485)*D485</f>
        <v>2154.3985637342907</v>
      </c>
      <c r="K485" s="96">
        <f t="shared" ref="K485" si="1433">SUM(H485-G485)*D485</f>
        <v>1436.2657091561939</v>
      </c>
      <c r="L485" s="98">
        <f t="shared" ref="L485" si="1434">SUM(I485:K485)</f>
        <v>4667.8635547576305</v>
      </c>
    </row>
    <row r="486" spans="1:12" s="99" customFormat="1">
      <c r="A486" s="94" t="s">
        <v>896</v>
      </c>
      <c r="B486" s="95" t="s">
        <v>337</v>
      </c>
      <c r="C486" s="96" t="s">
        <v>14</v>
      </c>
      <c r="D486" s="136">
        <f t="shared" ref="D486" si="1435">200000/E486</f>
        <v>149.14243102162564</v>
      </c>
      <c r="E486" s="97">
        <v>1341</v>
      </c>
      <c r="F486" s="96">
        <v>1352</v>
      </c>
      <c r="G486" s="96">
        <v>1362</v>
      </c>
      <c r="H486" s="96">
        <v>0</v>
      </c>
      <c r="I486" s="98">
        <f t="shared" ref="I486" si="1436">SUM(F486-E486)*D486</f>
        <v>1640.5667412378821</v>
      </c>
      <c r="J486" s="96">
        <f>SUM(G486-F486)*D486</f>
        <v>1491.4243102162563</v>
      </c>
      <c r="K486" s="96">
        <v>0</v>
      </c>
      <c r="L486" s="98">
        <f t="shared" ref="L486" si="1437">SUM(I486:K486)</f>
        <v>3131.9910514541384</v>
      </c>
    </row>
    <row r="487" spans="1:12" s="99" customFormat="1">
      <c r="A487" s="94" t="s">
        <v>896</v>
      </c>
      <c r="B487" s="95" t="s">
        <v>811</v>
      </c>
      <c r="C487" s="96" t="s">
        <v>14</v>
      </c>
      <c r="D487" s="136">
        <f t="shared" ref="D487" si="1438">200000/E487</f>
        <v>162.60162601626016</v>
      </c>
      <c r="E487" s="97">
        <v>1230</v>
      </c>
      <c r="F487" s="96">
        <v>1238</v>
      </c>
      <c r="G487" s="96">
        <v>1250</v>
      </c>
      <c r="H487" s="96">
        <v>0</v>
      </c>
      <c r="I487" s="98">
        <f t="shared" ref="I487" si="1439">SUM(F487-E487)*D487</f>
        <v>1300.8130081300812</v>
      </c>
      <c r="J487" s="96">
        <f>SUM(G487-F487)*D487</f>
        <v>1951.2195121951218</v>
      </c>
      <c r="K487" s="96">
        <v>0</v>
      </c>
      <c r="L487" s="98">
        <f t="shared" ref="L487" si="1440">SUM(I487:K487)</f>
        <v>3252.0325203252032</v>
      </c>
    </row>
    <row r="488" spans="1:12" s="99" customFormat="1">
      <c r="A488" s="94" t="s">
        <v>895</v>
      </c>
      <c r="B488" s="95" t="s">
        <v>171</v>
      </c>
      <c r="C488" s="96" t="s">
        <v>14</v>
      </c>
      <c r="D488" s="136">
        <f t="shared" ref="D488" si="1441">200000/E488</f>
        <v>89.086859688195986</v>
      </c>
      <c r="E488" s="97">
        <v>2245</v>
      </c>
      <c r="F488" s="96">
        <v>2255</v>
      </c>
      <c r="G488" s="96">
        <v>0</v>
      </c>
      <c r="H488" s="96">
        <v>0</v>
      </c>
      <c r="I488" s="98">
        <f t="shared" ref="I488" si="1442">SUM(F488-E488)*D488</f>
        <v>890.86859688195989</v>
      </c>
      <c r="J488" s="96">
        <v>0</v>
      </c>
      <c r="K488" s="96">
        <f t="shared" ref="K488:K495" si="1443">SUM(G488-H488)*D488</f>
        <v>0</v>
      </c>
      <c r="L488" s="98">
        <f t="shared" ref="L488" si="1444">SUM(I488:K488)</f>
        <v>890.86859688195989</v>
      </c>
    </row>
    <row r="489" spans="1:12" s="99" customFormat="1">
      <c r="A489" s="94" t="s">
        <v>895</v>
      </c>
      <c r="B489" s="95" t="s">
        <v>161</v>
      </c>
      <c r="C489" s="96" t="s">
        <v>14</v>
      </c>
      <c r="D489" s="136">
        <f t="shared" ref="D489" si="1445">200000/E489</f>
        <v>1673.6401673640166</v>
      </c>
      <c r="E489" s="97">
        <v>119.5</v>
      </c>
      <c r="F489" s="96">
        <v>120.5</v>
      </c>
      <c r="G489" s="96">
        <v>0</v>
      </c>
      <c r="H489" s="96">
        <v>0</v>
      </c>
      <c r="I489" s="98">
        <f t="shared" ref="I489:I490" si="1446">SUM(F489-E489)*D489</f>
        <v>1673.6401673640166</v>
      </c>
      <c r="J489" s="96">
        <v>0</v>
      </c>
      <c r="K489" s="96">
        <f t="shared" si="1443"/>
        <v>0</v>
      </c>
      <c r="L489" s="98">
        <f t="shared" ref="L489:L490" si="1447">SUM(I489:K489)</f>
        <v>1673.6401673640166</v>
      </c>
    </row>
    <row r="490" spans="1:12" s="99" customFormat="1">
      <c r="A490" s="94" t="s">
        <v>895</v>
      </c>
      <c r="B490" s="95" t="s">
        <v>63</v>
      </c>
      <c r="C490" s="96" t="s">
        <v>14</v>
      </c>
      <c r="D490" s="136">
        <f t="shared" ref="D490:D491" si="1448">200000/E490</f>
        <v>163.9344262295082</v>
      </c>
      <c r="E490" s="97">
        <v>1220</v>
      </c>
      <c r="F490" s="96">
        <v>1208</v>
      </c>
      <c r="G490" s="96">
        <v>0</v>
      </c>
      <c r="H490" s="96">
        <v>0</v>
      </c>
      <c r="I490" s="98">
        <f t="shared" si="1446"/>
        <v>-1967.2131147540986</v>
      </c>
      <c r="J490" s="96">
        <v>0</v>
      </c>
      <c r="K490" s="96">
        <f t="shared" si="1443"/>
        <v>0</v>
      </c>
      <c r="L490" s="98">
        <f t="shared" si="1447"/>
        <v>-1967.2131147540986</v>
      </c>
    </row>
    <row r="491" spans="1:12" s="99" customFormat="1">
      <c r="A491" s="94" t="s">
        <v>895</v>
      </c>
      <c r="B491" s="95" t="s">
        <v>164</v>
      </c>
      <c r="C491" s="96" t="s">
        <v>14</v>
      </c>
      <c r="D491" s="136">
        <f t="shared" si="1448"/>
        <v>193.23671497584542</v>
      </c>
      <c r="E491" s="97">
        <v>1035</v>
      </c>
      <c r="F491" s="96">
        <v>1030</v>
      </c>
      <c r="G491" s="96">
        <v>0</v>
      </c>
      <c r="H491" s="96">
        <v>0</v>
      </c>
      <c r="I491" s="98">
        <f t="shared" ref="I491" si="1449">SUM(F491-E491)*D491</f>
        <v>-966.18357487922708</v>
      </c>
      <c r="J491" s="96">
        <v>0</v>
      </c>
      <c r="K491" s="96">
        <f t="shared" si="1443"/>
        <v>0</v>
      </c>
      <c r="L491" s="98">
        <f t="shared" ref="L491" si="1450">SUM(I491:K491)</f>
        <v>-966.18357487922708</v>
      </c>
    </row>
    <row r="492" spans="1:12" s="99" customFormat="1">
      <c r="A492" s="94" t="s">
        <v>890</v>
      </c>
      <c r="B492" s="95" t="s">
        <v>693</v>
      </c>
      <c r="C492" s="96" t="s">
        <v>14</v>
      </c>
      <c r="D492" s="136">
        <f t="shared" ref="D492" si="1451">200000/E492</f>
        <v>609.7560975609756</v>
      </c>
      <c r="E492" s="97">
        <v>328</v>
      </c>
      <c r="F492" s="96">
        <v>331</v>
      </c>
      <c r="G492" s="96">
        <v>336</v>
      </c>
      <c r="H492" s="96">
        <v>339</v>
      </c>
      <c r="I492" s="98">
        <f t="shared" ref="I492" si="1452">SUM(F492-E492)*D492</f>
        <v>1829.2682926829268</v>
      </c>
      <c r="J492" s="96">
        <f>SUM(G492-F492)*D492</f>
        <v>3048.7804878048782</v>
      </c>
      <c r="K492" s="96">
        <f t="shared" ref="K492" si="1453">SUM(H492-G492)*D492</f>
        <v>1829.2682926829268</v>
      </c>
      <c r="L492" s="98">
        <f t="shared" ref="L492" si="1454">SUM(I492:K492)</f>
        <v>6707.3170731707314</v>
      </c>
    </row>
    <row r="493" spans="1:12" s="99" customFormat="1">
      <c r="A493" s="94" t="s">
        <v>890</v>
      </c>
      <c r="B493" s="95" t="s">
        <v>98</v>
      </c>
      <c r="C493" s="96" t="s">
        <v>14</v>
      </c>
      <c r="D493" s="136">
        <f t="shared" ref="D493" si="1455">200000/E493</f>
        <v>2317.4971031286213</v>
      </c>
      <c r="E493" s="97">
        <v>86.3</v>
      </c>
      <c r="F493" s="96">
        <v>87.1</v>
      </c>
      <c r="G493" s="96">
        <v>0</v>
      </c>
      <c r="H493" s="96">
        <v>0</v>
      </c>
      <c r="I493" s="98">
        <f t="shared" ref="I493" si="1456">SUM(F493-E493)*D493</f>
        <v>1853.9976825028905</v>
      </c>
      <c r="J493" s="96">
        <v>0</v>
      </c>
      <c r="K493" s="96">
        <f t="shared" si="1443"/>
        <v>0</v>
      </c>
      <c r="L493" s="98">
        <f t="shared" ref="L493" si="1457">SUM(I493:K493)</f>
        <v>1853.9976825028905</v>
      </c>
    </row>
    <row r="494" spans="1:12" s="99" customFormat="1">
      <c r="A494" s="94" t="s">
        <v>890</v>
      </c>
      <c r="B494" s="95" t="s">
        <v>28</v>
      </c>
      <c r="C494" s="96" t="s">
        <v>14</v>
      </c>
      <c r="D494" s="136">
        <f t="shared" ref="D494" si="1458">200000/E494</f>
        <v>443.45898004434588</v>
      </c>
      <c r="E494" s="97">
        <v>451</v>
      </c>
      <c r="F494" s="96">
        <v>450.5</v>
      </c>
      <c r="G494" s="96">
        <v>0</v>
      </c>
      <c r="H494" s="96">
        <v>0</v>
      </c>
      <c r="I494" s="98">
        <f t="shared" ref="I494" si="1459">SUM(F494-E494)*D494</f>
        <v>-221.72949002217294</v>
      </c>
      <c r="J494" s="96">
        <v>0</v>
      </c>
      <c r="K494" s="96">
        <f t="shared" si="1443"/>
        <v>0</v>
      </c>
      <c r="L494" s="98">
        <f t="shared" ref="L494" si="1460">SUM(I494:K494)</f>
        <v>-221.72949002217294</v>
      </c>
    </row>
    <row r="495" spans="1:12" s="99" customFormat="1">
      <c r="A495" s="94" t="s">
        <v>889</v>
      </c>
      <c r="B495" s="95" t="s">
        <v>25</v>
      </c>
      <c r="C495" s="96" t="s">
        <v>18</v>
      </c>
      <c r="D495" s="136">
        <f t="shared" ref="D495" si="1461">200000/E495</f>
        <v>1342.2818791946308</v>
      </c>
      <c r="E495" s="97">
        <v>149</v>
      </c>
      <c r="F495" s="96">
        <v>148</v>
      </c>
      <c r="G495" s="96">
        <v>147</v>
      </c>
      <c r="H495" s="96">
        <v>146</v>
      </c>
      <c r="I495" s="98">
        <f>SUM(E495-F495)*D495</f>
        <v>1342.2818791946308</v>
      </c>
      <c r="J495" s="96">
        <f>SUM(F495-G495)*D495</f>
        <v>1342.2818791946308</v>
      </c>
      <c r="K495" s="96">
        <f t="shared" si="1443"/>
        <v>1342.2818791946308</v>
      </c>
      <c r="L495" s="98">
        <f t="shared" ref="L495" si="1462">SUM(I495:K495)</f>
        <v>4026.8456375838923</v>
      </c>
    </row>
    <row r="496" spans="1:12" s="99" customFormat="1">
      <c r="A496" s="94" t="s">
        <v>889</v>
      </c>
      <c r="B496" s="95" t="s">
        <v>268</v>
      </c>
      <c r="C496" s="96" t="s">
        <v>14</v>
      </c>
      <c r="D496" s="136">
        <f t="shared" ref="D496" si="1463">200000/E496</f>
        <v>239.23444976076556</v>
      </c>
      <c r="E496" s="97">
        <v>836</v>
      </c>
      <c r="F496" s="96">
        <v>844</v>
      </c>
      <c r="G496" s="96">
        <v>0</v>
      </c>
      <c r="H496" s="96">
        <v>0</v>
      </c>
      <c r="I496" s="98">
        <f t="shared" ref="I496" si="1464">SUM(F496-E496)*D496</f>
        <v>1913.8755980861245</v>
      </c>
      <c r="J496" s="96">
        <v>0</v>
      </c>
      <c r="K496" s="96">
        <f t="shared" ref="K496:K509" si="1465">SUM(H496-G496)*D496</f>
        <v>0</v>
      </c>
      <c r="L496" s="98">
        <f t="shared" ref="L496" si="1466">SUM(I496:K496)</f>
        <v>1913.8755980861245</v>
      </c>
    </row>
    <row r="497" spans="1:12" s="99" customFormat="1">
      <c r="A497" s="94" t="s">
        <v>889</v>
      </c>
      <c r="B497" s="95" t="s">
        <v>51</v>
      </c>
      <c r="C497" s="96" t="s">
        <v>14</v>
      </c>
      <c r="D497" s="136">
        <f t="shared" ref="D497" si="1467">200000/E497</f>
        <v>666.66666666666663</v>
      </c>
      <c r="E497" s="97">
        <v>300</v>
      </c>
      <c r="F497" s="96">
        <v>302.95</v>
      </c>
      <c r="G497" s="96">
        <v>0</v>
      </c>
      <c r="H497" s="96">
        <v>0</v>
      </c>
      <c r="I497" s="98">
        <f t="shared" ref="I497" si="1468">SUM(F497-E497)*D497</f>
        <v>1966.666666666659</v>
      </c>
      <c r="J497" s="96">
        <v>0</v>
      </c>
      <c r="K497" s="96">
        <f t="shared" si="1465"/>
        <v>0</v>
      </c>
      <c r="L497" s="98">
        <f t="shared" ref="L497" si="1469">SUM(I497:K497)</f>
        <v>1966.666666666659</v>
      </c>
    </row>
    <row r="498" spans="1:12" s="99" customFormat="1">
      <c r="A498" s="94" t="s">
        <v>889</v>
      </c>
      <c r="B498" s="95" t="s">
        <v>26</v>
      </c>
      <c r="C498" s="96" t="s">
        <v>14</v>
      </c>
      <c r="D498" s="136">
        <f t="shared" ref="D498" si="1470">200000/E498</f>
        <v>433.36944745395448</v>
      </c>
      <c r="E498" s="97">
        <v>461.5</v>
      </c>
      <c r="F498" s="96">
        <v>455</v>
      </c>
      <c r="G498" s="96">
        <v>0</v>
      </c>
      <c r="H498" s="96">
        <v>0</v>
      </c>
      <c r="I498" s="98">
        <f t="shared" ref="I498" si="1471">SUM(F498-E498)*D498</f>
        <v>-2816.9014084507039</v>
      </c>
      <c r="J498" s="96">
        <v>0</v>
      </c>
      <c r="K498" s="96">
        <f t="shared" ref="K498" si="1472">SUM(H498-G498)*D498</f>
        <v>0</v>
      </c>
      <c r="L498" s="98">
        <f t="shared" ref="L498" si="1473">SUM(I498:K498)</f>
        <v>-2816.9014084507039</v>
      </c>
    </row>
    <row r="499" spans="1:12" s="99" customFormat="1">
      <c r="A499" s="94" t="s">
        <v>889</v>
      </c>
      <c r="B499" s="95" t="s">
        <v>891</v>
      </c>
      <c r="C499" s="96" t="s">
        <v>18</v>
      </c>
      <c r="D499" s="136">
        <f t="shared" ref="D499" si="1474">200000/E499</f>
        <v>1030.9278350515465</v>
      </c>
      <c r="E499" s="97">
        <v>194</v>
      </c>
      <c r="F499" s="96">
        <v>193</v>
      </c>
      <c r="G499" s="96">
        <v>0</v>
      </c>
      <c r="H499" s="96">
        <v>0</v>
      </c>
      <c r="I499" s="98">
        <f>SUM(E499-F499)*D499</f>
        <v>1030.9278350515465</v>
      </c>
      <c r="J499" s="96">
        <v>0</v>
      </c>
      <c r="K499" s="96">
        <f t="shared" ref="K499" si="1475">SUM(H499-G499)*D499</f>
        <v>0</v>
      </c>
      <c r="L499" s="98">
        <f t="shared" ref="L499" si="1476">SUM(I499:K499)</f>
        <v>1030.9278350515465</v>
      </c>
    </row>
    <row r="500" spans="1:12" s="99" customFormat="1" ht="14.25">
      <c r="A500" s="123"/>
      <c r="B500" s="124"/>
      <c r="C500" s="124"/>
      <c r="D500" s="124"/>
      <c r="E500" s="124"/>
      <c r="F500" s="124"/>
      <c r="G500" s="125"/>
      <c r="H500" s="124"/>
      <c r="I500" s="126">
        <f>SUM(I439:I499)</f>
        <v>44698.491146328895</v>
      </c>
      <c r="J500" s="127"/>
      <c r="K500" s="126" t="s">
        <v>677</v>
      </c>
      <c r="L500" s="126">
        <f>SUM(L95:L499)</f>
        <v>1267139.9108190325</v>
      </c>
    </row>
    <row r="501" spans="1:12" s="99" customFormat="1" ht="14.25">
      <c r="A501" s="100" t="s">
        <v>894</v>
      </c>
      <c r="B501" s="95"/>
      <c r="C501" s="96"/>
      <c r="D501" s="97"/>
      <c r="E501" s="97"/>
      <c r="F501" s="96"/>
      <c r="G501" s="96"/>
      <c r="H501" s="96"/>
      <c r="I501" s="98"/>
      <c r="J501" s="96"/>
      <c r="K501" s="96"/>
      <c r="L501" s="98"/>
    </row>
    <row r="502" spans="1:12" s="99" customFormat="1" ht="14.25">
      <c r="A502" s="100" t="s">
        <v>759</v>
      </c>
      <c r="B502" s="125" t="s">
        <v>760</v>
      </c>
      <c r="C502" s="105" t="s">
        <v>761</v>
      </c>
      <c r="D502" s="128" t="s">
        <v>762</v>
      </c>
      <c r="E502" s="128" t="s">
        <v>763</v>
      </c>
      <c r="F502" s="105" t="s">
        <v>732</v>
      </c>
      <c r="G502" s="96"/>
      <c r="H502" s="96"/>
      <c r="I502" s="98"/>
      <c r="J502" s="96"/>
      <c r="K502" s="96"/>
      <c r="L502" s="98"/>
    </row>
    <row r="503" spans="1:12" s="99" customFormat="1" ht="14.25">
      <c r="A503" s="94" t="s">
        <v>892</v>
      </c>
      <c r="B503" s="95">
        <v>10</v>
      </c>
      <c r="C503" s="96">
        <f>SUM(A503-B503)</f>
        <v>63</v>
      </c>
      <c r="D503" s="97">
        <v>15</v>
      </c>
      <c r="E503" s="96">
        <f>SUM(C503-D503)</f>
        <v>48</v>
      </c>
      <c r="F503" s="96">
        <f>E503*100/C503</f>
        <v>76.19047619047619</v>
      </c>
      <c r="G503" s="96"/>
      <c r="H503" s="96"/>
      <c r="I503" s="98"/>
      <c r="J503" s="96"/>
      <c r="K503" s="96"/>
      <c r="L503" s="98"/>
    </row>
    <row r="504" spans="1:12" s="99" customFormat="1" ht="14.25">
      <c r="A504" s="101"/>
      <c r="B504" s="102"/>
      <c r="C504" s="102"/>
      <c r="D504" s="103"/>
      <c r="E504" s="103"/>
      <c r="F504" s="129">
        <v>43678</v>
      </c>
      <c r="G504" s="102"/>
      <c r="H504" s="102"/>
      <c r="I504" s="104"/>
      <c r="J504" s="104"/>
      <c r="K504" s="104"/>
      <c r="L504" s="104"/>
    </row>
    <row r="505" spans="1:12" s="99" customFormat="1">
      <c r="A505" s="94"/>
      <c r="B505" s="95"/>
      <c r="C505" s="96"/>
      <c r="D505" s="136"/>
      <c r="E505" s="97"/>
      <c r="F505" s="96"/>
      <c r="G505" s="96"/>
      <c r="H505" s="96"/>
      <c r="I505" s="98"/>
      <c r="J505" s="96"/>
      <c r="K505" s="96"/>
      <c r="L505" s="98"/>
    </row>
    <row r="506" spans="1:12" s="99" customFormat="1">
      <c r="A506" s="94" t="s">
        <v>888</v>
      </c>
      <c r="B506" s="95" t="s">
        <v>72</v>
      </c>
      <c r="C506" s="96" t="s">
        <v>14</v>
      </c>
      <c r="D506" s="136">
        <f t="shared" ref="D506" si="1477">200000/E506</f>
        <v>1152.7377521613832</v>
      </c>
      <c r="E506" s="97">
        <v>173.5</v>
      </c>
      <c r="F506" s="96">
        <v>175</v>
      </c>
      <c r="G506" s="96">
        <v>177</v>
      </c>
      <c r="H506" s="96">
        <v>178</v>
      </c>
      <c r="I506" s="98">
        <f t="shared" ref="I506" si="1478">SUM(F506-E506)*D506</f>
        <v>1729.1066282420747</v>
      </c>
      <c r="J506" s="96">
        <f>SUM(G506-F506)*D506</f>
        <v>2305.4755043227665</v>
      </c>
      <c r="K506" s="96">
        <f t="shared" si="1465"/>
        <v>1152.7377521613832</v>
      </c>
      <c r="L506" s="98">
        <f t="shared" ref="L506" si="1479">SUM(I506:K506)</f>
        <v>5187.3198847262247</v>
      </c>
    </row>
    <row r="507" spans="1:12" s="99" customFormat="1">
      <c r="A507" s="94" t="s">
        <v>888</v>
      </c>
      <c r="B507" s="95" t="s">
        <v>98</v>
      </c>
      <c r="C507" s="96" t="s">
        <v>14</v>
      </c>
      <c r="D507" s="136">
        <f t="shared" ref="D507" si="1480">200000/E507</f>
        <v>2439.0243902439024</v>
      </c>
      <c r="E507" s="97">
        <v>82</v>
      </c>
      <c r="F507" s="96">
        <v>83</v>
      </c>
      <c r="G507" s="96">
        <v>84</v>
      </c>
      <c r="H507" s="96">
        <v>85</v>
      </c>
      <c r="I507" s="98">
        <f t="shared" ref="I507" si="1481">SUM(F507-E507)*D507</f>
        <v>2439.0243902439024</v>
      </c>
      <c r="J507" s="96">
        <f>SUM(G507-F507)*D507</f>
        <v>2439.0243902439024</v>
      </c>
      <c r="K507" s="96">
        <f t="shared" si="1465"/>
        <v>2439.0243902439024</v>
      </c>
      <c r="L507" s="98">
        <f t="shared" ref="L507" si="1482">SUM(I507:K507)</f>
        <v>7317.0731707317073</v>
      </c>
    </row>
    <row r="508" spans="1:12" s="99" customFormat="1">
      <c r="A508" s="94" t="s">
        <v>888</v>
      </c>
      <c r="B508" s="95" t="s">
        <v>305</v>
      </c>
      <c r="C508" s="96" t="s">
        <v>14</v>
      </c>
      <c r="D508" s="136">
        <f t="shared" ref="D508" si="1483">200000/E508</f>
        <v>197.04433497536945</v>
      </c>
      <c r="E508" s="97">
        <v>1015</v>
      </c>
      <c r="F508" s="96">
        <v>1022</v>
      </c>
      <c r="G508" s="96">
        <v>0</v>
      </c>
      <c r="H508" s="96">
        <v>0</v>
      </c>
      <c r="I508" s="98">
        <f t="shared" ref="I508" si="1484">SUM(F508-E508)*D508</f>
        <v>1379.3103448275861</v>
      </c>
      <c r="J508" s="96">
        <v>0</v>
      </c>
      <c r="K508" s="96">
        <f t="shared" si="1465"/>
        <v>0</v>
      </c>
      <c r="L508" s="98">
        <f t="shared" ref="L508" si="1485">SUM(I508:K508)</f>
        <v>1379.3103448275861</v>
      </c>
    </row>
    <row r="509" spans="1:12" s="99" customFormat="1">
      <c r="A509" s="94" t="s">
        <v>888</v>
      </c>
      <c r="B509" s="95" t="s">
        <v>98</v>
      </c>
      <c r="C509" s="96" t="s">
        <v>14</v>
      </c>
      <c r="D509" s="136">
        <f t="shared" ref="D509" si="1486">200000/E509</f>
        <v>2339.1812865497077</v>
      </c>
      <c r="E509" s="97">
        <v>85.5</v>
      </c>
      <c r="F509" s="96">
        <v>84.5</v>
      </c>
      <c r="G509" s="96">
        <v>0</v>
      </c>
      <c r="H509" s="96">
        <v>0</v>
      </c>
      <c r="I509" s="98">
        <f t="shared" ref="I509" si="1487">SUM(F509-E509)*D509</f>
        <v>-2339.1812865497077</v>
      </c>
      <c r="J509" s="96">
        <v>0</v>
      </c>
      <c r="K509" s="96">
        <f t="shared" si="1465"/>
        <v>0</v>
      </c>
      <c r="L509" s="98">
        <f t="shared" ref="L509" si="1488">SUM(I509:K509)</f>
        <v>-2339.1812865497077</v>
      </c>
    </row>
    <row r="510" spans="1:12" s="99" customFormat="1">
      <c r="A510" s="94" t="s">
        <v>885</v>
      </c>
      <c r="B510" s="95" t="s">
        <v>887</v>
      </c>
      <c r="C510" s="96" t="s">
        <v>18</v>
      </c>
      <c r="D510" s="136">
        <f t="shared" ref="D510" si="1489">200000/E510</f>
        <v>148.14814814814815</v>
      </c>
      <c r="E510" s="97">
        <v>1350</v>
      </c>
      <c r="F510" s="96">
        <v>1338</v>
      </c>
      <c r="G510" s="96">
        <v>0</v>
      </c>
      <c r="H510" s="96">
        <v>0</v>
      </c>
      <c r="I510" s="98">
        <f>SUM(E510-F510)*D510</f>
        <v>1777.7777777777778</v>
      </c>
      <c r="J510" s="96">
        <v>0</v>
      </c>
      <c r="K510" s="96">
        <v>0</v>
      </c>
      <c r="L510" s="98">
        <f t="shared" ref="L510" si="1490">SUM(I510:K510)</f>
        <v>1777.7777777777778</v>
      </c>
    </row>
    <row r="511" spans="1:12" s="99" customFormat="1">
      <c r="A511" s="94" t="s">
        <v>885</v>
      </c>
      <c r="B511" s="95" t="s">
        <v>886</v>
      </c>
      <c r="C511" s="96" t="s">
        <v>18</v>
      </c>
      <c r="D511" s="136">
        <f t="shared" ref="D511:D512" si="1491">200000/E511</f>
        <v>460.82949308755758</v>
      </c>
      <c r="E511" s="97">
        <v>434</v>
      </c>
      <c r="F511" s="96">
        <v>438</v>
      </c>
      <c r="G511" s="96">
        <v>0</v>
      </c>
      <c r="H511" s="96">
        <v>0</v>
      </c>
      <c r="I511" s="98">
        <f>SUM(E511-F511)*D511</f>
        <v>-1843.3179723502303</v>
      </c>
      <c r="J511" s="96">
        <v>0</v>
      </c>
      <c r="K511" s="96">
        <v>0</v>
      </c>
      <c r="L511" s="98">
        <f t="shared" ref="L511" si="1492">SUM(I511:K511)</f>
        <v>-1843.3179723502303</v>
      </c>
    </row>
    <row r="512" spans="1:12" s="99" customFormat="1">
      <c r="A512" s="94" t="s">
        <v>884</v>
      </c>
      <c r="B512" s="95" t="s">
        <v>243</v>
      </c>
      <c r="C512" s="96" t="s">
        <v>14</v>
      </c>
      <c r="D512" s="136">
        <f t="shared" si="1491"/>
        <v>134.68013468013467</v>
      </c>
      <c r="E512" s="97">
        <v>1485</v>
      </c>
      <c r="F512" s="96">
        <v>1485</v>
      </c>
      <c r="G512" s="96">
        <v>0</v>
      </c>
      <c r="H512" s="96">
        <v>0</v>
      </c>
      <c r="I512" s="98">
        <f t="shared" ref="I512" si="1493">SUM(F512-E512)*D512</f>
        <v>0</v>
      </c>
      <c r="J512" s="96">
        <v>0</v>
      </c>
      <c r="K512" s="96">
        <v>0</v>
      </c>
      <c r="L512" s="98">
        <f t="shared" ref="L512" si="1494">SUM(I512:K512)</f>
        <v>0</v>
      </c>
    </row>
    <row r="513" spans="1:12" s="99" customFormat="1">
      <c r="A513" s="94" t="s">
        <v>884</v>
      </c>
      <c r="B513" s="95" t="s">
        <v>71</v>
      </c>
      <c r="C513" s="96" t="s">
        <v>14</v>
      </c>
      <c r="D513" s="136">
        <f>200000/E513</f>
        <v>129.28248222365869</v>
      </c>
      <c r="E513" s="97">
        <v>1547</v>
      </c>
      <c r="F513" s="96">
        <v>1535</v>
      </c>
      <c r="G513" s="96">
        <v>0</v>
      </c>
      <c r="H513" s="96">
        <v>0</v>
      </c>
      <c r="I513" s="98">
        <f t="shared" ref="I513" si="1495">SUM(F513-E513)*D513</f>
        <v>-1551.3897866839043</v>
      </c>
      <c r="J513" s="96">
        <v>0</v>
      </c>
      <c r="K513" s="96">
        <v>0</v>
      </c>
      <c r="L513" s="98">
        <f t="shared" ref="L513" si="1496">SUM(I513:K513)</f>
        <v>-1551.3897866839043</v>
      </c>
    </row>
    <row r="514" spans="1:12" s="99" customFormat="1">
      <c r="A514" s="94" t="s">
        <v>884</v>
      </c>
      <c r="B514" s="95" t="s">
        <v>30</v>
      </c>
      <c r="C514" s="96" t="s">
        <v>14</v>
      </c>
      <c r="D514" s="136">
        <f t="shared" ref="D514" si="1497">200000/E514</f>
        <v>5633.8028169014087</v>
      </c>
      <c r="E514" s="97">
        <v>35.5</v>
      </c>
      <c r="F514" s="96">
        <v>36</v>
      </c>
      <c r="G514" s="96">
        <v>0</v>
      </c>
      <c r="H514" s="96">
        <v>0</v>
      </c>
      <c r="I514" s="98">
        <f t="shared" ref="I514" si="1498">SUM(F514-E514)*D514</f>
        <v>2816.9014084507044</v>
      </c>
      <c r="J514" s="96">
        <v>0</v>
      </c>
      <c r="K514" s="96">
        <v>0</v>
      </c>
      <c r="L514" s="98">
        <f t="shared" ref="L514" si="1499">SUM(I514:K514)</f>
        <v>2816.9014084507044</v>
      </c>
    </row>
    <row r="515" spans="1:12" s="99" customFormat="1">
      <c r="A515" s="94" t="s">
        <v>883</v>
      </c>
      <c r="B515" s="95" t="s">
        <v>339</v>
      </c>
      <c r="C515" s="96" t="s">
        <v>14</v>
      </c>
      <c r="D515" s="136">
        <f t="shared" ref="D515:D531" si="1500">200000/E515</f>
        <v>1459.8540145985401</v>
      </c>
      <c r="E515" s="97">
        <v>137</v>
      </c>
      <c r="F515" s="96">
        <v>136</v>
      </c>
      <c r="G515" s="96">
        <v>0</v>
      </c>
      <c r="H515" s="96">
        <v>0</v>
      </c>
      <c r="I515" s="98">
        <f t="shared" ref="I515" si="1501">SUM(F515-E515)*D515</f>
        <v>-1459.8540145985401</v>
      </c>
      <c r="J515" s="96">
        <v>0</v>
      </c>
      <c r="K515" s="96">
        <v>0</v>
      </c>
      <c r="L515" s="98">
        <f t="shared" ref="L515" si="1502">SUM(I515:K515)</f>
        <v>-1459.8540145985401</v>
      </c>
    </row>
    <row r="516" spans="1:12" s="99" customFormat="1">
      <c r="A516" s="94" t="s">
        <v>883</v>
      </c>
      <c r="B516" s="95" t="s">
        <v>20</v>
      </c>
      <c r="C516" s="96" t="s">
        <v>14</v>
      </c>
      <c r="D516" s="136">
        <f t="shared" si="1500"/>
        <v>301.65912518853696</v>
      </c>
      <c r="E516" s="97">
        <v>663</v>
      </c>
      <c r="F516" s="96">
        <v>656</v>
      </c>
      <c r="G516" s="96">
        <v>0</v>
      </c>
      <c r="H516" s="96">
        <v>0</v>
      </c>
      <c r="I516" s="98">
        <f t="shared" ref="I516" si="1503">SUM(F516-E516)*D516</f>
        <v>-2111.6138763197587</v>
      </c>
      <c r="J516" s="96">
        <v>0</v>
      </c>
      <c r="K516" s="96">
        <v>0</v>
      </c>
      <c r="L516" s="98">
        <f t="shared" ref="L516" si="1504">SUM(I516:K516)</f>
        <v>-2111.6138763197587</v>
      </c>
    </row>
    <row r="517" spans="1:12" s="99" customFormat="1">
      <c r="A517" s="94" t="s">
        <v>883</v>
      </c>
      <c r="B517" s="95" t="s">
        <v>27</v>
      </c>
      <c r="C517" s="96" t="s">
        <v>14</v>
      </c>
      <c r="D517" s="136">
        <f t="shared" si="1500"/>
        <v>217.86492374727669</v>
      </c>
      <c r="E517" s="97">
        <v>918</v>
      </c>
      <c r="F517" s="96">
        <v>908</v>
      </c>
      <c r="G517" s="96">
        <v>0</v>
      </c>
      <c r="H517" s="96">
        <v>0</v>
      </c>
      <c r="I517" s="98">
        <f t="shared" ref="I517" si="1505">SUM(F517-E517)*D517</f>
        <v>-2178.6492374727668</v>
      </c>
      <c r="J517" s="96">
        <v>0</v>
      </c>
      <c r="K517" s="96">
        <v>0</v>
      </c>
      <c r="L517" s="98">
        <f t="shared" ref="L517" si="1506">SUM(I517:K517)</f>
        <v>-2178.6492374727668</v>
      </c>
    </row>
    <row r="518" spans="1:12" s="99" customFormat="1">
      <c r="A518" s="94" t="s">
        <v>883</v>
      </c>
      <c r="B518" s="95" t="s">
        <v>456</v>
      </c>
      <c r="C518" s="96" t="s">
        <v>14</v>
      </c>
      <c r="D518" s="136">
        <f t="shared" si="1500"/>
        <v>285.71428571428572</v>
      </c>
      <c r="E518" s="97">
        <v>700</v>
      </c>
      <c r="F518" s="96">
        <v>704</v>
      </c>
      <c r="G518" s="96">
        <v>0</v>
      </c>
      <c r="H518" s="96">
        <v>0</v>
      </c>
      <c r="I518" s="98">
        <f t="shared" ref="I518" si="1507">SUM(F518-E518)*D518</f>
        <v>1142.8571428571429</v>
      </c>
      <c r="J518" s="96">
        <v>0</v>
      </c>
      <c r="K518" s="96">
        <v>0</v>
      </c>
      <c r="L518" s="98">
        <f t="shared" ref="L518" si="1508">SUM(I518:K518)</f>
        <v>1142.8571428571429</v>
      </c>
    </row>
    <row r="519" spans="1:12" s="99" customFormat="1">
      <c r="A519" s="94" t="s">
        <v>883</v>
      </c>
      <c r="B519" s="95" t="s">
        <v>63</v>
      </c>
      <c r="C519" s="96" t="s">
        <v>14</v>
      </c>
      <c r="D519" s="136">
        <f t="shared" si="1500"/>
        <v>167.64459346186086</v>
      </c>
      <c r="E519" s="97">
        <v>1193</v>
      </c>
      <c r="F519" s="96">
        <v>1203</v>
      </c>
      <c r="G519" s="96">
        <v>0</v>
      </c>
      <c r="H519" s="96">
        <v>0</v>
      </c>
      <c r="I519" s="98">
        <f t="shared" ref="I519" si="1509">SUM(F519-E519)*D519</f>
        <v>1676.4459346186086</v>
      </c>
      <c r="J519" s="96">
        <v>0</v>
      </c>
      <c r="K519" s="96">
        <v>0</v>
      </c>
      <c r="L519" s="98">
        <f t="shared" ref="L519" si="1510">SUM(I519:K519)</f>
        <v>1676.4459346186086</v>
      </c>
    </row>
    <row r="520" spans="1:12" s="99" customFormat="1">
      <c r="A520" s="94" t="s">
        <v>882</v>
      </c>
      <c r="B520" s="95" t="s">
        <v>33</v>
      </c>
      <c r="C520" s="96" t="s">
        <v>14</v>
      </c>
      <c r="D520" s="136">
        <f t="shared" si="1500"/>
        <v>223.96416573348264</v>
      </c>
      <c r="E520" s="97">
        <v>893</v>
      </c>
      <c r="F520" s="96">
        <v>900</v>
      </c>
      <c r="G520" s="96">
        <v>0</v>
      </c>
      <c r="H520" s="96">
        <v>0</v>
      </c>
      <c r="I520" s="98">
        <f t="shared" ref="I520" si="1511">SUM(F520-E520)*D520</f>
        <v>1567.7491601343786</v>
      </c>
      <c r="J520" s="96">
        <v>0</v>
      </c>
      <c r="K520" s="96">
        <v>0</v>
      </c>
      <c r="L520" s="98">
        <f t="shared" ref="L520" si="1512">SUM(I520:K520)</f>
        <v>1567.7491601343786</v>
      </c>
    </row>
    <row r="521" spans="1:12" s="99" customFormat="1">
      <c r="A521" s="94" t="s">
        <v>882</v>
      </c>
      <c r="B521" s="95" t="s">
        <v>193</v>
      </c>
      <c r="C521" s="96" t="s">
        <v>14</v>
      </c>
      <c r="D521" s="136">
        <f t="shared" si="1500"/>
        <v>2777.7777777777778</v>
      </c>
      <c r="E521" s="97">
        <v>72</v>
      </c>
      <c r="F521" s="96">
        <v>72.7</v>
      </c>
      <c r="G521" s="96">
        <v>73.5</v>
      </c>
      <c r="H521" s="96">
        <v>0</v>
      </c>
      <c r="I521" s="98">
        <f t="shared" ref="I521" si="1513">SUM(F521-E521)*D521</f>
        <v>1944.4444444444523</v>
      </c>
      <c r="J521" s="96">
        <f>SUM(G521-F521)*D521</f>
        <v>2222.2222222222144</v>
      </c>
      <c r="K521" s="96">
        <v>0</v>
      </c>
      <c r="L521" s="98">
        <f t="shared" ref="L521" si="1514">SUM(I521:K521)</f>
        <v>4166.666666666667</v>
      </c>
    </row>
    <row r="522" spans="1:12" s="99" customFormat="1">
      <c r="A522" s="94" t="s">
        <v>882</v>
      </c>
      <c r="B522" s="95" t="s">
        <v>868</v>
      </c>
      <c r="C522" s="96" t="s">
        <v>14</v>
      </c>
      <c r="D522" s="136">
        <f t="shared" si="1500"/>
        <v>165.97510373443984</v>
      </c>
      <c r="E522" s="97">
        <v>1205</v>
      </c>
      <c r="F522" s="96">
        <v>1205</v>
      </c>
      <c r="G522" s="96">
        <v>0</v>
      </c>
      <c r="H522" s="96">
        <v>0</v>
      </c>
      <c r="I522" s="98">
        <f t="shared" ref="I522" si="1515">SUM(F522-E522)*D522</f>
        <v>0</v>
      </c>
      <c r="J522" s="96">
        <v>0</v>
      </c>
      <c r="K522" s="96">
        <v>0</v>
      </c>
      <c r="L522" s="98">
        <f t="shared" ref="L522" si="1516">SUM(I522:K522)</f>
        <v>0</v>
      </c>
    </row>
    <row r="523" spans="1:12" s="99" customFormat="1">
      <c r="A523" s="94" t="s">
        <v>881</v>
      </c>
      <c r="B523" s="95" t="s">
        <v>20</v>
      </c>
      <c r="C523" s="96" t="s">
        <v>14</v>
      </c>
      <c r="D523" s="136">
        <f t="shared" si="1500"/>
        <v>310.07751937984494</v>
      </c>
      <c r="E523" s="97">
        <v>645</v>
      </c>
      <c r="F523" s="96">
        <v>651</v>
      </c>
      <c r="G523" s="96">
        <v>0</v>
      </c>
      <c r="H523" s="96">
        <v>0</v>
      </c>
      <c r="I523" s="98">
        <f t="shared" ref="I523:I525" si="1517">SUM(F523-E523)*D523</f>
        <v>1860.4651162790697</v>
      </c>
      <c r="J523" s="96">
        <v>0</v>
      </c>
      <c r="K523" s="96">
        <v>0</v>
      </c>
      <c r="L523" s="98">
        <f t="shared" ref="L523" si="1518">SUM(I523:K523)</f>
        <v>1860.4651162790697</v>
      </c>
    </row>
    <row r="524" spans="1:12" s="99" customFormat="1">
      <c r="A524" s="94" t="s">
        <v>881</v>
      </c>
      <c r="B524" s="95" t="s">
        <v>23</v>
      </c>
      <c r="C524" s="96" t="s">
        <v>18</v>
      </c>
      <c r="D524" s="136">
        <f t="shared" si="1500"/>
        <v>1351.3513513513512</v>
      </c>
      <c r="E524" s="97">
        <v>148</v>
      </c>
      <c r="F524" s="96">
        <v>147</v>
      </c>
      <c r="G524" s="96">
        <v>146</v>
      </c>
      <c r="H524" s="96">
        <v>0</v>
      </c>
      <c r="I524" s="98">
        <f t="shared" ref="I524" si="1519">SUM(E524-F524)*D524</f>
        <v>1351.3513513513512</v>
      </c>
      <c r="J524" s="96">
        <f>SUM(F524-G524)*D524</f>
        <v>1351.3513513513512</v>
      </c>
      <c r="K524" s="96">
        <v>0</v>
      </c>
      <c r="L524" s="98">
        <f t="shared" ref="L524" si="1520">SUM(I524:K524)</f>
        <v>2702.7027027027025</v>
      </c>
    </row>
    <row r="525" spans="1:12" s="99" customFormat="1">
      <c r="A525" s="94" t="s">
        <v>881</v>
      </c>
      <c r="B525" s="95" t="s">
        <v>747</v>
      </c>
      <c r="C525" s="96" t="s">
        <v>14</v>
      </c>
      <c r="D525" s="136">
        <f t="shared" si="1500"/>
        <v>571.42857142857144</v>
      </c>
      <c r="E525" s="97">
        <v>350</v>
      </c>
      <c r="F525" s="96">
        <v>353</v>
      </c>
      <c r="G525" s="96">
        <v>356</v>
      </c>
      <c r="H525" s="96">
        <v>360</v>
      </c>
      <c r="I525" s="98">
        <f t="shared" si="1517"/>
        <v>1714.2857142857142</v>
      </c>
      <c r="J525" s="96">
        <f>SUM(G525-F525)*D525</f>
        <v>1714.2857142857142</v>
      </c>
      <c r="K525" s="96">
        <f>SUM(H525-G525)*D525</f>
        <v>2285.7142857142858</v>
      </c>
      <c r="L525" s="98">
        <f t="shared" ref="L525" si="1521">SUM(I525:K525)</f>
        <v>5714.2857142857138</v>
      </c>
    </row>
    <row r="526" spans="1:12" s="99" customFormat="1">
      <c r="A526" s="94" t="s">
        <v>881</v>
      </c>
      <c r="B526" s="95" t="s">
        <v>77</v>
      </c>
      <c r="C526" s="96" t="s">
        <v>14</v>
      </c>
      <c r="D526" s="136">
        <f t="shared" si="1500"/>
        <v>362.31884057971013</v>
      </c>
      <c r="E526" s="97">
        <v>552</v>
      </c>
      <c r="F526" s="96">
        <v>556</v>
      </c>
      <c r="G526" s="96">
        <v>560</v>
      </c>
      <c r="H526" s="96">
        <v>564</v>
      </c>
      <c r="I526" s="98">
        <f t="shared" ref="I526" si="1522">SUM(F526-E526)*D526</f>
        <v>1449.2753623188405</v>
      </c>
      <c r="J526" s="96">
        <f>SUM(G526-F526)*D526</f>
        <v>1449.2753623188405</v>
      </c>
      <c r="K526" s="96">
        <f>SUM(H526-G526)*D526</f>
        <v>1449.2753623188405</v>
      </c>
      <c r="L526" s="98">
        <f t="shared" ref="L526" si="1523">SUM(I526:K526)</f>
        <v>4347.826086956522</v>
      </c>
    </row>
    <row r="527" spans="1:12" s="99" customFormat="1">
      <c r="A527" s="94" t="s">
        <v>881</v>
      </c>
      <c r="B527" s="95" t="s">
        <v>71</v>
      </c>
      <c r="C527" s="96" t="s">
        <v>14</v>
      </c>
      <c r="D527" s="136">
        <f t="shared" si="1500"/>
        <v>135.68521031207598</v>
      </c>
      <c r="E527" s="97">
        <v>1474</v>
      </c>
      <c r="F527" s="96">
        <v>1474</v>
      </c>
      <c r="G527" s="96">
        <v>0</v>
      </c>
      <c r="H527" s="96">
        <v>0</v>
      </c>
      <c r="I527" s="98">
        <f t="shared" ref="I527" si="1524">SUM(F527-E527)*D527</f>
        <v>0</v>
      </c>
      <c r="J527" s="96">
        <v>0</v>
      </c>
      <c r="K527" s="96">
        <v>0</v>
      </c>
      <c r="L527" s="98">
        <v>0</v>
      </c>
    </row>
    <row r="528" spans="1:12" s="99" customFormat="1">
      <c r="A528" s="94" t="s">
        <v>880</v>
      </c>
      <c r="B528" s="95" t="s">
        <v>857</v>
      </c>
      <c r="C528" s="96" t="s">
        <v>18</v>
      </c>
      <c r="D528" s="136">
        <f t="shared" si="1500"/>
        <v>1156.0693641618498</v>
      </c>
      <c r="E528" s="97">
        <v>173</v>
      </c>
      <c r="F528" s="96">
        <v>174.5</v>
      </c>
      <c r="G528" s="96">
        <v>0</v>
      </c>
      <c r="H528" s="96">
        <v>0</v>
      </c>
      <c r="I528" s="98">
        <f>SUM(E528-F528)*D528</f>
        <v>-1734.1040462427745</v>
      </c>
      <c r="J528" s="96">
        <v>0</v>
      </c>
      <c r="K528" s="96">
        <v>0</v>
      </c>
      <c r="L528" s="98">
        <f t="shared" ref="L528" si="1525">SUM(I528:K528)</f>
        <v>-1734.1040462427745</v>
      </c>
    </row>
    <row r="529" spans="1:12" s="99" customFormat="1">
      <c r="A529" s="94" t="s">
        <v>880</v>
      </c>
      <c r="B529" s="95" t="s">
        <v>863</v>
      </c>
      <c r="C529" s="96" t="s">
        <v>14</v>
      </c>
      <c r="D529" s="136">
        <f t="shared" si="1500"/>
        <v>107.23860589812332</v>
      </c>
      <c r="E529" s="97">
        <v>1865</v>
      </c>
      <c r="F529" s="96">
        <v>1875</v>
      </c>
      <c r="G529" s="96">
        <v>0</v>
      </c>
      <c r="H529" s="96">
        <v>0</v>
      </c>
      <c r="I529" s="98">
        <f t="shared" ref="I529" si="1526">SUM(F529-E529)*D529</f>
        <v>1072.3860589812332</v>
      </c>
      <c r="J529" s="96">
        <v>0</v>
      </c>
      <c r="K529" s="96">
        <v>0</v>
      </c>
      <c r="L529" s="98">
        <f t="shared" ref="L529" si="1527">SUM(I529:K529)</f>
        <v>1072.3860589812332</v>
      </c>
    </row>
    <row r="530" spans="1:12" s="99" customFormat="1">
      <c r="A530" s="94" t="s">
        <v>880</v>
      </c>
      <c r="B530" s="95" t="s">
        <v>193</v>
      </c>
      <c r="C530" s="96" t="s">
        <v>18</v>
      </c>
      <c r="D530" s="136">
        <f t="shared" si="1500"/>
        <v>2941.1764705882351</v>
      </c>
      <c r="E530" s="97">
        <v>68</v>
      </c>
      <c r="F530" s="96">
        <v>67.400000000000006</v>
      </c>
      <c r="G530" s="96">
        <v>0</v>
      </c>
      <c r="H530" s="96">
        <v>0</v>
      </c>
      <c r="I530" s="98">
        <f t="shared" ref="I530:I535" si="1528">SUM(E530-F530)*D530</f>
        <v>1764.7058823529244</v>
      </c>
      <c r="J530" s="96">
        <v>0</v>
      </c>
      <c r="K530" s="96">
        <v>0</v>
      </c>
      <c r="L530" s="98">
        <f t="shared" ref="L530" si="1529">SUM(I530:K530)</f>
        <v>1764.7058823529244</v>
      </c>
    </row>
    <row r="531" spans="1:12" s="99" customFormat="1">
      <c r="A531" s="94" t="s">
        <v>878</v>
      </c>
      <c r="B531" s="95" t="s">
        <v>852</v>
      </c>
      <c r="C531" s="96" t="s">
        <v>18</v>
      </c>
      <c r="D531" s="136">
        <f t="shared" si="1500"/>
        <v>154.5595054095827</v>
      </c>
      <c r="E531" s="97">
        <v>1294</v>
      </c>
      <c r="F531" s="96">
        <v>1284</v>
      </c>
      <c r="G531" s="96">
        <v>1274</v>
      </c>
      <c r="H531" s="96">
        <v>1264</v>
      </c>
      <c r="I531" s="98">
        <f t="shared" si="1528"/>
        <v>1545.595054095827</v>
      </c>
      <c r="J531" s="96">
        <f>SUM(F531-G531)*D531</f>
        <v>1545.595054095827</v>
      </c>
      <c r="K531" s="96">
        <f>SUM(G531-H531)*D531</f>
        <v>1545.595054095827</v>
      </c>
      <c r="L531" s="98">
        <f t="shared" ref="L531" si="1530">SUM(I531:K531)</f>
        <v>4636.7851622874805</v>
      </c>
    </row>
    <row r="532" spans="1:12" s="99" customFormat="1">
      <c r="A532" s="94" t="s">
        <v>878</v>
      </c>
      <c r="B532" s="95" t="s">
        <v>193</v>
      </c>
      <c r="C532" s="96" t="s">
        <v>18</v>
      </c>
      <c r="D532" s="136">
        <f t="shared" ref="D532" si="1531">200000/E532</f>
        <v>2797.2027972027972</v>
      </c>
      <c r="E532" s="97">
        <v>71.5</v>
      </c>
      <c r="F532" s="96">
        <v>70.7</v>
      </c>
      <c r="G532" s="96">
        <v>70</v>
      </c>
      <c r="H532" s="96">
        <v>69</v>
      </c>
      <c r="I532" s="98">
        <f t="shared" si="1528"/>
        <v>2237.7622377622297</v>
      </c>
      <c r="J532" s="96">
        <f>SUM(F532-G532)*D532</f>
        <v>1958.0419580419659</v>
      </c>
      <c r="K532" s="96">
        <f>SUM(G532-H532)*D532</f>
        <v>2797.2027972027972</v>
      </c>
      <c r="L532" s="98">
        <f t="shared" ref="L532" si="1532">SUM(I532:K532)</f>
        <v>6993.0069930069931</v>
      </c>
    </row>
    <row r="533" spans="1:12" s="99" customFormat="1">
      <c r="A533" s="94" t="s">
        <v>878</v>
      </c>
      <c r="B533" s="95" t="s">
        <v>433</v>
      </c>
      <c r="C533" s="96" t="s">
        <v>18</v>
      </c>
      <c r="D533" s="136">
        <f t="shared" ref="D533" si="1533">200000/E533</f>
        <v>909.09090909090912</v>
      </c>
      <c r="E533" s="97">
        <v>220</v>
      </c>
      <c r="F533" s="96">
        <v>218.65</v>
      </c>
      <c r="G533" s="96">
        <v>0</v>
      </c>
      <c r="H533" s="96">
        <v>0</v>
      </c>
      <c r="I533" s="98">
        <f t="shared" si="1528"/>
        <v>1227.2727272727222</v>
      </c>
      <c r="J533" s="96">
        <v>0</v>
      </c>
      <c r="K533" s="96">
        <v>0</v>
      </c>
      <c r="L533" s="98">
        <f t="shared" ref="L533" si="1534">SUM(I533:K533)</f>
        <v>1227.2727272727222</v>
      </c>
    </row>
    <row r="534" spans="1:12" s="99" customFormat="1">
      <c r="A534" s="94" t="s">
        <v>878</v>
      </c>
      <c r="B534" s="95" t="s">
        <v>877</v>
      </c>
      <c r="C534" s="96" t="s">
        <v>18</v>
      </c>
      <c r="D534" s="136">
        <f t="shared" ref="D534" si="1535">200000/E534</f>
        <v>74.074074074074076</v>
      </c>
      <c r="E534" s="97">
        <v>2700</v>
      </c>
      <c r="F534" s="96">
        <v>2700</v>
      </c>
      <c r="G534" s="96">
        <v>0</v>
      </c>
      <c r="H534" s="96">
        <v>0</v>
      </c>
      <c r="I534" s="98">
        <f t="shared" si="1528"/>
        <v>0</v>
      </c>
      <c r="J534" s="96">
        <v>0</v>
      </c>
      <c r="K534" s="96">
        <f>SUM(G534-H534)*D534</f>
        <v>0</v>
      </c>
      <c r="L534" s="98">
        <f t="shared" ref="L534" si="1536">SUM(I534:K534)</f>
        <v>0</v>
      </c>
    </row>
    <row r="535" spans="1:12" s="99" customFormat="1">
      <c r="A535" s="94" t="s">
        <v>878</v>
      </c>
      <c r="B535" s="95" t="s">
        <v>879</v>
      </c>
      <c r="C535" s="96" t="s">
        <v>18</v>
      </c>
      <c r="D535" s="136">
        <f t="shared" ref="D535" si="1537">200000/E535</f>
        <v>1653.5758577924762</v>
      </c>
      <c r="E535" s="97">
        <v>120.95</v>
      </c>
      <c r="F535" s="96">
        <v>120.95</v>
      </c>
      <c r="G535" s="96">
        <v>0</v>
      </c>
      <c r="H535" s="96">
        <v>0</v>
      </c>
      <c r="I535" s="98">
        <f t="shared" si="1528"/>
        <v>0</v>
      </c>
      <c r="J535" s="96">
        <v>0</v>
      </c>
      <c r="K535" s="96">
        <f>SUM(G535-H535)*D535</f>
        <v>0</v>
      </c>
      <c r="L535" s="98">
        <f t="shared" ref="L535" si="1538">SUM(I535:K535)</f>
        <v>0</v>
      </c>
    </row>
    <row r="536" spans="1:12" s="99" customFormat="1">
      <c r="A536" s="94" t="s">
        <v>875</v>
      </c>
      <c r="B536" s="95" t="s">
        <v>876</v>
      </c>
      <c r="C536" s="96" t="s">
        <v>14</v>
      </c>
      <c r="D536" s="136">
        <f t="shared" ref="D536" si="1539">200000/E536</f>
        <v>73.126142595978067</v>
      </c>
      <c r="E536" s="97">
        <v>2735</v>
      </c>
      <c r="F536" s="96">
        <v>2758</v>
      </c>
      <c r="G536" s="96">
        <v>0</v>
      </c>
      <c r="H536" s="96">
        <v>0</v>
      </c>
      <c r="I536" s="98">
        <f t="shared" ref="I536" si="1540">SUM(F536-E536)*D536</f>
        <v>1681.9012797074956</v>
      </c>
      <c r="J536" s="96">
        <v>0</v>
      </c>
      <c r="K536" s="96">
        <v>0</v>
      </c>
      <c r="L536" s="98">
        <f t="shared" ref="L536" si="1541">SUM(I536:K536)</f>
        <v>1681.9012797074956</v>
      </c>
    </row>
    <row r="537" spans="1:12" s="99" customFormat="1">
      <c r="A537" s="94" t="s">
        <v>875</v>
      </c>
      <c r="B537" s="95" t="s">
        <v>307</v>
      </c>
      <c r="C537" s="96" t="s">
        <v>18</v>
      </c>
      <c r="D537" s="136">
        <f t="shared" ref="D537" si="1542">200000/E537</f>
        <v>3236.245954692557</v>
      </c>
      <c r="E537" s="97">
        <v>61.8</v>
      </c>
      <c r="F537" s="96">
        <v>61.4</v>
      </c>
      <c r="G537" s="96">
        <v>0</v>
      </c>
      <c r="H537" s="96">
        <v>0</v>
      </c>
      <c r="I537" s="98">
        <f>SUM(E537-F537)*D537</f>
        <v>1294.4983818770181</v>
      </c>
      <c r="J537" s="96">
        <v>0</v>
      </c>
      <c r="K537" s="96">
        <v>0</v>
      </c>
      <c r="L537" s="98">
        <f t="shared" ref="L537" si="1543">SUM(I537:K537)</f>
        <v>1294.4983818770181</v>
      </c>
    </row>
    <row r="538" spans="1:12" s="99" customFormat="1">
      <c r="A538" s="94" t="s">
        <v>875</v>
      </c>
      <c r="B538" s="95" t="s">
        <v>877</v>
      </c>
      <c r="C538" s="96" t="s">
        <v>18</v>
      </c>
      <c r="D538" s="136">
        <f t="shared" ref="D538" si="1544">200000/E538</f>
        <v>74.906367041198507</v>
      </c>
      <c r="E538" s="97">
        <v>2670</v>
      </c>
      <c r="F538" s="96">
        <v>2670</v>
      </c>
      <c r="G538" s="96">
        <v>0</v>
      </c>
      <c r="H538" s="96">
        <v>0</v>
      </c>
      <c r="I538" s="98">
        <f>SUM(E538-F538)*D538</f>
        <v>0</v>
      </c>
      <c r="J538" s="96">
        <v>0</v>
      </c>
      <c r="K538" s="96">
        <v>0</v>
      </c>
      <c r="L538" s="98">
        <f t="shared" ref="L538" si="1545">SUM(I538:K538)</f>
        <v>0</v>
      </c>
    </row>
    <row r="539" spans="1:12" s="99" customFormat="1">
      <c r="A539" s="94" t="s">
        <v>874</v>
      </c>
      <c r="B539" s="95" t="s">
        <v>165</v>
      </c>
      <c r="C539" s="96" t="s">
        <v>14</v>
      </c>
      <c r="D539" s="136">
        <f t="shared" ref="D539" si="1546">200000/E539</f>
        <v>1632.6530612244899</v>
      </c>
      <c r="E539" s="97">
        <v>122.5</v>
      </c>
      <c r="F539" s="96">
        <v>123.5</v>
      </c>
      <c r="G539" s="96">
        <v>0</v>
      </c>
      <c r="H539" s="96">
        <v>0</v>
      </c>
      <c r="I539" s="98">
        <f t="shared" ref="I539" si="1547">SUM(F539-E539)*D539</f>
        <v>1632.6530612244899</v>
      </c>
      <c r="J539" s="96">
        <v>0</v>
      </c>
      <c r="K539" s="96">
        <v>0</v>
      </c>
      <c r="L539" s="98">
        <f t="shared" ref="L539" si="1548">SUM(I539:K539)</f>
        <v>1632.6530612244899</v>
      </c>
    </row>
    <row r="540" spans="1:12" s="99" customFormat="1">
      <c r="A540" s="94" t="s">
        <v>874</v>
      </c>
      <c r="B540" s="95" t="s">
        <v>403</v>
      </c>
      <c r="C540" s="96" t="s">
        <v>14</v>
      </c>
      <c r="D540" s="136">
        <f t="shared" ref="D540" si="1549">200000/E540</f>
        <v>67.773636055574386</v>
      </c>
      <c r="E540" s="97">
        <v>2951</v>
      </c>
      <c r="F540" s="96">
        <v>2951</v>
      </c>
      <c r="G540" s="96">
        <v>0</v>
      </c>
      <c r="H540" s="96">
        <v>0</v>
      </c>
      <c r="I540" s="98">
        <f t="shared" ref="I540" si="1550">SUM(F540-E540)*D540</f>
        <v>0</v>
      </c>
      <c r="J540" s="96">
        <v>0</v>
      </c>
      <c r="K540" s="96">
        <v>0</v>
      </c>
      <c r="L540" s="98">
        <f t="shared" ref="L540" si="1551">SUM(I540:K540)</f>
        <v>0</v>
      </c>
    </row>
    <row r="541" spans="1:12" s="99" customFormat="1">
      <c r="A541" s="94" t="s">
        <v>872</v>
      </c>
      <c r="B541" s="95" t="s">
        <v>873</v>
      </c>
      <c r="C541" s="96" t="s">
        <v>14</v>
      </c>
      <c r="D541" s="136">
        <f t="shared" ref="D541" si="1552">200000/E541</f>
        <v>136.23978201634878</v>
      </c>
      <c r="E541" s="97">
        <v>1468</v>
      </c>
      <c r="F541" s="96">
        <v>1478</v>
      </c>
      <c r="G541" s="96">
        <v>0</v>
      </c>
      <c r="H541" s="96">
        <v>0</v>
      </c>
      <c r="I541" s="98">
        <f t="shared" ref="I541" si="1553">SUM(F541-E541)*D541</f>
        <v>1362.3978201634877</v>
      </c>
      <c r="J541" s="96">
        <v>0</v>
      </c>
      <c r="K541" s="96">
        <v>0</v>
      </c>
      <c r="L541" s="98">
        <f t="shared" ref="L541" si="1554">SUM(I541:K541)</f>
        <v>1362.3978201634877</v>
      </c>
    </row>
    <row r="542" spans="1:12" s="99" customFormat="1">
      <c r="A542" s="94" t="s">
        <v>872</v>
      </c>
      <c r="B542" s="95" t="s">
        <v>49</v>
      </c>
      <c r="C542" s="96" t="s">
        <v>14</v>
      </c>
      <c r="D542" s="136">
        <f t="shared" ref="D542" si="1555">200000/E542</f>
        <v>60.06006006006006</v>
      </c>
      <c r="E542" s="97">
        <v>3330</v>
      </c>
      <c r="F542" s="96">
        <v>3358</v>
      </c>
      <c r="G542" s="96">
        <v>0</v>
      </c>
      <c r="H542" s="96">
        <v>0</v>
      </c>
      <c r="I542" s="98">
        <f t="shared" ref="I542" si="1556">SUM(F542-E542)*D542</f>
        <v>1681.6816816816818</v>
      </c>
      <c r="J542" s="96">
        <v>0</v>
      </c>
      <c r="K542" s="96">
        <v>0</v>
      </c>
      <c r="L542" s="98">
        <f t="shared" ref="L542" si="1557">SUM(I542:K542)</f>
        <v>1681.6816816816818</v>
      </c>
    </row>
    <row r="543" spans="1:12" s="99" customFormat="1">
      <c r="A543" s="94" t="s">
        <v>872</v>
      </c>
      <c r="B543" s="95" t="s">
        <v>834</v>
      </c>
      <c r="C543" s="96" t="s">
        <v>14</v>
      </c>
      <c r="D543" s="136">
        <f t="shared" ref="D543" si="1558">200000/E543</f>
        <v>241.54589371980677</v>
      </c>
      <c r="E543" s="97">
        <v>828</v>
      </c>
      <c r="F543" s="96">
        <v>834</v>
      </c>
      <c r="G543" s="96">
        <v>839.4</v>
      </c>
      <c r="H543" s="96">
        <v>0</v>
      </c>
      <c r="I543" s="98">
        <f t="shared" ref="I543" si="1559">SUM(F543-E543)*D543</f>
        <v>1449.2753623188405</v>
      </c>
      <c r="J543" s="96">
        <f>SUM(G543-F543)*D543</f>
        <v>1304.347826086951</v>
      </c>
      <c r="K543" s="96">
        <v>0</v>
      </c>
      <c r="L543" s="98">
        <f t="shared" ref="L543" si="1560">SUM(I543:K543)</f>
        <v>2753.6231884057916</v>
      </c>
    </row>
    <row r="544" spans="1:12" s="99" customFormat="1">
      <c r="A544" s="94" t="s">
        <v>871</v>
      </c>
      <c r="B544" s="95" t="s">
        <v>46</v>
      </c>
      <c r="C544" s="96" t="s">
        <v>14</v>
      </c>
      <c r="D544" s="136">
        <f t="shared" ref="D544" si="1561">200000/E544</f>
        <v>1600</v>
      </c>
      <c r="E544" s="97">
        <v>125</v>
      </c>
      <c r="F544" s="96">
        <v>126</v>
      </c>
      <c r="G544" s="96">
        <v>127</v>
      </c>
      <c r="H544" s="96">
        <v>128</v>
      </c>
      <c r="I544" s="98">
        <f t="shared" ref="I544" si="1562">SUM(F544-E544)*D544</f>
        <v>1600</v>
      </c>
      <c r="J544" s="96">
        <f>SUM(G544-F544)*D544</f>
        <v>1600</v>
      </c>
      <c r="K544" s="96">
        <f>SUM(H544-G544)*D544</f>
        <v>1600</v>
      </c>
      <c r="L544" s="98">
        <f t="shared" ref="L544" si="1563">SUM(I544:K544)</f>
        <v>4800</v>
      </c>
    </row>
    <row r="545" spans="1:12" s="99" customFormat="1">
      <c r="A545" s="94" t="s">
        <v>871</v>
      </c>
      <c r="B545" s="95" t="s">
        <v>73</v>
      </c>
      <c r="C545" s="96" t="s">
        <v>18</v>
      </c>
      <c r="D545" s="136">
        <f t="shared" ref="D545" si="1564">200000/E545</f>
        <v>133.77926421404683</v>
      </c>
      <c r="E545" s="97">
        <v>1495</v>
      </c>
      <c r="F545" s="96">
        <v>1485</v>
      </c>
      <c r="G545" s="96">
        <v>1475</v>
      </c>
      <c r="H545" s="96">
        <v>1466</v>
      </c>
      <c r="I545" s="98">
        <f>SUM(E545-F545)*D545</f>
        <v>1337.7926421404684</v>
      </c>
      <c r="J545" s="96">
        <f>SUM(F545-G545)*D545</f>
        <v>1337.7926421404684</v>
      </c>
      <c r="K545" s="96">
        <f>SUM(G545-H545)*D545</f>
        <v>1204.0133779264215</v>
      </c>
      <c r="L545" s="98">
        <f t="shared" ref="L545" si="1565">SUM(I545:K545)</f>
        <v>3879.5986622073583</v>
      </c>
    </row>
    <row r="546" spans="1:12" s="99" customFormat="1">
      <c r="A546" s="94" t="s">
        <v>871</v>
      </c>
      <c r="B546" s="95" t="s">
        <v>247</v>
      </c>
      <c r="C546" s="96" t="s">
        <v>18</v>
      </c>
      <c r="D546" s="136">
        <f t="shared" ref="D546" si="1566">200000/E546</f>
        <v>180.50541516245488</v>
      </c>
      <c r="E546" s="97">
        <v>1108</v>
      </c>
      <c r="F546" s="96">
        <v>1120</v>
      </c>
      <c r="G546" s="96">
        <v>0</v>
      </c>
      <c r="H546" s="96">
        <v>0</v>
      </c>
      <c r="I546" s="98">
        <f>SUM(E546-F546)*D546</f>
        <v>-2166.0649819494583</v>
      </c>
      <c r="J546" s="96">
        <v>0</v>
      </c>
      <c r="K546" s="96">
        <v>0</v>
      </c>
      <c r="L546" s="98">
        <f t="shared" ref="L546" si="1567">SUM(I546:K546)</f>
        <v>-2166.0649819494583</v>
      </c>
    </row>
    <row r="547" spans="1:12" s="99" customFormat="1">
      <c r="A547" s="94" t="s">
        <v>870</v>
      </c>
      <c r="B547" s="95" t="s">
        <v>869</v>
      </c>
      <c r="C547" s="96" t="s">
        <v>14</v>
      </c>
      <c r="D547" s="136">
        <f t="shared" ref="D547" si="1568">200000/E547</f>
        <v>1223.2415902140672</v>
      </c>
      <c r="E547" s="97">
        <v>163.5</v>
      </c>
      <c r="F547" s="96">
        <v>164.5</v>
      </c>
      <c r="G547" s="96">
        <v>165.5</v>
      </c>
      <c r="H547" s="96">
        <v>166.5</v>
      </c>
      <c r="I547" s="98">
        <f t="shared" ref="I547" si="1569">SUM(F547-E547)*D547</f>
        <v>1223.2415902140672</v>
      </c>
      <c r="J547" s="96">
        <f>SUM(G547-F547)*D547</f>
        <v>1223.2415902140672</v>
      </c>
      <c r="K547" s="96">
        <f>SUM(H547-G547)*D547</f>
        <v>1223.2415902140672</v>
      </c>
      <c r="L547" s="98">
        <f t="shared" ref="L547" si="1570">SUM(I547:K547)</f>
        <v>3669.7247706422013</v>
      </c>
    </row>
    <row r="548" spans="1:12" s="99" customFormat="1">
      <c r="A548" s="94" t="s">
        <v>870</v>
      </c>
      <c r="B548" s="95" t="s">
        <v>83</v>
      </c>
      <c r="C548" s="96" t="s">
        <v>18</v>
      </c>
      <c r="D548" s="136">
        <f t="shared" ref="D548:D552" si="1571">200000/E548</f>
        <v>2531.6455696202534</v>
      </c>
      <c r="E548" s="97">
        <v>79</v>
      </c>
      <c r="F548" s="96">
        <v>78</v>
      </c>
      <c r="G548" s="96">
        <v>77</v>
      </c>
      <c r="H548" s="96">
        <v>76</v>
      </c>
      <c r="I548" s="98">
        <f>SUM(E548-F548)*D548</f>
        <v>2531.6455696202534</v>
      </c>
      <c r="J548" s="96">
        <f>SUM(F548-G548)*D548</f>
        <v>2531.6455696202534</v>
      </c>
      <c r="K548" s="96">
        <f>SUM(G548-H548)*D548</f>
        <v>2531.6455696202534</v>
      </c>
      <c r="L548" s="98">
        <f t="shared" ref="L548" si="1572">SUM(I548:K548)</f>
        <v>7594.9367088607596</v>
      </c>
    </row>
    <row r="549" spans="1:12" s="99" customFormat="1">
      <c r="A549" s="94" t="s">
        <v>870</v>
      </c>
      <c r="B549" s="95" t="s">
        <v>101</v>
      </c>
      <c r="C549" s="96" t="s">
        <v>14</v>
      </c>
      <c r="D549" s="136">
        <f t="shared" ref="D549" si="1573">200000/E549</f>
        <v>135.86956521739131</v>
      </c>
      <c r="E549" s="97">
        <v>1472</v>
      </c>
      <c r="F549" s="96">
        <v>1479</v>
      </c>
      <c r="G549" s="96">
        <v>0</v>
      </c>
      <c r="H549" s="96">
        <v>0</v>
      </c>
      <c r="I549" s="98">
        <f t="shared" ref="I549:I552" si="1574">SUM(F549-E549)*D549</f>
        <v>951.08695652173924</v>
      </c>
      <c r="J549" s="96">
        <v>0</v>
      </c>
      <c r="K549" s="96">
        <f>SUM(G549-H549)*D549</f>
        <v>0</v>
      </c>
      <c r="L549" s="98">
        <f t="shared" ref="L549" si="1575">SUM(I549:K549)</f>
        <v>951.08695652173924</v>
      </c>
    </row>
    <row r="550" spans="1:12" s="99" customFormat="1">
      <c r="A550" s="94" t="s">
        <v>870</v>
      </c>
      <c r="B550" s="95" t="s">
        <v>330</v>
      </c>
      <c r="C550" s="96" t="s">
        <v>18</v>
      </c>
      <c r="D550" s="136">
        <f t="shared" ref="D550" si="1576">200000/E550</f>
        <v>2409.6385542168673</v>
      </c>
      <c r="E550" s="97">
        <v>83</v>
      </c>
      <c r="F550" s="96">
        <v>82.25</v>
      </c>
      <c r="G550" s="96">
        <v>81.5</v>
      </c>
      <c r="H550" s="96">
        <v>0</v>
      </c>
      <c r="I550" s="98">
        <f>SUM(E550-F550)*D550</f>
        <v>1807.2289156626505</v>
      </c>
      <c r="J550" s="96">
        <f>SUM(F550-G550)*D550</f>
        <v>1807.2289156626505</v>
      </c>
      <c r="K550" s="96">
        <v>0</v>
      </c>
      <c r="L550" s="98">
        <f t="shared" ref="L550" si="1577">SUM(I550:K550)</f>
        <v>3614.457831325301</v>
      </c>
    </row>
    <row r="551" spans="1:12" s="99" customFormat="1">
      <c r="A551" s="94" t="s">
        <v>870</v>
      </c>
      <c r="B551" s="95" t="s">
        <v>25</v>
      </c>
      <c r="C551" s="96" t="s">
        <v>14</v>
      </c>
      <c r="D551" s="136">
        <f t="shared" ref="D551" si="1578">200000/E551</f>
        <v>1234.5679012345679</v>
      </c>
      <c r="E551" s="97">
        <v>162</v>
      </c>
      <c r="F551" s="96">
        <v>160.5</v>
      </c>
      <c r="G551" s="96">
        <v>81.5</v>
      </c>
      <c r="H551" s="96">
        <v>0</v>
      </c>
      <c r="I551" s="98">
        <f t="shared" si="1574"/>
        <v>-1851.8518518518517</v>
      </c>
      <c r="J551" s="96">
        <v>0</v>
      </c>
      <c r="K551" s="96">
        <v>0</v>
      </c>
      <c r="L551" s="98">
        <f t="shared" ref="L551" si="1579">SUM(I551:K551)</f>
        <v>-1851.8518518518517</v>
      </c>
    </row>
    <row r="552" spans="1:12" s="99" customFormat="1">
      <c r="A552" s="94" t="s">
        <v>867</v>
      </c>
      <c r="B552" s="95" t="s">
        <v>868</v>
      </c>
      <c r="C552" s="96" t="s">
        <v>14</v>
      </c>
      <c r="D552" s="136">
        <f t="shared" si="1571"/>
        <v>163.66612111292963</v>
      </c>
      <c r="E552" s="97">
        <v>1222</v>
      </c>
      <c r="F552" s="96">
        <v>1232</v>
      </c>
      <c r="G552" s="96">
        <v>0</v>
      </c>
      <c r="H552" s="96">
        <v>0</v>
      </c>
      <c r="I552" s="98">
        <f t="shared" si="1574"/>
        <v>1636.6612111292964</v>
      </c>
      <c r="J552" s="96">
        <v>0</v>
      </c>
      <c r="K552" s="96">
        <v>0</v>
      </c>
      <c r="L552" s="98">
        <f t="shared" ref="L552" si="1580">SUM(I552:K552)</f>
        <v>1636.6612111292964</v>
      </c>
    </row>
    <row r="553" spans="1:12" s="99" customFormat="1">
      <c r="A553" s="94" t="s">
        <v>867</v>
      </c>
      <c r="B553" s="95" t="s">
        <v>720</v>
      </c>
      <c r="C553" s="96" t="s">
        <v>14</v>
      </c>
      <c r="D553" s="136">
        <f t="shared" ref="D553" si="1581">200000/E553</f>
        <v>126.98412698412699</v>
      </c>
      <c r="E553" s="97">
        <v>1575</v>
      </c>
      <c r="F553" s="96">
        <v>1581.5</v>
      </c>
      <c r="G553" s="96">
        <v>0</v>
      </c>
      <c r="H553" s="96">
        <v>0</v>
      </c>
      <c r="I553" s="98">
        <f t="shared" ref="I553" si="1582">SUM(F553-E553)*D553</f>
        <v>825.39682539682542</v>
      </c>
      <c r="J553" s="96">
        <v>0</v>
      </c>
      <c r="K553" s="96">
        <v>0</v>
      </c>
      <c r="L553" s="98">
        <f t="shared" ref="L553" si="1583">SUM(I553:K553)</f>
        <v>825.39682539682542</v>
      </c>
    </row>
    <row r="554" spans="1:12" s="99" customFormat="1">
      <c r="A554" s="94" t="s">
        <v>867</v>
      </c>
      <c r="B554" s="95" t="s">
        <v>193</v>
      </c>
      <c r="C554" s="96" t="s">
        <v>14</v>
      </c>
      <c r="D554" s="136">
        <f t="shared" ref="D554" si="1584">200000/E554</f>
        <v>2500</v>
      </c>
      <c r="E554" s="97">
        <v>80</v>
      </c>
      <c r="F554" s="96">
        <v>80</v>
      </c>
      <c r="G554" s="96">
        <v>0</v>
      </c>
      <c r="H554" s="96">
        <v>0</v>
      </c>
      <c r="I554" s="98">
        <f t="shared" ref="I554" si="1585">SUM(F554-E554)*D554</f>
        <v>0</v>
      </c>
      <c r="J554" s="96">
        <v>0</v>
      </c>
      <c r="K554" s="96">
        <v>0</v>
      </c>
      <c r="L554" s="98">
        <f t="shared" ref="L554" si="1586">SUM(I554:K554)</f>
        <v>0</v>
      </c>
    </row>
    <row r="555" spans="1:12" s="99" customFormat="1">
      <c r="A555" s="94" t="s">
        <v>865</v>
      </c>
      <c r="B555" s="95" t="s">
        <v>171</v>
      </c>
      <c r="C555" s="96" t="s">
        <v>14</v>
      </c>
      <c r="D555" s="136">
        <f t="shared" ref="D555" si="1587">200000/E555</f>
        <v>90.456806874717316</v>
      </c>
      <c r="E555" s="97">
        <v>2211</v>
      </c>
      <c r="F555" s="96">
        <v>2230</v>
      </c>
      <c r="G555" s="96">
        <v>2240</v>
      </c>
      <c r="H555" s="96">
        <v>0</v>
      </c>
      <c r="I555" s="98">
        <f t="shared" ref="I555" si="1588">SUM(F555-E555)*D555</f>
        <v>1718.6793306196289</v>
      </c>
      <c r="J555" s="96">
        <f>SUM(G555-F555)*D555</f>
        <v>904.56806874717313</v>
      </c>
      <c r="K555" s="96">
        <v>0</v>
      </c>
      <c r="L555" s="98">
        <f t="shared" ref="L555" si="1589">SUM(I555:K555)</f>
        <v>2623.2473993668018</v>
      </c>
    </row>
    <row r="556" spans="1:12" s="99" customFormat="1">
      <c r="A556" s="94" t="s">
        <v>865</v>
      </c>
      <c r="B556" s="95" t="s">
        <v>667</v>
      </c>
      <c r="C556" s="96" t="s">
        <v>18</v>
      </c>
      <c r="D556" s="136">
        <f t="shared" ref="D556" si="1590">200000/E556</f>
        <v>2185.7923497267761</v>
      </c>
      <c r="E556" s="97">
        <v>91.5</v>
      </c>
      <c r="F556" s="96">
        <v>93</v>
      </c>
      <c r="G556" s="96">
        <v>0</v>
      </c>
      <c r="H556" s="96">
        <v>0</v>
      </c>
      <c r="I556" s="98">
        <f>SUM(E556-F556)*D556</f>
        <v>-3278.688524590164</v>
      </c>
      <c r="J556" s="96">
        <v>0</v>
      </c>
      <c r="K556" s="96">
        <f>SUM(H556-G556)*D556</f>
        <v>0</v>
      </c>
      <c r="L556" s="98">
        <f t="shared" ref="L556" si="1591">SUM(I556:K556)</f>
        <v>-3278.688524590164</v>
      </c>
    </row>
    <row r="557" spans="1:12" s="99" customFormat="1">
      <c r="A557" s="94" t="s">
        <v>865</v>
      </c>
      <c r="B557" s="95" t="s">
        <v>866</v>
      </c>
      <c r="C557" s="96" t="s">
        <v>14</v>
      </c>
      <c r="D557" s="136">
        <f t="shared" ref="D557:D562" si="1592">200000/E557</f>
        <v>151.05740181268882</v>
      </c>
      <c r="E557" s="97">
        <v>1324</v>
      </c>
      <c r="F557" s="96">
        <v>1322</v>
      </c>
      <c r="G557" s="96">
        <v>0</v>
      </c>
      <c r="H557" s="96">
        <v>0</v>
      </c>
      <c r="I557" s="98">
        <f t="shared" ref="I557" si="1593">SUM(F557-E557)*D557</f>
        <v>-302.11480362537765</v>
      </c>
      <c r="J557" s="96">
        <v>0</v>
      </c>
      <c r="K557" s="96">
        <f>SUM(H557-G557)*D557</f>
        <v>0</v>
      </c>
      <c r="L557" s="98">
        <f t="shared" ref="L557" si="1594">SUM(I557:K557)</f>
        <v>-302.11480362537765</v>
      </c>
    </row>
    <row r="558" spans="1:12" s="99" customFormat="1">
      <c r="A558" s="94" t="s">
        <v>865</v>
      </c>
      <c r="B558" s="95" t="s">
        <v>133</v>
      </c>
      <c r="C558" s="96" t="s">
        <v>14</v>
      </c>
      <c r="D558" s="136">
        <f t="shared" si="1592"/>
        <v>238.0952380952381</v>
      </c>
      <c r="E558" s="97">
        <v>840</v>
      </c>
      <c r="F558" s="96">
        <v>840</v>
      </c>
      <c r="G558" s="96">
        <v>0</v>
      </c>
      <c r="H558" s="96">
        <v>0</v>
      </c>
      <c r="I558" s="98">
        <f t="shared" ref="I558" si="1595">SUM(F558-E558)*D558</f>
        <v>0</v>
      </c>
      <c r="J558" s="96">
        <v>0</v>
      </c>
      <c r="K558" s="96">
        <f>SUM(H558-G558)*D558</f>
        <v>0</v>
      </c>
      <c r="L558" s="98">
        <f t="shared" ref="L558" si="1596">SUM(I558:K558)</f>
        <v>0</v>
      </c>
    </row>
    <row r="559" spans="1:12" s="99" customFormat="1">
      <c r="A559" s="94" t="s">
        <v>864</v>
      </c>
      <c r="B559" s="95" t="s">
        <v>51</v>
      </c>
      <c r="C559" s="96" t="s">
        <v>14</v>
      </c>
      <c r="D559" s="136">
        <f t="shared" si="1592"/>
        <v>727.27272727272725</v>
      </c>
      <c r="E559" s="97">
        <v>275</v>
      </c>
      <c r="F559" s="96">
        <v>277</v>
      </c>
      <c r="G559" s="96">
        <v>279</v>
      </c>
      <c r="H559" s="96">
        <v>281</v>
      </c>
      <c r="I559" s="98">
        <f t="shared" ref="I559:I565" si="1597">SUM(F559-E559)*D559</f>
        <v>1454.5454545454545</v>
      </c>
      <c r="J559" s="96">
        <f>SUM(G559-F559)*D559</f>
        <v>1454.5454545454545</v>
      </c>
      <c r="K559" s="96">
        <f>SUM(H559-G559)*D559</f>
        <v>1454.5454545454545</v>
      </c>
      <c r="L559" s="98">
        <f t="shared" ref="L559" si="1598">SUM(I559:K559)</f>
        <v>4363.636363636364</v>
      </c>
    </row>
    <row r="560" spans="1:12" s="99" customFormat="1">
      <c r="A560" s="94" t="s">
        <v>864</v>
      </c>
      <c r="B560" s="95" t="s">
        <v>83</v>
      </c>
      <c r="C560" s="96" t="s">
        <v>14</v>
      </c>
      <c r="D560" s="136">
        <f>200000/E560</f>
        <v>2209.9447513812156</v>
      </c>
      <c r="E560" s="97">
        <v>90.5</v>
      </c>
      <c r="F560" s="96">
        <v>91.25</v>
      </c>
      <c r="G560" s="96">
        <v>92</v>
      </c>
      <c r="H560" s="96">
        <v>0</v>
      </c>
      <c r="I560" s="98">
        <f t="shared" si="1597"/>
        <v>1657.4585635359117</v>
      </c>
      <c r="J560" s="96">
        <f>SUM(G560-F560)*D560</f>
        <v>1657.4585635359117</v>
      </c>
      <c r="K560" s="96">
        <v>0</v>
      </c>
      <c r="L560" s="98">
        <f t="shared" ref="L560" si="1599">SUM(I560:K560)</f>
        <v>3314.9171270718234</v>
      </c>
    </row>
    <row r="561" spans="1:12" s="99" customFormat="1">
      <c r="A561" s="94" t="s">
        <v>864</v>
      </c>
      <c r="B561" s="95" t="s">
        <v>49</v>
      </c>
      <c r="C561" s="96" t="s">
        <v>14</v>
      </c>
      <c r="D561" s="136">
        <f t="shared" si="1592"/>
        <v>60.606060606060609</v>
      </c>
      <c r="E561" s="97">
        <v>3300</v>
      </c>
      <c r="F561" s="96">
        <v>3325</v>
      </c>
      <c r="G561" s="96">
        <v>0</v>
      </c>
      <c r="H561" s="96">
        <v>0</v>
      </c>
      <c r="I561" s="98">
        <f t="shared" si="1597"/>
        <v>1515.1515151515152</v>
      </c>
      <c r="J561" s="96">
        <v>0</v>
      </c>
      <c r="K561" s="96">
        <v>0</v>
      </c>
      <c r="L561" s="98">
        <f t="shared" ref="L561" si="1600">SUM(I561:K561)</f>
        <v>1515.1515151515152</v>
      </c>
    </row>
    <row r="562" spans="1:12" s="99" customFormat="1">
      <c r="A562" s="94" t="s">
        <v>864</v>
      </c>
      <c r="B562" s="95" t="s">
        <v>268</v>
      </c>
      <c r="C562" s="96" t="s">
        <v>14</v>
      </c>
      <c r="D562" s="136">
        <f t="shared" si="1592"/>
        <v>222.22222222222223</v>
      </c>
      <c r="E562" s="97">
        <v>900</v>
      </c>
      <c r="F562" s="96">
        <v>910</v>
      </c>
      <c r="G562" s="96">
        <v>0</v>
      </c>
      <c r="H562" s="96">
        <v>0</v>
      </c>
      <c r="I562" s="98">
        <f t="shared" si="1597"/>
        <v>2222.2222222222222</v>
      </c>
      <c r="J562" s="96">
        <v>0</v>
      </c>
      <c r="K562" s="96">
        <v>0</v>
      </c>
      <c r="L562" s="98">
        <f t="shared" ref="L562" si="1601">SUM(I562:K562)</f>
        <v>2222.2222222222222</v>
      </c>
    </row>
    <row r="563" spans="1:12" s="99" customFormat="1">
      <c r="A563" s="94" t="s">
        <v>861</v>
      </c>
      <c r="B563" s="95" t="s">
        <v>862</v>
      </c>
      <c r="C563" s="96" t="s">
        <v>14</v>
      </c>
      <c r="D563" s="136">
        <f t="shared" ref="D563:D569" si="1602">200000/E563</f>
        <v>571.42857142857144</v>
      </c>
      <c r="E563" s="97">
        <v>350</v>
      </c>
      <c r="F563" s="96">
        <v>351.5</v>
      </c>
      <c r="G563" s="96">
        <v>0</v>
      </c>
      <c r="H563" s="96">
        <v>0</v>
      </c>
      <c r="I563" s="98">
        <f t="shared" si="1597"/>
        <v>857.14285714285711</v>
      </c>
      <c r="J563" s="96">
        <v>0</v>
      </c>
      <c r="K563" s="96">
        <v>0</v>
      </c>
      <c r="L563" s="98">
        <f t="shared" ref="L563" si="1603">SUM(I563:K563)</f>
        <v>857.14285714285711</v>
      </c>
    </row>
    <row r="564" spans="1:12" s="99" customFormat="1">
      <c r="A564" s="94" t="s">
        <v>861</v>
      </c>
      <c r="B564" s="95" t="s">
        <v>826</v>
      </c>
      <c r="C564" s="96" t="s">
        <v>14</v>
      </c>
      <c r="D564" s="136">
        <f t="shared" si="1602"/>
        <v>322.58064516129031</v>
      </c>
      <c r="E564" s="97">
        <v>620</v>
      </c>
      <c r="F564" s="96">
        <v>625</v>
      </c>
      <c r="G564" s="96">
        <v>628</v>
      </c>
      <c r="H564" s="96">
        <v>0</v>
      </c>
      <c r="I564" s="98">
        <f t="shared" si="1597"/>
        <v>1612.9032258064515</v>
      </c>
      <c r="J564" s="96">
        <f>SUM(G564-F564)*D564</f>
        <v>967.74193548387098</v>
      </c>
      <c r="K564" s="96">
        <v>0</v>
      </c>
      <c r="L564" s="98">
        <f t="shared" ref="L564" si="1604">SUM(I564:K564)</f>
        <v>2580.6451612903224</v>
      </c>
    </row>
    <row r="565" spans="1:12" s="99" customFormat="1">
      <c r="A565" s="94" t="s">
        <v>861</v>
      </c>
      <c r="B565" s="95" t="s">
        <v>863</v>
      </c>
      <c r="C565" s="96" t="s">
        <v>14</v>
      </c>
      <c r="D565" s="136">
        <f t="shared" si="1602"/>
        <v>113.96011396011396</v>
      </c>
      <c r="E565" s="97">
        <v>1755</v>
      </c>
      <c r="F565" s="96">
        <v>1753</v>
      </c>
      <c r="G565" s="96">
        <v>0</v>
      </c>
      <c r="H565" s="96">
        <v>0</v>
      </c>
      <c r="I565" s="137">
        <f t="shared" si="1597"/>
        <v>-227.92022792022792</v>
      </c>
      <c r="J565" s="96">
        <v>0</v>
      </c>
      <c r="K565" s="96">
        <v>0</v>
      </c>
      <c r="L565" s="98">
        <f t="shared" ref="L565" si="1605">SUM(I565:K565)</f>
        <v>-227.92022792022792</v>
      </c>
    </row>
    <row r="566" spans="1:12" s="99" customFormat="1">
      <c r="A566" s="94" t="s">
        <v>860</v>
      </c>
      <c r="B566" s="95" t="s">
        <v>28</v>
      </c>
      <c r="C566" s="96" t="s">
        <v>18</v>
      </c>
      <c r="D566" s="136">
        <f t="shared" si="1602"/>
        <v>470.58823529411762</v>
      </c>
      <c r="E566" s="97">
        <v>425</v>
      </c>
      <c r="F566" s="96">
        <v>421</v>
      </c>
      <c r="G566" s="96">
        <v>415</v>
      </c>
      <c r="H566" s="96">
        <v>410</v>
      </c>
      <c r="I566" s="98">
        <f>SUM(E566-F566)*D566</f>
        <v>1882.3529411764705</v>
      </c>
      <c r="J566" s="96">
        <f>SUM(F566-G566)*D566</f>
        <v>2823.5294117647059</v>
      </c>
      <c r="K566" s="96">
        <f>SUM(G566-H566)*D566</f>
        <v>2352.9411764705883</v>
      </c>
      <c r="L566" s="98">
        <f t="shared" ref="L566" si="1606">SUM(I566:K566)</f>
        <v>7058.8235294117649</v>
      </c>
    </row>
    <row r="567" spans="1:12" s="99" customFormat="1">
      <c r="A567" s="94" t="s">
        <v>860</v>
      </c>
      <c r="B567" s="95" t="s">
        <v>51</v>
      </c>
      <c r="C567" s="96" t="s">
        <v>14</v>
      </c>
      <c r="D567" s="136">
        <f t="shared" si="1602"/>
        <v>754.71698113207549</v>
      </c>
      <c r="E567" s="97">
        <v>265</v>
      </c>
      <c r="F567" s="96">
        <v>267</v>
      </c>
      <c r="G567" s="96">
        <v>0</v>
      </c>
      <c r="H567" s="96">
        <v>0</v>
      </c>
      <c r="I567" s="98">
        <f>SUM(F567-E567)*D567</f>
        <v>1509.433962264151</v>
      </c>
      <c r="J567" s="96">
        <v>0</v>
      </c>
      <c r="K567" s="96">
        <f>SUM(G567-H567)*D567</f>
        <v>0</v>
      </c>
      <c r="L567" s="98">
        <f t="shared" ref="L567" si="1607">SUM(I567:K567)</f>
        <v>1509.433962264151</v>
      </c>
    </row>
    <row r="568" spans="1:12" s="99" customFormat="1">
      <c r="A568" s="94" t="s">
        <v>860</v>
      </c>
      <c r="B568" s="95" t="s">
        <v>257</v>
      </c>
      <c r="C568" s="96" t="s">
        <v>14</v>
      </c>
      <c r="D568" s="136">
        <f t="shared" si="1602"/>
        <v>250</v>
      </c>
      <c r="E568" s="97">
        <v>800</v>
      </c>
      <c r="F568" s="96">
        <v>807</v>
      </c>
      <c r="G568" s="96">
        <v>0</v>
      </c>
      <c r="H568" s="96">
        <v>0</v>
      </c>
      <c r="I568" s="98">
        <f>SUM(F568-E568)*D568</f>
        <v>1750</v>
      </c>
      <c r="J568" s="96">
        <v>0</v>
      </c>
      <c r="K568" s="96">
        <f>SUM(G568-H568)*D568</f>
        <v>0</v>
      </c>
      <c r="L568" s="98">
        <f t="shared" ref="L568" si="1608">SUM(I568:K568)</f>
        <v>1750</v>
      </c>
    </row>
    <row r="569" spans="1:12" s="99" customFormat="1">
      <c r="A569" s="94" t="s">
        <v>860</v>
      </c>
      <c r="B569" s="95" t="s">
        <v>49</v>
      </c>
      <c r="C569" s="96" t="s">
        <v>14</v>
      </c>
      <c r="D569" s="136">
        <f t="shared" si="1602"/>
        <v>62.695924764890279</v>
      </c>
      <c r="E569" s="97">
        <v>3190</v>
      </c>
      <c r="F569" s="96">
        <v>3180</v>
      </c>
      <c r="G569" s="96">
        <v>0</v>
      </c>
      <c r="H569" s="96">
        <v>0</v>
      </c>
      <c r="I569" s="98">
        <f>SUM(F569-E569)*D569</f>
        <v>-626.95924764890276</v>
      </c>
      <c r="J569" s="96">
        <v>0</v>
      </c>
      <c r="K569" s="96">
        <f>SUM(G569-H569)*D569</f>
        <v>0</v>
      </c>
      <c r="L569" s="98">
        <f t="shared" ref="L569" si="1609">SUM(I569:K569)</f>
        <v>-626.95924764890276</v>
      </c>
    </row>
    <row r="570" spans="1:12" s="99" customFormat="1">
      <c r="A570" s="94" t="s">
        <v>858</v>
      </c>
      <c r="B570" s="95" t="s">
        <v>672</v>
      </c>
      <c r="C570" s="96" t="s">
        <v>14</v>
      </c>
      <c r="D570" s="136">
        <f t="shared" ref="D570" si="1610">200000/E570</f>
        <v>1508.2956259426849</v>
      </c>
      <c r="E570" s="97">
        <v>132.6</v>
      </c>
      <c r="F570" s="96">
        <v>132.6</v>
      </c>
      <c r="G570" s="96">
        <v>0</v>
      </c>
      <c r="H570" s="96">
        <v>0</v>
      </c>
      <c r="I570" s="98">
        <f>SUM(E570-F570)*D570</f>
        <v>0</v>
      </c>
      <c r="J570" s="96">
        <v>0</v>
      </c>
      <c r="K570" s="96">
        <v>0</v>
      </c>
      <c r="L570" s="98">
        <f t="shared" ref="L570" si="1611">SUM(I570:K570)</f>
        <v>0</v>
      </c>
    </row>
    <row r="571" spans="1:12" s="99" customFormat="1">
      <c r="A571" s="94" t="s">
        <v>858</v>
      </c>
      <c r="B571" s="95" t="s">
        <v>720</v>
      </c>
      <c r="C571" s="96" t="s">
        <v>14</v>
      </c>
      <c r="D571" s="136">
        <f t="shared" ref="D571" si="1612">200000/E571</f>
        <v>130.5909239307868</v>
      </c>
      <c r="E571" s="97">
        <v>1531.5</v>
      </c>
      <c r="F571" s="96">
        <v>1540</v>
      </c>
      <c r="G571" s="96">
        <v>1550</v>
      </c>
      <c r="H571" s="96">
        <v>0</v>
      </c>
      <c r="I571" s="98">
        <f t="shared" ref="I571" si="1613">SUM(F571-E571)*D571</f>
        <v>1110.0228534116877</v>
      </c>
      <c r="J571" s="96">
        <v>0</v>
      </c>
      <c r="K571" s="96">
        <v>0</v>
      </c>
      <c r="L571" s="98">
        <f t="shared" ref="L571" si="1614">SUM(I571:K571)</f>
        <v>1110.0228534116877</v>
      </c>
    </row>
    <row r="572" spans="1:12" s="99" customFormat="1">
      <c r="A572" s="94" t="s">
        <v>858</v>
      </c>
      <c r="B572" s="95" t="s">
        <v>859</v>
      </c>
      <c r="C572" s="96" t="s">
        <v>18</v>
      </c>
      <c r="D572" s="136">
        <f t="shared" ref="D572" si="1615">200000/E572</f>
        <v>1622.7180527383366</v>
      </c>
      <c r="E572" s="97">
        <v>123.25</v>
      </c>
      <c r="F572" s="96">
        <v>122.25</v>
      </c>
      <c r="G572" s="96">
        <v>121.25</v>
      </c>
      <c r="H572" s="96">
        <v>120.25</v>
      </c>
      <c r="I572" s="98">
        <f>SUM(E572-F572)*D572</f>
        <v>1622.7180527383366</v>
      </c>
      <c r="J572" s="96">
        <f>SUM(F572-G572)*D572</f>
        <v>1622.7180527383366</v>
      </c>
      <c r="K572" s="96">
        <f>SUM(G572-H572)*D572</f>
        <v>1622.7180527383366</v>
      </c>
      <c r="L572" s="98">
        <f t="shared" ref="L572" si="1616">SUM(I572:K572)</f>
        <v>4868.1541582150094</v>
      </c>
    </row>
    <row r="573" spans="1:12" s="99" customFormat="1">
      <c r="A573" s="94" t="s">
        <v>858</v>
      </c>
      <c r="B573" s="95" t="s">
        <v>745</v>
      </c>
      <c r="C573" s="96" t="s">
        <v>14</v>
      </c>
      <c r="D573" s="136">
        <f t="shared" ref="D573" si="1617">200000/E573</f>
        <v>359.06642728904848</v>
      </c>
      <c r="E573" s="97">
        <v>557</v>
      </c>
      <c r="F573" s="96">
        <v>552</v>
      </c>
      <c r="G573" s="96">
        <v>0</v>
      </c>
      <c r="H573" s="96">
        <v>0</v>
      </c>
      <c r="I573" s="98">
        <f t="shared" ref="I573" si="1618">SUM(F573-E573)*D573</f>
        <v>-1795.3321364452424</v>
      </c>
      <c r="J573" s="96">
        <v>0</v>
      </c>
      <c r="K573" s="96">
        <f>SUM(G573-H573)*D573</f>
        <v>0</v>
      </c>
      <c r="L573" s="98">
        <f t="shared" ref="L573" si="1619">SUM(I573:K573)</f>
        <v>-1795.3321364452424</v>
      </c>
    </row>
    <row r="574" spans="1:12" s="99" customFormat="1">
      <c r="A574" s="94" t="s">
        <v>858</v>
      </c>
      <c r="B574" s="95" t="s">
        <v>164</v>
      </c>
      <c r="C574" s="96" t="s">
        <v>14</v>
      </c>
      <c r="D574" s="136">
        <f t="shared" ref="D574" si="1620">200000/E574</f>
        <v>195.69471624266146</v>
      </c>
      <c r="E574" s="97">
        <v>1022</v>
      </c>
      <c r="F574" s="96">
        <v>1010</v>
      </c>
      <c r="G574" s="96">
        <v>0</v>
      </c>
      <c r="H574" s="96">
        <v>0</v>
      </c>
      <c r="I574" s="98">
        <f t="shared" ref="I574" si="1621">SUM(F574-E574)*D574</f>
        <v>-2348.3365949119375</v>
      </c>
      <c r="J574" s="96">
        <v>0</v>
      </c>
      <c r="K574" s="96">
        <f>SUM(G574-H574)*D574</f>
        <v>0</v>
      </c>
      <c r="L574" s="98">
        <f t="shared" ref="L574" si="1622">SUM(I574:K574)</f>
        <v>-2348.3365949119375</v>
      </c>
    </row>
    <row r="575" spans="1:12" s="99" customFormat="1">
      <c r="A575" s="94" t="s">
        <v>858</v>
      </c>
      <c r="B575" s="95" t="s">
        <v>323</v>
      </c>
      <c r="C575" s="96" t="s">
        <v>18</v>
      </c>
      <c r="D575" s="136">
        <f t="shared" ref="D575" si="1623">200000/E575</f>
        <v>492.61083743842363</v>
      </c>
      <c r="E575" s="97">
        <v>406</v>
      </c>
      <c r="F575" s="96">
        <v>411</v>
      </c>
      <c r="G575" s="96">
        <v>0</v>
      </c>
      <c r="H575" s="96">
        <v>0</v>
      </c>
      <c r="I575" s="98">
        <f>SUM(E575-F575)*D575</f>
        <v>-2463.0541871921182</v>
      </c>
      <c r="J575" s="96">
        <v>0</v>
      </c>
      <c r="K575" s="96">
        <f>SUM(G575-H575)*D575</f>
        <v>0</v>
      </c>
      <c r="L575" s="98">
        <f t="shared" ref="L575" si="1624">SUM(I575:K575)</f>
        <v>-2463.0541871921182</v>
      </c>
    </row>
    <row r="576" spans="1:12" s="99" customFormat="1">
      <c r="A576" s="94" t="s">
        <v>856</v>
      </c>
      <c r="B576" s="95" t="s">
        <v>138</v>
      </c>
      <c r="C576" s="96" t="s">
        <v>14</v>
      </c>
      <c r="D576" s="136">
        <f t="shared" ref="D576" si="1625">200000/E576</f>
        <v>1371.7421124828531</v>
      </c>
      <c r="E576" s="97">
        <v>145.80000000000001</v>
      </c>
      <c r="F576" s="96">
        <v>144.80000000000001</v>
      </c>
      <c r="G576" s="96">
        <v>144</v>
      </c>
      <c r="H576" s="96">
        <v>0</v>
      </c>
      <c r="I576" s="98">
        <f>SUM(E576-F576)*D576</f>
        <v>1371.7421124828531</v>
      </c>
      <c r="J576" s="96">
        <f>SUM(F576-G576)*D576</f>
        <v>1097.3936899862981</v>
      </c>
      <c r="K576" s="96">
        <v>0</v>
      </c>
      <c r="L576" s="98">
        <f t="shared" ref="L576" si="1626">SUM(I576:K576)</f>
        <v>2469.1358024691513</v>
      </c>
    </row>
    <row r="577" spans="1:12" s="99" customFormat="1">
      <c r="A577" s="94" t="s">
        <v>856</v>
      </c>
      <c r="B577" s="95" t="s">
        <v>772</v>
      </c>
      <c r="C577" s="96" t="s">
        <v>14</v>
      </c>
      <c r="D577" s="136">
        <f t="shared" ref="D577" si="1627">200000/E577</f>
        <v>925.92592592592598</v>
      </c>
      <c r="E577" s="97">
        <v>216</v>
      </c>
      <c r="F577" s="96">
        <v>214</v>
      </c>
      <c r="G577" s="96">
        <v>0</v>
      </c>
      <c r="H577" s="96">
        <v>0</v>
      </c>
      <c r="I577" s="98">
        <f t="shared" ref="I577" si="1628">SUM(F577-E577)*D577</f>
        <v>-1851.851851851852</v>
      </c>
      <c r="J577" s="96">
        <v>0</v>
      </c>
      <c r="K577" s="96">
        <v>0</v>
      </c>
      <c r="L577" s="98">
        <f t="shared" ref="L577" si="1629">SUM(I577:K577)</f>
        <v>-1851.851851851852</v>
      </c>
    </row>
    <row r="578" spans="1:12" s="99" customFormat="1">
      <c r="A578" s="94" t="s">
        <v>856</v>
      </c>
      <c r="B578" s="95" t="s">
        <v>857</v>
      </c>
      <c r="C578" s="96" t="s">
        <v>14</v>
      </c>
      <c r="D578" s="136">
        <f t="shared" ref="D578" si="1630">200000/E578</f>
        <v>1097.6948408342482</v>
      </c>
      <c r="E578" s="97">
        <v>182.2</v>
      </c>
      <c r="F578" s="96">
        <v>180.75</v>
      </c>
      <c r="G578" s="96">
        <v>0</v>
      </c>
      <c r="H578" s="96">
        <v>0</v>
      </c>
      <c r="I578" s="98">
        <f>SUM(E578-F578)*D578</f>
        <v>1591.6575192096475</v>
      </c>
      <c r="J578" s="96">
        <v>0</v>
      </c>
      <c r="K578" s="96">
        <v>0</v>
      </c>
      <c r="L578" s="98">
        <f t="shared" ref="L578" si="1631">SUM(I578:K578)</f>
        <v>1591.6575192096475</v>
      </c>
    </row>
    <row r="579" spans="1:12" s="99" customFormat="1" ht="14.25">
      <c r="A579" s="123"/>
      <c r="B579" s="124"/>
      <c r="C579" s="124"/>
      <c r="D579" s="124"/>
      <c r="E579" s="124"/>
      <c r="F579" s="124"/>
      <c r="G579" s="125"/>
      <c r="H579" s="124"/>
      <c r="I579" s="126">
        <f>SUM(I506:I578)</f>
        <v>43457.92401605723</v>
      </c>
      <c r="J579" s="127"/>
      <c r="K579" s="126" t="s">
        <v>677</v>
      </c>
      <c r="L579" s="126">
        <f>SUM(L506:L578)</f>
        <v>102434.06215671811</v>
      </c>
    </row>
    <row r="580" spans="1:12" s="99" customFormat="1" ht="14.25">
      <c r="A580" s="100" t="s">
        <v>893</v>
      </c>
      <c r="B580" s="95"/>
      <c r="C580" s="96"/>
      <c r="D580" s="97"/>
      <c r="E580" s="97"/>
      <c r="F580" s="96"/>
      <c r="G580" s="96"/>
      <c r="H580" s="96"/>
      <c r="I580" s="98"/>
      <c r="J580" s="96"/>
      <c r="K580" s="96"/>
      <c r="L580" s="98"/>
    </row>
    <row r="581" spans="1:12" s="99" customFormat="1" ht="14.25">
      <c r="A581" s="100" t="s">
        <v>759</v>
      </c>
      <c r="B581" s="125" t="s">
        <v>760</v>
      </c>
      <c r="C581" s="105" t="s">
        <v>761</v>
      </c>
      <c r="D581" s="128" t="s">
        <v>762</v>
      </c>
      <c r="E581" s="128" t="s">
        <v>763</v>
      </c>
      <c r="F581" s="105" t="s">
        <v>732</v>
      </c>
      <c r="G581" s="96"/>
      <c r="H581" s="96"/>
      <c r="I581" s="98"/>
      <c r="J581" s="96"/>
      <c r="K581" s="96"/>
      <c r="L581" s="98"/>
    </row>
    <row r="582" spans="1:12" s="99" customFormat="1" ht="14.25">
      <c r="A582" s="94" t="s">
        <v>806</v>
      </c>
      <c r="B582" s="95">
        <v>4</v>
      </c>
      <c r="C582" s="96">
        <f>SUM(A582-B582)</f>
        <v>66</v>
      </c>
      <c r="D582" s="97">
        <v>17</v>
      </c>
      <c r="E582" s="96">
        <f>SUM(C582-D582)</f>
        <v>49</v>
      </c>
      <c r="F582" s="96">
        <f>E582*100/C582</f>
        <v>74.242424242424249</v>
      </c>
      <c r="G582" s="96"/>
      <c r="H582" s="96"/>
      <c r="I582" s="98"/>
      <c r="J582" s="96"/>
      <c r="K582" s="96"/>
      <c r="L582" s="98"/>
    </row>
    <row r="583" spans="1:12" s="99" customFormat="1" ht="14.25">
      <c r="A583" s="101"/>
      <c r="B583" s="102"/>
      <c r="C583" s="102"/>
      <c r="D583" s="103"/>
      <c r="E583" s="103"/>
      <c r="F583" s="129">
        <v>43647</v>
      </c>
      <c r="G583" s="102"/>
      <c r="H583" s="102"/>
      <c r="I583" s="104"/>
      <c r="J583" s="104"/>
      <c r="K583" s="104"/>
      <c r="L583" s="104"/>
    </row>
    <row r="584" spans="1:12" s="99" customFormat="1">
      <c r="A584" s="94" t="s">
        <v>854</v>
      </c>
      <c r="B584" s="95" t="s">
        <v>855</v>
      </c>
      <c r="C584" s="96" t="s">
        <v>14</v>
      </c>
      <c r="D584" s="136">
        <f t="shared" ref="D584" si="1632">200000/E584</f>
        <v>300.75187969924809</v>
      </c>
      <c r="E584" s="97">
        <v>665</v>
      </c>
      <c r="F584" s="96">
        <v>665</v>
      </c>
      <c r="G584" s="96">
        <v>0</v>
      </c>
      <c r="H584" s="96">
        <v>0</v>
      </c>
      <c r="I584" s="98">
        <f t="shared" ref="I584" si="1633">SUM(F584-E584)*D584</f>
        <v>0</v>
      </c>
      <c r="J584" s="96">
        <v>0</v>
      </c>
      <c r="K584" s="96">
        <v>0</v>
      </c>
      <c r="L584" s="98">
        <f t="shared" ref="L584" si="1634">SUM(I584:K584)</f>
        <v>0</v>
      </c>
    </row>
    <row r="585" spans="1:12" s="99" customFormat="1">
      <c r="A585" s="94" t="s">
        <v>854</v>
      </c>
      <c r="B585" s="95" t="s">
        <v>101</v>
      </c>
      <c r="C585" s="96" t="s">
        <v>14</v>
      </c>
      <c r="D585" s="136">
        <f t="shared" ref="D585" si="1635">200000/E585</f>
        <v>135.59322033898306</v>
      </c>
      <c r="E585" s="97">
        <v>1475</v>
      </c>
      <c r="F585" s="96">
        <v>1485</v>
      </c>
      <c r="G585" s="96">
        <v>1490</v>
      </c>
      <c r="H585" s="96">
        <v>0</v>
      </c>
      <c r="I585" s="98">
        <f t="shared" ref="I585" si="1636">SUM(F585-E585)*D585</f>
        <v>1355.9322033898306</v>
      </c>
      <c r="J585" s="96">
        <f>SUM(G585-F585)*D585</f>
        <v>677.96610169491532</v>
      </c>
      <c r="K585" s="96">
        <v>0</v>
      </c>
      <c r="L585" s="98">
        <f t="shared" ref="L585" si="1637">SUM(I585:K585)</f>
        <v>2033.898305084746</v>
      </c>
    </row>
    <row r="586" spans="1:12" s="99" customFormat="1">
      <c r="A586" s="94" t="s">
        <v>854</v>
      </c>
      <c r="B586" s="95" t="s">
        <v>83</v>
      </c>
      <c r="C586" s="96" t="s">
        <v>14</v>
      </c>
      <c r="D586" s="136">
        <f t="shared" ref="D586" si="1638">200000/E586</f>
        <v>2222.2222222222222</v>
      </c>
      <c r="E586" s="97">
        <v>90</v>
      </c>
      <c r="F586" s="96">
        <v>90.75</v>
      </c>
      <c r="G586" s="96">
        <v>91.4</v>
      </c>
      <c r="H586" s="96">
        <v>0</v>
      </c>
      <c r="I586" s="98">
        <f t="shared" ref="I586" si="1639">SUM(F586-E586)*D586</f>
        <v>1666.6666666666665</v>
      </c>
      <c r="J586" s="96">
        <f>SUM(G586-F586)*D586</f>
        <v>1444.4444444444571</v>
      </c>
      <c r="K586" s="96">
        <v>0</v>
      </c>
      <c r="L586" s="98">
        <f t="shared" ref="L586" si="1640">SUM(I586:K586)</f>
        <v>3111.1111111111236</v>
      </c>
    </row>
    <row r="587" spans="1:12" s="99" customFormat="1">
      <c r="A587" s="94" t="s">
        <v>854</v>
      </c>
      <c r="B587" s="95" t="s">
        <v>25</v>
      </c>
      <c r="C587" s="96" t="s">
        <v>18</v>
      </c>
      <c r="D587" s="136">
        <f t="shared" ref="D587" si="1641">200000/E587</f>
        <v>1315.7894736842106</v>
      </c>
      <c r="E587" s="97">
        <v>152</v>
      </c>
      <c r="F587" s="96">
        <v>151</v>
      </c>
      <c r="G587" s="96">
        <v>150</v>
      </c>
      <c r="H587" s="96">
        <v>149</v>
      </c>
      <c r="I587" s="98">
        <f>SUM(E587-F587)*D587</f>
        <v>1315.7894736842106</v>
      </c>
      <c r="J587" s="96">
        <f>SUM(F587-G587)*D587</f>
        <v>1315.7894736842106</v>
      </c>
      <c r="K587" s="96">
        <f>SUM(G587-H587)*D587</f>
        <v>1315.7894736842106</v>
      </c>
      <c r="L587" s="98">
        <f t="shared" ref="L587" si="1642">SUM(I587:K587)</f>
        <v>3947.3684210526317</v>
      </c>
    </row>
    <row r="588" spans="1:12" s="99" customFormat="1">
      <c r="A588" s="94" t="s">
        <v>853</v>
      </c>
      <c r="B588" s="95" t="s">
        <v>714</v>
      </c>
      <c r="C588" s="96" t="s">
        <v>14</v>
      </c>
      <c r="D588" s="136">
        <f t="shared" ref="D588" si="1643">200000/E588</f>
        <v>209.42408376963351</v>
      </c>
      <c r="E588" s="97">
        <v>955</v>
      </c>
      <c r="F588" s="96">
        <v>955</v>
      </c>
      <c r="G588" s="96">
        <v>0</v>
      </c>
      <c r="H588" s="96">
        <v>0</v>
      </c>
      <c r="I588" s="98">
        <f t="shared" ref="I588" si="1644">SUM(F588-E588)*D588</f>
        <v>0</v>
      </c>
      <c r="J588" s="96">
        <v>0</v>
      </c>
      <c r="K588" s="96">
        <v>0</v>
      </c>
      <c r="L588" s="98">
        <f t="shared" ref="L588" si="1645">SUM(I588:K588)</f>
        <v>0</v>
      </c>
    </row>
    <row r="589" spans="1:12" s="99" customFormat="1">
      <c r="A589" s="94" t="s">
        <v>853</v>
      </c>
      <c r="B589" s="95" t="s">
        <v>327</v>
      </c>
      <c r="C589" s="96" t="s">
        <v>14</v>
      </c>
      <c r="D589" s="136">
        <f t="shared" ref="D589" si="1646">200000/E589</f>
        <v>92.850510677808728</v>
      </c>
      <c r="E589" s="97">
        <v>2154</v>
      </c>
      <c r="F589" s="96">
        <v>2170</v>
      </c>
      <c r="G589" s="96">
        <v>2190</v>
      </c>
      <c r="H589" s="96">
        <v>0</v>
      </c>
      <c r="I589" s="98">
        <f t="shared" ref="I589" si="1647">SUM(F589-E589)*D589</f>
        <v>1485.6081708449397</v>
      </c>
      <c r="J589" s="96">
        <f>SUM(G589-F589)*D589</f>
        <v>1857.0102135561747</v>
      </c>
      <c r="K589" s="96">
        <v>0</v>
      </c>
      <c r="L589" s="98">
        <f t="shared" ref="L589" si="1648">SUM(I589:K589)</f>
        <v>3342.6183844011143</v>
      </c>
    </row>
    <row r="590" spans="1:12" s="99" customFormat="1">
      <c r="A590" s="94" t="s">
        <v>851</v>
      </c>
      <c r="B590" s="95" t="s">
        <v>101</v>
      </c>
      <c r="C590" s="96" t="s">
        <v>14</v>
      </c>
      <c r="D590" s="136">
        <f t="shared" ref="D590" si="1649">200000/E590</f>
        <v>138.79250520471894</v>
      </c>
      <c r="E590" s="97">
        <v>1441</v>
      </c>
      <c r="F590" s="96">
        <v>1451</v>
      </c>
      <c r="G590" s="96">
        <v>1461</v>
      </c>
      <c r="H590" s="96">
        <v>0</v>
      </c>
      <c r="I590" s="98">
        <f t="shared" ref="I590" si="1650">SUM(F590-E590)*D590</f>
        <v>1387.9250520471894</v>
      </c>
      <c r="J590" s="96">
        <f>SUM(G590-F590)*D590</f>
        <v>1387.9250520471894</v>
      </c>
      <c r="K590" s="96">
        <v>0</v>
      </c>
      <c r="L590" s="98">
        <f t="shared" ref="L590" si="1651">SUM(I590:K590)</f>
        <v>2775.8501040943788</v>
      </c>
    </row>
    <row r="591" spans="1:12" s="99" customFormat="1">
      <c r="A591" s="94" t="s">
        <v>851</v>
      </c>
      <c r="B591" s="95" t="s">
        <v>852</v>
      </c>
      <c r="C591" s="96" t="s">
        <v>14</v>
      </c>
      <c r="D591" s="136">
        <f t="shared" ref="D591" si="1652">200000/E591</f>
        <v>140.8450704225352</v>
      </c>
      <c r="E591" s="97">
        <v>1420</v>
      </c>
      <c r="F591" s="96">
        <v>1430</v>
      </c>
      <c r="G591" s="96">
        <v>0</v>
      </c>
      <c r="H591" s="96">
        <v>0</v>
      </c>
      <c r="I591" s="98">
        <f t="shared" ref="I591" si="1653">SUM(F591-E591)*D591</f>
        <v>1408.450704225352</v>
      </c>
      <c r="J591" s="96">
        <v>0</v>
      </c>
      <c r="K591" s="96">
        <v>0</v>
      </c>
      <c r="L591" s="98">
        <f t="shared" ref="L591" si="1654">SUM(I591:K591)</f>
        <v>1408.450704225352</v>
      </c>
    </row>
    <row r="592" spans="1:12" s="99" customFormat="1">
      <c r="A592" s="94" t="s">
        <v>851</v>
      </c>
      <c r="B592" s="95" t="s">
        <v>327</v>
      </c>
      <c r="C592" s="96" t="s">
        <v>14</v>
      </c>
      <c r="D592" s="136">
        <f t="shared" ref="D592" si="1655">200000/E592</f>
        <v>94.339622641509436</v>
      </c>
      <c r="E592" s="97">
        <v>2120</v>
      </c>
      <c r="F592" s="96">
        <v>2132</v>
      </c>
      <c r="G592" s="96">
        <v>0</v>
      </c>
      <c r="H592" s="96">
        <v>0</v>
      </c>
      <c r="I592" s="98">
        <f t="shared" ref="I592" si="1656">SUM(F592-E592)*D592</f>
        <v>1132.0754716981132</v>
      </c>
      <c r="J592" s="96">
        <v>0</v>
      </c>
      <c r="K592" s="96">
        <v>0</v>
      </c>
      <c r="L592" s="98">
        <f t="shared" ref="L592" si="1657">SUM(I592:K592)</f>
        <v>1132.0754716981132</v>
      </c>
    </row>
    <row r="593" spans="1:12" s="99" customFormat="1">
      <c r="A593" s="94" t="s">
        <v>851</v>
      </c>
      <c r="B593" s="95" t="s">
        <v>160</v>
      </c>
      <c r="C593" s="96" t="s">
        <v>14</v>
      </c>
      <c r="D593" s="136">
        <f t="shared" ref="D593" si="1658">200000/E593</f>
        <v>588.23529411764707</v>
      </c>
      <c r="E593" s="97">
        <v>340</v>
      </c>
      <c r="F593" s="96">
        <v>335</v>
      </c>
      <c r="G593" s="96">
        <v>0</v>
      </c>
      <c r="H593" s="96">
        <v>0</v>
      </c>
      <c r="I593" s="98">
        <f>SUM(F593-E593)*D593</f>
        <v>-2941.1764705882351</v>
      </c>
      <c r="J593" s="96">
        <v>0</v>
      </c>
      <c r="K593" s="96">
        <v>0</v>
      </c>
      <c r="L593" s="98">
        <f t="shared" ref="L593" si="1659">SUM(I593:K593)</f>
        <v>-2941.1764705882351</v>
      </c>
    </row>
    <row r="594" spans="1:12" s="99" customFormat="1">
      <c r="A594" s="94" t="s">
        <v>850</v>
      </c>
      <c r="B594" s="95" t="s">
        <v>243</v>
      </c>
      <c r="C594" s="96" t="s">
        <v>14</v>
      </c>
      <c r="D594" s="136">
        <f t="shared" ref="D594" si="1660">200000/E594</f>
        <v>132.4503311258278</v>
      </c>
      <c r="E594" s="97">
        <v>1510</v>
      </c>
      <c r="F594" s="96">
        <v>1516</v>
      </c>
      <c r="G594" s="96">
        <v>0</v>
      </c>
      <c r="H594" s="96">
        <v>0</v>
      </c>
      <c r="I594" s="98">
        <f t="shared" ref="I594:I600" si="1661">SUM(F594-E594)*D594</f>
        <v>794.70198675496681</v>
      </c>
      <c r="J594" s="96">
        <v>0</v>
      </c>
      <c r="K594" s="96">
        <f t="shared" ref="K594" si="1662">SUM(H594-G594)*D594</f>
        <v>0</v>
      </c>
      <c r="L594" s="98">
        <f t="shared" ref="L594" si="1663">SUM(I594:K594)</f>
        <v>794.70198675496681</v>
      </c>
    </row>
    <row r="595" spans="1:12" s="99" customFormat="1">
      <c r="A595" s="94" t="s">
        <v>850</v>
      </c>
      <c r="B595" s="95" t="s">
        <v>665</v>
      </c>
      <c r="C595" s="96" t="s">
        <v>14</v>
      </c>
      <c r="D595" s="136">
        <f t="shared" ref="D595" si="1664">200000/E595</f>
        <v>3809.5238095238096</v>
      </c>
      <c r="E595" s="97">
        <v>52.5</v>
      </c>
      <c r="F595" s="96">
        <v>53</v>
      </c>
      <c r="G595" s="96">
        <v>0</v>
      </c>
      <c r="H595" s="96">
        <v>0</v>
      </c>
      <c r="I595" s="98">
        <f t="shared" si="1661"/>
        <v>1904.7619047619048</v>
      </c>
      <c r="J595" s="96">
        <v>0</v>
      </c>
      <c r="K595" s="96">
        <f t="shared" ref="K595" si="1665">SUM(H595-G595)*D595</f>
        <v>0</v>
      </c>
      <c r="L595" s="98">
        <f t="shared" ref="L595" si="1666">SUM(I595:K595)</f>
        <v>1904.7619047619048</v>
      </c>
    </row>
    <row r="596" spans="1:12" s="99" customFormat="1">
      <c r="A596" s="94" t="s">
        <v>850</v>
      </c>
      <c r="B596" s="95" t="s">
        <v>49</v>
      </c>
      <c r="C596" s="96" t="s">
        <v>14</v>
      </c>
      <c r="D596" s="136">
        <f t="shared" ref="D596" si="1667">200000/E596</f>
        <v>64.267352185089976</v>
      </c>
      <c r="E596" s="97">
        <v>3112</v>
      </c>
      <c r="F596" s="96">
        <v>3132</v>
      </c>
      <c r="G596" s="96">
        <v>3155</v>
      </c>
      <c r="H596" s="96">
        <v>3200</v>
      </c>
      <c r="I596" s="98">
        <f t="shared" si="1661"/>
        <v>1285.3470437017995</v>
      </c>
      <c r="J596" s="96">
        <f>SUM(G596-F596)*D596</f>
        <v>1478.1491002570694</v>
      </c>
      <c r="K596" s="96">
        <f t="shared" ref="K596" si="1668">SUM(H596-G596)*D596</f>
        <v>2892.0308483290491</v>
      </c>
      <c r="L596" s="98">
        <f t="shared" ref="L596" si="1669">SUM(I596:K596)</f>
        <v>5655.5269922879179</v>
      </c>
    </row>
    <row r="597" spans="1:12" s="99" customFormat="1">
      <c r="A597" s="94" t="s">
        <v>850</v>
      </c>
      <c r="B597" s="95" t="s">
        <v>707</v>
      </c>
      <c r="C597" s="96" t="s">
        <v>14</v>
      </c>
      <c r="D597" s="136">
        <f t="shared" ref="D597" si="1670">200000/E597</f>
        <v>3246.7532467532465</v>
      </c>
      <c r="E597" s="97">
        <v>61.6</v>
      </c>
      <c r="F597" s="96">
        <v>60.7</v>
      </c>
      <c r="G597" s="96">
        <v>0</v>
      </c>
      <c r="H597" s="96">
        <v>0</v>
      </c>
      <c r="I597" s="98">
        <f t="shared" si="1661"/>
        <v>-2922.0779220779173</v>
      </c>
      <c r="J597" s="96">
        <v>0</v>
      </c>
      <c r="K597" s="96">
        <f t="shared" ref="K597" si="1671">SUM(H597-G597)*D597</f>
        <v>0</v>
      </c>
      <c r="L597" s="98">
        <f t="shared" ref="L597" si="1672">SUM(I597:K597)</f>
        <v>-2922.0779220779173</v>
      </c>
    </row>
    <row r="598" spans="1:12" s="99" customFormat="1">
      <c r="A598" s="94" t="s">
        <v>849</v>
      </c>
      <c r="B598" s="95" t="s">
        <v>38</v>
      </c>
      <c r="C598" s="96" t="s">
        <v>14</v>
      </c>
      <c r="D598" s="136">
        <f t="shared" ref="D598" si="1673">200000/E598</f>
        <v>803.21285140562247</v>
      </c>
      <c r="E598" s="97">
        <v>249</v>
      </c>
      <c r="F598" s="96">
        <v>251</v>
      </c>
      <c r="G598" s="96">
        <v>253</v>
      </c>
      <c r="H598" s="96">
        <v>255</v>
      </c>
      <c r="I598" s="98">
        <f t="shared" si="1661"/>
        <v>1606.4257028112449</v>
      </c>
      <c r="J598" s="96">
        <f>SUM(G598-F598)*D598</f>
        <v>1606.4257028112449</v>
      </c>
      <c r="K598" s="96">
        <f t="shared" ref="K598" si="1674">SUM(H598-G598)*D598</f>
        <v>1606.4257028112449</v>
      </c>
      <c r="L598" s="98">
        <f t="shared" ref="L598" si="1675">SUM(I598:K598)</f>
        <v>4819.2771084337346</v>
      </c>
    </row>
    <row r="599" spans="1:12" s="99" customFormat="1">
      <c r="A599" s="94" t="s">
        <v>849</v>
      </c>
      <c r="B599" s="95" t="s">
        <v>138</v>
      </c>
      <c r="C599" s="96" t="s">
        <v>14</v>
      </c>
      <c r="D599" s="136">
        <f t="shared" ref="D599" si="1676">200000/E599</f>
        <v>1183.4319526627219</v>
      </c>
      <c r="E599" s="97">
        <v>169</v>
      </c>
      <c r="F599" s="96">
        <v>170.25</v>
      </c>
      <c r="G599" s="96">
        <v>172</v>
      </c>
      <c r="H599" s="96">
        <v>0</v>
      </c>
      <c r="I599" s="98">
        <f t="shared" si="1661"/>
        <v>1479.2899408284025</v>
      </c>
      <c r="J599" s="96">
        <f>SUM(G599-F599)*D599</f>
        <v>2071.0059171597632</v>
      </c>
      <c r="K599" s="96">
        <v>0</v>
      </c>
      <c r="L599" s="98">
        <f t="shared" ref="L599" si="1677">SUM(I599:K599)</f>
        <v>3550.2958579881656</v>
      </c>
    </row>
    <row r="600" spans="1:12" s="99" customFormat="1">
      <c r="A600" s="94" t="s">
        <v>849</v>
      </c>
      <c r="B600" s="95" t="s">
        <v>720</v>
      </c>
      <c r="C600" s="96" t="s">
        <v>14</v>
      </c>
      <c r="D600" s="136">
        <f t="shared" ref="D600" si="1678">200000/E600</f>
        <v>133.77926421404683</v>
      </c>
      <c r="E600" s="97">
        <v>1495</v>
      </c>
      <c r="F600" s="96">
        <v>1502</v>
      </c>
      <c r="G600" s="96">
        <v>0</v>
      </c>
      <c r="H600" s="96">
        <v>0</v>
      </c>
      <c r="I600" s="98">
        <f t="shared" si="1661"/>
        <v>936.4548494983278</v>
      </c>
      <c r="J600" s="96">
        <v>0</v>
      </c>
      <c r="K600" s="96">
        <f t="shared" ref="K600" si="1679">SUM(H600-G600)*D600</f>
        <v>0</v>
      </c>
      <c r="L600" s="98">
        <f t="shared" ref="L600" si="1680">SUM(I600:K600)</f>
        <v>936.4548494983278</v>
      </c>
    </row>
    <row r="601" spans="1:12" s="99" customFormat="1">
      <c r="A601" s="94" t="s">
        <v>849</v>
      </c>
      <c r="B601" s="95" t="s">
        <v>305</v>
      </c>
      <c r="C601" s="96" t="s">
        <v>18</v>
      </c>
      <c r="D601" s="136">
        <f t="shared" ref="D601" si="1681">200000/E601</f>
        <v>229.09507445589921</v>
      </c>
      <c r="E601" s="97">
        <v>873</v>
      </c>
      <c r="F601" s="96">
        <v>885</v>
      </c>
      <c r="G601" s="96">
        <v>0</v>
      </c>
      <c r="H601" s="96">
        <v>0</v>
      </c>
      <c r="I601" s="98">
        <f>SUM(E601-F601)*D601</f>
        <v>-2749.1408934707906</v>
      </c>
      <c r="J601" s="96">
        <v>0</v>
      </c>
      <c r="K601" s="96">
        <f t="shared" ref="K601" si="1682">SUM(H601-G601)*D601</f>
        <v>0</v>
      </c>
      <c r="L601" s="98">
        <f t="shared" ref="L601" si="1683">SUM(I601:K601)</f>
        <v>-2749.1408934707906</v>
      </c>
    </row>
    <row r="602" spans="1:12" s="99" customFormat="1">
      <c r="A602" s="94" t="s">
        <v>849</v>
      </c>
      <c r="B602" s="95" t="s">
        <v>73</v>
      </c>
      <c r="C602" s="96" t="s">
        <v>18</v>
      </c>
      <c r="D602" s="136">
        <f t="shared" ref="D602" si="1684">200000/E602</f>
        <v>121.580547112462</v>
      </c>
      <c r="E602" s="97">
        <v>1645</v>
      </c>
      <c r="F602" s="96">
        <v>1635</v>
      </c>
      <c r="G602" s="96">
        <v>0</v>
      </c>
      <c r="H602" s="96">
        <v>0</v>
      </c>
      <c r="I602" s="98">
        <f>SUM(F602-E602)*D602</f>
        <v>-1215.80547112462</v>
      </c>
      <c r="J602" s="96">
        <v>0</v>
      </c>
      <c r="K602" s="96">
        <f t="shared" ref="K602" si="1685">SUM(H602-G602)*D602</f>
        <v>0</v>
      </c>
      <c r="L602" s="98">
        <f t="shared" ref="L602" si="1686">SUM(I602:K602)</f>
        <v>-1215.80547112462</v>
      </c>
    </row>
    <row r="603" spans="1:12" s="99" customFormat="1">
      <c r="A603" s="94" t="s">
        <v>848</v>
      </c>
      <c r="B603" s="95" t="s">
        <v>64</v>
      </c>
      <c r="C603" s="96" t="s">
        <v>18</v>
      </c>
      <c r="D603" s="136">
        <f t="shared" ref="D603" si="1687">200000/E603</f>
        <v>74.074074074074076</v>
      </c>
      <c r="E603" s="97">
        <v>2700</v>
      </c>
      <c r="F603" s="96">
        <v>2680</v>
      </c>
      <c r="G603" s="96">
        <v>2660</v>
      </c>
      <c r="H603" s="96">
        <v>2640</v>
      </c>
      <c r="I603" s="98">
        <f>SUM(E603-F603)*D603</f>
        <v>1481.4814814814815</v>
      </c>
      <c r="J603" s="96">
        <f>SUM(F603-G603)*D603</f>
        <v>1481.4814814814815</v>
      </c>
      <c r="K603" s="96">
        <f>SUM(G603-H603)*D603</f>
        <v>1481.4814814814815</v>
      </c>
      <c r="L603" s="98">
        <f t="shared" ref="L603" si="1688">SUM(I603:K603)</f>
        <v>4444.4444444444443</v>
      </c>
    </row>
    <row r="604" spans="1:12" s="99" customFormat="1">
      <c r="A604" s="94" t="s">
        <v>847</v>
      </c>
      <c r="B604" s="95" t="s">
        <v>664</v>
      </c>
      <c r="C604" s="96" t="s">
        <v>14</v>
      </c>
      <c r="D604" s="136">
        <f t="shared" ref="D604" si="1689">200000/E604</f>
        <v>3603.6036036036035</v>
      </c>
      <c r="E604" s="97">
        <v>55.5</v>
      </c>
      <c r="F604" s="96">
        <v>56</v>
      </c>
      <c r="G604" s="96">
        <v>56.5</v>
      </c>
      <c r="H604" s="96">
        <v>57</v>
      </c>
      <c r="I604" s="98">
        <f>SUM(F604-E604)*D604</f>
        <v>1801.8018018018017</v>
      </c>
      <c r="J604" s="96">
        <f>SUM(G604-F604)*D604</f>
        <v>1801.8018018018017</v>
      </c>
      <c r="K604" s="96">
        <f t="shared" ref="K604" si="1690">SUM(H604-G604)*D604</f>
        <v>1801.8018018018017</v>
      </c>
      <c r="L604" s="98">
        <f t="shared" ref="L604" si="1691">SUM(I604:K604)</f>
        <v>5405.405405405405</v>
      </c>
    </row>
    <row r="605" spans="1:12" s="99" customFormat="1">
      <c r="A605" s="94" t="s">
        <v>847</v>
      </c>
      <c r="B605" s="95" t="s">
        <v>291</v>
      </c>
      <c r="C605" s="96" t="s">
        <v>18</v>
      </c>
      <c r="D605" s="136">
        <f t="shared" ref="D605:D609" si="1692">200000/E605</f>
        <v>196.07843137254903</v>
      </c>
      <c r="E605" s="97">
        <v>1020</v>
      </c>
      <c r="F605" s="96">
        <v>1010</v>
      </c>
      <c r="G605" s="96">
        <v>1000</v>
      </c>
      <c r="H605" s="96">
        <v>990</v>
      </c>
      <c r="I605" s="98">
        <f>SUM(E605-F605)*D605</f>
        <v>1960.7843137254904</v>
      </c>
      <c r="J605" s="96">
        <f>SUM(F605-G605)*D605</f>
        <v>1960.7843137254904</v>
      </c>
      <c r="K605" s="96">
        <f>SUM(G605-H605)*D605</f>
        <v>1960.7843137254904</v>
      </c>
      <c r="L605" s="98">
        <f t="shared" ref="L605" si="1693">SUM(I605:K605)</f>
        <v>5882.3529411764712</v>
      </c>
    </row>
    <row r="606" spans="1:12" s="99" customFormat="1">
      <c r="A606" s="94" t="s">
        <v>847</v>
      </c>
      <c r="B606" s="95" t="s">
        <v>83</v>
      </c>
      <c r="C606" s="96" t="s">
        <v>14</v>
      </c>
      <c r="D606" s="136">
        <f t="shared" ref="D606" si="1694">200000/E606</f>
        <v>2173.913043478261</v>
      </c>
      <c r="E606" s="97">
        <v>92</v>
      </c>
      <c r="F606" s="96">
        <v>93</v>
      </c>
      <c r="G606" s="96">
        <v>93.9</v>
      </c>
      <c r="H606" s="96">
        <v>0</v>
      </c>
      <c r="I606" s="98">
        <f>SUM(F606-E606)*D606</f>
        <v>2173.913043478261</v>
      </c>
      <c r="J606" s="96">
        <f>SUM(G606-F606)*D606</f>
        <v>1956.5217391304473</v>
      </c>
      <c r="K606" s="96">
        <v>0</v>
      </c>
      <c r="L606" s="98">
        <f t="shared" ref="L606" si="1695">SUM(I606:K606)</f>
        <v>4130.4347826087087</v>
      </c>
    </row>
    <row r="607" spans="1:12" s="99" customFormat="1">
      <c r="A607" s="94" t="s">
        <v>845</v>
      </c>
      <c r="B607" s="95" t="s">
        <v>846</v>
      </c>
      <c r="C607" s="96" t="s">
        <v>14</v>
      </c>
      <c r="D607" s="136">
        <f t="shared" si="1692"/>
        <v>1646.0905349794239</v>
      </c>
      <c r="E607" s="97">
        <v>121.5</v>
      </c>
      <c r="F607" s="96">
        <v>120</v>
      </c>
      <c r="G607" s="96">
        <v>0</v>
      </c>
      <c r="H607" s="96">
        <v>0</v>
      </c>
      <c r="I607" s="98">
        <f>SUM(F607-E607)*D607</f>
        <v>-2469.1358024691358</v>
      </c>
      <c r="J607" s="96">
        <v>0</v>
      </c>
      <c r="K607" s="96">
        <v>0</v>
      </c>
      <c r="L607" s="98">
        <f t="shared" ref="L607:L608" si="1696">SUM(I607:K607)</f>
        <v>-2469.1358024691358</v>
      </c>
    </row>
    <row r="608" spans="1:12" s="99" customFormat="1">
      <c r="A608" s="94" t="s">
        <v>845</v>
      </c>
      <c r="B608" s="95" t="s">
        <v>83</v>
      </c>
      <c r="C608" s="96" t="s">
        <v>14</v>
      </c>
      <c r="D608" s="136">
        <f t="shared" si="1692"/>
        <v>2197.802197802198</v>
      </c>
      <c r="E608" s="97">
        <v>91</v>
      </c>
      <c r="F608" s="96">
        <v>91.75</v>
      </c>
      <c r="G608" s="96">
        <v>92.5</v>
      </c>
      <c r="H608" s="96">
        <v>0</v>
      </c>
      <c r="I608" s="98">
        <f>SUM(F608-E608)*D608</f>
        <v>1648.3516483516485</v>
      </c>
      <c r="J608" s="96">
        <f>SUM(G608-F608)*D608</f>
        <v>1648.3516483516485</v>
      </c>
      <c r="K608" s="96">
        <v>0</v>
      </c>
      <c r="L608" s="98">
        <f t="shared" si="1696"/>
        <v>3296.7032967032969</v>
      </c>
    </row>
    <row r="609" spans="1:12" s="99" customFormat="1">
      <c r="A609" s="94" t="s">
        <v>845</v>
      </c>
      <c r="B609" s="95" t="s">
        <v>25</v>
      </c>
      <c r="C609" s="96" t="s">
        <v>14</v>
      </c>
      <c r="D609" s="136">
        <f t="shared" si="1692"/>
        <v>1255.8869701726844</v>
      </c>
      <c r="E609" s="97">
        <v>159.25</v>
      </c>
      <c r="F609" s="96">
        <v>160.5</v>
      </c>
      <c r="G609" s="96">
        <v>162</v>
      </c>
      <c r="H609" s="96">
        <v>0</v>
      </c>
      <c r="I609" s="98">
        <f t="shared" ref="I609" si="1697">SUM(F609-E609)*D609</f>
        <v>1569.8587127158555</v>
      </c>
      <c r="J609" s="96">
        <f>SUM(G609-F609)*D609</f>
        <v>1883.8304552590266</v>
      </c>
      <c r="K609" s="96">
        <v>0</v>
      </c>
      <c r="L609" s="98">
        <f t="shared" ref="L609" si="1698">SUM(I609:K609)</f>
        <v>3453.6891679748824</v>
      </c>
    </row>
    <row r="610" spans="1:12" s="99" customFormat="1">
      <c r="A610" s="94" t="s">
        <v>844</v>
      </c>
      <c r="B610" s="95" t="s">
        <v>23</v>
      </c>
      <c r="C610" s="96" t="s">
        <v>14</v>
      </c>
      <c r="D610" s="136">
        <f t="shared" ref="D610:D613" si="1699">200000/E610</f>
        <v>869.56521739130437</v>
      </c>
      <c r="E610" s="97">
        <v>230</v>
      </c>
      <c r="F610" s="96">
        <v>232</v>
      </c>
      <c r="G610" s="96">
        <v>234</v>
      </c>
      <c r="H610" s="96">
        <v>236</v>
      </c>
      <c r="I610" s="98">
        <f t="shared" ref="I610" si="1700">SUM(F610-E610)*D610</f>
        <v>1739.1304347826087</v>
      </c>
      <c r="J610" s="96">
        <f>SUM(G610-F610)*D610</f>
        <v>1739.1304347826087</v>
      </c>
      <c r="K610" s="96">
        <f t="shared" ref="K610:K618" si="1701">SUM(H610-G610)*D610</f>
        <v>1739.1304347826087</v>
      </c>
      <c r="L610" s="98">
        <f t="shared" ref="L610" si="1702">SUM(I610:K610)</f>
        <v>5217.391304347826</v>
      </c>
    </row>
    <row r="611" spans="1:12" s="99" customFormat="1">
      <c r="A611" s="94" t="s">
        <v>844</v>
      </c>
      <c r="B611" s="95" t="s">
        <v>78</v>
      </c>
      <c r="C611" s="96" t="s">
        <v>18</v>
      </c>
      <c r="D611" s="136">
        <f>200000/E611</f>
        <v>1307.18954248366</v>
      </c>
      <c r="E611" s="97">
        <v>153</v>
      </c>
      <c r="F611" s="96">
        <v>152</v>
      </c>
      <c r="G611" s="96">
        <v>0</v>
      </c>
      <c r="H611" s="96">
        <v>0</v>
      </c>
      <c r="I611" s="98">
        <f>SUM(E611-F611)*D611</f>
        <v>1307.18954248366</v>
      </c>
      <c r="J611" s="96">
        <v>0</v>
      </c>
      <c r="K611" s="96">
        <f t="shared" si="1701"/>
        <v>0</v>
      </c>
      <c r="L611" s="98">
        <f t="shared" ref="L611" si="1703">SUM(I611:K611)</f>
        <v>1307.18954248366</v>
      </c>
    </row>
    <row r="612" spans="1:12" s="99" customFormat="1">
      <c r="A612" s="94" t="s">
        <v>844</v>
      </c>
      <c r="B612" s="95" t="s">
        <v>23</v>
      </c>
      <c r="C612" s="96" t="s">
        <v>14</v>
      </c>
      <c r="D612" s="136">
        <f t="shared" si="1699"/>
        <v>847.45762711864404</v>
      </c>
      <c r="E612" s="97">
        <v>236</v>
      </c>
      <c r="F612" s="96">
        <v>238</v>
      </c>
      <c r="G612" s="96">
        <v>0</v>
      </c>
      <c r="H612" s="96">
        <v>0</v>
      </c>
      <c r="I612" s="98">
        <f t="shared" ref="I612" si="1704">SUM(F612-E612)*D612</f>
        <v>1694.9152542372881</v>
      </c>
      <c r="J612" s="96">
        <v>0</v>
      </c>
      <c r="K612" s="96">
        <f t="shared" si="1701"/>
        <v>0</v>
      </c>
      <c r="L612" s="98">
        <f t="shared" ref="L612" si="1705">SUM(I612:K612)</f>
        <v>1694.9152542372881</v>
      </c>
    </row>
    <row r="613" spans="1:12" s="99" customFormat="1">
      <c r="A613" s="94" t="s">
        <v>844</v>
      </c>
      <c r="B613" s="95" t="s">
        <v>101</v>
      </c>
      <c r="C613" s="96" t="s">
        <v>18</v>
      </c>
      <c r="D613" s="136">
        <f t="shared" si="1699"/>
        <v>142.34875444839858</v>
      </c>
      <c r="E613" s="97">
        <v>1405</v>
      </c>
      <c r="F613" s="96">
        <v>1395</v>
      </c>
      <c r="G613" s="96">
        <v>0</v>
      </c>
      <c r="H613" s="96">
        <v>0</v>
      </c>
      <c r="I613" s="98">
        <f>SUM(E613-F613)*D613</f>
        <v>1423.4875444839859</v>
      </c>
      <c r="J613" s="96">
        <v>0</v>
      </c>
      <c r="K613" s="96">
        <f t="shared" si="1701"/>
        <v>0</v>
      </c>
      <c r="L613" s="98">
        <f t="shared" ref="L613" si="1706">SUM(I613:K613)</f>
        <v>1423.4875444839859</v>
      </c>
    </row>
    <row r="614" spans="1:12" s="99" customFormat="1">
      <c r="A614" s="94" t="s">
        <v>843</v>
      </c>
      <c r="B614" s="95" t="s">
        <v>243</v>
      </c>
      <c r="C614" s="96" t="s">
        <v>14</v>
      </c>
      <c r="D614" s="136">
        <f>200000/E614</f>
        <v>129.87012987012986</v>
      </c>
      <c r="E614" s="97">
        <v>1540</v>
      </c>
      <c r="F614" s="96">
        <v>1540</v>
      </c>
      <c r="G614" s="96">
        <v>0</v>
      </c>
      <c r="H614" s="96">
        <v>0</v>
      </c>
      <c r="I614" s="98">
        <f t="shared" ref="I614" si="1707">SUM(F614-E614)*D614</f>
        <v>0</v>
      </c>
      <c r="J614" s="96">
        <v>0</v>
      </c>
      <c r="K614" s="96">
        <f t="shared" si="1701"/>
        <v>0</v>
      </c>
      <c r="L614" s="98">
        <f t="shared" ref="L614" si="1708">SUM(I614:K614)</f>
        <v>0</v>
      </c>
    </row>
    <row r="615" spans="1:12" s="99" customFormat="1">
      <c r="A615" s="94" t="s">
        <v>843</v>
      </c>
      <c r="B615" s="95" t="s">
        <v>24</v>
      </c>
      <c r="C615" s="96" t="s">
        <v>14</v>
      </c>
      <c r="D615" s="136">
        <f>200000/E615</f>
        <v>216.21621621621622</v>
      </c>
      <c r="E615" s="97">
        <v>925</v>
      </c>
      <c r="F615" s="96">
        <v>915</v>
      </c>
      <c r="G615" s="96">
        <v>0</v>
      </c>
      <c r="H615" s="96">
        <v>0</v>
      </c>
      <c r="I615" s="98">
        <f t="shared" ref="I615" si="1709">SUM(F615-E615)*D615</f>
        <v>-2162.1621621621621</v>
      </c>
      <c r="J615" s="96">
        <v>0</v>
      </c>
      <c r="K615" s="96">
        <f t="shared" si="1701"/>
        <v>0</v>
      </c>
      <c r="L615" s="98">
        <f t="shared" ref="L615" si="1710">SUM(I615:K615)</f>
        <v>-2162.1621621621621</v>
      </c>
    </row>
    <row r="616" spans="1:12" s="99" customFormat="1">
      <c r="A616" s="94" t="s">
        <v>842</v>
      </c>
      <c r="B616" s="95" t="s">
        <v>243</v>
      </c>
      <c r="C616" s="96" t="s">
        <v>14</v>
      </c>
      <c r="D616" s="136">
        <f>200000/E616</f>
        <v>131.57894736842104</v>
      </c>
      <c r="E616" s="97">
        <v>1520</v>
      </c>
      <c r="F616" s="96">
        <v>1530</v>
      </c>
      <c r="G616" s="96">
        <v>1540</v>
      </c>
      <c r="H616" s="96">
        <v>1545</v>
      </c>
      <c r="I616" s="98">
        <f t="shared" ref="I616" si="1711">SUM(F616-E616)*D616</f>
        <v>1315.7894736842104</v>
      </c>
      <c r="J616" s="96">
        <f>SUM(G616-F616)*D616</f>
        <v>1315.7894736842104</v>
      </c>
      <c r="K616" s="96">
        <f t="shared" si="1701"/>
        <v>657.8947368421052</v>
      </c>
      <c r="L616" s="98">
        <f t="shared" ref="L616" si="1712">SUM(I616:K616)</f>
        <v>3289.4736842105258</v>
      </c>
    </row>
    <row r="617" spans="1:12" s="99" customFormat="1">
      <c r="A617" s="94" t="s">
        <v>842</v>
      </c>
      <c r="B617" s="95" t="s">
        <v>281</v>
      </c>
      <c r="C617" s="96" t="s">
        <v>14</v>
      </c>
      <c r="D617" s="136">
        <f>200000/E617</f>
        <v>400</v>
      </c>
      <c r="E617" s="97">
        <v>500</v>
      </c>
      <c r="F617" s="96">
        <v>505</v>
      </c>
      <c r="G617" s="96">
        <v>0</v>
      </c>
      <c r="H617" s="96">
        <v>0</v>
      </c>
      <c r="I617" s="98">
        <f t="shared" ref="I617" si="1713">SUM(F617-E617)*D617</f>
        <v>2000</v>
      </c>
      <c r="J617" s="96">
        <v>0</v>
      </c>
      <c r="K617" s="96">
        <f t="shared" si="1701"/>
        <v>0</v>
      </c>
      <c r="L617" s="98">
        <f t="shared" ref="L617" si="1714">SUM(I617:K617)</f>
        <v>2000</v>
      </c>
    </row>
    <row r="618" spans="1:12" s="99" customFormat="1">
      <c r="A618" s="94" t="s">
        <v>842</v>
      </c>
      <c r="B618" s="95" t="s">
        <v>71</v>
      </c>
      <c r="C618" s="96" t="s">
        <v>14</v>
      </c>
      <c r="D618" s="136">
        <f>200000/E618</f>
        <v>124.22360248447205</v>
      </c>
      <c r="E618" s="97">
        <v>1610</v>
      </c>
      <c r="F618" s="96">
        <v>1595</v>
      </c>
      <c r="G618" s="96">
        <v>0</v>
      </c>
      <c r="H618" s="96">
        <v>0</v>
      </c>
      <c r="I618" s="98">
        <f t="shared" ref="I618" si="1715">SUM(F618-E618)*D618</f>
        <v>-1863.3540372670809</v>
      </c>
      <c r="J618" s="96">
        <v>0</v>
      </c>
      <c r="K618" s="96">
        <f t="shared" si="1701"/>
        <v>0</v>
      </c>
      <c r="L618" s="98">
        <f t="shared" ref="L618" si="1716">SUM(I618:K618)</f>
        <v>-1863.3540372670809</v>
      </c>
    </row>
    <row r="619" spans="1:12" s="99" customFormat="1">
      <c r="A619" s="94" t="s">
        <v>841</v>
      </c>
      <c r="B619" s="95" t="s">
        <v>101</v>
      </c>
      <c r="C619" s="96" t="s">
        <v>14</v>
      </c>
      <c r="D619" s="136">
        <f t="shared" ref="D619:D653" si="1717">200000/E619</f>
        <v>137.93103448275863</v>
      </c>
      <c r="E619" s="97">
        <v>1450</v>
      </c>
      <c r="F619" s="96">
        <v>1460</v>
      </c>
      <c r="G619" s="96">
        <v>1470</v>
      </c>
      <c r="H619" s="96">
        <v>0</v>
      </c>
      <c r="I619" s="98">
        <f t="shared" ref="I619" si="1718">SUM(F619-E619)*D619</f>
        <v>1379.3103448275863</v>
      </c>
      <c r="J619" s="96">
        <f>SUM(G619-F619)*D619</f>
        <v>1379.3103448275863</v>
      </c>
      <c r="K619" s="96">
        <v>0</v>
      </c>
      <c r="L619" s="98">
        <f t="shared" ref="L619" si="1719">SUM(I619:K619)</f>
        <v>2758.6206896551726</v>
      </c>
    </row>
    <row r="620" spans="1:12" s="99" customFormat="1">
      <c r="A620" s="94" t="s">
        <v>841</v>
      </c>
      <c r="B620" s="95" t="s">
        <v>71</v>
      </c>
      <c r="C620" s="96" t="s">
        <v>14</v>
      </c>
      <c r="D620" s="136">
        <f t="shared" si="1717"/>
        <v>125</v>
      </c>
      <c r="E620" s="97">
        <v>1600</v>
      </c>
      <c r="F620" s="96">
        <v>1610</v>
      </c>
      <c r="G620" s="96">
        <v>1619.9</v>
      </c>
      <c r="H620" s="96">
        <v>0</v>
      </c>
      <c r="I620" s="98">
        <f t="shared" ref="I620" si="1720">SUM(F620-E620)*D620</f>
        <v>1250</v>
      </c>
      <c r="J620" s="96">
        <f>SUM(G620-F620)*D620</f>
        <v>1237.5000000000114</v>
      </c>
      <c r="K620" s="96">
        <v>0</v>
      </c>
      <c r="L620" s="98">
        <f t="shared" ref="L620" si="1721">SUM(I620:K620)</f>
        <v>2487.5000000000114</v>
      </c>
    </row>
    <row r="621" spans="1:12" s="99" customFormat="1">
      <c r="A621" s="94" t="s">
        <v>841</v>
      </c>
      <c r="B621" s="95" t="s">
        <v>281</v>
      </c>
      <c r="C621" s="96" t="s">
        <v>14</v>
      </c>
      <c r="D621" s="136">
        <f t="shared" si="1717"/>
        <v>404.04040404040404</v>
      </c>
      <c r="E621" s="97">
        <v>495</v>
      </c>
      <c r="F621" s="96">
        <v>498.35</v>
      </c>
      <c r="G621" s="96">
        <v>0</v>
      </c>
      <c r="H621" s="96">
        <v>0</v>
      </c>
      <c r="I621" s="98">
        <f t="shared" ref="I621" si="1722">SUM(F621-E621)*D621</f>
        <v>1353.5353535353627</v>
      </c>
      <c r="J621" s="96">
        <v>0</v>
      </c>
      <c r="K621" s="96">
        <v>0</v>
      </c>
      <c r="L621" s="98">
        <f t="shared" ref="L621" si="1723">SUM(I621:K621)</f>
        <v>1353.5353535353627</v>
      </c>
    </row>
    <row r="622" spans="1:12" s="99" customFormat="1">
      <c r="A622" s="94" t="s">
        <v>841</v>
      </c>
      <c r="B622" s="95" t="s">
        <v>97</v>
      </c>
      <c r="C622" s="96" t="s">
        <v>14</v>
      </c>
      <c r="D622" s="136">
        <f t="shared" si="1717"/>
        <v>340.71550255536624</v>
      </c>
      <c r="E622" s="97">
        <v>587</v>
      </c>
      <c r="F622" s="96">
        <v>580</v>
      </c>
      <c r="G622" s="96">
        <v>0</v>
      </c>
      <c r="H622" s="96">
        <v>0</v>
      </c>
      <c r="I622" s="98">
        <f t="shared" ref="I622" si="1724">SUM(F622-E622)*D622</f>
        <v>-2385.0085178875638</v>
      </c>
      <c r="J622" s="96">
        <v>0</v>
      </c>
      <c r="K622" s="96">
        <v>0</v>
      </c>
      <c r="L622" s="98">
        <f t="shared" ref="L622" si="1725">SUM(I622:K622)</f>
        <v>-2385.0085178875638</v>
      </c>
    </row>
    <row r="623" spans="1:12" s="99" customFormat="1">
      <c r="A623" s="94" t="s">
        <v>838</v>
      </c>
      <c r="B623" s="95" t="s">
        <v>839</v>
      </c>
      <c r="C623" s="96" t="s">
        <v>14</v>
      </c>
      <c r="D623" s="136">
        <f t="shared" si="1717"/>
        <v>473.93364928909955</v>
      </c>
      <c r="E623" s="97">
        <v>422</v>
      </c>
      <c r="F623" s="96">
        <v>426</v>
      </c>
      <c r="G623" s="96">
        <v>0</v>
      </c>
      <c r="H623" s="96">
        <v>0</v>
      </c>
      <c r="I623" s="98">
        <f t="shared" ref="I623" si="1726">SUM(F623-E623)*D623</f>
        <v>1895.7345971563982</v>
      </c>
      <c r="J623" s="96">
        <v>0</v>
      </c>
      <c r="K623" s="96">
        <v>0</v>
      </c>
      <c r="L623" s="98">
        <f t="shared" ref="L623" si="1727">SUM(I623:K623)</f>
        <v>1895.7345971563982</v>
      </c>
    </row>
    <row r="624" spans="1:12" s="99" customFormat="1">
      <c r="A624" s="94" t="s">
        <v>838</v>
      </c>
      <c r="B624" s="95" t="s">
        <v>670</v>
      </c>
      <c r="C624" s="96" t="s">
        <v>14</v>
      </c>
      <c r="D624" s="136">
        <f t="shared" si="1717"/>
        <v>1666.6666666666667</v>
      </c>
      <c r="E624" s="97">
        <v>120</v>
      </c>
      <c r="F624" s="96">
        <v>121</v>
      </c>
      <c r="G624" s="96">
        <v>121.9</v>
      </c>
      <c r="H624" s="96">
        <v>782</v>
      </c>
      <c r="I624" s="98">
        <f t="shared" ref="I624" si="1728">SUM(F624-E624)*D624</f>
        <v>1666.6666666666667</v>
      </c>
      <c r="J624" s="96">
        <f>SUM(G624-F624)*D624</f>
        <v>1500.0000000000095</v>
      </c>
      <c r="K624" s="96">
        <v>0</v>
      </c>
      <c r="L624" s="98">
        <f t="shared" ref="L624" si="1729">SUM(I624:K624)</f>
        <v>3166.6666666666761</v>
      </c>
    </row>
    <row r="625" spans="1:12" s="99" customFormat="1">
      <c r="A625" s="94" t="s">
        <v>836</v>
      </c>
      <c r="B625" s="95" t="s">
        <v>834</v>
      </c>
      <c r="C625" s="96" t="s">
        <v>14</v>
      </c>
      <c r="D625" s="136">
        <f t="shared" si="1717"/>
        <v>262.46719160104988</v>
      </c>
      <c r="E625" s="97">
        <v>762</v>
      </c>
      <c r="F625" s="96">
        <v>767</v>
      </c>
      <c r="G625" s="96">
        <v>775</v>
      </c>
      <c r="H625" s="96">
        <v>782</v>
      </c>
      <c r="I625" s="98">
        <f t="shared" ref="I625:I630" si="1730">SUM(F625-E625)*D625</f>
        <v>1312.3359580052493</v>
      </c>
      <c r="J625" s="96">
        <f>SUM(G625-F625)*D625</f>
        <v>2099.737532808399</v>
      </c>
      <c r="K625" s="96">
        <f>SUM(H625-G625)*D625</f>
        <v>1837.2703412073492</v>
      </c>
      <c r="L625" s="98">
        <f t="shared" ref="L625" si="1731">SUM(I625:K625)</f>
        <v>5249.3438320209971</v>
      </c>
    </row>
    <row r="626" spans="1:12" s="99" customFormat="1">
      <c r="A626" s="94" t="s">
        <v>836</v>
      </c>
      <c r="B626" s="95" t="s">
        <v>737</v>
      </c>
      <c r="C626" s="96" t="s">
        <v>14</v>
      </c>
      <c r="D626" s="136">
        <f t="shared" si="1717"/>
        <v>1282.051282051282</v>
      </c>
      <c r="E626" s="97">
        <v>156</v>
      </c>
      <c r="F626" s="96">
        <v>157</v>
      </c>
      <c r="G626" s="96">
        <v>158</v>
      </c>
      <c r="H626" s="96">
        <v>159</v>
      </c>
      <c r="I626" s="98">
        <f t="shared" si="1730"/>
        <v>1282.051282051282</v>
      </c>
      <c r="J626" s="96">
        <f>SUM(G626-F626)*D626</f>
        <v>1282.051282051282</v>
      </c>
      <c r="K626" s="96">
        <f>SUM(H626-G626)*D626</f>
        <v>1282.051282051282</v>
      </c>
      <c r="L626" s="98">
        <f t="shared" ref="L626" si="1732">SUM(I626:K626)</f>
        <v>3846.1538461538457</v>
      </c>
    </row>
    <row r="627" spans="1:12" s="99" customFormat="1">
      <c r="A627" s="94" t="s">
        <v>836</v>
      </c>
      <c r="B627" s="95" t="s">
        <v>837</v>
      </c>
      <c r="C627" s="96" t="s">
        <v>14</v>
      </c>
      <c r="D627" s="136">
        <f t="shared" si="1717"/>
        <v>3738.3177570093458</v>
      </c>
      <c r="E627" s="97">
        <v>53.5</v>
      </c>
      <c r="F627" s="96">
        <v>53.5</v>
      </c>
      <c r="G627" s="96">
        <v>0</v>
      </c>
      <c r="H627" s="96">
        <v>0</v>
      </c>
      <c r="I627" s="98">
        <f t="shared" si="1730"/>
        <v>0</v>
      </c>
      <c r="J627" s="96">
        <v>0</v>
      </c>
      <c r="K627" s="96">
        <f>SUM(H627-G627)*D627</f>
        <v>0</v>
      </c>
      <c r="L627" s="98">
        <f t="shared" ref="L627" si="1733">SUM(I627:K627)</f>
        <v>0</v>
      </c>
    </row>
    <row r="628" spans="1:12" s="99" customFormat="1">
      <c r="A628" s="94" t="s">
        <v>836</v>
      </c>
      <c r="B628" s="95" t="s">
        <v>243</v>
      </c>
      <c r="C628" s="96" t="s">
        <v>14</v>
      </c>
      <c r="D628" s="136">
        <f t="shared" si="1717"/>
        <v>134.2281879194631</v>
      </c>
      <c r="E628" s="97">
        <v>1490</v>
      </c>
      <c r="F628" s="96">
        <v>1480</v>
      </c>
      <c r="G628" s="96">
        <v>0</v>
      </c>
      <c r="H628" s="96">
        <v>0</v>
      </c>
      <c r="I628" s="98">
        <f t="shared" si="1730"/>
        <v>-1342.2818791946311</v>
      </c>
      <c r="J628" s="96">
        <v>0</v>
      </c>
      <c r="K628" s="96">
        <f>SUM(H628-G628)*D628</f>
        <v>0</v>
      </c>
      <c r="L628" s="98">
        <f t="shared" ref="L628" si="1734">SUM(I628:K628)</f>
        <v>-1342.2818791946311</v>
      </c>
    </row>
    <row r="629" spans="1:12" s="99" customFormat="1">
      <c r="A629" s="94" t="s">
        <v>836</v>
      </c>
      <c r="B629" s="95" t="s">
        <v>723</v>
      </c>
      <c r="C629" s="96" t="s">
        <v>14</v>
      </c>
      <c r="D629" s="136">
        <f t="shared" si="1717"/>
        <v>349.65034965034965</v>
      </c>
      <c r="E629" s="97">
        <v>572</v>
      </c>
      <c r="F629" s="96">
        <v>569</v>
      </c>
      <c r="G629" s="96">
        <v>0</v>
      </c>
      <c r="H629" s="96">
        <v>0</v>
      </c>
      <c r="I629" s="98">
        <f t="shared" si="1730"/>
        <v>-1048.951048951049</v>
      </c>
      <c r="J629" s="96">
        <v>0</v>
      </c>
      <c r="K629" s="96">
        <f>SUM(H629-G629)*D629</f>
        <v>0</v>
      </c>
      <c r="L629" s="98">
        <f t="shared" ref="L629" si="1735">SUM(I629:K629)</f>
        <v>-1048.951048951049</v>
      </c>
    </row>
    <row r="630" spans="1:12" s="99" customFormat="1">
      <c r="A630" s="94" t="s">
        <v>833</v>
      </c>
      <c r="B630" s="95" t="s">
        <v>737</v>
      </c>
      <c r="C630" s="96" t="s">
        <v>14</v>
      </c>
      <c r="D630" s="136">
        <f t="shared" si="1717"/>
        <v>1307.18954248366</v>
      </c>
      <c r="E630" s="97">
        <v>153</v>
      </c>
      <c r="F630" s="96">
        <v>154</v>
      </c>
      <c r="G630" s="96">
        <v>0</v>
      </c>
      <c r="H630" s="96">
        <v>0</v>
      </c>
      <c r="I630" s="98">
        <f t="shared" si="1730"/>
        <v>1307.18954248366</v>
      </c>
      <c r="J630" s="96">
        <v>0</v>
      </c>
      <c r="K630" s="96">
        <v>0</v>
      </c>
      <c r="L630" s="98">
        <f t="shared" ref="L630:L636" si="1736">SUM(I630:K630)</f>
        <v>1307.18954248366</v>
      </c>
    </row>
    <row r="631" spans="1:12" s="99" customFormat="1">
      <c r="A631" s="94" t="s">
        <v>833</v>
      </c>
      <c r="B631" s="95" t="s">
        <v>834</v>
      </c>
      <c r="C631" s="96" t="s">
        <v>14</v>
      </c>
      <c r="D631" s="136">
        <f t="shared" si="1717"/>
        <v>264.9006622516556</v>
      </c>
      <c r="E631" s="97">
        <v>755</v>
      </c>
      <c r="F631" s="96">
        <v>765</v>
      </c>
      <c r="G631" s="96">
        <v>0</v>
      </c>
      <c r="H631" s="96">
        <v>0</v>
      </c>
      <c r="I631" s="98">
        <f t="shared" ref="I631" si="1737">SUM(F631-E631)*D631</f>
        <v>2649.006622516556</v>
      </c>
      <c r="J631" s="96">
        <v>0</v>
      </c>
      <c r="K631" s="96">
        <v>0</v>
      </c>
      <c r="L631" s="98">
        <f t="shared" si="1736"/>
        <v>2649.006622516556</v>
      </c>
    </row>
    <row r="632" spans="1:12" s="99" customFormat="1">
      <c r="A632" s="94" t="s">
        <v>833</v>
      </c>
      <c r="B632" s="95" t="s">
        <v>243</v>
      </c>
      <c r="C632" s="96" t="s">
        <v>14</v>
      </c>
      <c r="D632" s="136">
        <f t="shared" si="1717"/>
        <v>134.58950201884252</v>
      </c>
      <c r="E632" s="97">
        <v>1486</v>
      </c>
      <c r="F632" s="96">
        <v>1492</v>
      </c>
      <c r="G632" s="96">
        <v>0</v>
      </c>
      <c r="H632" s="96">
        <v>0</v>
      </c>
      <c r="I632" s="98">
        <f t="shared" ref="I632" si="1738">SUM(F632-E632)*D632</f>
        <v>807.5370121130552</v>
      </c>
      <c r="J632" s="96">
        <v>0</v>
      </c>
      <c r="K632" s="96">
        <v>0</v>
      </c>
      <c r="L632" s="98">
        <f t="shared" si="1736"/>
        <v>807.5370121130552</v>
      </c>
    </row>
    <row r="633" spans="1:12" s="99" customFormat="1">
      <c r="A633" s="94" t="s">
        <v>833</v>
      </c>
      <c r="B633" s="95" t="s">
        <v>23</v>
      </c>
      <c r="C633" s="96" t="s">
        <v>14</v>
      </c>
      <c r="D633" s="136">
        <f t="shared" si="1717"/>
        <v>938.96713615023475</v>
      </c>
      <c r="E633" s="97">
        <v>213</v>
      </c>
      <c r="F633" s="96">
        <v>215</v>
      </c>
      <c r="G633" s="96">
        <v>0</v>
      </c>
      <c r="H633" s="96">
        <v>0</v>
      </c>
      <c r="I633" s="98">
        <f t="shared" ref="I633" si="1739">SUM(F633-E633)*D633</f>
        <v>1877.9342723004695</v>
      </c>
      <c r="J633" s="96">
        <v>0</v>
      </c>
      <c r="K633" s="96">
        <v>0</v>
      </c>
      <c r="L633" s="98">
        <f t="shared" si="1736"/>
        <v>1877.9342723004695</v>
      </c>
    </row>
    <row r="634" spans="1:12" s="99" customFormat="1">
      <c r="A634" s="94" t="s">
        <v>833</v>
      </c>
      <c r="B634" s="95" t="s">
        <v>835</v>
      </c>
      <c r="C634" s="96" t="s">
        <v>14</v>
      </c>
      <c r="D634" s="136">
        <f t="shared" si="1717"/>
        <v>840.33613445378148</v>
      </c>
      <c r="E634" s="97">
        <v>238</v>
      </c>
      <c r="F634" s="96">
        <v>237.5</v>
      </c>
      <c r="G634" s="96">
        <v>0</v>
      </c>
      <c r="H634" s="96">
        <v>0</v>
      </c>
      <c r="I634" s="98">
        <f t="shared" ref="I634" si="1740">SUM(F634-E634)*D634</f>
        <v>-420.16806722689074</v>
      </c>
      <c r="J634" s="96">
        <v>0</v>
      </c>
      <c r="K634" s="96">
        <v>0</v>
      </c>
      <c r="L634" s="98">
        <f t="shared" si="1736"/>
        <v>-420.16806722689074</v>
      </c>
    </row>
    <row r="635" spans="1:12" s="99" customFormat="1">
      <c r="A635" s="94" t="s">
        <v>832</v>
      </c>
      <c r="B635" s="95" t="s">
        <v>693</v>
      </c>
      <c r="C635" s="96" t="s">
        <v>14</v>
      </c>
      <c r="D635" s="136">
        <f t="shared" si="1717"/>
        <v>581.39534883720933</v>
      </c>
      <c r="E635" s="97">
        <v>344</v>
      </c>
      <c r="F635" s="96">
        <v>348</v>
      </c>
      <c r="G635" s="96">
        <v>351</v>
      </c>
      <c r="H635" s="96">
        <v>0</v>
      </c>
      <c r="I635" s="98">
        <f t="shared" ref="I635:I640" si="1741">SUM(F635-E635)*D635</f>
        <v>2325.5813953488373</v>
      </c>
      <c r="J635" s="96">
        <f>SUM(G635-F635)*D635</f>
        <v>1744.1860465116279</v>
      </c>
      <c r="K635" s="96">
        <v>0</v>
      </c>
      <c r="L635" s="98">
        <f t="shared" si="1736"/>
        <v>4069.7674418604652</v>
      </c>
    </row>
    <row r="636" spans="1:12" s="99" customFormat="1">
      <c r="A636" s="94" t="s">
        <v>832</v>
      </c>
      <c r="B636" s="95" t="s">
        <v>78</v>
      </c>
      <c r="C636" s="96" t="s">
        <v>14</v>
      </c>
      <c r="D636" s="136">
        <f t="shared" si="1717"/>
        <v>1234.5679012345679</v>
      </c>
      <c r="E636" s="97">
        <v>162</v>
      </c>
      <c r="F636" s="96">
        <v>160.5</v>
      </c>
      <c r="G636" s="96">
        <v>0</v>
      </c>
      <c r="H636" s="96">
        <v>0</v>
      </c>
      <c r="I636" s="98">
        <f t="shared" si="1741"/>
        <v>-1851.8518518518517</v>
      </c>
      <c r="J636" s="96">
        <v>0</v>
      </c>
      <c r="K636" s="96">
        <f>SUM(G636-H636)*D636</f>
        <v>0</v>
      </c>
      <c r="L636" s="98">
        <f t="shared" si="1736"/>
        <v>-1851.8518518518517</v>
      </c>
    </row>
    <row r="637" spans="1:12" s="99" customFormat="1">
      <c r="A637" s="94" t="s">
        <v>831</v>
      </c>
      <c r="B637" s="95" t="s">
        <v>789</v>
      </c>
      <c r="C637" s="96" t="s">
        <v>14</v>
      </c>
      <c r="D637" s="136">
        <f t="shared" si="1717"/>
        <v>495.04950495049508</v>
      </c>
      <c r="E637" s="97">
        <v>404</v>
      </c>
      <c r="F637" s="96">
        <v>406</v>
      </c>
      <c r="G637" s="96">
        <v>0</v>
      </c>
      <c r="H637" s="96">
        <v>0</v>
      </c>
      <c r="I637" s="98">
        <f t="shared" si="1741"/>
        <v>990.09900990099015</v>
      </c>
      <c r="J637" s="96">
        <v>0</v>
      </c>
      <c r="K637" s="96">
        <f t="shared" ref="K637:K643" si="1742">SUM(G637-H637)*D637</f>
        <v>0</v>
      </c>
      <c r="L637" s="98">
        <f t="shared" ref="L637:L645" si="1743">SUM(I637:K637)</f>
        <v>990.09900990099015</v>
      </c>
    </row>
    <row r="638" spans="1:12" s="99" customFormat="1">
      <c r="A638" s="94" t="s">
        <v>831</v>
      </c>
      <c r="B638" s="95" t="s">
        <v>751</v>
      </c>
      <c r="C638" s="96" t="s">
        <v>14</v>
      </c>
      <c r="D638" s="136">
        <f t="shared" si="1717"/>
        <v>134.2281879194631</v>
      </c>
      <c r="E638" s="97">
        <v>1490</v>
      </c>
      <c r="F638" s="96">
        <v>1500</v>
      </c>
      <c r="G638" s="96">
        <v>0</v>
      </c>
      <c r="H638" s="96">
        <v>0</v>
      </c>
      <c r="I638" s="98">
        <f t="shared" si="1741"/>
        <v>1342.2818791946311</v>
      </c>
      <c r="J638" s="96">
        <v>0</v>
      </c>
      <c r="K638" s="96">
        <f t="shared" si="1742"/>
        <v>0</v>
      </c>
      <c r="L638" s="98">
        <f t="shared" si="1743"/>
        <v>1342.2818791946311</v>
      </c>
    </row>
    <row r="639" spans="1:12" s="99" customFormat="1">
      <c r="A639" s="94" t="s">
        <v>831</v>
      </c>
      <c r="B639" s="95" t="s">
        <v>26</v>
      </c>
      <c r="C639" s="96" t="s">
        <v>14</v>
      </c>
      <c r="D639" s="136">
        <f t="shared" si="1717"/>
        <v>286.94404591104734</v>
      </c>
      <c r="E639" s="97">
        <v>697</v>
      </c>
      <c r="F639" s="96">
        <v>690</v>
      </c>
      <c r="G639" s="96">
        <v>0</v>
      </c>
      <c r="H639" s="96">
        <v>0</v>
      </c>
      <c r="I639" s="98">
        <f t="shared" si="1741"/>
        <v>-2008.6083213773313</v>
      </c>
      <c r="J639" s="96">
        <v>0</v>
      </c>
      <c r="K639" s="96">
        <f t="shared" si="1742"/>
        <v>0</v>
      </c>
      <c r="L639" s="98">
        <f t="shared" si="1743"/>
        <v>-2008.6083213773313</v>
      </c>
    </row>
    <row r="640" spans="1:12" s="99" customFormat="1">
      <c r="A640" s="94" t="s">
        <v>831</v>
      </c>
      <c r="B640" s="95" t="s">
        <v>23</v>
      </c>
      <c r="C640" s="96" t="s">
        <v>14</v>
      </c>
      <c r="D640" s="136">
        <f t="shared" si="1717"/>
        <v>1769.9115044247787</v>
      </c>
      <c r="E640" s="97">
        <v>113</v>
      </c>
      <c r="F640" s="96">
        <v>112</v>
      </c>
      <c r="G640" s="96">
        <v>0</v>
      </c>
      <c r="H640" s="96">
        <v>0</v>
      </c>
      <c r="I640" s="98">
        <f t="shared" si="1741"/>
        <v>-1769.9115044247787</v>
      </c>
      <c r="J640" s="96">
        <v>0</v>
      </c>
      <c r="K640" s="96">
        <f t="shared" si="1742"/>
        <v>0</v>
      </c>
      <c r="L640" s="98">
        <f t="shared" si="1743"/>
        <v>-1769.9115044247787</v>
      </c>
    </row>
    <row r="641" spans="1:12" s="99" customFormat="1">
      <c r="A641" s="94" t="s">
        <v>830</v>
      </c>
      <c r="B641" s="95" t="s">
        <v>193</v>
      </c>
      <c r="C641" s="96" t="s">
        <v>18</v>
      </c>
      <c r="D641" s="136">
        <f t="shared" si="1717"/>
        <v>1769.9115044247787</v>
      </c>
      <c r="E641" s="97">
        <v>113</v>
      </c>
      <c r="F641" s="96">
        <v>112</v>
      </c>
      <c r="G641" s="96">
        <v>0</v>
      </c>
      <c r="H641" s="96">
        <v>0</v>
      </c>
      <c r="I641" s="98">
        <f>SUM(E641-F641)*D641</f>
        <v>1769.9115044247787</v>
      </c>
      <c r="J641" s="96">
        <v>0</v>
      </c>
      <c r="K641" s="96">
        <f t="shared" si="1742"/>
        <v>0</v>
      </c>
      <c r="L641" s="98">
        <f t="shared" si="1743"/>
        <v>1769.9115044247787</v>
      </c>
    </row>
    <row r="642" spans="1:12" s="99" customFormat="1">
      <c r="A642" s="94" t="s">
        <v>830</v>
      </c>
      <c r="B642" s="95" t="s">
        <v>665</v>
      </c>
      <c r="C642" s="96" t="s">
        <v>18</v>
      </c>
      <c r="D642" s="136">
        <f t="shared" si="1717"/>
        <v>3278.688524590164</v>
      </c>
      <c r="E642" s="97">
        <v>61</v>
      </c>
      <c r="F642" s="96">
        <v>62.5</v>
      </c>
      <c r="G642" s="96">
        <v>0</v>
      </c>
      <c r="H642" s="96">
        <v>0</v>
      </c>
      <c r="I642" s="98">
        <f>SUM(E642-F642)*D642</f>
        <v>-4918.0327868852455</v>
      </c>
      <c r="J642" s="96">
        <v>0</v>
      </c>
      <c r="K642" s="96">
        <f t="shared" si="1742"/>
        <v>0</v>
      </c>
      <c r="L642" s="98">
        <f t="shared" si="1743"/>
        <v>-4918.0327868852455</v>
      </c>
    </row>
    <row r="643" spans="1:12" s="99" customFormat="1">
      <c r="A643" s="94" t="s">
        <v>829</v>
      </c>
      <c r="B643" s="95" t="s">
        <v>339</v>
      </c>
      <c r="C643" s="96" t="s">
        <v>18</v>
      </c>
      <c r="D643" s="136">
        <f t="shared" si="1717"/>
        <v>1324.5033112582782</v>
      </c>
      <c r="E643" s="97">
        <v>151</v>
      </c>
      <c r="F643" s="96">
        <v>150</v>
      </c>
      <c r="G643" s="96">
        <v>149</v>
      </c>
      <c r="H643" s="96">
        <v>148</v>
      </c>
      <c r="I643" s="98">
        <f>SUM(E643-F643)*D643</f>
        <v>1324.5033112582782</v>
      </c>
      <c r="J643" s="96">
        <f>SUM(F643-G643)*D643</f>
        <v>1324.5033112582782</v>
      </c>
      <c r="K643" s="96">
        <f t="shared" si="1742"/>
        <v>1324.5033112582782</v>
      </c>
      <c r="L643" s="98">
        <f t="shared" si="1743"/>
        <v>3973.5099337748347</v>
      </c>
    </row>
    <row r="644" spans="1:12" s="99" customFormat="1">
      <c r="A644" s="94" t="s">
        <v>829</v>
      </c>
      <c r="B644" s="95" t="s">
        <v>26</v>
      </c>
      <c r="C644" s="96" t="s">
        <v>14</v>
      </c>
      <c r="D644" s="136">
        <f t="shared" si="1717"/>
        <v>277.77777777777777</v>
      </c>
      <c r="E644" s="97">
        <v>720</v>
      </c>
      <c r="F644" s="96">
        <v>725</v>
      </c>
      <c r="G644" s="96">
        <v>730</v>
      </c>
      <c r="H644" s="96">
        <v>735</v>
      </c>
      <c r="I644" s="98">
        <f>SUM(F644-E644)*D644</f>
        <v>1388.8888888888889</v>
      </c>
      <c r="J644" s="96">
        <f>SUM(G644-F644)*D644</f>
        <v>1388.8888888888889</v>
      </c>
      <c r="K644" s="96">
        <f>SUM(H644-G644)*D644</f>
        <v>1388.8888888888889</v>
      </c>
      <c r="L644" s="98">
        <f t="shared" si="1743"/>
        <v>4166.666666666667</v>
      </c>
    </row>
    <row r="645" spans="1:12" s="99" customFormat="1">
      <c r="A645" s="94" t="s">
        <v>829</v>
      </c>
      <c r="B645" s="95" t="s">
        <v>243</v>
      </c>
      <c r="C645" s="96" t="s">
        <v>14</v>
      </c>
      <c r="D645" s="136">
        <f t="shared" si="1717"/>
        <v>132.27513227513228</v>
      </c>
      <c r="E645" s="97">
        <v>1512</v>
      </c>
      <c r="F645" s="96">
        <v>1518</v>
      </c>
      <c r="G645" s="96">
        <v>0</v>
      </c>
      <c r="H645" s="96">
        <v>0</v>
      </c>
      <c r="I645" s="98">
        <f>SUM(F645-E645)*D645</f>
        <v>793.65079365079373</v>
      </c>
      <c r="J645" s="96">
        <v>0</v>
      </c>
      <c r="K645" s="96">
        <f>SUM(G645-H645)*D645</f>
        <v>0</v>
      </c>
      <c r="L645" s="98">
        <f t="shared" si="1743"/>
        <v>793.65079365079373</v>
      </c>
    </row>
    <row r="646" spans="1:12" s="99" customFormat="1">
      <c r="A646" s="94" t="s">
        <v>827</v>
      </c>
      <c r="B646" s="95" t="s">
        <v>828</v>
      </c>
      <c r="C646" s="96" t="s">
        <v>14</v>
      </c>
      <c r="D646" s="136">
        <f t="shared" si="1717"/>
        <v>975.60975609756099</v>
      </c>
      <c r="E646" s="97">
        <v>205</v>
      </c>
      <c r="F646" s="96">
        <v>206</v>
      </c>
      <c r="G646" s="96">
        <v>207</v>
      </c>
      <c r="H646" s="96">
        <v>208</v>
      </c>
      <c r="I646" s="98">
        <f t="shared" ref="I646" si="1744">SUM(F646-E646)*D646</f>
        <v>975.60975609756099</v>
      </c>
      <c r="J646" s="96">
        <f>SUM(G646-F646)*D646</f>
        <v>975.60975609756099</v>
      </c>
      <c r="K646" s="96">
        <f>SUM(H646-G646)*D646</f>
        <v>975.60975609756099</v>
      </c>
      <c r="L646" s="98">
        <f t="shared" ref="L646" si="1745">SUM(I646:K646)</f>
        <v>2926.8292682926831</v>
      </c>
    </row>
    <row r="647" spans="1:12" s="99" customFormat="1">
      <c r="A647" s="94" t="s">
        <v>827</v>
      </c>
      <c r="B647" s="95" t="s">
        <v>433</v>
      </c>
      <c r="C647" s="96" t="s">
        <v>14</v>
      </c>
      <c r="D647" s="136">
        <f t="shared" si="1717"/>
        <v>680.27210884353747</v>
      </c>
      <c r="E647" s="97">
        <v>294</v>
      </c>
      <c r="F647" s="96">
        <v>292.5</v>
      </c>
      <c r="G647" s="96">
        <v>0</v>
      </c>
      <c r="H647" s="96">
        <v>0</v>
      </c>
      <c r="I647" s="98">
        <f t="shared" ref="I647" si="1746">SUM(F647-E647)*D647</f>
        <v>-1020.4081632653063</v>
      </c>
      <c r="J647" s="96">
        <v>0</v>
      </c>
      <c r="K647" s="96">
        <v>0</v>
      </c>
      <c r="L647" s="98">
        <f t="shared" ref="L647" si="1747">SUM(I647:K647)</f>
        <v>-1020.4081632653063</v>
      </c>
    </row>
    <row r="648" spans="1:12" s="99" customFormat="1">
      <c r="A648" s="94" t="s">
        <v>825</v>
      </c>
      <c r="B648" s="95" t="s">
        <v>826</v>
      </c>
      <c r="C648" s="96" t="s">
        <v>14</v>
      </c>
      <c r="D648" s="136">
        <f t="shared" si="1717"/>
        <v>294.9852507374631</v>
      </c>
      <c r="E648" s="97">
        <v>678</v>
      </c>
      <c r="F648" s="96">
        <v>682</v>
      </c>
      <c r="G648" s="96">
        <v>686</v>
      </c>
      <c r="H648" s="96">
        <v>0</v>
      </c>
      <c r="I648" s="98">
        <f t="shared" ref="I648:I653" si="1748">SUM(F648-E648)*D648</f>
        <v>1179.9410029498524</v>
      </c>
      <c r="J648" s="96">
        <f>SUM(G648-F648)*D648</f>
        <v>1179.9410029498524</v>
      </c>
      <c r="K648" s="96">
        <v>0</v>
      </c>
      <c r="L648" s="98">
        <f t="shared" ref="L648:L653" si="1749">SUM(I648:K648)</f>
        <v>2359.8820058997048</v>
      </c>
    </row>
    <row r="649" spans="1:12" s="99" customFormat="1">
      <c r="A649" s="94" t="s">
        <v>825</v>
      </c>
      <c r="B649" s="95" t="s">
        <v>77</v>
      </c>
      <c r="C649" s="96" t="s">
        <v>14</v>
      </c>
      <c r="D649" s="136">
        <f t="shared" si="1717"/>
        <v>266.66666666666669</v>
      </c>
      <c r="E649" s="97">
        <v>750</v>
      </c>
      <c r="F649" s="96">
        <v>754</v>
      </c>
      <c r="G649" s="96">
        <v>0</v>
      </c>
      <c r="H649" s="96">
        <v>0</v>
      </c>
      <c r="I649" s="98">
        <f t="shared" si="1748"/>
        <v>1066.6666666666667</v>
      </c>
      <c r="J649" s="96">
        <v>0</v>
      </c>
      <c r="K649" s="96">
        <v>0</v>
      </c>
      <c r="L649" s="98">
        <f t="shared" si="1749"/>
        <v>1066.6666666666667</v>
      </c>
    </row>
    <row r="650" spans="1:12" s="99" customFormat="1">
      <c r="A650" s="94" t="s">
        <v>824</v>
      </c>
      <c r="B650" s="95" t="s">
        <v>26</v>
      </c>
      <c r="C650" s="96" t="s">
        <v>14</v>
      </c>
      <c r="D650" s="136">
        <f t="shared" si="1717"/>
        <v>311.04199066874025</v>
      </c>
      <c r="E650" s="97">
        <v>643</v>
      </c>
      <c r="F650" s="96">
        <v>647</v>
      </c>
      <c r="G650" s="96">
        <v>0</v>
      </c>
      <c r="H650" s="96">
        <v>0</v>
      </c>
      <c r="I650" s="98">
        <f t="shared" si="1748"/>
        <v>1244.167962674961</v>
      </c>
      <c r="J650" s="96">
        <v>0</v>
      </c>
      <c r="K650" s="96">
        <v>0</v>
      </c>
      <c r="L650" s="98">
        <f t="shared" si="1749"/>
        <v>1244.167962674961</v>
      </c>
    </row>
    <row r="651" spans="1:12" s="99" customFormat="1">
      <c r="A651" s="94" t="s">
        <v>824</v>
      </c>
      <c r="B651" s="95" t="s">
        <v>284</v>
      </c>
      <c r="C651" s="96" t="s">
        <v>14</v>
      </c>
      <c r="D651" s="136">
        <f t="shared" si="1717"/>
        <v>2702.7027027027025</v>
      </c>
      <c r="E651" s="97">
        <v>74</v>
      </c>
      <c r="F651" s="96">
        <v>74.8</v>
      </c>
      <c r="G651" s="96">
        <v>0</v>
      </c>
      <c r="H651" s="96">
        <v>0</v>
      </c>
      <c r="I651" s="98">
        <f t="shared" si="1748"/>
        <v>2162.1621621621543</v>
      </c>
      <c r="J651" s="96">
        <v>0</v>
      </c>
      <c r="K651" s="96">
        <v>0</v>
      </c>
      <c r="L651" s="98">
        <f t="shared" si="1749"/>
        <v>2162.1621621621543</v>
      </c>
    </row>
    <row r="652" spans="1:12" s="99" customFormat="1">
      <c r="A652" s="94" t="s">
        <v>821</v>
      </c>
      <c r="B652" s="95" t="s">
        <v>673</v>
      </c>
      <c r="C652" s="96" t="s">
        <v>14</v>
      </c>
      <c r="D652" s="136">
        <f t="shared" si="1717"/>
        <v>320</v>
      </c>
      <c r="E652" s="97">
        <v>625</v>
      </c>
      <c r="F652" s="96">
        <v>618</v>
      </c>
      <c r="G652" s="96">
        <v>0</v>
      </c>
      <c r="H652" s="96">
        <v>0</v>
      </c>
      <c r="I652" s="98">
        <f>SUM(F652-E652)*D652</f>
        <v>-2240</v>
      </c>
      <c r="J652" s="96">
        <v>0</v>
      </c>
      <c r="K652" s="96">
        <v>0</v>
      </c>
      <c r="L652" s="98">
        <f t="shared" si="1749"/>
        <v>-2240</v>
      </c>
    </row>
    <row r="653" spans="1:12" s="99" customFormat="1">
      <c r="A653" s="94" t="s">
        <v>821</v>
      </c>
      <c r="B653" s="95" t="s">
        <v>101</v>
      </c>
      <c r="C653" s="96" t="s">
        <v>14</v>
      </c>
      <c r="D653" s="136">
        <f t="shared" si="1717"/>
        <v>141.84397163120568</v>
      </c>
      <c r="E653" s="97">
        <v>1410</v>
      </c>
      <c r="F653" s="96">
        <v>1420</v>
      </c>
      <c r="G653" s="96">
        <v>0</v>
      </c>
      <c r="H653" s="96">
        <v>0</v>
      </c>
      <c r="I653" s="98">
        <f t="shared" si="1748"/>
        <v>1418.4397163120568</v>
      </c>
      <c r="J653" s="96">
        <v>0</v>
      </c>
      <c r="K653" s="96">
        <v>0</v>
      </c>
      <c r="L653" s="98">
        <f t="shared" si="1749"/>
        <v>1418.4397163120568</v>
      </c>
    </row>
    <row r="654" spans="1:12" s="99" customFormat="1" ht="14.25">
      <c r="A654" s="123"/>
      <c r="B654" s="124"/>
      <c r="C654" s="124"/>
      <c r="D654" s="124"/>
      <c r="E654" s="124"/>
      <c r="F654" s="124"/>
      <c r="G654" s="125"/>
      <c r="H654" s="124"/>
      <c r="I654" s="126">
        <f>SUM(I584:I653)</f>
        <v>37311.263223101378</v>
      </c>
      <c r="J654" s="127"/>
      <c r="K654" s="126" t="s">
        <v>677</v>
      </c>
      <c r="L654" s="126">
        <f>SUM(L584:L653)</f>
        <v>97313.061115327975</v>
      </c>
    </row>
    <row r="655" spans="1:12" s="99" customFormat="1" ht="14.25">
      <c r="A655" s="100" t="s">
        <v>822</v>
      </c>
      <c r="B655" s="95"/>
      <c r="C655" s="96"/>
      <c r="D655" s="97"/>
      <c r="E655" s="97"/>
      <c r="F655" s="96"/>
      <c r="G655" s="96"/>
      <c r="H655" s="96"/>
      <c r="I655" s="98"/>
      <c r="J655" s="96"/>
      <c r="K655" s="96"/>
      <c r="L655" s="98"/>
    </row>
    <row r="656" spans="1:12" s="99" customFormat="1" ht="14.25">
      <c r="A656" s="100" t="s">
        <v>759</v>
      </c>
      <c r="B656" s="125" t="s">
        <v>760</v>
      </c>
      <c r="C656" s="105" t="s">
        <v>761</v>
      </c>
      <c r="D656" s="128" t="s">
        <v>762</v>
      </c>
      <c r="E656" s="128" t="s">
        <v>763</v>
      </c>
      <c r="F656" s="105" t="s">
        <v>732</v>
      </c>
      <c r="G656" s="96"/>
      <c r="H656" s="96"/>
      <c r="I656" s="98"/>
      <c r="J656" s="96"/>
      <c r="K656" s="96"/>
      <c r="L656" s="98"/>
    </row>
    <row r="657" spans="1:12" s="99" customFormat="1" ht="14.25">
      <c r="A657" s="94" t="s">
        <v>823</v>
      </c>
      <c r="B657" s="95">
        <v>7</v>
      </c>
      <c r="C657" s="96">
        <f>SUM(A657-B657)</f>
        <v>50</v>
      </c>
      <c r="D657" s="97">
        <v>13</v>
      </c>
      <c r="E657" s="96">
        <f>SUM(C657-D657)</f>
        <v>37</v>
      </c>
      <c r="F657" s="96">
        <f>E657*100/C657</f>
        <v>74</v>
      </c>
      <c r="G657" s="96"/>
      <c r="H657" s="96"/>
      <c r="I657" s="98"/>
      <c r="J657" s="96"/>
      <c r="K657" s="96"/>
      <c r="L657" s="98"/>
    </row>
    <row r="658" spans="1:12" s="99" customFormat="1" ht="14.25">
      <c r="A658" s="101"/>
      <c r="B658" s="102"/>
      <c r="C658" s="102"/>
      <c r="D658" s="103"/>
      <c r="E658" s="103"/>
      <c r="F658" s="129">
        <v>43617</v>
      </c>
      <c r="G658" s="102"/>
      <c r="H658" s="102"/>
      <c r="I658" s="104"/>
      <c r="J658" s="104"/>
      <c r="K658" s="104"/>
      <c r="L658" s="104"/>
    </row>
    <row r="659" spans="1:12" s="99" customFormat="1" ht="14.25">
      <c r="A659" s="94" t="s">
        <v>820</v>
      </c>
      <c r="B659" s="95" t="s">
        <v>803</v>
      </c>
      <c r="C659" s="96" t="s">
        <v>14</v>
      </c>
      <c r="D659" s="97">
        <v>500</v>
      </c>
      <c r="E659" s="97">
        <v>560</v>
      </c>
      <c r="F659" s="96">
        <v>565</v>
      </c>
      <c r="G659" s="96">
        <v>0</v>
      </c>
      <c r="H659" s="96">
        <v>0</v>
      </c>
      <c r="I659" s="98">
        <f>SUM(F659-E659)*D659</f>
        <v>2500</v>
      </c>
      <c r="J659" s="96">
        <v>0</v>
      </c>
      <c r="K659" s="96">
        <v>0</v>
      </c>
      <c r="L659" s="98">
        <f>SUM(I659:K659)</f>
        <v>2500</v>
      </c>
    </row>
    <row r="660" spans="1:12" s="99" customFormat="1" ht="14.25">
      <c r="A660" s="94" t="s">
        <v>820</v>
      </c>
      <c r="B660" s="95" t="s">
        <v>803</v>
      </c>
      <c r="C660" s="96" t="s">
        <v>14</v>
      </c>
      <c r="D660" s="97">
        <v>500</v>
      </c>
      <c r="E660" s="97">
        <v>565</v>
      </c>
      <c r="F660" s="96">
        <v>559</v>
      </c>
      <c r="G660" s="96">
        <v>0</v>
      </c>
      <c r="H660" s="96">
        <v>0</v>
      </c>
      <c r="I660" s="98">
        <f>SUM(F660-E660)*D660</f>
        <v>-3000</v>
      </c>
      <c r="J660" s="96">
        <v>0</v>
      </c>
      <c r="K660" s="96">
        <v>0</v>
      </c>
      <c r="L660" s="98">
        <f>SUM(I660:K660)</f>
        <v>-3000</v>
      </c>
    </row>
    <row r="661" spans="1:12" s="99" customFormat="1" ht="14.25">
      <c r="A661" s="94" t="s">
        <v>820</v>
      </c>
      <c r="B661" s="95" t="s">
        <v>30</v>
      </c>
      <c r="C661" s="96" t="s">
        <v>14</v>
      </c>
      <c r="D661" s="97">
        <v>4000</v>
      </c>
      <c r="E661" s="97">
        <v>46</v>
      </c>
      <c r="F661" s="96">
        <v>46.5</v>
      </c>
      <c r="G661" s="96">
        <v>47</v>
      </c>
      <c r="H661" s="96">
        <v>0</v>
      </c>
      <c r="I661" s="98">
        <f>SUM(F661-E661)*D661</f>
        <v>2000</v>
      </c>
      <c r="J661" s="96">
        <v>0</v>
      </c>
      <c r="K661" s="96">
        <v>0</v>
      </c>
      <c r="L661" s="98">
        <f>SUM(I661:K661)</f>
        <v>2000</v>
      </c>
    </row>
    <row r="662" spans="1:12" s="99" customFormat="1" ht="14.25">
      <c r="A662" s="94" t="s">
        <v>820</v>
      </c>
      <c r="B662" s="95" t="s">
        <v>747</v>
      </c>
      <c r="C662" s="96" t="s">
        <v>14</v>
      </c>
      <c r="D662" s="97">
        <v>500</v>
      </c>
      <c r="E662" s="97">
        <v>505</v>
      </c>
      <c r="F662" s="96">
        <v>503</v>
      </c>
      <c r="G662" s="96">
        <v>0</v>
      </c>
      <c r="H662" s="96">
        <v>0</v>
      </c>
      <c r="I662" s="98">
        <f>SUM(F662-E662)*D662</f>
        <v>-1000</v>
      </c>
      <c r="J662" s="96">
        <v>0</v>
      </c>
      <c r="K662" s="96">
        <v>0</v>
      </c>
      <c r="L662" s="98">
        <f>SUM(I662:K662)</f>
        <v>-1000</v>
      </c>
    </row>
    <row r="663" spans="1:12" s="99" customFormat="1" ht="14.25">
      <c r="A663" s="94" t="s">
        <v>819</v>
      </c>
      <c r="B663" s="95" t="s">
        <v>101</v>
      </c>
      <c r="C663" s="96" t="s">
        <v>14</v>
      </c>
      <c r="D663" s="97">
        <v>500</v>
      </c>
      <c r="E663" s="97">
        <v>1395</v>
      </c>
      <c r="F663" s="96">
        <v>1405</v>
      </c>
      <c r="G663" s="96">
        <v>1415</v>
      </c>
      <c r="H663" s="96">
        <v>0</v>
      </c>
      <c r="I663" s="98">
        <f t="shared" ref="I663" si="1750">SUM(F663-E663)*D663</f>
        <v>5000</v>
      </c>
      <c r="J663" s="96">
        <f>SUM(G663-F663)*D663</f>
        <v>5000</v>
      </c>
      <c r="K663" s="96">
        <v>0</v>
      </c>
      <c r="L663" s="98">
        <f t="shared" ref="L663" si="1751">SUM(I663:K663)</f>
        <v>10000</v>
      </c>
    </row>
    <row r="664" spans="1:12" s="99" customFormat="1" ht="14.25">
      <c r="A664" s="94" t="s">
        <v>819</v>
      </c>
      <c r="B664" s="95" t="s">
        <v>26</v>
      </c>
      <c r="C664" s="96" t="s">
        <v>14</v>
      </c>
      <c r="D664" s="97">
        <v>500</v>
      </c>
      <c r="E664" s="97">
        <v>630</v>
      </c>
      <c r="F664" s="96">
        <v>635</v>
      </c>
      <c r="G664" s="96">
        <v>640</v>
      </c>
      <c r="H664" s="96">
        <v>0</v>
      </c>
      <c r="I664" s="98">
        <f t="shared" ref="I664" si="1752">SUM(F664-E664)*D664</f>
        <v>2500</v>
      </c>
      <c r="J664" s="96">
        <f>SUM(G664-F664)*D664</f>
        <v>2500</v>
      </c>
      <c r="K664" s="96">
        <v>0</v>
      </c>
      <c r="L664" s="98">
        <f t="shared" ref="L664" si="1753">SUM(I664:K664)</f>
        <v>5000</v>
      </c>
    </row>
    <row r="665" spans="1:12" s="99" customFormat="1" ht="14.25">
      <c r="A665" s="94" t="s">
        <v>819</v>
      </c>
      <c r="B665" s="95" t="s">
        <v>673</v>
      </c>
      <c r="C665" s="96" t="s">
        <v>14</v>
      </c>
      <c r="D665" s="97">
        <v>500</v>
      </c>
      <c r="E665" s="97">
        <v>600</v>
      </c>
      <c r="F665" s="96">
        <v>593</v>
      </c>
      <c r="G665" s="96">
        <v>0</v>
      </c>
      <c r="H665" s="96">
        <v>0</v>
      </c>
      <c r="I665" s="98">
        <f t="shared" ref="I665" si="1754">SUM(F665-E665)*D665</f>
        <v>-3500</v>
      </c>
      <c r="J665" s="96">
        <v>0</v>
      </c>
      <c r="K665" s="96">
        <v>0</v>
      </c>
      <c r="L665" s="98">
        <f t="shared" ref="L665" si="1755">SUM(I665:K665)</f>
        <v>-3500</v>
      </c>
    </row>
    <row r="666" spans="1:12" s="99" customFormat="1" ht="14.25">
      <c r="A666" s="94" t="s">
        <v>818</v>
      </c>
      <c r="B666" s="95" t="s">
        <v>260</v>
      </c>
      <c r="C666" s="96" t="s">
        <v>14</v>
      </c>
      <c r="D666" s="97">
        <v>4000</v>
      </c>
      <c r="E666" s="97">
        <v>46.5</v>
      </c>
      <c r="F666" s="96">
        <v>47</v>
      </c>
      <c r="G666" s="96">
        <v>47.5</v>
      </c>
      <c r="H666" s="96">
        <v>100</v>
      </c>
      <c r="I666" s="98">
        <f t="shared" ref="I666" si="1756">SUM(F666-E666)*D666</f>
        <v>2000</v>
      </c>
      <c r="J666" s="96">
        <f>SUM(G666-F666)*D666</f>
        <v>2000</v>
      </c>
      <c r="K666" s="96">
        <v>0</v>
      </c>
      <c r="L666" s="98">
        <f t="shared" ref="L666" si="1757">SUM(I666:K666)</f>
        <v>4000</v>
      </c>
    </row>
    <row r="667" spans="1:12" s="99" customFormat="1" ht="14.25">
      <c r="A667" s="94" t="s">
        <v>818</v>
      </c>
      <c r="B667" s="95" t="s">
        <v>68</v>
      </c>
      <c r="C667" s="96" t="s">
        <v>14</v>
      </c>
      <c r="D667" s="97">
        <v>200</v>
      </c>
      <c r="E667" s="97">
        <v>8400</v>
      </c>
      <c r="F667" s="96">
        <v>8420</v>
      </c>
      <c r="G667" s="96">
        <v>8435</v>
      </c>
      <c r="H667" s="96">
        <v>0</v>
      </c>
      <c r="I667" s="98">
        <f t="shared" ref="I667" si="1758">SUM(F667-E667)*D667</f>
        <v>4000</v>
      </c>
      <c r="J667" s="96">
        <f>SUM(G667-F667)*D667</f>
        <v>3000</v>
      </c>
      <c r="K667" s="96">
        <v>0</v>
      </c>
      <c r="L667" s="98">
        <f t="shared" ref="L667" si="1759">SUM(I667:K667)</f>
        <v>7000</v>
      </c>
    </row>
    <row r="668" spans="1:12" s="99" customFormat="1" ht="14.25">
      <c r="A668" s="94" t="s">
        <v>818</v>
      </c>
      <c r="B668" s="95" t="s">
        <v>664</v>
      </c>
      <c r="C668" s="96" t="s">
        <v>14</v>
      </c>
      <c r="D668" s="97">
        <v>2000</v>
      </c>
      <c r="E668" s="97">
        <v>80</v>
      </c>
      <c r="F668" s="96">
        <v>80.8</v>
      </c>
      <c r="G668" s="96">
        <v>81.75</v>
      </c>
      <c r="H668" s="96">
        <v>0</v>
      </c>
      <c r="I668" s="98">
        <f t="shared" ref="I668" si="1760">SUM(F668-E668)*D668</f>
        <v>1599.9999999999943</v>
      </c>
      <c r="J668" s="96">
        <f>SUM(G668-F668)*D668</f>
        <v>1900.0000000000057</v>
      </c>
      <c r="K668" s="96">
        <v>0</v>
      </c>
      <c r="L668" s="98">
        <f t="shared" ref="L668" si="1761">SUM(I668:K668)</f>
        <v>3500</v>
      </c>
    </row>
    <row r="669" spans="1:12" s="99" customFormat="1" ht="14.25">
      <c r="A669" s="94" t="s">
        <v>818</v>
      </c>
      <c r="B669" s="95" t="s">
        <v>15</v>
      </c>
      <c r="C669" s="96" t="s">
        <v>14</v>
      </c>
      <c r="D669" s="97">
        <v>2000</v>
      </c>
      <c r="E669" s="97">
        <v>62.5</v>
      </c>
      <c r="F669" s="96">
        <v>62.5</v>
      </c>
      <c r="G669" s="96">
        <v>0</v>
      </c>
      <c r="H669" s="96">
        <v>0</v>
      </c>
      <c r="I669" s="98">
        <f t="shared" ref="I669" si="1762">SUM(F669-E669)*D669</f>
        <v>0</v>
      </c>
      <c r="J669" s="96">
        <v>0</v>
      </c>
      <c r="K669" s="96">
        <v>0</v>
      </c>
      <c r="L669" s="98">
        <f t="shared" ref="L669" si="1763">SUM(I669:K669)</f>
        <v>0</v>
      </c>
    </row>
    <row r="670" spans="1:12" s="99" customFormat="1" ht="14.25">
      <c r="A670" s="94" t="s">
        <v>818</v>
      </c>
      <c r="B670" s="95" t="s">
        <v>379</v>
      </c>
      <c r="C670" s="96" t="s">
        <v>14</v>
      </c>
      <c r="D670" s="97">
        <v>2000</v>
      </c>
      <c r="E670" s="97">
        <v>99.5</v>
      </c>
      <c r="F670" s="96">
        <v>99</v>
      </c>
      <c r="G670" s="96">
        <v>0</v>
      </c>
      <c r="H670" s="96">
        <v>0</v>
      </c>
      <c r="I670" s="98">
        <f t="shared" ref="I670" si="1764">SUM(F670-E670)*D670</f>
        <v>-1000</v>
      </c>
      <c r="J670" s="96">
        <v>0</v>
      </c>
      <c r="K670" s="96">
        <v>0</v>
      </c>
      <c r="L670" s="98">
        <f t="shared" ref="L670" si="1765">SUM(I670:K670)</f>
        <v>-1000</v>
      </c>
    </row>
    <row r="671" spans="1:12" s="99" customFormat="1" ht="14.25">
      <c r="A671" s="94" t="s">
        <v>817</v>
      </c>
      <c r="B671" s="95" t="s">
        <v>330</v>
      </c>
      <c r="C671" s="96" t="s">
        <v>14</v>
      </c>
      <c r="D671" s="97">
        <v>2000</v>
      </c>
      <c r="E671" s="97">
        <v>97.1</v>
      </c>
      <c r="F671" s="96">
        <v>98</v>
      </c>
      <c r="G671" s="96">
        <v>99</v>
      </c>
      <c r="H671" s="96">
        <v>100</v>
      </c>
      <c r="I671" s="98">
        <f t="shared" ref="I671" si="1766">SUM(F671-E671)*D671</f>
        <v>1800.0000000000114</v>
      </c>
      <c r="J671" s="96">
        <f>SUM(G671-F671)*D671</f>
        <v>2000</v>
      </c>
      <c r="K671" s="96">
        <f>SUM(H671-G671)*D671</f>
        <v>2000</v>
      </c>
      <c r="L671" s="98">
        <f t="shared" ref="L671" si="1767">SUM(I671:K671)</f>
        <v>5800.0000000000109</v>
      </c>
    </row>
    <row r="672" spans="1:12" s="99" customFormat="1" ht="14.25">
      <c r="A672" s="94" t="s">
        <v>817</v>
      </c>
      <c r="B672" s="95" t="s">
        <v>673</v>
      </c>
      <c r="C672" s="96" t="s">
        <v>14</v>
      </c>
      <c r="D672" s="97">
        <v>500</v>
      </c>
      <c r="E672" s="97">
        <v>560</v>
      </c>
      <c r="F672" s="96">
        <v>564</v>
      </c>
      <c r="G672" s="96">
        <v>0</v>
      </c>
      <c r="H672" s="96">
        <v>0</v>
      </c>
      <c r="I672" s="98">
        <f t="shared" ref="I672" si="1768">SUM(F672-E672)*D672</f>
        <v>2000</v>
      </c>
      <c r="J672" s="96">
        <v>0</v>
      </c>
      <c r="K672" s="96">
        <f>SUM(H672-G672)*D672</f>
        <v>0</v>
      </c>
      <c r="L672" s="98">
        <f t="shared" ref="L672" si="1769">SUM(I672:K672)</f>
        <v>2000</v>
      </c>
    </row>
    <row r="673" spans="1:12" s="99" customFormat="1" ht="14.25">
      <c r="A673" s="94" t="s">
        <v>817</v>
      </c>
      <c r="B673" s="95" t="s">
        <v>243</v>
      </c>
      <c r="C673" s="96" t="s">
        <v>14</v>
      </c>
      <c r="D673" s="97">
        <v>500</v>
      </c>
      <c r="E673" s="97">
        <v>1477</v>
      </c>
      <c r="F673" s="96">
        <v>1477</v>
      </c>
      <c r="G673" s="96">
        <v>0</v>
      </c>
      <c r="H673" s="96">
        <v>0</v>
      </c>
      <c r="I673" s="98">
        <f t="shared" ref="I673" si="1770">SUM(F673-E673)*D673</f>
        <v>0</v>
      </c>
      <c r="J673" s="96">
        <v>0</v>
      </c>
      <c r="K673" s="96">
        <f>SUM(H673-G673)*D673</f>
        <v>0</v>
      </c>
      <c r="L673" s="98">
        <f t="shared" ref="L673" si="1771">SUM(I673:K673)</f>
        <v>0</v>
      </c>
    </row>
    <row r="674" spans="1:12" s="99" customFormat="1" ht="14.25">
      <c r="A674" s="94" t="s">
        <v>815</v>
      </c>
      <c r="B674" s="95" t="s">
        <v>816</v>
      </c>
      <c r="C674" s="96" t="s">
        <v>14</v>
      </c>
      <c r="D674" s="97">
        <v>4000</v>
      </c>
      <c r="E674" s="97">
        <v>48.5</v>
      </c>
      <c r="F674" s="96">
        <v>49</v>
      </c>
      <c r="G674" s="96">
        <v>49.5</v>
      </c>
      <c r="H674" s="96">
        <v>50</v>
      </c>
      <c r="I674" s="98">
        <f t="shared" ref="I674:I683" si="1772">SUM(F674-E674)*D674</f>
        <v>2000</v>
      </c>
      <c r="J674" s="96">
        <f>SUM(G674-F674)*D674</f>
        <v>2000</v>
      </c>
      <c r="K674" s="96">
        <f>SUM(H674-G674)*D674</f>
        <v>2000</v>
      </c>
      <c r="L674" s="98">
        <f t="shared" ref="L674" si="1773">SUM(I674:K674)</f>
        <v>6000</v>
      </c>
    </row>
    <row r="675" spans="1:12" s="99" customFormat="1" ht="14.25">
      <c r="A675" s="94" t="s">
        <v>815</v>
      </c>
      <c r="B675" s="95" t="s">
        <v>30</v>
      </c>
      <c r="C675" s="96" t="s">
        <v>14</v>
      </c>
      <c r="D675" s="97">
        <v>4000</v>
      </c>
      <c r="E675" s="97">
        <v>54.5</v>
      </c>
      <c r="F675" s="96">
        <v>55</v>
      </c>
      <c r="G675" s="96">
        <v>55.5</v>
      </c>
      <c r="H675" s="96">
        <v>56</v>
      </c>
      <c r="I675" s="98">
        <f t="shared" si="1772"/>
        <v>2000</v>
      </c>
      <c r="J675" s="96">
        <f>SUM(G675-F675)*D675</f>
        <v>2000</v>
      </c>
      <c r="K675" s="96">
        <f>SUM(H675-G675)*D675</f>
        <v>2000</v>
      </c>
      <c r="L675" s="98">
        <f t="shared" ref="L675" si="1774">SUM(I675:K675)</f>
        <v>6000</v>
      </c>
    </row>
    <row r="676" spans="1:12" s="99" customFormat="1" ht="14.25">
      <c r="A676" s="94" t="s">
        <v>815</v>
      </c>
      <c r="B676" s="95" t="s">
        <v>243</v>
      </c>
      <c r="C676" s="96" t="s">
        <v>14</v>
      </c>
      <c r="D676" s="97">
        <v>500</v>
      </c>
      <c r="E676" s="97">
        <v>1474</v>
      </c>
      <c r="F676" s="96">
        <v>1474</v>
      </c>
      <c r="G676" s="96">
        <v>0</v>
      </c>
      <c r="H676" s="96">
        <v>0</v>
      </c>
      <c r="I676" s="98">
        <f t="shared" si="1772"/>
        <v>0</v>
      </c>
      <c r="J676" s="96">
        <v>0</v>
      </c>
      <c r="K676" s="96">
        <v>0</v>
      </c>
      <c r="L676" s="98">
        <f t="shared" ref="L676" si="1775">SUM(I676:K676)</f>
        <v>0</v>
      </c>
    </row>
    <row r="677" spans="1:12" s="99" customFormat="1" ht="14.25">
      <c r="A677" s="94" t="s">
        <v>815</v>
      </c>
      <c r="B677" s="95" t="s">
        <v>193</v>
      </c>
      <c r="C677" s="96" t="s">
        <v>14</v>
      </c>
      <c r="D677" s="97">
        <v>2000</v>
      </c>
      <c r="E677" s="97">
        <v>116.5</v>
      </c>
      <c r="F677" s="96">
        <v>115</v>
      </c>
      <c r="G677" s="96">
        <v>0</v>
      </c>
      <c r="H677" s="96">
        <v>0</v>
      </c>
      <c r="I677" s="98">
        <f t="shared" si="1772"/>
        <v>-3000</v>
      </c>
      <c r="J677" s="96">
        <v>0</v>
      </c>
      <c r="K677" s="96">
        <v>0</v>
      </c>
      <c r="L677" s="98">
        <f t="shared" ref="L677" si="1776">SUM(I677:K677)</f>
        <v>-3000</v>
      </c>
    </row>
    <row r="678" spans="1:12" s="99" customFormat="1" ht="14.25">
      <c r="A678" s="94" t="s">
        <v>814</v>
      </c>
      <c r="B678" s="95" t="s">
        <v>433</v>
      </c>
      <c r="C678" s="96" t="s">
        <v>14</v>
      </c>
      <c r="D678" s="97">
        <v>2000</v>
      </c>
      <c r="E678" s="97">
        <v>271.5</v>
      </c>
      <c r="F678" s="96">
        <v>271.5</v>
      </c>
      <c r="G678" s="96">
        <v>0</v>
      </c>
      <c r="H678" s="96">
        <v>0</v>
      </c>
      <c r="I678" s="98">
        <f t="shared" si="1772"/>
        <v>0</v>
      </c>
      <c r="J678" s="96">
        <v>0</v>
      </c>
      <c r="K678" s="96">
        <f>SUM(H678-G678)*D678</f>
        <v>0</v>
      </c>
      <c r="L678" s="98">
        <f t="shared" ref="L678" si="1777">SUM(I678:K678)</f>
        <v>0</v>
      </c>
    </row>
    <row r="679" spans="1:12" s="99" customFormat="1" ht="14.25">
      <c r="A679" s="94" t="s">
        <v>813</v>
      </c>
      <c r="B679" s="95" t="s">
        <v>83</v>
      </c>
      <c r="C679" s="96" t="s">
        <v>14</v>
      </c>
      <c r="D679" s="97">
        <v>2000</v>
      </c>
      <c r="E679" s="97">
        <v>108.5</v>
      </c>
      <c r="F679" s="96">
        <v>109.5</v>
      </c>
      <c r="G679" s="96">
        <v>110.5</v>
      </c>
      <c r="H679" s="96">
        <v>111.5</v>
      </c>
      <c r="I679" s="98">
        <f t="shared" si="1772"/>
        <v>2000</v>
      </c>
      <c r="J679" s="96">
        <f>SUM(G679-F679)*D679</f>
        <v>2000</v>
      </c>
      <c r="K679" s="96">
        <f>SUM(H679-G679)*D679</f>
        <v>2000</v>
      </c>
      <c r="L679" s="98">
        <f t="shared" ref="L679" si="1778">SUM(I679:K679)</f>
        <v>6000</v>
      </c>
    </row>
    <row r="680" spans="1:12" s="99" customFormat="1" ht="14.25">
      <c r="A680" s="94" t="s">
        <v>813</v>
      </c>
      <c r="B680" s="95" t="s">
        <v>30</v>
      </c>
      <c r="C680" s="96" t="s">
        <v>14</v>
      </c>
      <c r="D680" s="97">
        <v>4000</v>
      </c>
      <c r="E680" s="97">
        <v>48</v>
      </c>
      <c r="F680" s="96">
        <v>48.5</v>
      </c>
      <c r="G680" s="96">
        <v>49</v>
      </c>
      <c r="H680" s="96">
        <v>49.5</v>
      </c>
      <c r="I680" s="98">
        <f t="shared" si="1772"/>
        <v>2000</v>
      </c>
      <c r="J680" s="96">
        <f>SUM(G680-F680)*D680</f>
        <v>2000</v>
      </c>
      <c r="K680" s="96">
        <f>SUM(H680-G680)*D680</f>
        <v>2000</v>
      </c>
      <c r="L680" s="98">
        <f t="shared" ref="L680" si="1779">SUM(I680:K680)</f>
        <v>6000</v>
      </c>
    </row>
    <row r="681" spans="1:12" s="99" customFormat="1" ht="14.25">
      <c r="A681" s="94" t="s">
        <v>813</v>
      </c>
      <c r="B681" s="95" t="s">
        <v>664</v>
      </c>
      <c r="C681" s="96" t="s">
        <v>14</v>
      </c>
      <c r="D681" s="97">
        <v>4000</v>
      </c>
      <c r="E681" s="97">
        <v>69</v>
      </c>
      <c r="F681" s="96">
        <v>69.5</v>
      </c>
      <c r="G681" s="96">
        <v>70</v>
      </c>
      <c r="H681" s="96">
        <v>0</v>
      </c>
      <c r="I681" s="98">
        <f t="shared" si="1772"/>
        <v>2000</v>
      </c>
      <c r="J681" s="96">
        <f>SUM(G681-F681)*D681</f>
        <v>2000</v>
      </c>
      <c r="K681" s="96">
        <v>0</v>
      </c>
      <c r="L681" s="98">
        <f t="shared" ref="L681" si="1780">SUM(I681:K681)</f>
        <v>4000</v>
      </c>
    </row>
    <row r="682" spans="1:12" s="99" customFormat="1" ht="14.25">
      <c r="A682" s="94" t="s">
        <v>813</v>
      </c>
      <c r="B682" s="95" t="s">
        <v>101</v>
      </c>
      <c r="C682" s="96" t="s">
        <v>14</v>
      </c>
      <c r="D682" s="97">
        <v>500</v>
      </c>
      <c r="E682" s="97">
        <v>1340</v>
      </c>
      <c r="F682" s="96">
        <v>1340</v>
      </c>
      <c r="G682" s="96">
        <v>0</v>
      </c>
      <c r="H682" s="96">
        <v>0</v>
      </c>
      <c r="I682" s="98">
        <f t="shared" si="1772"/>
        <v>0</v>
      </c>
      <c r="J682" s="96">
        <v>0</v>
      </c>
      <c r="K682" s="96">
        <v>0</v>
      </c>
      <c r="L682" s="98">
        <f t="shared" ref="L682" si="1781">SUM(I682:K682)</f>
        <v>0</v>
      </c>
    </row>
    <row r="683" spans="1:12" s="99" customFormat="1" ht="14.25">
      <c r="A683" s="94" t="s">
        <v>813</v>
      </c>
      <c r="B683" s="95" t="s">
        <v>193</v>
      </c>
      <c r="C683" s="96" t="s">
        <v>14</v>
      </c>
      <c r="D683" s="97">
        <v>2000</v>
      </c>
      <c r="E683" s="97">
        <v>114.5</v>
      </c>
      <c r="F683" s="96">
        <v>113</v>
      </c>
      <c r="G683" s="96">
        <v>0</v>
      </c>
      <c r="H683" s="96">
        <v>0</v>
      </c>
      <c r="I683" s="98">
        <f t="shared" si="1772"/>
        <v>-3000</v>
      </c>
      <c r="J683" s="96">
        <v>0</v>
      </c>
      <c r="K683" s="96">
        <v>0</v>
      </c>
      <c r="L683" s="98">
        <f t="shared" ref="L683" si="1782">SUM(I683:K683)</f>
        <v>-3000</v>
      </c>
    </row>
    <row r="684" spans="1:12" s="99" customFormat="1" ht="14.25">
      <c r="A684" s="94" t="s">
        <v>812</v>
      </c>
      <c r="B684" s="95" t="s">
        <v>83</v>
      </c>
      <c r="C684" s="96" t="s">
        <v>18</v>
      </c>
      <c r="D684" s="97">
        <v>2000</v>
      </c>
      <c r="E684" s="97">
        <v>107</v>
      </c>
      <c r="F684" s="96">
        <v>106</v>
      </c>
      <c r="G684" s="96">
        <v>105</v>
      </c>
      <c r="H684" s="96">
        <v>104</v>
      </c>
      <c r="I684" s="98">
        <f>SUM(E684-F684)*D684</f>
        <v>2000</v>
      </c>
      <c r="J684" s="96">
        <f>SUM(F684-G684)*D684</f>
        <v>2000</v>
      </c>
      <c r="K684" s="96">
        <f>SUM(G684-H684)*D684</f>
        <v>2000</v>
      </c>
      <c r="L684" s="98">
        <f t="shared" ref="L684" si="1783">SUM(I684:K684)</f>
        <v>6000</v>
      </c>
    </row>
    <row r="685" spans="1:12" s="99" customFormat="1" ht="14.25">
      <c r="A685" s="94" t="s">
        <v>812</v>
      </c>
      <c r="B685" s="95" t="s">
        <v>101</v>
      </c>
      <c r="C685" s="96" t="s">
        <v>14</v>
      </c>
      <c r="D685" s="97">
        <v>500</v>
      </c>
      <c r="E685" s="97">
        <v>1330</v>
      </c>
      <c r="F685" s="96">
        <v>1336</v>
      </c>
      <c r="G685" s="96">
        <v>0</v>
      </c>
      <c r="H685" s="96">
        <v>0</v>
      </c>
      <c r="I685" s="98">
        <f>SUM(F685-E685)*D685</f>
        <v>3000</v>
      </c>
      <c r="J685" s="96">
        <v>0</v>
      </c>
      <c r="K685" s="96">
        <f>SUM(H685-G685)*D685</f>
        <v>0</v>
      </c>
      <c r="L685" s="98">
        <f t="shared" ref="L685" si="1784">SUM(I685:K685)</f>
        <v>3000</v>
      </c>
    </row>
    <row r="686" spans="1:12" s="99" customFormat="1" ht="14.25">
      <c r="A686" s="94" t="s">
        <v>810</v>
      </c>
      <c r="B686" s="95" t="s">
        <v>811</v>
      </c>
      <c r="C686" s="96" t="s">
        <v>14</v>
      </c>
      <c r="D686" s="97">
        <v>500</v>
      </c>
      <c r="E686" s="97">
        <v>1180</v>
      </c>
      <c r="F686" s="96">
        <v>1190</v>
      </c>
      <c r="G686" s="96">
        <v>1200</v>
      </c>
      <c r="H686" s="96">
        <v>1208</v>
      </c>
      <c r="I686" s="98">
        <f>SUM(F686-E686)*D686</f>
        <v>5000</v>
      </c>
      <c r="J686" s="96">
        <f>SUM(G686-F686)*D686</f>
        <v>5000</v>
      </c>
      <c r="K686" s="96">
        <f>SUM(H686-G686)*D686</f>
        <v>4000</v>
      </c>
      <c r="L686" s="98">
        <f t="shared" ref="L686" si="1785">SUM(I686:K686)</f>
        <v>14000</v>
      </c>
    </row>
    <row r="687" spans="1:12" s="99" customFormat="1" ht="14.25">
      <c r="A687" s="94" t="s">
        <v>810</v>
      </c>
      <c r="B687" s="95" t="s">
        <v>433</v>
      </c>
      <c r="C687" s="96" t="s">
        <v>18</v>
      </c>
      <c r="D687" s="97">
        <v>2000</v>
      </c>
      <c r="E687" s="97">
        <v>263</v>
      </c>
      <c r="F687" s="96">
        <v>261</v>
      </c>
      <c r="G687" s="96">
        <v>258</v>
      </c>
      <c r="H687" s="96">
        <v>0</v>
      </c>
      <c r="I687" s="98">
        <f>SUM(E687-F687)*D687</f>
        <v>4000</v>
      </c>
      <c r="J687" s="96">
        <f>SUM(F687-G687)*D687</f>
        <v>6000</v>
      </c>
      <c r="K687" s="96">
        <v>0</v>
      </c>
      <c r="L687" s="98">
        <f t="shared" ref="L687:L688" si="1786">SUM(I687:K687)</f>
        <v>10000</v>
      </c>
    </row>
    <row r="688" spans="1:12" s="99" customFormat="1" ht="14.25">
      <c r="A688" s="94" t="s">
        <v>810</v>
      </c>
      <c r="B688" s="95" t="s">
        <v>86</v>
      </c>
      <c r="C688" s="96" t="s">
        <v>14</v>
      </c>
      <c r="D688" s="97">
        <v>500</v>
      </c>
      <c r="E688" s="97">
        <v>795</v>
      </c>
      <c r="F688" s="96">
        <v>795</v>
      </c>
      <c r="G688" s="96">
        <v>0</v>
      </c>
      <c r="H688" s="96">
        <v>0</v>
      </c>
      <c r="I688" s="98">
        <f>SUM(F688-E688)*D688</f>
        <v>0</v>
      </c>
      <c r="J688" s="96">
        <v>0</v>
      </c>
      <c r="K688" s="96">
        <f>SUM(H688-G688)*D688</f>
        <v>0</v>
      </c>
      <c r="L688" s="98">
        <f t="shared" si="1786"/>
        <v>0</v>
      </c>
    </row>
    <row r="689" spans="1:12" s="99" customFormat="1" ht="14.25">
      <c r="A689" s="94" t="s">
        <v>810</v>
      </c>
      <c r="B689" s="95" t="s">
        <v>667</v>
      </c>
      <c r="C689" s="96" t="s">
        <v>14</v>
      </c>
      <c r="D689" s="97">
        <v>2000</v>
      </c>
      <c r="E689" s="97">
        <v>126</v>
      </c>
      <c r="F689" s="96">
        <v>124.5</v>
      </c>
      <c r="G689" s="96">
        <v>0</v>
      </c>
      <c r="H689" s="96">
        <v>0</v>
      </c>
      <c r="I689" s="98">
        <f>SUM(F689-E689)*D689</f>
        <v>-3000</v>
      </c>
      <c r="J689" s="96">
        <v>0</v>
      </c>
      <c r="K689" s="96">
        <f>SUM(H689-G689)*D689</f>
        <v>0</v>
      </c>
      <c r="L689" s="98">
        <f t="shared" ref="L689" si="1787">SUM(I689:K689)</f>
        <v>-3000</v>
      </c>
    </row>
    <row r="690" spans="1:12" s="99" customFormat="1" ht="14.25">
      <c r="A690" s="94" t="s">
        <v>809</v>
      </c>
      <c r="B690" s="95" t="s">
        <v>664</v>
      </c>
      <c r="C690" s="96" t="s">
        <v>14</v>
      </c>
      <c r="D690" s="97">
        <v>2000</v>
      </c>
      <c r="E690" s="97">
        <v>84</v>
      </c>
      <c r="F690" s="96">
        <v>84.7</v>
      </c>
      <c r="G690" s="96">
        <v>0</v>
      </c>
      <c r="H690" s="96">
        <v>0</v>
      </c>
      <c r="I690" s="98">
        <f>SUM(F690-E690)*D690</f>
        <v>1400.0000000000057</v>
      </c>
      <c r="J690" s="96">
        <v>0</v>
      </c>
      <c r="K690" s="96">
        <v>0</v>
      </c>
      <c r="L690" s="98">
        <f t="shared" ref="L690" si="1788">SUM(I690:K690)</f>
        <v>1400.0000000000057</v>
      </c>
    </row>
    <row r="691" spans="1:12" s="99" customFormat="1" ht="14.25">
      <c r="A691" s="94" t="s">
        <v>809</v>
      </c>
      <c r="B691" s="95" t="s">
        <v>98</v>
      </c>
      <c r="C691" s="96" t="s">
        <v>18</v>
      </c>
      <c r="D691" s="97">
        <v>2000</v>
      </c>
      <c r="E691" s="97">
        <v>110.9</v>
      </c>
      <c r="F691" s="96">
        <v>109.9</v>
      </c>
      <c r="G691" s="96">
        <v>108.5</v>
      </c>
      <c r="H691" s="96">
        <v>0</v>
      </c>
      <c r="I691" s="98">
        <f>SUM(E691-F691)*D691</f>
        <v>2000</v>
      </c>
      <c r="J691" s="96">
        <f>SUM(F691-G691)*D691</f>
        <v>2800.0000000000114</v>
      </c>
      <c r="K691" s="96">
        <v>0</v>
      </c>
      <c r="L691" s="98">
        <f t="shared" ref="L691" si="1789">SUM(I691:K691)</f>
        <v>4800.0000000000109</v>
      </c>
    </row>
    <row r="692" spans="1:12" s="99" customFormat="1" ht="14.25">
      <c r="A692" s="94" t="s">
        <v>809</v>
      </c>
      <c r="B692" s="95" t="s">
        <v>433</v>
      </c>
      <c r="C692" s="96" t="s">
        <v>18</v>
      </c>
      <c r="D692" s="97">
        <v>2000</v>
      </c>
      <c r="E692" s="97">
        <v>259.8</v>
      </c>
      <c r="F692" s="96">
        <v>258</v>
      </c>
      <c r="G692" s="96">
        <v>0</v>
      </c>
      <c r="H692" s="96">
        <v>0</v>
      </c>
      <c r="I692" s="98">
        <f>SUM(E692-F692)*D692</f>
        <v>3600.0000000000227</v>
      </c>
      <c r="J692" s="96">
        <v>0</v>
      </c>
      <c r="K692" s="96">
        <f>SUM(H692-G692)*D692</f>
        <v>0</v>
      </c>
      <c r="L692" s="98">
        <f t="shared" ref="L692" si="1790">SUM(I692:K692)</f>
        <v>3600.0000000000227</v>
      </c>
    </row>
    <row r="693" spans="1:12" s="99" customFormat="1" ht="14.25">
      <c r="A693" s="94" t="s">
        <v>805</v>
      </c>
      <c r="B693" s="95" t="s">
        <v>433</v>
      </c>
      <c r="C693" s="96" t="s">
        <v>18</v>
      </c>
      <c r="D693" s="97">
        <v>2000</v>
      </c>
      <c r="E693" s="97">
        <v>264.5</v>
      </c>
      <c r="F693" s="96">
        <v>262.5</v>
      </c>
      <c r="G693" s="96">
        <v>0</v>
      </c>
      <c r="H693" s="96">
        <v>0</v>
      </c>
      <c r="I693" s="98">
        <f>SUM(E693-F693)*D693</f>
        <v>4000</v>
      </c>
      <c r="J693" s="96">
        <v>0</v>
      </c>
      <c r="K693" s="96">
        <f>SUM(H693-G693)*D693</f>
        <v>0</v>
      </c>
      <c r="L693" s="98">
        <f t="shared" ref="L693" si="1791">SUM(I693:K693)</f>
        <v>4000</v>
      </c>
    </row>
    <row r="694" spans="1:12" s="99" customFormat="1" ht="14.25">
      <c r="A694" s="94" t="s">
        <v>805</v>
      </c>
      <c r="B694" s="95" t="s">
        <v>89</v>
      </c>
      <c r="C694" s="96" t="s">
        <v>14</v>
      </c>
      <c r="D694" s="97">
        <v>1000</v>
      </c>
      <c r="E694" s="97">
        <v>328</v>
      </c>
      <c r="F694" s="96">
        <v>323</v>
      </c>
      <c r="G694" s="96">
        <v>0</v>
      </c>
      <c r="H694" s="96">
        <v>0</v>
      </c>
      <c r="I694" s="98">
        <f>SUM(F694-E694)*D694</f>
        <v>-5000</v>
      </c>
      <c r="J694" s="96">
        <v>0</v>
      </c>
      <c r="K694" s="96">
        <f>SUM(H694-G694)*D694</f>
        <v>0</v>
      </c>
      <c r="L694" s="98">
        <f t="shared" ref="L694" si="1792">SUM(I694:K694)</f>
        <v>-5000</v>
      </c>
    </row>
    <row r="695" spans="1:12" s="99" customFormat="1" ht="14.25">
      <c r="A695" s="94" t="s">
        <v>804</v>
      </c>
      <c r="B695" s="95" t="s">
        <v>193</v>
      </c>
      <c r="C695" s="96" t="s">
        <v>14</v>
      </c>
      <c r="D695" s="97">
        <v>2000</v>
      </c>
      <c r="E695" s="97">
        <v>117</v>
      </c>
      <c r="F695" s="96">
        <v>118</v>
      </c>
      <c r="G695" s="96">
        <v>119</v>
      </c>
      <c r="H695" s="96">
        <v>120</v>
      </c>
      <c r="I695" s="98">
        <f>SUM(F695-E695)*D695</f>
        <v>2000</v>
      </c>
      <c r="J695" s="96">
        <f>SUM(G695-F695)*D695</f>
        <v>2000</v>
      </c>
      <c r="K695" s="96">
        <f>SUM(H695-G695)*D695</f>
        <v>2000</v>
      </c>
      <c r="L695" s="98">
        <f t="shared" ref="L695:L701" si="1793">SUM(I695:K695)</f>
        <v>6000</v>
      </c>
    </row>
    <row r="696" spans="1:12" s="99" customFormat="1" ht="14.25">
      <c r="A696" s="94" t="s">
        <v>804</v>
      </c>
      <c r="B696" s="95" t="s">
        <v>339</v>
      </c>
      <c r="C696" s="96" t="s">
        <v>18</v>
      </c>
      <c r="D696" s="97">
        <v>2000</v>
      </c>
      <c r="E696" s="97">
        <v>150.5</v>
      </c>
      <c r="F696" s="96">
        <v>149.5</v>
      </c>
      <c r="G696" s="96">
        <v>0</v>
      </c>
      <c r="H696" s="96">
        <v>0</v>
      </c>
      <c r="I696" s="98">
        <f>SUM(E696-F696)*D696</f>
        <v>2000</v>
      </c>
      <c r="J696" s="96">
        <v>0</v>
      </c>
      <c r="K696" s="96">
        <v>0</v>
      </c>
      <c r="L696" s="98">
        <f t="shared" si="1793"/>
        <v>2000</v>
      </c>
    </row>
    <row r="697" spans="1:12" s="99" customFormat="1" ht="14.25">
      <c r="A697" s="94" t="s">
        <v>804</v>
      </c>
      <c r="B697" s="95" t="s">
        <v>709</v>
      </c>
      <c r="C697" s="96" t="s">
        <v>14</v>
      </c>
      <c r="D697" s="97">
        <v>1000</v>
      </c>
      <c r="E697" s="97">
        <v>327</v>
      </c>
      <c r="F697" s="96">
        <v>325</v>
      </c>
      <c r="G697" s="96">
        <v>0</v>
      </c>
      <c r="H697" s="96">
        <v>0</v>
      </c>
      <c r="I697" s="98">
        <f>SUM(F697-E697)*D697</f>
        <v>-2000</v>
      </c>
      <c r="J697" s="96">
        <v>0</v>
      </c>
      <c r="K697" s="96">
        <v>0</v>
      </c>
      <c r="L697" s="98">
        <f t="shared" ref="L697" si="1794">SUM(I697:K697)</f>
        <v>-2000</v>
      </c>
    </row>
    <row r="698" spans="1:12" s="99" customFormat="1" ht="14.25">
      <c r="A698" s="94" t="s">
        <v>802</v>
      </c>
      <c r="B698" s="95" t="s">
        <v>456</v>
      </c>
      <c r="C698" s="96" t="s">
        <v>14</v>
      </c>
      <c r="D698" s="97">
        <v>500</v>
      </c>
      <c r="E698" s="97">
        <v>756</v>
      </c>
      <c r="F698" s="96">
        <v>762</v>
      </c>
      <c r="G698" s="96">
        <v>766</v>
      </c>
      <c r="H698" s="96">
        <v>0</v>
      </c>
      <c r="I698" s="98">
        <f>SUM(F698-E698)*D698</f>
        <v>3000</v>
      </c>
      <c r="J698" s="96">
        <f>SUM(G698-F698)*D698</f>
        <v>2000</v>
      </c>
      <c r="K698" s="96">
        <v>0</v>
      </c>
      <c r="L698" s="98">
        <f t="shared" si="1793"/>
        <v>5000</v>
      </c>
    </row>
    <row r="699" spans="1:12" s="99" customFormat="1" ht="14.25">
      <c r="A699" s="94" t="s">
        <v>802</v>
      </c>
      <c r="B699" s="95" t="s">
        <v>161</v>
      </c>
      <c r="C699" s="96" t="s">
        <v>14</v>
      </c>
      <c r="D699" s="97">
        <v>2000</v>
      </c>
      <c r="E699" s="97">
        <v>194.5</v>
      </c>
      <c r="F699" s="96">
        <v>196</v>
      </c>
      <c r="G699" s="96">
        <v>197.9</v>
      </c>
      <c r="H699" s="96">
        <v>0</v>
      </c>
      <c r="I699" s="98">
        <f>SUM(F699-E699)*D699</f>
        <v>3000</v>
      </c>
      <c r="J699" s="96">
        <f>SUM(G699-F699)*D699</f>
        <v>3800.0000000000114</v>
      </c>
      <c r="K699" s="96">
        <v>0</v>
      </c>
      <c r="L699" s="98">
        <f t="shared" si="1793"/>
        <v>6800.0000000000109</v>
      </c>
    </row>
    <row r="700" spans="1:12" s="99" customFormat="1" ht="14.25">
      <c r="A700" s="94" t="s">
        <v>802</v>
      </c>
      <c r="B700" s="95" t="s">
        <v>803</v>
      </c>
      <c r="C700" s="96" t="s">
        <v>14</v>
      </c>
      <c r="D700" s="97">
        <v>500</v>
      </c>
      <c r="E700" s="97">
        <v>557</v>
      </c>
      <c r="F700" s="96">
        <v>562</v>
      </c>
      <c r="G700" s="96">
        <v>0</v>
      </c>
      <c r="H700" s="96">
        <v>0</v>
      </c>
      <c r="I700" s="98">
        <f>SUM(F700-E700)*D700</f>
        <v>2500</v>
      </c>
      <c r="J700" s="96">
        <v>0</v>
      </c>
      <c r="K700" s="96">
        <v>0</v>
      </c>
      <c r="L700" s="98">
        <f t="shared" si="1793"/>
        <v>2500</v>
      </c>
    </row>
    <row r="701" spans="1:12" s="99" customFormat="1" ht="14.25">
      <c r="A701" s="94" t="s">
        <v>801</v>
      </c>
      <c r="B701" s="95" t="s">
        <v>193</v>
      </c>
      <c r="C701" s="96" t="s">
        <v>14</v>
      </c>
      <c r="D701" s="97">
        <v>2000</v>
      </c>
      <c r="E701" s="97">
        <v>120</v>
      </c>
      <c r="F701" s="96">
        <v>119</v>
      </c>
      <c r="G701" s="96">
        <v>118</v>
      </c>
      <c r="H701" s="96">
        <v>117</v>
      </c>
      <c r="I701" s="98">
        <f>SUM(E701-F701)*D701</f>
        <v>2000</v>
      </c>
      <c r="J701" s="96">
        <f>SUM(F701-G701)*D701</f>
        <v>2000</v>
      </c>
      <c r="K701" s="96">
        <f>SUM(G701-H701)*D701</f>
        <v>2000</v>
      </c>
      <c r="L701" s="98">
        <f t="shared" si="1793"/>
        <v>6000</v>
      </c>
    </row>
    <row r="702" spans="1:12" s="99" customFormat="1" ht="14.25">
      <c r="A702" s="94" t="s">
        <v>801</v>
      </c>
      <c r="B702" s="95" t="s">
        <v>61</v>
      </c>
      <c r="C702" s="96" t="s">
        <v>14</v>
      </c>
      <c r="D702" s="97">
        <v>1000</v>
      </c>
      <c r="E702" s="97">
        <v>378.5</v>
      </c>
      <c r="F702" s="96">
        <v>375</v>
      </c>
      <c r="G702" s="96">
        <v>373</v>
      </c>
      <c r="H702" s="96">
        <v>0</v>
      </c>
      <c r="I702" s="98">
        <f>SUM(E702-F702)*D702</f>
        <v>3500</v>
      </c>
      <c r="J702" s="96">
        <f>SUM(F702-G702)*D702</f>
        <v>2000</v>
      </c>
      <c r="K702" s="96">
        <v>0</v>
      </c>
      <c r="L702" s="98">
        <f t="shared" ref="L702" si="1795">SUM(I702:K702)</f>
        <v>5500</v>
      </c>
    </row>
    <row r="703" spans="1:12" s="99" customFormat="1" ht="14.25">
      <c r="A703" s="94" t="s">
        <v>801</v>
      </c>
      <c r="B703" s="95" t="s">
        <v>46</v>
      </c>
      <c r="C703" s="96" t="s">
        <v>14</v>
      </c>
      <c r="D703" s="97">
        <v>2000</v>
      </c>
      <c r="E703" s="97">
        <v>134</v>
      </c>
      <c r="F703" s="96">
        <v>134.5</v>
      </c>
      <c r="G703" s="96">
        <v>0</v>
      </c>
      <c r="H703" s="96">
        <v>0</v>
      </c>
      <c r="I703" s="98">
        <f>SUM(F703-E703)*D703</f>
        <v>1000</v>
      </c>
      <c r="J703" s="96">
        <v>0</v>
      </c>
      <c r="K703" s="96">
        <f>SUM(G703-H703)*D703</f>
        <v>0</v>
      </c>
      <c r="L703" s="98">
        <f t="shared" ref="L703" si="1796">SUM(I703:K703)</f>
        <v>1000</v>
      </c>
    </row>
    <row r="704" spans="1:12" s="99" customFormat="1" ht="14.25">
      <c r="A704" s="94" t="s">
        <v>801</v>
      </c>
      <c r="B704" s="95" t="s">
        <v>30</v>
      </c>
      <c r="C704" s="96" t="s">
        <v>14</v>
      </c>
      <c r="D704" s="97">
        <v>4000</v>
      </c>
      <c r="E704" s="97">
        <v>63.75</v>
      </c>
      <c r="F704" s="96">
        <v>62.9</v>
      </c>
      <c r="G704" s="96">
        <v>0</v>
      </c>
      <c r="H704" s="96">
        <v>0</v>
      </c>
      <c r="I704" s="98">
        <f>SUM(F704-E704)*D704</f>
        <v>-3400.0000000000055</v>
      </c>
      <c r="J704" s="96">
        <v>0</v>
      </c>
      <c r="K704" s="96">
        <v>0</v>
      </c>
      <c r="L704" s="98">
        <f t="shared" ref="L704" si="1797">SUM(I704:K704)</f>
        <v>-3400.0000000000055</v>
      </c>
    </row>
    <row r="705" spans="1:12" s="99" customFormat="1" ht="14.25">
      <c r="A705" s="94" t="s">
        <v>800</v>
      </c>
      <c r="B705" s="95" t="s">
        <v>667</v>
      </c>
      <c r="C705" s="96" t="s">
        <v>14</v>
      </c>
      <c r="D705" s="97">
        <v>1000</v>
      </c>
      <c r="E705" s="97">
        <v>119.3</v>
      </c>
      <c r="F705" s="96">
        <v>119.3</v>
      </c>
      <c r="G705" s="96">
        <v>0</v>
      </c>
      <c r="H705" s="96">
        <v>0</v>
      </c>
      <c r="I705" s="98">
        <f>SUM(F705-E705)*D705</f>
        <v>0</v>
      </c>
      <c r="J705" s="96">
        <v>0</v>
      </c>
      <c r="K705" s="96">
        <f>SUM(G705-H705)*D705</f>
        <v>0</v>
      </c>
      <c r="L705" s="98">
        <f t="shared" ref="L705" si="1798">SUM(I705:K705)</f>
        <v>0</v>
      </c>
    </row>
    <row r="706" spans="1:12" s="99" customFormat="1" ht="14.25">
      <c r="A706" s="94" t="s">
        <v>800</v>
      </c>
      <c r="B706" s="95" t="s">
        <v>42</v>
      </c>
      <c r="C706" s="96" t="s">
        <v>14</v>
      </c>
      <c r="D706" s="97">
        <v>1000</v>
      </c>
      <c r="E706" s="97">
        <v>424</v>
      </c>
      <c r="F706" s="96">
        <v>427</v>
      </c>
      <c r="G706" s="96">
        <v>0</v>
      </c>
      <c r="H706" s="96">
        <v>0</v>
      </c>
      <c r="I706" s="98">
        <f>SUM(F706-E706)*D706</f>
        <v>3000</v>
      </c>
      <c r="J706" s="96">
        <v>0</v>
      </c>
      <c r="K706" s="96">
        <f>SUM(G706-H706)*D706</f>
        <v>0</v>
      </c>
      <c r="L706" s="98">
        <f t="shared" ref="L706" si="1799">SUM(I706:K706)</f>
        <v>3000</v>
      </c>
    </row>
    <row r="707" spans="1:12" s="99" customFormat="1" ht="14.25">
      <c r="A707" s="94" t="s">
        <v>799</v>
      </c>
      <c r="B707" s="95" t="s">
        <v>30</v>
      </c>
      <c r="C707" s="96" t="s">
        <v>18</v>
      </c>
      <c r="D707" s="97">
        <v>4000</v>
      </c>
      <c r="E707" s="97">
        <v>61.55</v>
      </c>
      <c r="F707" s="96">
        <v>60.75</v>
      </c>
      <c r="G707" s="96">
        <v>0</v>
      </c>
      <c r="H707" s="96">
        <v>0</v>
      </c>
      <c r="I707" s="98">
        <f>SUM(E707-F707)*D707</f>
        <v>3199.9999999999886</v>
      </c>
      <c r="J707" s="96">
        <v>0</v>
      </c>
      <c r="K707" s="96">
        <f>SUM(G707-H707)*D707</f>
        <v>0</v>
      </c>
      <c r="L707" s="98">
        <f t="shared" ref="L707" si="1800">SUM(I707:K707)</f>
        <v>3199.9999999999886</v>
      </c>
    </row>
    <row r="708" spans="1:12" s="99" customFormat="1" ht="14.25">
      <c r="A708" s="94" t="s">
        <v>799</v>
      </c>
      <c r="B708" s="95" t="s">
        <v>665</v>
      </c>
      <c r="C708" s="96" t="s">
        <v>18</v>
      </c>
      <c r="D708" s="97">
        <v>2000</v>
      </c>
      <c r="E708" s="97">
        <v>103.65</v>
      </c>
      <c r="F708" s="96">
        <v>102.65</v>
      </c>
      <c r="G708" s="96">
        <v>101.5</v>
      </c>
      <c r="H708" s="96">
        <v>100</v>
      </c>
      <c r="I708" s="98">
        <f>SUM(E708-F708)*D708</f>
        <v>2000</v>
      </c>
      <c r="J708" s="96">
        <f>SUM(F708-G708)*D708</f>
        <v>2300.0000000000114</v>
      </c>
      <c r="K708" s="96">
        <f>SUM(G708-H708)*D708</f>
        <v>3000</v>
      </c>
      <c r="L708" s="98">
        <f t="shared" ref="L708" si="1801">SUM(I708:K708)</f>
        <v>7300.0000000000109</v>
      </c>
    </row>
    <row r="709" spans="1:12" s="99" customFormat="1" ht="14.25">
      <c r="A709" s="94" t="s">
        <v>799</v>
      </c>
      <c r="B709" s="95" t="s">
        <v>74</v>
      </c>
      <c r="C709" s="96" t="s">
        <v>14</v>
      </c>
      <c r="D709" s="97">
        <v>500</v>
      </c>
      <c r="E709" s="97">
        <v>1750</v>
      </c>
      <c r="F709" s="96">
        <v>1735</v>
      </c>
      <c r="G709" s="96">
        <v>0</v>
      </c>
      <c r="H709" s="96">
        <v>0</v>
      </c>
      <c r="I709" s="98">
        <f>SUM(F709-E709)*D709</f>
        <v>-7500</v>
      </c>
      <c r="J709" s="96">
        <v>0</v>
      </c>
      <c r="K709" s="96">
        <f>SUM(G709-H709)*D709</f>
        <v>0</v>
      </c>
      <c r="L709" s="98">
        <f t="shared" ref="L709" si="1802">SUM(I709:K709)</f>
        <v>-7500</v>
      </c>
    </row>
    <row r="710" spans="1:12" s="99" customFormat="1" ht="14.25">
      <c r="A710" s="94" t="s">
        <v>798</v>
      </c>
      <c r="B710" s="95" t="s">
        <v>83</v>
      </c>
      <c r="C710" s="96" t="s">
        <v>18</v>
      </c>
      <c r="D710" s="97">
        <v>2000</v>
      </c>
      <c r="E710" s="97">
        <v>144.5</v>
      </c>
      <c r="F710" s="96">
        <v>143.5</v>
      </c>
      <c r="G710" s="96">
        <v>142.5</v>
      </c>
      <c r="H710" s="96">
        <v>0</v>
      </c>
      <c r="I710" s="98">
        <f>SUM(E710-F710)*D710</f>
        <v>2000</v>
      </c>
      <c r="J710" s="96">
        <f>SUM(F710-G710)*D710</f>
        <v>2000</v>
      </c>
      <c r="K710" s="96">
        <v>0</v>
      </c>
      <c r="L710" s="98">
        <f t="shared" ref="L710:L715" si="1803">SUM(I710:K710)</f>
        <v>4000</v>
      </c>
    </row>
    <row r="711" spans="1:12" s="99" customFormat="1" ht="14.25">
      <c r="A711" s="94" t="s">
        <v>798</v>
      </c>
      <c r="B711" s="95" t="s">
        <v>193</v>
      </c>
      <c r="C711" s="96" t="s">
        <v>14</v>
      </c>
      <c r="D711" s="97">
        <v>2000</v>
      </c>
      <c r="E711" s="97">
        <v>127.25</v>
      </c>
      <c r="F711" s="96">
        <v>128.25</v>
      </c>
      <c r="G711" s="96">
        <v>129.25</v>
      </c>
      <c r="H711" s="96">
        <v>0</v>
      </c>
      <c r="I711" s="98">
        <f>SUM(F711-E711)*D711</f>
        <v>2000</v>
      </c>
      <c r="J711" s="96">
        <f>SUM(G711-F711)*D711</f>
        <v>2000</v>
      </c>
      <c r="K711" s="96">
        <v>0</v>
      </c>
      <c r="L711" s="98">
        <f t="shared" si="1803"/>
        <v>4000</v>
      </c>
    </row>
    <row r="712" spans="1:12" s="99" customFormat="1" ht="14.25">
      <c r="A712" s="94" t="s">
        <v>798</v>
      </c>
      <c r="B712" s="95" t="s">
        <v>665</v>
      </c>
      <c r="C712" s="96" t="s">
        <v>14</v>
      </c>
      <c r="D712" s="97">
        <v>2000</v>
      </c>
      <c r="E712" s="97">
        <v>113.5</v>
      </c>
      <c r="F712" s="96">
        <v>115</v>
      </c>
      <c r="G712" s="96">
        <v>0</v>
      </c>
      <c r="H712" s="96">
        <v>0</v>
      </c>
      <c r="I712" s="98">
        <f>SUM(E712-F712)*D712</f>
        <v>-3000</v>
      </c>
      <c r="J712" s="96">
        <v>0</v>
      </c>
      <c r="K712" s="96">
        <v>0</v>
      </c>
      <c r="L712" s="98">
        <f t="shared" si="1803"/>
        <v>-3000</v>
      </c>
    </row>
    <row r="713" spans="1:12" s="99" customFormat="1" ht="14.25">
      <c r="A713" s="94" t="s">
        <v>797</v>
      </c>
      <c r="B713" s="95" t="s">
        <v>670</v>
      </c>
      <c r="C713" s="96" t="s">
        <v>14</v>
      </c>
      <c r="D713" s="97">
        <v>2000</v>
      </c>
      <c r="E713" s="97">
        <v>142.5</v>
      </c>
      <c r="F713" s="96">
        <v>141</v>
      </c>
      <c r="G713" s="96">
        <v>401</v>
      </c>
      <c r="H713" s="96">
        <v>403</v>
      </c>
      <c r="I713" s="98">
        <f>SUM(F713-E713)*D713</f>
        <v>-3000</v>
      </c>
      <c r="J713" s="96">
        <v>0</v>
      </c>
      <c r="K713" s="96">
        <v>0</v>
      </c>
      <c r="L713" s="98">
        <f t="shared" si="1803"/>
        <v>-3000</v>
      </c>
    </row>
    <row r="714" spans="1:12" s="99" customFormat="1" ht="14.25">
      <c r="A714" s="94" t="s">
        <v>796</v>
      </c>
      <c r="B714" s="95" t="s">
        <v>724</v>
      </c>
      <c r="C714" s="96" t="s">
        <v>14</v>
      </c>
      <c r="D714" s="97">
        <v>1000</v>
      </c>
      <c r="E714" s="97">
        <v>395</v>
      </c>
      <c r="F714" s="96">
        <v>398</v>
      </c>
      <c r="G714" s="96">
        <v>401</v>
      </c>
      <c r="H714" s="96">
        <v>403</v>
      </c>
      <c r="I714" s="98">
        <f>SUM(F714-E714)*D714</f>
        <v>3000</v>
      </c>
      <c r="J714" s="96">
        <f>SUM(G714-F714)*D714</f>
        <v>3000</v>
      </c>
      <c r="K714" s="96">
        <f>SUM(H714-G714)*D714</f>
        <v>2000</v>
      </c>
      <c r="L714" s="98">
        <f t="shared" si="1803"/>
        <v>8000</v>
      </c>
    </row>
    <row r="715" spans="1:12" s="99" customFormat="1" ht="14.25">
      <c r="A715" s="94" t="s">
        <v>796</v>
      </c>
      <c r="B715" s="95" t="s">
        <v>321</v>
      </c>
      <c r="C715" s="96" t="s">
        <v>14</v>
      </c>
      <c r="D715" s="97">
        <v>2000</v>
      </c>
      <c r="E715" s="97">
        <v>151</v>
      </c>
      <c r="F715" s="96">
        <v>152</v>
      </c>
      <c r="G715" s="96">
        <v>152.80000000000001</v>
      </c>
      <c r="H715" s="96">
        <v>0</v>
      </c>
      <c r="I715" s="98">
        <f>SUM(F715-E715)*D715</f>
        <v>2000</v>
      </c>
      <c r="J715" s="96">
        <f>SUM(G715-F715)*D715</f>
        <v>1600.0000000000227</v>
      </c>
      <c r="K715" s="96">
        <v>0</v>
      </c>
      <c r="L715" s="98">
        <f t="shared" si="1803"/>
        <v>3600.0000000000227</v>
      </c>
    </row>
    <row r="716" spans="1:12" s="99" customFormat="1" ht="14.25">
      <c r="A716" s="123"/>
      <c r="B716" s="124"/>
      <c r="C716" s="124"/>
      <c r="D716" s="124"/>
      <c r="E716" s="124"/>
      <c r="F716" s="124"/>
      <c r="G716" s="125"/>
      <c r="H716" s="124"/>
      <c r="I716" s="126">
        <f>SUM(I659:I715)</f>
        <v>53200.000000000015</v>
      </c>
      <c r="J716" s="127"/>
      <c r="K716" s="127"/>
      <c r="L716" s="126">
        <f>SUM(L659:L715)</f>
        <v>143100.00000000009</v>
      </c>
    </row>
    <row r="717" spans="1:12" s="99" customFormat="1" ht="14.25">
      <c r="A717" s="100" t="s">
        <v>807</v>
      </c>
      <c r="B717" s="95"/>
      <c r="C717" s="96"/>
      <c r="D717" s="97"/>
      <c r="E717" s="97"/>
      <c r="F717" s="96"/>
      <c r="G717" s="96"/>
      <c r="H717" s="96"/>
      <c r="I717" s="98"/>
      <c r="J717" s="96"/>
      <c r="K717" s="96"/>
      <c r="L717" s="98"/>
    </row>
    <row r="718" spans="1:12" s="99" customFormat="1" ht="14.25">
      <c r="A718" s="100" t="s">
        <v>759</v>
      </c>
      <c r="B718" s="125" t="s">
        <v>760</v>
      </c>
      <c r="C718" s="105" t="s">
        <v>761</v>
      </c>
      <c r="D718" s="128" t="s">
        <v>762</v>
      </c>
      <c r="E718" s="128" t="s">
        <v>763</v>
      </c>
      <c r="F718" s="105" t="s">
        <v>732</v>
      </c>
      <c r="G718" s="96"/>
      <c r="H718" s="96"/>
      <c r="I718" s="98"/>
      <c r="J718" s="96"/>
      <c r="K718" s="96"/>
      <c r="L718" s="98"/>
    </row>
    <row r="719" spans="1:12" s="99" customFormat="1" ht="14.25">
      <c r="A719" s="94" t="s">
        <v>806</v>
      </c>
      <c r="B719" s="95">
        <v>4</v>
      </c>
      <c r="C719" s="96">
        <f>SUM(A719-B719)</f>
        <v>66</v>
      </c>
      <c r="D719" s="97">
        <v>12</v>
      </c>
      <c r="E719" s="96">
        <f>SUM(C719-D719)</f>
        <v>54</v>
      </c>
      <c r="F719" s="96">
        <f>E719*100/C719</f>
        <v>81.818181818181813</v>
      </c>
      <c r="G719" s="96"/>
      <c r="H719" s="96"/>
      <c r="I719" s="98"/>
      <c r="J719" s="96"/>
      <c r="K719" s="96"/>
      <c r="L719" s="98"/>
    </row>
    <row r="720" spans="1:12" s="99" customFormat="1" ht="14.25">
      <c r="A720" s="94"/>
      <c r="B720" s="95"/>
      <c r="C720" s="96"/>
      <c r="D720" s="97"/>
      <c r="E720" s="97"/>
      <c r="F720" s="96"/>
      <c r="G720" s="96"/>
      <c r="H720" s="96"/>
      <c r="I720" s="98"/>
      <c r="J720" s="96"/>
      <c r="K720" s="96"/>
      <c r="L720" s="98"/>
    </row>
    <row r="721" spans="1:12" s="99" customFormat="1" ht="14.25">
      <c r="A721" s="101"/>
      <c r="B721" s="102"/>
      <c r="C721" s="102"/>
      <c r="D721" s="103"/>
      <c r="E721" s="103"/>
      <c r="F721" s="129">
        <v>43586</v>
      </c>
      <c r="G721" s="102"/>
      <c r="H721" s="102"/>
      <c r="I721" s="104"/>
      <c r="J721" s="104"/>
      <c r="K721" s="104"/>
      <c r="L721" s="104"/>
    </row>
    <row r="722" spans="1:12" s="99" customFormat="1" ht="14.25">
      <c r="A722" s="94"/>
      <c r="B722" s="95"/>
      <c r="C722" s="96"/>
      <c r="D722" s="97"/>
      <c r="E722" s="97"/>
      <c r="F722" s="96"/>
      <c r="G722" s="96"/>
      <c r="H722" s="96"/>
      <c r="I722" s="98"/>
      <c r="J722" s="96"/>
      <c r="K722" s="96"/>
      <c r="L722" s="98"/>
    </row>
    <row r="723" spans="1:12" s="99" customFormat="1" ht="14.25">
      <c r="A723" s="94" t="s">
        <v>795</v>
      </c>
      <c r="B723" s="95" t="s">
        <v>78</v>
      </c>
      <c r="C723" s="96" t="s">
        <v>14</v>
      </c>
      <c r="D723" s="97">
        <v>2000</v>
      </c>
      <c r="E723" s="97">
        <v>199</v>
      </c>
      <c r="F723" s="96">
        <v>200.5</v>
      </c>
      <c r="G723" s="96">
        <v>202</v>
      </c>
      <c r="H723" s="96">
        <v>204</v>
      </c>
      <c r="I723" s="98">
        <f>SUM(F723-E723)*D723</f>
        <v>3000</v>
      </c>
      <c r="J723" s="96">
        <f>SUM(G723-F723)*D723</f>
        <v>3000</v>
      </c>
      <c r="K723" s="96">
        <f>SUM(H723-G723)*D723</f>
        <v>4000</v>
      </c>
      <c r="L723" s="98">
        <f>SUM(I723:K723)</f>
        <v>10000</v>
      </c>
    </row>
    <row r="724" spans="1:12" s="99" customFormat="1" ht="14.25">
      <c r="A724" s="94" t="s">
        <v>795</v>
      </c>
      <c r="B724" s="95" t="s">
        <v>533</v>
      </c>
      <c r="C724" s="96" t="s">
        <v>14</v>
      </c>
      <c r="D724" s="97">
        <v>500</v>
      </c>
      <c r="E724" s="97">
        <v>1786</v>
      </c>
      <c r="F724" s="96">
        <v>1793</v>
      </c>
      <c r="G724" s="96">
        <v>0</v>
      </c>
      <c r="H724" s="96">
        <v>0</v>
      </c>
      <c r="I724" s="98">
        <f>SUM(F724-E724)*D724</f>
        <v>3500</v>
      </c>
      <c r="J724" s="96">
        <v>0</v>
      </c>
      <c r="K724" s="96">
        <v>0</v>
      </c>
      <c r="L724" s="98">
        <f>SUM(I724:K724)</f>
        <v>3500</v>
      </c>
    </row>
    <row r="725" spans="1:12" s="99" customFormat="1" ht="14.25">
      <c r="A725" s="94" t="s">
        <v>794</v>
      </c>
      <c r="B725" s="95" t="s">
        <v>501</v>
      </c>
      <c r="C725" s="96" t="s">
        <v>14</v>
      </c>
      <c r="D725" s="97">
        <v>2000</v>
      </c>
      <c r="E725" s="97">
        <v>390</v>
      </c>
      <c r="F725" s="96">
        <v>392.5</v>
      </c>
      <c r="G725" s="96">
        <v>395</v>
      </c>
      <c r="H725" s="96">
        <v>0</v>
      </c>
      <c r="I725" s="98">
        <f>SUM(F725-E725)*D725</f>
        <v>5000</v>
      </c>
      <c r="J725" s="96">
        <f>SUM(G725-F725)*D725</f>
        <v>5000</v>
      </c>
      <c r="K725" s="96">
        <v>0</v>
      </c>
      <c r="L725" s="98">
        <f>SUM(I725:K725)</f>
        <v>10000</v>
      </c>
    </row>
    <row r="726" spans="1:12" s="99" customFormat="1" ht="14.25">
      <c r="A726" s="94" t="s">
        <v>794</v>
      </c>
      <c r="B726" s="95" t="s">
        <v>78</v>
      </c>
      <c r="C726" s="96" t="s">
        <v>14</v>
      </c>
      <c r="D726" s="97">
        <v>2000</v>
      </c>
      <c r="E726" s="97">
        <v>190</v>
      </c>
      <c r="F726" s="96">
        <v>191.5</v>
      </c>
      <c r="G726" s="96">
        <v>193</v>
      </c>
      <c r="H726" s="96">
        <v>0</v>
      </c>
      <c r="I726" s="98">
        <f>SUM(F726-E726)*D726</f>
        <v>3000</v>
      </c>
      <c r="J726" s="96">
        <f>SUM(G726-F726)*D726</f>
        <v>3000</v>
      </c>
      <c r="K726" s="96">
        <v>0</v>
      </c>
      <c r="L726" s="98">
        <f>SUM(I726:K726)</f>
        <v>6000</v>
      </c>
    </row>
    <row r="727" spans="1:12" s="99" customFormat="1" ht="14.25">
      <c r="A727" s="94" t="s">
        <v>794</v>
      </c>
      <c r="B727" s="95" t="s">
        <v>83</v>
      </c>
      <c r="C727" s="96" t="s">
        <v>14</v>
      </c>
      <c r="D727" s="97">
        <v>2000</v>
      </c>
      <c r="E727" s="97">
        <v>156</v>
      </c>
      <c r="F727" s="96">
        <v>154.5</v>
      </c>
      <c r="G727" s="96">
        <v>0</v>
      </c>
      <c r="H727" s="96">
        <v>0</v>
      </c>
      <c r="I727" s="98">
        <f>SUM(F727-E727)*D727</f>
        <v>-3000</v>
      </c>
      <c r="J727" s="96">
        <v>0</v>
      </c>
      <c r="K727" s="96">
        <v>0</v>
      </c>
      <c r="L727" s="98">
        <f>SUM(I727:K727)</f>
        <v>-3000</v>
      </c>
    </row>
    <row r="728" spans="1:12" s="99" customFormat="1" ht="14.25">
      <c r="A728" s="94" t="s">
        <v>793</v>
      </c>
      <c r="B728" s="95" t="s">
        <v>693</v>
      </c>
      <c r="C728" s="96" t="s">
        <v>14</v>
      </c>
      <c r="D728" s="97">
        <v>1000</v>
      </c>
      <c r="E728" s="97">
        <v>382</v>
      </c>
      <c r="F728" s="96">
        <v>378</v>
      </c>
      <c r="G728" s="96">
        <v>374</v>
      </c>
      <c r="H728" s="96">
        <v>370</v>
      </c>
      <c r="I728" s="98">
        <f>SUM(E728-F728)*D728</f>
        <v>4000</v>
      </c>
      <c r="J728" s="96">
        <f>SUM(F728-G728)*D728</f>
        <v>4000</v>
      </c>
      <c r="K728" s="96">
        <f>SUM(G728-H728)*D728</f>
        <v>4000</v>
      </c>
      <c r="L728" s="98">
        <f t="shared" ref="L728" si="1804">SUM(I728:K728)</f>
        <v>12000</v>
      </c>
    </row>
    <row r="729" spans="1:12" s="99" customFormat="1" ht="14.25">
      <c r="A729" s="94" t="s">
        <v>793</v>
      </c>
      <c r="B729" s="95" t="s">
        <v>72</v>
      </c>
      <c r="C729" s="96" t="s">
        <v>14</v>
      </c>
      <c r="D729" s="97">
        <v>2000</v>
      </c>
      <c r="E729" s="97">
        <v>207</v>
      </c>
      <c r="F729" s="96">
        <v>209</v>
      </c>
      <c r="G729" s="96">
        <v>0</v>
      </c>
      <c r="H729" s="96">
        <v>0</v>
      </c>
      <c r="I729" s="98">
        <f t="shared" ref="I729" si="1805">SUM(F729-E729)*D729</f>
        <v>4000</v>
      </c>
      <c r="J729" s="96">
        <v>0</v>
      </c>
      <c r="K729" s="96">
        <f t="shared" ref="K729" si="1806">SUM(H729-G729)*D729</f>
        <v>0</v>
      </c>
      <c r="L729" s="98">
        <f t="shared" ref="L729" si="1807">SUM(I729:K729)</f>
        <v>4000</v>
      </c>
    </row>
    <row r="730" spans="1:12" s="99" customFormat="1" ht="14.25">
      <c r="A730" s="94" t="s">
        <v>793</v>
      </c>
      <c r="B730" s="95" t="s">
        <v>151</v>
      </c>
      <c r="C730" s="96" t="s">
        <v>14</v>
      </c>
      <c r="D730" s="97">
        <v>500</v>
      </c>
      <c r="E730" s="97">
        <v>704</v>
      </c>
      <c r="F730" s="96">
        <v>710</v>
      </c>
      <c r="G730" s="96">
        <v>0</v>
      </c>
      <c r="H730" s="96">
        <v>0</v>
      </c>
      <c r="I730" s="98">
        <f t="shared" ref="I730" si="1808">SUM(F730-E730)*D730</f>
        <v>3000</v>
      </c>
      <c r="J730" s="96">
        <v>0</v>
      </c>
      <c r="K730" s="96">
        <f t="shared" ref="K730" si="1809">SUM(H730-G730)*D730</f>
        <v>0</v>
      </c>
      <c r="L730" s="98">
        <f t="shared" ref="L730" si="1810">SUM(I730:K730)</f>
        <v>3000</v>
      </c>
    </row>
    <row r="731" spans="1:12" s="99" customFormat="1" ht="14.25">
      <c r="A731" s="94" t="s">
        <v>792</v>
      </c>
      <c r="B731" s="95" t="s">
        <v>665</v>
      </c>
      <c r="C731" s="96" t="s">
        <v>14</v>
      </c>
      <c r="D731" s="97">
        <v>2000</v>
      </c>
      <c r="E731" s="97">
        <v>138.5</v>
      </c>
      <c r="F731" s="96">
        <v>139.5</v>
      </c>
      <c r="G731" s="96">
        <v>140.5</v>
      </c>
      <c r="H731" s="96">
        <v>141.5</v>
      </c>
      <c r="I731" s="98">
        <f t="shared" ref="I731" si="1811">SUM(F731-E731)*D731</f>
        <v>2000</v>
      </c>
      <c r="J731" s="96">
        <f>SUM(G731-F731)*D731</f>
        <v>2000</v>
      </c>
      <c r="K731" s="96">
        <f t="shared" ref="K731" si="1812">SUM(H731-G731)*D731</f>
        <v>2000</v>
      </c>
      <c r="L731" s="98">
        <f t="shared" ref="L731" si="1813">SUM(I731:K731)</f>
        <v>6000</v>
      </c>
    </row>
    <row r="732" spans="1:12" s="99" customFormat="1" ht="14.25">
      <c r="A732" s="94" t="s">
        <v>792</v>
      </c>
      <c r="B732" s="95" t="s">
        <v>693</v>
      </c>
      <c r="C732" s="96" t="s">
        <v>14</v>
      </c>
      <c r="D732" s="97">
        <v>1000</v>
      </c>
      <c r="E732" s="97">
        <v>421</v>
      </c>
      <c r="F732" s="96">
        <v>415</v>
      </c>
      <c r="G732" s="96">
        <v>0</v>
      </c>
      <c r="H732" s="96">
        <v>0</v>
      </c>
      <c r="I732" s="98">
        <f t="shared" ref="I732:I733" si="1814">SUM(F732-E732)*D732</f>
        <v>-6000</v>
      </c>
      <c r="J732" s="96">
        <v>0</v>
      </c>
      <c r="K732" s="96">
        <f t="shared" ref="K732" si="1815">SUM(H732-G732)*D732</f>
        <v>0</v>
      </c>
      <c r="L732" s="98">
        <f t="shared" ref="L732" si="1816">SUM(I732:K732)</f>
        <v>-6000</v>
      </c>
    </row>
    <row r="733" spans="1:12" s="99" customFormat="1" ht="14.25">
      <c r="A733" s="94" t="s">
        <v>791</v>
      </c>
      <c r="B733" s="95" t="s">
        <v>693</v>
      </c>
      <c r="C733" s="96" t="s">
        <v>14</v>
      </c>
      <c r="D733" s="97">
        <v>1000</v>
      </c>
      <c r="E733" s="97">
        <v>357</v>
      </c>
      <c r="F733" s="96">
        <v>361</v>
      </c>
      <c r="G733" s="96">
        <v>365</v>
      </c>
      <c r="H733" s="96">
        <v>370</v>
      </c>
      <c r="I733" s="98">
        <f t="shared" si="1814"/>
        <v>4000</v>
      </c>
      <c r="J733" s="96">
        <f>SUM(G733-F733)*D733</f>
        <v>4000</v>
      </c>
      <c r="K733" s="96">
        <f t="shared" ref="K733" si="1817">SUM(H733-G733)*D733</f>
        <v>5000</v>
      </c>
      <c r="L733" s="98">
        <f t="shared" ref="L733" si="1818">SUM(I733:K733)</f>
        <v>13000</v>
      </c>
    </row>
    <row r="734" spans="1:12" s="99" customFormat="1" ht="14.25">
      <c r="A734" s="94" t="s">
        <v>791</v>
      </c>
      <c r="B734" s="95" t="s">
        <v>23</v>
      </c>
      <c r="C734" s="96" t="s">
        <v>14</v>
      </c>
      <c r="D734" s="97">
        <v>2000</v>
      </c>
      <c r="E734" s="97">
        <v>219</v>
      </c>
      <c r="F734" s="96">
        <v>220.5</v>
      </c>
      <c r="G734" s="96">
        <v>0</v>
      </c>
      <c r="H734" s="96">
        <v>0</v>
      </c>
      <c r="I734" s="98">
        <f t="shared" ref="I734" si="1819">SUM(F734-E734)*D734</f>
        <v>3000</v>
      </c>
      <c r="J734" s="96">
        <v>0</v>
      </c>
      <c r="K734" s="96">
        <f t="shared" ref="K734:K736" si="1820">SUM(H734-G734)*D734</f>
        <v>0</v>
      </c>
      <c r="L734" s="98">
        <f t="shared" ref="L734" si="1821">SUM(I734:K734)</f>
        <v>3000</v>
      </c>
    </row>
    <row r="735" spans="1:12" s="99" customFormat="1" ht="14.25">
      <c r="A735" s="94" t="s">
        <v>791</v>
      </c>
      <c r="B735" s="95" t="s">
        <v>89</v>
      </c>
      <c r="C735" s="96" t="s">
        <v>14</v>
      </c>
      <c r="D735" s="97">
        <v>1000</v>
      </c>
      <c r="E735" s="97">
        <v>323</v>
      </c>
      <c r="F735" s="96">
        <v>325.5</v>
      </c>
      <c r="G735" s="96">
        <v>329</v>
      </c>
      <c r="H735" s="96">
        <v>0</v>
      </c>
      <c r="I735" s="98">
        <f t="shared" ref="I735" si="1822">SUM(F735-E735)*D735</f>
        <v>2500</v>
      </c>
      <c r="J735" s="96">
        <f>SUM(G735-F735)*D735</f>
        <v>3500</v>
      </c>
      <c r="K735" s="96">
        <v>0</v>
      </c>
      <c r="L735" s="98">
        <f t="shared" ref="L735" si="1823">SUM(I735:K735)</f>
        <v>6000</v>
      </c>
    </row>
    <row r="736" spans="1:12" s="99" customFormat="1" ht="14.25">
      <c r="A736" s="94" t="s">
        <v>790</v>
      </c>
      <c r="B736" s="95" t="s">
        <v>90</v>
      </c>
      <c r="C736" s="96" t="s">
        <v>14</v>
      </c>
      <c r="D736" s="97">
        <v>2000</v>
      </c>
      <c r="E736" s="97">
        <v>143.5</v>
      </c>
      <c r="F736" s="96">
        <v>144.5</v>
      </c>
      <c r="G736" s="96">
        <v>145.5</v>
      </c>
      <c r="H736" s="96">
        <v>146.5</v>
      </c>
      <c r="I736" s="98">
        <f t="shared" ref="I736" si="1824">SUM(F736-E736)*D736</f>
        <v>2000</v>
      </c>
      <c r="J736" s="96">
        <f>SUM(G736-F736)*D736</f>
        <v>2000</v>
      </c>
      <c r="K736" s="96">
        <f t="shared" si="1820"/>
        <v>2000</v>
      </c>
      <c r="L736" s="98">
        <f t="shared" ref="L736" si="1825">SUM(I736:K736)</f>
        <v>6000</v>
      </c>
    </row>
    <row r="737" spans="1:12" s="99" customFormat="1" ht="14.25">
      <c r="A737" s="94" t="s">
        <v>790</v>
      </c>
      <c r="B737" s="95" t="s">
        <v>71</v>
      </c>
      <c r="C737" s="96" t="s">
        <v>14</v>
      </c>
      <c r="D737" s="97">
        <v>500</v>
      </c>
      <c r="E737" s="97">
        <v>1670</v>
      </c>
      <c r="F737" s="96">
        <v>1685</v>
      </c>
      <c r="G737" s="96">
        <v>1700</v>
      </c>
      <c r="H737" s="96">
        <v>146.5</v>
      </c>
      <c r="I737" s="98">
        <f t="shared" ref="I737" si="1826">SUM(F737-E737)*D737</f>
        <v>7500</v>
      </c>
      <c r="J737" s="96">
        <f>SUM(G737-F737)*D737</f>
        <v>7500</v>
      </c>
      <c r="K737" s="96">
        <v>0</v>
      </c>
      <c r="L737" s="98">
        <f t="shared" ref="L737:L738" si="1827">SUM(I737:K737)</f>
        <v>15000</v>
      </c>
    </row>
    <row r="738" spans="1:12" s="99" customFormat="1" ht="14.25">
      <c r="A738" s="94" t="s">
        <v>790</v>
      </c>
      <c r="B738" s="95" t="s">
        <v>498</v>
      </c>
      <c r="C738" s="96" t="s">
        <v>14</v>
      </c>
      <c r="D738" s="97">
        <v>500</v>
      </c>
      <c r="E738" s="97">
        <v>980</v>
      </c>
      <c r="F738" s="96">
        <v>990</v>
      </c>
      <c r="G738" s="96">
        <v>0</v>
      </c>
      <c r="H738" s="96">
        <v>0</v>
      </c>
      <c r="I738" s="98">
        <f t="shared" ref="I738" si="1828">SUM(F738-E738)*D738</f>
        <v>5000</v>
      </c>
      <c r="J738" s="96">
        <v>0</v>
      </c>
      <c r="K738" s="96">
        <v>0</v>
      </c>
      <c r="L738" s="98">
        <f t="shared" si="1827"/>
        <v>5000</v>
      </c>
    </row>
    <row r="739" spans="1:12" s="99" customFormat="1" ht="14.25">
      <c r="A739" s="94" t="s">
        <v>790</v>
      </c>
      <c r="B739" s="95" t="s">
        <v>163</v>
      </c>
      <c r="C739" s="96" t="s">
        <v>14</v>
      </c>
      <c r="D739" s="97">
        <v>1000</v>
      </c>
      <c r="E739" s="97">
        <v>442</v>
      </c>
      <c r="F739" s="96">
        <v>442</v>
      </c>
      <c r="G739" s="96">
        <v>0</v>
      </c>
      <c r="H739" s="96">
        <v>0</v>
      </c>
      <c r="I739" s="98">
        <f t="shared" ref="I739" si="1829">SUM(F739-E739)*D739</f>
        <v>0</v>
      </c>
      <c r="J739" s="96">
        <v>0</v>
      </c>
      <c r="K739" s="96">
        <v>0</v>
      </c>
      <c r="L739" s="98">
        <f t="shared" ref="L739" si="1830">SUM(I739:K739)</f>
        <v>0</v>
      </c>
    </row>
    <row r="740" spans="1:12" s="99" customFormat="1" ht="14.25">
      <c r="A740" s="94" t="s">
        <v>788</v>
      </c>
      <c r="B740" s="95" t="s">
        <v>75</v>
      </c>
      <c r="C740" s="96" t="s">
        <v>14</v>
      </c>
      <c r="D740" s="97">
        <v>4000</v>
      </c>
      <c r="E740" s="97">
        <v>258.5</v>
      </c>
      <c r="F740" s="96">
        <v>259.5</v>
      </c>
      <c r="G740" s="96">
        <v>260.5</v>
      </c>
      <c r="H740" s="96">
        <v>261.5</v>
      </c>
      <c r="I740" s="98">
        <f t="shared" ref="I740:I746" si="1831">SUM(F740-E740)*D740</f>
        <v>4000</v>
      </c>
      <c r="J740" s="96">
        <f>SUM(G740-F740)*D740</f>
        <v>4000</v>
      </c>
      <c r="K740" s="96">
        <f t="shared" ref="K740" si="1832">SUM(H740-G740)*D740</f>
        <v>4000</v>
      </c>
      <c r="L740" s="98">
        <f t="shared" ref="L740:L746" si="1833">SUM(I740:K740)</f>
        <v>12000</v>
      </c>
    </row>
    <row r="741" spans="1:12" s="99" customFormat="1" ht="14.25">
      <c r="A741" s="94" t="s">
        <v>788</v>
      </c>
      <c r="B741" s="95" t="s">
        <v>695</v>
      </c>
      <c r="C741" s="96" t="s">
        <v>14</v>
      </c>
      <c r="D741" s="97">
        <v>5200</v>
      </c>
      <c r="E741" s="97">
        <v>181.5</v>
      </c>
      <c r="F741" s="96">
        <v>182.5</v>
      </c>
      <c r="G741" s="96">
        <v>183.5</v>
      </c>
      <c r="H741" s="96">
        <v>184.5</v>
      </c>
      <c r="I741" s="98">
        <f t="shared" si="1831"/>
        <v>5200</v>
      </c>
      <c r="J741" s="96">
        <f>SUM(G741-F741)*D741</f>
        <v>5200</v>
      </c>
      <c r="K741" s="96">
        <f t="shared" ref="K741" si="1834">SUM(H741-G741)*D741</f>
        <v>5200</v>
      </c>
      <c r="L741" s="98">
        <f t="shared" si="1833"/>
        <v>15600</v>
      </c>
    </row>
    <row r="742" spans="1:12" s="99" customFormat="1" ht="14.25">
      <c r="A742" s="94" t="s">
        <v>788</v>
      </c>
      <c r="B742" s="95" t="s">
        <v>789</v>
      </c>
      <c r="C742" s="96" t="s">
        <v>14</v>
      </c>
      <c r="D742" s="97">
        <v>5000</v>
      </c>
      <c r="E742" s="97">
        <v>401</v>
      </c>
      <c r="F742" s="96">
        <v>401.95</v>
      </c>
      <c r="G742" s="96">
        <v>0</v>
      </c>
      <c r="H742" s="96">
        <v>0</v>
      </c>
      <c r="I742" s="98">
        <f t="shared" si="1831"/>
        <v>4749.9999999999436</v>
      </c>
      <c r="J742" s="96">
        <v>0</v>
      </c>
      <c r="K742" s="96">
        <v>0</v>
      </c>
      <c r="L742" s="98">
        <f t="shared" si="1833"/>
        <v>4749.9999999999436</v>
      </c>
    </row>
    <row r="743" spans="1:12" s="99" customFormat="1" ht="14.25">
      <c r="A743" s="94" t="s">
        <v>787</v>
      </c>
      <c r="B743" s="95" t="s">
        <v>716</v>
      </c>
      <c r="C743" s="96" t="s">
        <v>14</v>
      </c>
      <c r="D743" s="97">
        <v>2000</v>
      </c>
      <c r="E743" s="97">
        <v>164</v>
      </c>
      <c r="F743" s="96">
        <v>165</v>
      </c>
      <c r="G743" s="96">
        <v>0</v>
      </c>
      <c r="H743" s="96">
        <v>0</v>
      </c>
      <c r="I743" s="98">
        <f t="shared" si="1831"/>
        <v>2000</v>
      </c>
      <c r="J743" s="96">
        <v>0</v>
      </c>
      <c r="K743" s="96">
        <f>SUM(H743-G743)*D743</f>
        <v>0</v>
      </c>
      <c r="L743" s="98">
        <f t="shared" si="1833"/>
        <v>2000</v>
      </c>
    </row>
    <row r="744" spans="1:12" s="99" customFormat="1" ht="14.25">
      <c r="A744" s="94" t="s">
        <v>787</v>
      </c>
      <c r="B744" s="95" t="s">
        <v>337</v>
      </c>
      <c r="C744" s="96" t="s">
        <v>14</v>
      </c>
      <c r="D744" s="97">
        <v>500</v>
      </c>
      <c r="E744" s="97">
        <v>1462</v>
      </c>
      <c r="F744" s="96">
        <v>1472</v>
      </c>
      <c r="G744" s="96">
        <v>0</v>
      </c>
      <c r="H744" s="96">
        <v>0</v>
      </c>
      <c r="I744" s="98">
        <f t="shared" si="1831"/>
        <v>5000</v>
      </c>
      <c r="J744" s="96">
        <v>0</v>
      </c>
      <c r="K744" s="96">
        <f>SUM(H744-G744)*D744</f>
        <v>0</v>
      </c>
      <c r="L744" s="98">
        <f t="shared" si="1833"/>
        <v>5000</v>
      </c>
    </row>
    <row r="745" spans="1:12" s="99" customFormat="1" ht="14.25">
      <c r="A745" s="94" t="s">
        <v>786</v>
      </c>
      <c r="B745" s="95" t="s">
        <v>243</v>
      </c>
      <c r="C745" s="96" t="s">
        <v>14</v>
      </c>
      <c r="D745" s="97">
        <v>500</v>
      </c>
      <c r="E745" s="97">
        <v>1502</v>
      </c>
      <c r="F745" s="96">
        <v>1514.75</v>
      </c>
      <c r="G745" s="96">
        <v>0</v>
      </c>
      <c r="H745" s="96">
        <v>0</v>
      </c>
      <c r="I745" s="98">
        <f t="shared" si="1831"/>
        <v>6375</v>
      </c>
      <c r="J745" s="96">
        <v>0</v>
      </c>
      <c r="K745" s="96">
        <f>SUM(H745-G745)*D745</f>
        <v>0</v>
      </c>
      <c r="L745" s="98">
        <f t="shared" si="1833"/>
        <v>6375</v>
      </c>
    </row>
    <row r="746" spans="1:12" s="99" customFormat="1" ht="14.25">
      <c r="A746" s="94" t="s">
        <v>786</v>
      </c>
      <c r="B746" s="95" t="s">
        <v>785</v>
      </c>
      <c r="C746" s="96" t="s">
        <v>14</v>
      </c>
      <c r="D746" s="97">
        <v>2000</v>
      </c>
      <c r="E746" s="97">
        <v>278.5</v>
      </c>
      <c r="F746" s="96">
        <v>280.5</v>
      </c>
      <c r="G746" s="96">
        <v>0</v>
      </c>
      <c r="H746" s="96">
        <v>0</v>
      </c>
      <c r="I746" s="98">
        <f t="shared" si="1831"/>
        <v>4000</v>
      </c>
      <c r="J746" s="96">
        <v>0</v>
      </c>
      <c r="K746" s="96">
        <f>SUM(H746-G746)*D746</f>
        <v>0</v>
      </c>
      <c r="L746" s="98">
        <f t="shared" si="1833"/>
        <v>4000</v>
      </c>
    </row>
    <row r="747" spans="1:12" s="99" customFormat="1" ht="14.25">
      <c r="A747" s="94" t="s">
        <v>784</v>
      </c>
      <c r="B747" s="95" t="s">
        <v>505</v>
      </c>
      <c r="C747" s="96" t="s">
        <v>14</v>
      </c>
      <c r="D747" s="97">
        <v>2000</v>
      </c>
      <c r="E747" s="97">
        <v>122</v>
      </c>
      <c r="F747" s="96">
        <v>123</v>
      </c>
      <c r="G747" s="96">
        <v>124</v>
      </c>
      <c r="H747" s="96">
        <v>125</v>
      </c>
      <c r="I747" s="98">
        <f t="shared" ref="I747:I755" si="1835">SUM(F747-E747)*D747</f>
        <v>2000</v>
      </c>
      <c r="J747" s="96">
        <f>SUM(G747-F747)*D747</f>
        <v>2000</v>
      </c>
      <c r="K747" s="96">
        <f t="shared" ref="K747:K755" si="1836">SUM(H747-G747)*D747</f>
        <v>2000</v>
      </c>
      <c r="L747" s="98">
        <f t="shared" ref="L747" si="1837">SUM(I747:K747)</f>
        <v>6000</v>
      </c>
    </row>
    <row r="748" spans="1:12" s="99" customFormat="1" ht="14.25">
      <c r="A748" s="94" t="s">
        <v>784</v>
      </c>
      <c r="B748" s="95" t="s">
        <v>379</v>
      </c>
      <c r="C748" s="96" t="s">
        <v>14</v>
      </c>
      <c r="D748" s="97">
        <v>2000</v>
      </c>
      <c r="E748" s="97">
        <v>125</v>
      </c>
      <c r="F748" s="96">
        <v>126</v>
      </c>
      <c r="G748" s="96">
        <v>127</v>
      </c>
      <c r="H748" s="96">
        <v>128</v>
      </c>
      <c r="I748" s="98">
        <f t="shared" si="1835"/>
        <v>2000</v>
      </c>
      <c r="J748" s="96">
        <f>SUM(G748-F748)*D748</f>
        <v>2000</v>
      </c>
      <c r="K748" s="96">
        <f t="shared" si="1836"/>
        <v>2000</v>
      </c>
      <c r="L748" s="98">
        <f t="shared" ref="L748" si="1838">SUM(I748:K748)</f>
        <v>6000</v>
      </c>
    </row>
    <row r="749" spans="1:12" s="99" customFormat="1" ht="14.25">
      <c r="A749" s="94" t="s">
        <v>784</v>
      </c>
      <c r="B749" s="95" t="s">
        <v>695</v>
      </c>
      <c r="C749" s="96" t="s">
        <v>14</v>
      </c>
      <c r="D749" s="97">
        <v>2000</v>
      </c>
      <c r="E749" s="97">
        <v>172.5</v>
      </c>
      <c r="F749" s="96">
        <v>174</v>
      </c>
      <c r="G749" s="96">
        <v>0</v>
      </c>
      <c r="H749" s="96">
        <v>0</v>
      </c>
      <c r="I749" s="98">
        <f t="shared" si="1835"/>
        <v>3000</v>
      </c>
      <c r="J749" s="96">
        <v>0</v>
      </c>
      <c r="K749" s="96">
        <f t="shared" si="1836"/>
        <v>0</v>
      </c>
      <c r="L749" s="98">
        <f t="shared" ref="L749" si="1839">SUM(I749:K749)</f>
        <v>3000</v>
      </c>
    </row>
    <row r="750" spans="1:12" s="99" customFormat="1" ht="14.25">
      <c r="A750" s="94" t="s">
        <v>784</v>
      </c>
      <c r="B750" s="95" t="s">
        <v>193</v>
      </c>
      <c r="C750" s="96" t="s">
        <v>14</v>
      </c>
      <c r="D750" s="97">
        <v>2000</v>
      </c>
      <c r="E750" s="97">
        <v>117.5</v>
      </c>
      <c r="F750" s="96">
        <v>116</v>
      </c>
      <c r="G750" s="96">
        <v>0</v>
      </c>
      <c r="H750" s="96">
        <v>0</v>
      </c>
      <c r="I750" s="98">
        <f t="shared" si="1835"/>
        <v>-3000</v>
      </c>
      <c r="J750" s="96">
        <v>0</v>
      </c>
      <c r="K750" s="96">
        <f t="shared" si="1836"/>
        <v>0</v>
      </c>
      <c r="L750" s="98">
        <f t="shared" ref="L750" si="1840">SUM(I750:K750)</f>
        <v>-3000</v>
      </c>
    </row>
    <row r="751" spans="1:12" s="99" customFormat="1" ht="14.25">
      <c r="A751" s="94" t="s">
        <v>784</v>
      </c>
      <c r="B751" s="95" t="s">
        <v>664</v>
      </c>
      <c r="C751" s="96" t="s">
        <v>14</v>
      </c>
      <c r="D751" s="97">
        <v>2000</v>
      </c>
      <c r="E751" s="97">
        <v>126</v>
      </c>
      <c r="F751" s="96">
        <v>124.5</v>
      </c>
      <c r="G751" s="96">
        <v>0</v>
      </c>
      <c r="H751" s="96">
        <v>0</v>
      </c>
      <c r="I751" s="98">
        <f t="shared" si="1835"/>
        <v>-3000</v>
      </c>
      <c r="J751" s="96">
        <v>0</v>
      </c>
      <c r="K751" s="96">
        <f t="shared" si="1836"/>
        <v>0</v>
      </c>
      <c r="L751" s="98">
        <f t="shared" ref="L751" si="1841">SUM(I751:K751)</f>
        <v>-3000</v>
      </c>
    </row>
    <row r="752" spans="1:12" s="99" customFormat="1" ht="14.25">
      <c r="A752" s="94" t="s">
        <v>784</v>
      </c>
      <c r="B752" s="95" t="s">
        <v>83</v>
      </c>
      <c r="C752" s="96" t="s">
        <v>14</v>
      </c>
      <c r="D752" s="97">
        <v>2000</v>
      </c>
      <c r="E752" s="97">
        <v>144</v>
      </c>
      <c r="F752" s="96">
        <v>144.9</v>
      </c>
      <c r="G752" s="96">
        <v>0</v>
      </c>
      <c r="H752" s="96">
        <v>0</v>
      </c>
      <c r="I752" s="98">
        <f t="shared" si="1835"/>
        <v>1800.0000000000114</v>
      </c>
      <c r="J752" s="96">
        <v>0</v>
      </c>
      <c r="K752" s="96">
        <f t="shared" si="1836"/>
        <v>0</v>
      </c>
      <c r="L752" s="98">
        <f t="shared" ref="L752" si="1842">SUM(I752:K752)</f>
        <v>1800.0000000000114</v>
      </c>
    </row>
    <row r="753" spans="1:12" s="99" customFormat="1" ht="14.25">
      <c r="A753" s="94" t="s">
        <v>783</v>
      </c>
      <c r="B753" s="95" t="s">
        <v>68</v>
      </c>
      <c r="C753" s="96" t="s">
        <v>14</v>
      </c>
      <c r="D753" s="97">
        <v>100</v>
      </c>
      <c r="E753" s="97">
        <v>7675</v>
      </c>
      <c r="F753" s="96">
        <v>7725</v>
      </c>
      <c r="G753" s="96">
        <v>7780</v>
      </c>
      <c r="H753" s="96">
        <v>7820</v>
      </c>
      <c r="I753" s="98">
        <f t="shared" si="1835"/>
        <v>5000</v>
      </c>
      <c r="J753" s="96">
        <f>SUM(G753-F753)*D753</f>
        <v>5500</v>
      </c>
      <c r="K753" s="96">
        <f t="shared" si="1836"/>
        <v>4000</v>
      </c>
      <c r="L753" s="98">
        <f t="shared" ref="L753" si="1843">SUM(I753:K753)</f>
        <v>14500</v>
      </c>
    </row>
    <row r="754" spans="1:12" s="99" customFormat="1" ht="14.25">
      <c r="A754" s="94" t="s">
        <v>783</v>
      </c>
      <c r="B754" s="95" t="s">
        <v>664</v>
      </c>
      <c r="C754" s="96" t="s">
        <v>14</v>
      </c>
      <c r="D754" s="97">
        <v>2000</v>
      </c>
      <c r="E754" s="97">
        <v>112.5</v>
      </c>
      <c r="F754" s="96">
        <v>113.5</v>
      </c>
      <c r="G754" s="96">
        <v>114.5</v>
      </c>
      <c r="H754" s="96">
        <v>115.5</v>
      </c>
      <c r="I754" s="98">
        <f t="shared" si="1835"/>
        <v>2000</v>
      </c>
      <c r="J754" s="96">
        <f>SUM(G754-F754)*D754</f>
        <v>2000</v>
      </c>
      <c r="K754" s="96">
        <f t="shared" si="1836"/>
        <v>2000</v>
      </c>
      <c r="L754" s="98">
        <f t="shared" ref="L754" si="1844">SUM(I754:K754)</f>
        <v>6000</v>
      </c>
    </row>
    <row r="755" spans="1:12" s="99" customFormat="1" ht="14.25">
      <c r="A755" s="94" t="s">
        <v>783</v>
      </c>
      <c r="B755" s="95" t="s">
        <v>49</v>
      </c>
      <c r="C755" s="96" t="s">
        <v>14</v>
      </c>
      <c r="D755" s="97">
        <v>200</v>
      </c>
      <c r="E755" s="97">
        <v>3165</v>
      </c>
      <c r="F755" s="96">
        <v>3185</v>
      </c>
      <c r="G755" s="96">
        <v>3200</v>
      </c>
      <c r="H755" s="96">
        <v>3220</v>
      </c>
      <c r="I755" s="98">
        <f t="shared" si="1835"/>
        <v>4000</v>
      </c>
      <c r="J755" s="96">
        <f>SUM(G755-F755)*D755</f>
        <v>3000</v>
      </c>
      <c r="K755" s="96">
        <f t="shared" si="1836"/>
        <v>4000</v>
      </c>
      <c r="L755" s="98">
        <f t="shared" ref="L755" si="1845">SUM(I755:K755)</f>
        <v>11000</v>
      </c>
    </row>
    <row r="756" spans="1:12" s="99" customFormat="1" ht="14.25">
      <c r="A756" s="94" t="s">
        <v>782</v>
      </c>
      <c r="B756" s="95" t="s">
        <v>30</v>
      </c>
      <c r="C756" s="96" t="s">
        <v>18</v>
      </c>
      <c r="D756" s="97">
        <v>2000</v>
      </c>
      <c r="E756" s="97">
        <v>109</v>
      </c>
      <c r="F756" s="96">
        <v>108</v>
      </c>
      <c r="G756" s="96">
        <v>107</v>
      </c>
      <c r="H756" s="96">
        <v>106</v>
      </c>
      <c r="I756" s="98">
        <f>SUM(E756-F756)*D756</f>
        <v>2000</v>
      </c>
      <c r="J756" s="96">
        <f>SUM(F756-G756)*D756</f>
        <v>2000</v>
      </c>
      <c r="K756" s="96">
        <f>SUM(G756-H756)*D756</f>
        <v>2000</v>
      </c>
      <c r="L756" s="98">
        <f t="shared" ref="L756" si="1846">SUM(I756:K756)</f>
        <v>6000</v>
      </c>
    </row>
    <row r="757" spans="1:12" s="99" customFormat="1" ht="14.25">
      <c r="A757" s="94" t="s">
        <v>782</v>
      </c>
      <c r="B757" s="95" t="s">
        <v>30</v>
      </c>
      <c r="C757" s="96" t="s">
        <v>26</v>
      </c>
      <c r="D757" s="97">
        <v>500</v>
      </c>
      <c r="E757" s="97">
        <v>690</v>
      </c>
      <c r="F757" s="96">
        <v>696</v>
      </c>
      <c r="G757" s="96">
        <v>705</v>
      </c>
      <c r="H757" s="96">
        <v>715</v>
      </c>
      <c r="I757" s="98">
        <f t="shared" ref="I757" si="1847">SUM(F757-E757)*D757</f>
        <v>3000</v>
      </c>
      <c r="J757" s="96">
        <f>SUM(G757-F757)*D757</f>
        <v>4500</v>
      </c>
      <c r="K757" s="96">
        <f t="shared" ref="K757" si="1848">SUM(H757-G757)*D757</f>
        <v>5000</v>
      </c>
      <c r="L757" s="98">
        <f t="shared" ref="L757" si="1849">SUM(I757:K757)</f>
        <v>12500</v>
      </c>
    </row>
    <row r="758" spans="1:12" s="99" customFormat="1" ht="14.25">
      <c r="A758" s="94" t="s">
        <v>780</v>
      </c>
      <c r="B758" s="95" t="s">
        <v>781</v>
      </c>
      <c r="C758" s="96" t="s">
        <v>14</v>
      </c>
      <c r="D758" s="97">
        <v>1000</v>
      </c>
      <c r="E758" s="97">
        <v>375</v>
      </c>
      <c r="F758" s="96">
        <v>378</v>
      </c>
      <c r="G758" s="96">
        <v>382</v>
      </c>
      <c r="H758" s="96">
        <v>0</v>
      </c>
      <c r="I758" s="98">
        <f t="shared" ref="I758:I764" si="1850">SUM(F758-E758)*D758</f>
        <v>3000</v>
      </c>
      <c r="J758" s="96">
        <f>SUM(G758-F758)*D758</f>
        <v>4000</v>
      </c>
      <c r="K758" s="96">
        <v>0</v>
      </c>
      <c r="L758" s="98">
        <f t="shared" ref="L758" si="1851">SUM(I758:K758)</f>
        <v>7000</v>
      </c>
    </row>
    <row r="759" spans="1:12" s="99" customFormat="1" ht="14.25">
      <c r="A759" s="94" t="s">
        <v>780</v>
      </c>
      <c r="B759" s="95" t="s">
        <v>673</v>
      </c>
      <c r="C759" s="96" t="s">
        <v>14</v>
      </c>
      <c r="D759" s="97">
        <v>500</v>
      </c>
      <c r="E759" s="97">
        <v>525</v>
      </c>
      <c r="F759" s="96">
        <v>529</v>
      </c>
      <c r="G759" s="96">
        <v>533.9</v>
      </c>
      <c r="H759" s="96">
        <v>0</v>
      </c>
      <c r="I759" s="98">
        <f t="shared" si="1850"/>
        <v>2000</v>
      </c>
      <c r="J759" s="96">
        <f>SUM(G759-F759)*D759</f>
        <v>2449.9999999999886</v>
      </c>
      <c r="K759" s="96">
        <v>0</v>
      </c>
      <c r="L759" s="98">
        <f t="shared" ref="L759" si="1852">SUM(I759:K759)</f>
        <v>4449.9999999999891</v>
      </c>
    </row>
    <row r="760" spans="1:12" s="99" customFormat="1" ht="14.25">
      <c r="A760" s="94" t="s">
        <v>780</v>
      </c>
      <c r="B760" s="95" t="s">
        <v>260</v>
      </c>
      <c r="C760" s="96" t="s">
        <v>14</v>
      </c>
      <c r="D760" s="97">
        <v>2000</v>
      </c>
      <c r="E760" s="97">
        <v>45</v>
      </c>
      <c r="F760" s="96">
        <v>44.25</v>
      </c>
      <c r="G760" s="96">
        <v>0</v>
      </c>
      <c r="H760" s="96">
        <v>0</v>
      </c>
      <c r="I760" s="98">
        <f t="shared" si="1850"/>
        <v>-1500</v>
      </c>
      <c r="J760" s="96">
        <v>0</v>
      </c>
      <c r="K760" s="96">
        <v>0</v>
      </c>
      <c r="L760" s="98">
        <f t="shared" ref="L760" si="1853">SUM(I760:K760)</f>
        <v>-1500</v>
      </c>
    </row>
    <row r="761" spans="1:12" s="99" customFormat="1" ht="14.25">
      <c r="A761" s="94" t="s">
        <v>779</v>
      </c>
      <c r="B761" s="95" t="s">
        <v>26</v>
      </c>
      <c r="C761" s="96" t="s">
        <v>14</v>
      </c>
      <c r="D761" s="97">
        <v>500</v>
      </c>
      <c r="E761" s="97">
        <v>682</v>
      </c>
      <c r="F761" s="96">
        <v>687</v>
      </c>
      <c r="G761" s="96">
        <v>693</v>
      </c>
      <c r="H761" s="96">
        <v>700</v>
      </c>
      <c r="I761" s="98">
        <f t="shared" si="1850"/>
        <v>2500</v>
      </c>
      <c r="J761" s="96">
        <f>SUM(G761-F761)*D761</f>
        <v>3000</v>
      </c>
      <c r="K761" s="96">
        <f t="shared" ref="K761" si="1854">SUM(H761-G761)*D761</f>
        <v>3500</v>
      </c>
      <c r="L761" s="98">
        <f t="shared" ref="L761" si="1855">SUM(I761:K761)</f>
        <v>9000</v>
      </c>
    </row>
    <row r="762" spans="1:12" s="99" customFormat="1" ht="14.25">
      <c r="A762" s="94" t="s">
        <v>779</v>
      </c>
      <c r="B762" s="95" t="s">
        <v>163</v>
      </c>
      <c r="C762" s="96" t="s">
        <v>14</v>
      </c>
      <c r="D762" s="97">
        <v>1000</v>
      </c>
      <c r="E762" s="97">
        <v>425</v>
      </c>
      <c r="F762" s="96">
        <v>428.35</v>
      </c>
      <c r="G762" s="96">
        <v>0</v>
      </c>
      <c r="H762" s="96">
        <v>0</v>
      </c>
      <c r="I762" s="98">
        <f t="shared" si="1850"/>
        <v>3350.0000000000227</v>
      </c>
      <c r="J762" s="96">
        <v>0</v>
      </c>
      <c r="K762" s="96">
        <f t="shared" ref="K762" si="1856">SUM(H762-G762)*D762</f>
        <v>0</v>
      </c>
      <c r="L762" s="98">
        <f t="shared" ref="L762" si="1857">SUM(I762:K762)</f>
        <v>3350.0000000000227</v>
      </c>
    </row>
    <row r="763" spans="1:12" s="99" customFormat="1" ht="14.25">
      <c r="A763" s="94" t="s">
        <v>779</v>
      </c>
      <c r="B763" s="95" t="s">
        <v>664</v>
      </c>
      <c r="C763" s="96" t="s">
        <v>14</v>
      </c>
      <c r="D763" s="97">
        <v>2000</v>
      </c>
      <c r="E763" s="97">
        <v>118</v>
      </c>
      <c r="F763" s="96">
        <v>119</v>
      </c>
      <c r="G763" s="96">
        <v>0</v>
      </c>
      <c r="H763" s="96">
        <v>0</v>
      </c>
      <c r="I763" s="98">
        <f t="shared" si="1850"/>
        <v>2000</v>
      </c>
      <c r="J763" s="96">
        <v>0</v>
      </c>
      <c r="K763" s="96">
        <f t="shared" ref="K763" si="1858">SUM(H763-G763)*D763</f>
        <v>0</v>
      </c>
      <c r="L763" s="98">
        <f t="shared" ref="L763" si="1859">SUM(I763:K763)</f>
        <v>2000</v>
      </c>
    </row>
    <row r="764" spans="1:12" s="99" customFormat="1" ht="14.25">
      <c r="A764" s="94" t="s">
        <v>779</v>
      </c>
      <c r="B764" s="95" t="s">
        <v>138</v>
      </c>
      <c r="C764" s="96" t="s">
        <v>14</v>
      </c>
      <c r="D764" s="97">
        <v>2000</v>
      </c>
      <c r="E764" s="97">
        <v>160</v>
      </c>
      <c r="F764" s="96">
        <v>161</v>
      </c>
      <c r="G764" s="96">
        <v>0</v>
      </c>
      <c r="H764" s="96">
        <v>0</v>
      </c>
      <c r="I764" s="98">
        <f t="shared" si="1850"/>
        <v>2000</v>
      </c>
      <c r="J764" s="96">
        <v>0</v>
      </c>
      <c r="K764" s="96">
        <f t="shared" ref="K764" si="1860">SUM(H764-G764)*D764</f>
        <v>0</v>
      </c>
      <c r="L764" s="98">
        <f t="shared" ref="L764" si="1861">SUM(I764:K764)</f>
        <v>2000</v>
      </c>
    </row>
    <row r="765" spans="1:12" s="99" customFormat="1" ht="14.25">
      <c r="A765" s="94" t="s">
        <v>778</v>
      </c>
      <c r="B765" s="95" t="s">
        <v>193</v>
      </c>
      <c r="C765" s="96" t="s">
        <v>18</v>
      </c>
      <c r="D765" s="97">
        <v>2000</v>
      </c>
      <c r="E765" s="97">
        <v>98.3</v>
      </c>
      <c r="F765" s="96">
        <v>97.3</v>
      </c>
      <c r="G765" s="96">
        <v>96.3</v>
      </c>
      <c r="H765" s="96">
        <v>95.3</v>
      </c>
      <c r="I765" s="98">
        <f>SUM(E765-F765)*D765</f>
        <v>2000</v>
      </c>
      <c r="J765" s="96">
        <f>SUM(F765-G765)*D765</f>
        <v>2000</v>
      </c>
      <c r="K765" s="96">
        <f>SUM(G765-H765)*D765</f>
        <v>2000</v>
      </c>
      <c r="L765" s="98">
        <f t="shared" ref="L765" si="1862">SUM(I765:K765)</f>
        <v>6000</v>
      </c>
    </row>
    <row r="766" spans="1:12" s="99" customFormat="1" ht="14.25">
      <c r="A766" s="94" t="s">
        <v>778</v>
      </c>
      <c r="B766" s="95" t="s">
        <v>673</v>
      </c>
      <c r="C766" s="96" t="s">
        <v>14</v>
      </c>
      <c r="D766" s="97">
        <v>500</v>
      </c>
      <c r="E766" s="97">
        <v>533</v>
      </c>
      <c r="F766" s="96">
        <v>538</v>
      </c>
      <c r="G766" s="96">
        <v>544</v>
      </c>
      <c r="H766" s="96">
        <v>0</v>
      </c>
      <c r="I766" s="98">
        <f>SUM(F766-E766)*D766</f>
        <v>2500</v>
      </c>
      <c r="J766" s="96">
        <f>SUM(G766-F766)*D766</f>
        <v>3000</v>
      </c>
      <c r="K766" s="96">
        <v>0</v>
      </c>
      <c r="L766" s="98">
        <f t="shared" ref="L766" si="1863">SUM(I766:K766)</f>
        <v>5500</v>
      </c>
    </row>
    <row r="767" spans="1:12" s="99" customFormat="1" ht="14.25">
      <c r="A767" s="94" t="s">
        <v>778</v>
      </c>
      <c r="B767" s="95" t="s">
        <v>71</v>
      </c>
      <c r="C767" s="96" t="s">
        <v>14</v>
      </c>
      <c r="D767" s="97">
        <v>500</v>
      </c>
      <c r="E767" s="97">
        <v>1595</v>
      </c>
      <c r="F767" s="96">
        <v>1580</v>
      </c>
      <c r="G767" s="96">
        <v>0</v>
      </c>
      <c r="H767" s="96">
        <v>0</v>
      </c>
      <c r="I767" s="98">
        <f>SUM(F767-E767)*D767</f>
        <v>-7500</v>
      </c>
      <c r="J767" s="96">
        <v>0</v>
      </c>
      <c r="K767" s="96">
        <v>0</v>
      </c>
      <c r="L767" s="98">
        <f t="shared" ref="L767" si="1864">SUM(I767:K767)</f>
        <v>-7500</v>
      </c>
    </row>
    <row r="768" spans="1:12" s="99" customFormat="1" ht="14.25">
      <c r="A768" s="94" t="s">
        <v>777</v>
      </c>
      <c r="B768" s="95" t="s">
        <v>30</v>
      </c>
      <c r="C768" s="96" t="s">
        <v>14</v>
      </c>
      <c r="D768" s="97">
        <v>2000</v>
      </c>
      <c r="E768" s="97">
        <v>122.1</v>
      </c>
      <c r="F768" s="96">
        <v>123</v>
      </c>
      <c r="G768" s="96">
        <v>124</v>
      </c>
      <c r="H768" s="96">
        <v>125</v>
      </c>
      <c r="I768" s="98">
        <f>SUM(F768-E768)*D768</f>
        <v>1800.0000000000114</v>
      </c>
      <c r="J768" s="96">
        <f>SUM(G768-F768)*D768</f>
        <v>2000</v>
      </c>
      <c r="K768" s="96">
        <f t="shared" ref="K768" si="1865">SUM(H768-G768)*D768</f>
        <v>2000</v>
      </c>
      <c r="L768" s="98">
        <f t="shared" ref="L768" si="1866">SUM(I768:K768)</f>
        <v>5800.0000000000109</v>
      </c>
    </row>
    <row r="769" spans="1:12" s="99" customFormat="1" ht="14.25">
      <c r="A769" s="94" t="s">
        <v>777</v>
      </c>
      <c r="B769" s="95" t="s">
        <v>75</v>
      </c>
      <c r="C769" s="96" t="s">
        <v>14</v>
      </c>
      <c r="D769" s="97">
        <v>2000</v>
      </c>
      <c r="E769" s="97">
        <v>242.25</v>
      </c>
      <c r="F769" s="96">
        <v>244</v>
      </c>
      <c r="G769" s="96">
        <v>0</v>
      </c>
      <c r="H769" s="96">
        <v>0</v>
      </c>
      <c r="I769" s="98">
        <f>SUM(F769-E769)*D769</f>
        <v>3500</v>
      </c>
      <c r="J769" s="96">
        <v>0</v>
      </c>
      <c r="K769" s="96">
        <f t="shared" ref="K769" si="1867">SUM(H769-G769)*D769</f>
        <v>0</v>
      </c>
      <c r="L769" s="98">
        <f t="shared" ref="L769:L770" si="1868">SUM(I769:K769)</f>
        <v>3500</v>
      </c>
    </row>
    <row r="770" spans="1:12" s="99" customFormat="1" ht="14.25">
      <c r="A770" s="94" t="s">
        <v>777</v>
      </c>
      <c r="B770" s="95" t="s">
        <v>291</v>
      </c>
      <c r="C770" s="96" t="s">
        <v>14</v>
      </c>
      <c r="D770" s="97">
        <v>500</v>
      </c>
      <c r="E770" s="97">
        <v>1025</v>
      </c>
      <c r="F770" s="96">
        <v>1010</v>
      </c>
      <c r="G770" s="96">
        <v>0</v>
      </c>
      <c r="H770" s="96">
        <v>0</v>
      </c>
      <c r="I770" s="98">
        <f>SUM(F770-E770)*D770</f>
        <v>-7500</v>
      </c>
      <c r="J770" s="96">
        <v>0</v>
      </c>
      <c r="K770" s="96">
        <f t="shared" ref="K770" si="1869">SUM(H770-G770)*D770</f>
        <v>0</v>
      </c>
      <c r="L770" s="98">
        <f t="shared" si="1868"/>
        <v>-7500</v>
      </c>
    </row>
    <row r="771" spans="1:12" s="99" customFormat="1" ht="14.25">
      <c r="A771" s="94" t="s">
        <v>777</v>
      </c>
      <c r="B771" s="95" t="s">
        <v>83</v>
      </c>
      <c r="C771" s="96" t="s">
        <v>14</v>
      </c>
      <c r="D771" s="97">
        <v>2000</v>
      </c>
      <c r="E771" s="97">
        <v>174</v>
      </c>
      <c r="F771" s="96">
        <v>172.5</v>
      </c>
      <c r="G771" s="96">
        <v>0</v>
      </c>
      <c r="H771" s="96">
        <v>0</v>
      </c>
      <c r="I771" s="98">
        <f t="shared" ref="I771" si="1870">SUM(F771-E771)*D771</f>
        <v>-3000</v>
      </c>
      <c r="J771" s="96">
        <v>0</v>
      </c>
      <c r="K771" s="96">
        <f t="shared" ref="K771" si="1871">SUM(H771-G771)*D771</f>
        <v>0</v>
      </c>
      <c r="L771" s="98">
        <f>SUM(I771:K771)</f>
        <v>-3000</v>
      </c>
    </row>
    <row r="772" spans="1:12" s="99" customFormat="1" ht="14.25">
      <c r="A772" s="94" t="s">
        <v>775</v>
      </c>
      <c r="B772" s="95" t="s">
        <v>83</v>
      </c>
      <c r="C772" s="96" t="s">
        <v>14</v>
      </c>
      <c r="D772" s="97">
        <v>2000</v>
      </c>
      <c r="E772" s="97">
        <v>168.5</v>
      </c>
      <c r="F772" s="96">
        <v>169.5</v>
      </c>
      <c r="G772" s="96">
        <v>170.5</v>
      </c>
      <c r="H772" s="96">
        <v>171.5</v>
      </c>
      <c r="I772" s="98">
        <f t="shared" ref="I772" si="1872">SUM(F772-E772)*D772</f>
        <v>2000</v>
      </c>
      <c r="J772" s="96">
        <f>SUM(G772-F772)*D772</f>
        <v>2000</v>
      </c>
      <c r="K772" s="96">
        <f t="shared" ref="K772" si="1873">SUM(H772-G772)*D772</f>
        <v>2000</v>
      </c>
      <c r="L772" s="98">
        <f t="shared" ref="L772:L773" si="1874">SUM(I772:K772)</f>
        <v>6000</v>
      </c>
    </row>
    <row r="773" spans="1:12" s="99" customFormat="1" ht="14.25">
      <c r="A773" s="94" t="s">
        <v>775</v>
      </c>
      <c r="B773" s="95" t="s">
        <v>776</v>
      </c>
      <c r="C773" s="96" t="s">
        <v>14</v>
      </c>
      <c r="D773" s="97">
        <v>2000</v>
      </c>
      <c r="E773" s="97">
        <v>285</v>
      </c>
      <c r="F773" s="96">
        <v>283</v>
      </c>
      <c r="G773" s="96">
        <v>281</v>
      </c>
      <c r="H773" s="96">
        <v>0</v>
      </c>
      <c r="I773" s="98">
        <f>SUM(E773-F773)*D773</f>
        <v>4000</v>
      </c>
      <c r="J773" s="96">
        <f>SUM(F773-G773)*D773</f>
        <v>4000</v>
      </c>
      <c r="K773" s="96">
        <v>0</v>
      </c>
      <c r="L773" s="98">
        <f t="shared" si="1874"/>
        <v>8000</v>
      </c>
    </row>
    <row r="774" spans="1:12" s="99" customFormat="1" ht="14.25">
      <c r="A774" s="94" t="s">
        <v>775</v>
      </c>
      <c r="B774" s="95" t="s">
        <v>291</v>
      </c>
      <c r="C774" s="96" t="s">
        <v>14</v>
      </c>
      <c r="D774" s="97">
        <v>500</v>
      </c>
      <c r="E774" s="97">
        <v>1020</v>
      </c>
      <c r="F774" s="96">
        <v>1030</v>
      </c>
      <c r="G774" s="96">
        <v>0</v>
      </c>
      <c r="H774" s="96">
        <v>0</v>
      </c>
      <c r="I774" s="98">
        <f t="shared" ref="I774" si="1875">SUM(F774-E774)*D774</f>
        <v>5000</v>
      </c>
      <c r="J774" s="96">
        <v>0</v>
      </c>
      <c r="K774" s="96">
        <f t="shared" ref="K774" si="1876">SUM(H774-G774)*D774</f>
        <v>0</v>
      </c>
      <c r="L774" s="98">
        <f t="shared" ref="L774" si="1877">SUM(I774:K774)</f>
        <v>5000</v>
      </c>
    </row>
    <row r="775" spans="1:12" s="99" customFormat="1" ht="14.25">
      <c r="A775" s="94" t="s">
        <v>775</v>
      </c>
      <c r="B775" s="95" t="s">
        <v>522</v>
      </c>
      <c r="C775" s="96" t="s">
        <v>14</v>
      </c>
      <c r="D775" s="97">
        <v>500</v>
      </c>
      <c r="E775" s="97">
        <v>1065</v>
      </c>
      <c r="F775" s="96">
        <v>1065</v>
      </c>
      <c r="G775" s="96">
        <v>0</v>
      </c>
      <c r="H775" s="96">
        <v>0</v>
      </c>
      <c r="I775" s="98">
        <f t="shared" ref="I775" si="1878">SUM(F775-E775)*D775</f>
        <v>0</v>
      </c>
      <c r="J775" s="96">
        <v>0</v>
      </c>
      <c r="K775" s="96">
        <f t="shared" ref="K775" si="1879">SUM(H775-G775)*D775</f>
        <v>0</v>
      </c>
      <c r="L775" s="98">
        <f t="shared" ref="L775" si="1880">SUM(I775:K775)</f>
        <v>0</v>
      </c>
    </row>
    <row r="776" spans="1:12" s="99" customFormat="1" ht="14.25">
      <c r="A776" s="94" t="s">
        <v>775</v>
      </c>
      <c r="B776" s="95" t="s">
        <v>664</v>
      </c>
      <c r="C776" s="96" t="s">
        <v>14</v>
      </c>
      <c r="D776" s="97">
        <v>2000</v>
      </c>
      <c r="E776" s="97">
        <v>120</v>
      </c>
      <c r="F776" s="96">
        <v>118.5</v>
      </c>
      <c r="G776" s="96">
        <v>0</v>
      </c>
      <c r="H776" s="96">
        <v>0</v>
      </c>
      <c r="I776" s="98">
        <f t="shared" ref="I776" si="1881">SUM(F776-E776)*D776</f>
        <v>-3000</v>
      </c>
      <c r="J776" s="96">
        <v>0</v>
      </c>
      <c r="K776" s="96">
        <f t="shared" ref="K776" si="1882">SUM(H776-G776)*D776</f>
        <v>0</v>
      </c>
      <c r="L776" s="98">
        <f t="shared" ref="L776" si="1883">SUM(I776:K776)</f>
        <v>-3000</v>
      </c>
    </row>
    <row r="777" spans="1:12" s="99" customFormat="1" ht="14.25">
      <c r="A777" s="94" t="s">
        <v>775</v>
      </c>
      <c r="B777" s="95" t="s">
        <v>193</v>
      </c>
      <c r="C777" s="96" t="s">
        <v>14</v>
      </c>
      <c r="D777" s="97">
        <v>2000</v>
      </c>
      <c r="E777" s="97">
        <v>104</v>
      </c>
      <c r="F777" s="96">
        <v>102.5</v>
      </c>
      <c r="G777" s="96">
        <v>0</v>
      </c>
      <c r="H777" s="96">
        <v>0</v>
      </c>
      <c r="I777" s="98">
        <f t="shared" ref="I777" si="1884">SUM(F777-E777)*D777</f>
        <v>-3000</v>
      </c>
      <c r="J777" s="96">
        <v>0</v>
      </c>
      <c r="K777" s="96">
        <f t="shared" ref="K777" si="1885">SUM(H777-G777)*D777</f>
        <v>0</v>
      </c>
      <c r="L777" s="98">
        <f t="shared" ref="L777" si="1886">SUM(I777:K777)</f>
        <v>-3000</v>
      </c>
    </row>
    <row r="778" spans="1:12" s="99" customFormat="1" ht="14.25">
      <c r="A778" s="94" t="s">
        <v>773</v>
      </c>
      <c r="B778" s="95" t="s">
        <v>774</v>
      </c>
      <c r="C778" s="96" t="s">
        <v>14</v>
      </c>
      <c r="D778" s="97">
        <v>500</v>
      </c>
      <c r="E778" s="97">
        <v>760</v>
      </c>
      <c r="F778" s="96">
        <v>765</v>
      </c>
      <c r="G778" s="96">
        <v>772</v>
      </c>
      <c r="H778" s="96">
        <v>780</v>
      </c>
      <c r="I778" s="98">
        <f t="shared" ref="I778" si="1887">SUM(F778-E778)*D778</f>
        <v>2500</v>
      </c>
      <c r="J778" s="96">
        <f>SUM(G778-F778)*D778</f>
        <v>3500</v>
      </c>
      <c r="K778" s="96">
        <f t="shared" ref="K778" si="1888">SUM(H778-G778)*D778</f>
        <v>4000</v>
      </c>
      <c r="L778" s="98">
        <f t="shared" ref="L778" si="1889">SUM(I778:K778)</f>
        <v>10000</v>
      </c>
    </row>
    <row r="779" spans="1:12" s="99" customFormat="1" ht="14.25">
      <c r="A779" s="94" t="s">
        <v>773</v>
      </c>
      <c r="B779" s="95" t="s">
        <v>193</v>
      </c>
      <c r="C779" s="96" t="s">
        <v>18</v>
      </c>
      <c r="D779" s="97">
        <v>2000</v>
      </c>
      <c r="E779" s="97">
        <v>99</v>
      </c>
      <c r="F779" s="96">
        <v>98</v>
      </c>
      <c r="G779" s="96">
        <v>97</v>
      </c>
      <c r="H779" s="96">
        <v>96</v>
      </c>
      <c r="I779" s="98">
        <f>SUM(E779-F779)*D779</f>
        <v>2000</v>
      </c>
      <c r="J779" s="96">
        <f>SUM(F779-G779)*D779</f>
        <v>2000</v>
      </c>
      <c r="K779" s="96">
        <f>SUM(G779-H779)*D779</f>
        <v>2000</v>
      </c>
      <c r="L779" s="98">
        <f t="shared" ref="L779" si="1890">SUM(I779:K779)</f>
        <v>6000</v>
      </c>
    </row>
    <row r="780" spans="1:12" s="99" customFormat="1" ht="14.25">
      <c r="A780" s="94" t="s">
        <v>773</v>
      </c>
      <c r="B780" s="95" t="s">
        <v>695</v>
      </c>
      <c r="C780" s="96" t="s">
        <v>18</v>
      </c>
      <c r="D780" s="97">
        <v>2000</v>
      </c>
      <c r="E780" s="97">
        <v>167</v>
      </c>
      <c r="F780" s="96">
        <v>166</v>
      </c>
      <c r="G780" s="96">
        <v>0</v>
      </c>
      <c r="H780" s="96">
        <v>0</v>
      </c>
      <c r="I780" s="98">
        <f>SUM(E780-F780)*D780</f>
        <v>2000</v>
      </c>
      <c r="J780" s="96">
        <v>0</v>
      </c>
      <c r="K780" s="96">
        <f>SUM(G780-H780)*D780</f>
        <v>0</v>
      </c>
      <c r="L780" s="98">
        <f t="shared" ref="L780" si="1891">SUM(I780:K780)</f>
        <v>2000</v>
      </c>
    </row>
    <row r="781" spans="1:12" s="99" customFormat="1" ht="14.25">
      <c r="A781" s="94" t="s">
        <v>771</v>
      </c>
      <c r="B781" s="95" t="s">
        <v>664</v>
      </c>
      <c r="C781" s="96" t="s">
        <v>18</v>
      </c>
      <c r="D781" s="97">
        <v>2000</v>
      </c>
      <c r="E781" s="97">
        <v>129</v>
      </c>
      <c r="F781" s="96">
        <v>128</v>
      </c>
      <c r="G781" s="96">
        <v>127</v>
      </c>
      <c r="H781" s="96">
        <v>126</v>
      </c>
      <c r="I781" s="98">
        <f>SUM(E781-F781)*D781</f>
        <v>2000</v>
      </c>
      <c r="J781" s="96">
        <f>SUM(F781-G781)*D781</f>
        <v>2000</v>
      </c>
      <c r="K781" s="96">
        <f>SUM(G781-H781)*D781</f>
        <v>2000</v>
      </c>
      <c r="L781" s="98">
        <f t="shared" ref="L781" si="1892">SUM(I781:K781)</f>
        <v>6000</v>
      </c>
    </row>
    <row r="782" spans="1:12" s="99" customFormat="1" ht="14.25">
      <c r="A782" s="94" t="s">
        <v>771</v>
      </c>
      <c r="B782" s="95" t="s">
        <v>772</v>
      </c>
      <c r="C782" s="96" t="s">
        <v>14</v>
      </c>
      <c r="D782" s="97">
        <v>2000</v>
      </c>
      <c r="E782" s="97">
        <v>193</v>
      </c>
      <c r="F782" s="96">
        <v>193.8</v>
      </c>
      <c r="G782" s="96">
        <v>0</v>
      </c>
      <c r="H782" s="96">
        <v>0</v>
      </c>
      <c r="I782" s="98">
        <f t="shared" ref="I782" si="1893">SUM(F782-E782)*D782</f>
        <v>1600.0000000000227</v>
      </c>
      <c r="J782" s="96">
        <v>0</v>
      </c>
      <c r="K782" s="96">
        <f t="shared" ref="K782" si="1894">SUM(H782-G782)*D782</f>
        <v>0</v>
      </c>
      <c r="L782" s="98">
        <f t="shared" ref="L782" si="1895">SUM(I782:K782)</f>
        <v>1600.0000000000227</v>
      </c>
    </row>
    <row r="783" spans="1:12" s="99" customFormat="1" ht="14.25">
      <c r="A783" s="94" t="s">
        <v>770</v>
      </c>
      <c r="B783" s="95" t="s">
        <v>30</v>
      </c>
      <c r="C783" s="96" t="s">
        <v>14</v>
      </c>
      <c r="D783" s="97">
        <v>2000</v>
      </c>
      <c r="E783" s="97">
        <v>116</v>
      </c>
      <c r="F783" s="96">
        <v>117</v>
      </c>
      <c r="G783" s="96">
        <v>118</v>
      </c>
      <c r="H783" s="96">
        <v>119</v>
      </c>
      <c r="I783" s="98">
        <f t="shared" ref="I783" si="1896">SUM(F783-E783)*D783</f>
        <v>2000</v>
      </c>
      <c r="J783" s="96">
        <f>SUM(G783-F783)*D783</f>
        <v>2000</v>
      </c>
      <c r="K783" s="96">
        <f t="shared" ref="K783" si="1897">SUM(H783-G783)*D783</f>
        <v>2000</v>
      </c>
      <c r="L783" s="98">
        <f t="shared" ref="L783" si="1898">SUM(I783:K783)</f>
        <v>6000</v>
      </c>
    </row>
    <row r="784" spans="1:12" s="99" customFormat="1" ht="14.25">
      <c r="A784" s="94" t="s">
        <v>770</v>
      </c>
      <c r="B784" s="95" t="s">
        <v>65</v>
      </c>
      <c r="C784" s="96" t="s">
        <v>14</v>
      </c>
      <c r="D784" s="97">
        <v>2000</v>
      </c>
      <c r="E784" s="97">
        <v>79.5</v>
      </c>
      <c r="F784" s="96">
        <v>80.5</v>
      </c>
      <c r="G784" s="96">
        <v>81.5</v>
      </c>
      <c r="H784" s="96">
        <v>0</v>
      </c>
      <c r="I784" s="98">
        <f t="shared" ref="I784" si="1899">SUM(F784-E784)*D784</f>
        <v>2000</v>
      </c>
      <c r="J784" s="96">
        <f>SUM(G784-F784)*D784</f>
        <v>2000</v>
      </c>
      <c r="K784" s="96">
        <v>0</v>
      </c>
      <c r="L784" s="98">
        <f t="shared" ref="L784" si="1900">SUM(I784:K784)</f>
        <v>4000</v>
      </c>
    </row>
    <row r="785" spans="1:12" s="99" customFormat="1" ht="14.25">
      <c r="A785" s="94" t="s">
        <v>766</v>
      </c>
      <c r="B785" s="95" t="s">
        <v>767</v>
      </c>
      <c r="C785" s="96" t="s">
        <v>14</v>
      </c>
      <c r="D785" s="97">
        <v>500</v>
      </c>
      <c r="E785" s="97">
        <v>1980</v>
      </c>
      <c r="F785" s="96">
        <v>1990</v>
      </c>
      <c r="G785" s="96">
        <v>1998</v>
      </c>
      <c r="H785" s="96">
        <v>0</v>
      </c>
      <c r="I785" s="98">
        <f t="shared" ref="I785" si="1901">SUM(F785-E785)*D785</f>
        <v>5000</v>
      </c>
      <c r="J785" s="96">
        <f>SUM(G785-F785)*D785</f>
        <v>4000</v>
      </c>
      <c r="K785" s="96">
        <v>0</v>
      </c>
      <c r="L785" s="98">
        <f t="shared" ref="L785" si="1902">SUM(I785:K785)</f>
        <v>9000</v>
      </c>
    </row>
    <row r="786" spans="1:12" s="99" customFormat="1" ht="14.25">
      <c r="A786" s="94" t="s">
        <v>766</v>
      </c>
      <c r="B786" s="95" t="s">
        <v>223</v>
      </c>
      <c r="C786" s="96" t="s">
        <v>14</v>
      </c>
      <c r="D786" s="97">
        <v>500</v>
      </c>
      <c r="E786" s="97">
        <v>1630</v>
      </c>
      <c r="F786" s="96">
        <v>1632</v>
      </c>
      <c r="G786" s="96">
        <v>0</v>
      </c>
      <c r="H786" s="96">
        <v>0</v>
      </c>
      <c r="I786" s="98">
        <f t="shared" ref="I786" si="1903">SUM(F786-E786)*D786</f>
        <v>1000</v>
      </c>
      <c r="J786" s="96">
        <v>0</v>
      </c>
      <c r="K786" s="96">
        <v>0</v>
      </c>
      <c r="L786" s="98">
        <f t="shared" ref="L786" si="1904">SUM(I786:K786)</f>
        <v>1000</v>
      </c>
    </row>
    <row r="787" spans="1:12" s="99" customFormat="1" ht="14.25">
      <c r="A787" s="94" t="s">
        <v>766</v>
      </c>
      <c r="B787" s="95" t="s">
        <v>693</v>
      </c>
      <c r="C787" s="96" t="s">
        <v>14</v>
      </c>
      <c r="D787" s="97">
        <v>1000</v>
      </c>
      <c r="E787" s="97">
        <v>375</v>
      </c>
      <c r="F787" s="96">
        <v>370.5</v>
      </c>
      <c r="G787" s="96">
        <v>0</v>
      </c>
      <c r="H787" s="96">
        <v>0</v>
      </c>
      <c r="I787" s="98">
        <f t="shared" ref="I787" si="1905">SUM(F787-E787)*D787</f>
        <v>-4500</v>
      </c>
      <c r="J787" s="96">
        <v>0</v>
      </c>
      <c r="K787" s="96">
        <v>0</v>
      </c>
      <c r="L787" s="98">
        <f t="shared" ref="L787" si="1906">SUM(I787:K787)</f>
        <v>-4500</v>
      </c>
    </row>
    <row r="788" spans="1:12" s="99" customFormat="1" ht="14.25">
      <c r="A788" s="94" t="s">
        <v>765</v>
      </c>
      <c r="B788" s="95" t="s">
        <v>305</v>
      </c>
      <c r="C788" s="96" t="s">
        <v>14</v>
      </c>
      <c r="D788" s="97">
        <v>500</v>
      </c>
      <c r="E788" s="97">
        <v>1050</v>
      </c>
      <c r="F788" s="96">
        <v>1060</v>
      </c>
      <c r="G788" s="96">
        <v>1070</v>
      </c>
      <c r="H788" s="96">
        <v>1080</v>
      </c>
      <c r="I788" s="98">
        <f t="shared" ref="I788" si="1907">SUM(F788-E788)*D788</f>
        <v>5000</v>
      </c>
      <c r="J788" s="96">
        <f>SUM(G788-F788)*D788</f>
        <v>5000</v>
      </c>
      <c r="K788" s="96">
        <f t="shared" ref="K788" si="1908">SUM(H788-G788)*D788</f>
        <v>5000</v>
      </c>
      <c r="L788" s="98">
        <f t="shared" ref="L788" si="1909">SUM(I788:K788)</f>
        <v>15000</v>
      </c>
    </row>
    <row r="789" spans="1:12" s="99" customFormat="1" ht="14.25">
      <c r="A789" s="94" t="s">
        <v>765</v>
      </c>
      <c r="B789" s="95" t="s">
        <v>509</v>
      </c>
      <c r="C789" s="96" t="s">
        <v>14</v>
      </c>
      <c r="D789" s="97">
        <v>500</v>
      </c>
      <c r="E789" s="97">
        <v>1411</v>
      </c>
      <c r="F789" s="96">
        <v>1420</v>
      </c>
      <c r="G789" s="96">
        <v>0</v>
      </c>
      <c r="H789" s="96">
        <v>0</v>
      </c>
      <c r="I789" s="98">
        <f t="shared" ref="I789" si="1910">SUM(F789-E789)*D789</f>
        <v>4500</v>
      </c>
      <c r="J789" s="96">
        <v>0</v>
      </c>
      <c r="K789" s="96">
        <f t="shared" ref="K789" si="1911">SUM(H789-G789)*D789</f>
        <v>0</v>
      </c>
      <c r="L789" s="98">
        <f t="shared" ref="L789" si="1912">SUM(I789:K789)</f>
        <v>4500</v>
      </c>
    </row>
    <row r="790" spans="1:12" s="99" customFormat="1" ht="14.25">
      <c r="A790" s="94" t="s">
        <v>765</v>
      </c>
      <c r="B790" s="95" t="s">
        <v>62</v>
      </c>
      <c r="C790" s="96" t="s">
        <v>14</v>
      </c>
      <c r="D790" s="97">
        <v>2000</v>
      </c>
      <c r="E790" s="97">
        <v>230</v>
      </c>
      <c r="F790" s="96">
        <v>227</v>
      </c>
      <c r="G790" s="96">
        <v>0</v>
      </c>
      <c r="H790" s="96">
        <v>0</v>
      </c>
      <c r="I790" s="98">
        <f t="shared" ref="I790" si="1913">SUM(F790-E790)*D790</f>
        <v>-6000</v>
      </c>
      <c r="J790" s="96">
        <v>0</v>
      </c>
      <c r="K790" s="96">
        <f t="shared" ref="K790" si="1914">SUM(H790-G790)*D790</f>
        <v>0</v>
      </c>
      <c r="L790" s="98">
        <f t="shared" ref="L790" si="1915">SUM(I790:K790)</f>
        <v>-6000</v>
      </c>
    </row>
    <row r="791" spans="1:12" s="99" customFormat="1" ht="14.25">
      <c r="A791" s="94" t="s">
        <v>765</v>
      </c>
      <c r="B791" s="95" t="s">
        <v>665</v>
      </c>
      <c r="C791" s="96" t="s">
        <v>14</v>
      </c>
      <c r="D791" s="97">
        <v>2000</v>
      </c>
      <c r="E791" s="97">
        <v>137</v>
      </c>
      <c r="F791" s="96">
        <v>137</v>
      </c>
      <c r="G791" s="96">
        <v>0</v>
      </c>
      <c r="H791" s="96">
        <v>0</v>
      </c>
      <c r="I791" s="98">
        <f t="shared" ref="I791" si="1916">SUM(F791-E791)*D791</f>
        <v>0</v>
      </c>
      <c r="J791" s="96">
        <v>0</v>
      </c>
      <c r="K791" s="96">
        <f t="shared" ref="K791" si="1917">SUM(H791-G791)*D791</f>
        <v>0</v>
      </c>
      <c r="L791" s="98">
        <f t="shared" ref="L791" si="1918">SUM(I791:K791)</f>
        <v>0</v>
      </c>
    </row>
    <row r="792" spans="1:12" s="99" customFormat="1" ht="14.25">
      <c r="A792" s="94" t="s">
        <v>765</v>
      </c>
      <c r="B792" s="95" t="s">
        <v>456</v>
      </c>
      <c r="C792" s="96" t="s">
        <v>14</v>
      </c>
      <c r="D792" s="97">
        <v>500</v>
      </c>
      <c r="E792" s="97">
        <v>587</v>
      </c>
      <c r="F792" s="96">
        <v>587</v>
      </c>
      <c r="G792" s="96">
        <v>0</v>
      </c>
      <c r="H792" s="96">
        <v>0</v>
      </c>
      <c r="I792" s="98">
        <f t="shared" ref="I792" si="1919">SUM(F792-E792)*D792</f>
        <v>0</v>
      </c>
      <c r="J792" s="96">
        <v>0</v>
      </c>
      <c r="K792" s="96">
        <f t="shared" ref="K792" si="1920">SUM(H792-G792)*D792</f>
        <v>0</v>
      </c>
      <c r="L792" s="98">
        <f t="shared" ref="L792" si="1921">SUM(I792:K792)</f>
        <v>0</v>
      </c>
    </row>
    <row r="793" spans="1:12" s="99" customFormat="1" ht="14.25">
      <c r="A793" s="123"/>
      <c r="B793" s="124"/>
      <c r="C793" s="124"/>
      <c r="D793" s="124"/>
      <c r="E793" s="124"/>
      <c r="F793" s="124"/>
      <c r="G793" s="125"/>
      <c r="H793" s="124"/>
      <c r="I793" s="126">
        <f>SUM(I723:I792)</f>
        <v>121875.00000000003</v>
      </c>
      <c r="J793" s="127"/>
      <c r="K793" s="127"/>
      <c r="L793" s="126">
        <f>SUM(L723:L792)</f>
        <v>300725</v>
      </c>
    </row>
    <row r="794" spans="1:12" s="99" customFormat="1" ht="14.25">
      <c r="A794" s="100" t="s">
        <v>808</v>
      </c>
      <c r="B794" s="95"/>
      <c r="C794" s="96"/>
      <c r="D794" s="97"/>
      <c r="E794" s="97"/>
      <c r="F794" s="96"/>
      <c r="G794" s="96"/>
      <c r="H794" s="96"/>
      <c r="I794" s="98"/>
      <c r="J794" s="96"/>
      <c r="K794" s="96"/>
      <c r="L794" s="98"/>
    </row>
    <row r="795" spans="1:12" s="99" customFormat="1" ht="14.25">
      <c r="A795" s="100" t="s">
        <v>759</v>
      </c>
      <c r="B795" s="125" t="s">
        <v>760</v>
      </c>
      <c r="C795" s="105" t="s">
        <v>761</v>
      </c>
      <c r="D795" s="128" t="s">
        <v>762</v>
      </c>
      <c r="E795" s="128" t="s">
        <v>763</v>
      </c>
      <c r="F795" s="105" t="s">
        <v>732</v>
      </c>
      <c r="G795" s="96"/>
      <c r="H795" s="96"/>
      <c r="I795" s="98"/>
      <c r="J795" s="96"/>
      <c r="K795" s="96"/>
      <c r="L795" s="98"/>
    </row>
    <row r="796" spans="1:12" s="99" customFormat="1" ht="14.25">
      <c r="A796" s="94" t="s">
        <v>768</v>
      </c>
      <c r="B796" s="95">
        <v>5</v>
      </c>
      <c r="C796" s="96">
        <f>SUM(A796-B796)</f>
        <v>53</v>
      </c>
      <c r="D796" s="97">
        <v>5</v>
      </c>
      <c r="E796" s="96">
        <f>SUM(C796-D796)</f>
        <v>48</v>
      </c>
      <c r="F796" s="96">
        <f>E796*100/C796</f>
        <v>90.566037735849051</v>
      </c>
      <c r="G796" s="96"/>
      <c r="H796" s="96"/>
      <c r="I796" s="98"/>
      <c r="J796" s="96"/>
      <c r="K796" s="96"/>
      <c r="L796" s="98"/>
    </row>
    <row r="797" spans="1:12" s="99" customFormat="1" ht="14.25">
      <c r="A797" s="94"/>
      <c r="B797" s="95"/>
      <c r="C797" s="96"/>
      <c r="D797" s="97"/>
      <c r="E797" s="97"/>
      <c r="F797" s="96"/>
      <c r="G797" s="96"/>
      <c r="H797" s="96"/>
      <c r="I797" s="98"/>
      <c r="J797" s="96"/>
      <c r="K797" s="96"/>
      <c r="L797" s="98"/>
    </row>
    <row r="798" spans="1:12" s="99" customFormat="1" ht="14.25">
      <c r="A798" s="101"/>
      <c r="B798" s="102"/>
      <c r="C798" s="102"/>
      <c r="D798" s="103"/>
      <c r="E798" s="103"/>
      <c r="F798" s="129">
        <v>43556</v>
      </c>
      <c r="G798" s="102"/>
      <c r="H798" s="102"/>
      <c r="I798" s="104"/>
      <c r="J798" s="104"/>
      <c r="K798" s="104"/>
      <c r="L798" s="104"/>
    </row>
    <row r="799" spans="1:12" s="99" customFormat="1" ht="14.25">
      <c r="A799" s="94" t="s">
        <v>764</v>
      </c>
      <c r="B799" s="95" t="s">
        <v>52</v>
      </c>
      <c r="C799" s="96" t="s">
        <v>14</v>
      </c>
      <c r="D799" s="97">
        <v>500</v>
      </c>
      <c r="E799" s="97">
        <v>1502</v>
      </c>
      <c r="F799" s="96">
        <v>1512</v>
      </c>
      <c r="G799" s="96">
        <v>1522</v>
      </c>
      <c r="H799" s="96">
        <v>0</v>
      </c>
      <c r="I799" s="98">
        <f t="shared" ref="I799" si="1922">SUM(F799-E799)*D799</f>
        <v>5000</v>
      </c>
      <c r="J799" s="96">
        <f>SUM(G799-F799)*D799</f>
        <v>5000</v>
      </c>
      <c r="K799" s="96">
        <v>0</v>
      </c>
      <c r="L799" s="98">
        <f t="shared" ref="L799" si="1923">SUM(I799:K799)</f>
        <v>10000</v>
      </c>
    </row>
    <row r="800" spans="1:12" s="99" customFormat="1" ht="14.25">
      <c r="A800" s="94" t="s">
        <v>764</v>
      </c>
      <c r="B800" s="95" t="s">
        <v>24</v>
      </c>
      <c r="C800" s="96" t="s">
        <v>18</v>
      </c>
      <c r="D800" s="97">
        <v>500</v>
      </c>
      <c r="E800" s="97">
        <v>880</v>
      </c>
      <c r="F800" s="96">
        <v>874</v>
      </c>
      <c r="G800" s="96">
        <v>0</v>
      </c>
      <c r="H800" s="96">
        <v>0</v>
      </c>
      <c r="I800" s="98">
        <f>SUM(E800-F800)*D800</f>
        <v>3000</v>
      </c>
      <c r="J800" s="96">
        <v>0</v>
      </c>
      <c r="K800" s="96">
        <v>0</v>
      </c>
      <c r="L800" s="98">
        <f t="shared" ref="L800" si="1924">SUM(I800:K800)</f>
        <v>3000</v>
      </c>
    </row>
    <row r="801" spans="1:12" s="99" customFormat="1" ht="14.25">
      <c r="A801" s="94" t="s">
        <v>758</v>
      </c>
      <c r="B801" s="95" t="s">
        <v>243</v>
      </c>
      <c r="C801" s="96" t="s">
        <v>14</v>
      </c>
      <c r="D801" s="97">
        <v>500</v>
      </c>
      <c r="E801" s="97">
        <v>1350</v>
      </c>
      <c r="F801" s="96">
        <v>1360</v>
      </c>
      <c r="G801" s="96">
        <v>1370</v>
      </c>
      <c r="H801" s="96">
        <v>1380</v>
      </c>
      <c r="I801" s="98">
        <f t="shared" ref="I801" si="1925">SUM(F801-E801)*D801</f>
        <v>5000</v>
      </c>
      <c r="J801" s="96">
        <f>SUM(G801-F801)*D801</f>
        <v>5000</v>
      </c>
      <c r="K801" s="96">
        <f t="shared" ref="K801:K806" si="1926">SUM(H801-G801)*D801</f>
        <v>5000</v>
      </c>
      <c r="L801" s="98">
        <f t="shared" ref="L801" si="1927">SUM(I801:K801)</f>
        <v>15000</v>
      </c>
    </row>
    <row r="802" spans="1:12" s="99" customFormat="1" ht="14.25">
      <c r="A802" s="94" t="s">
        <v>758</v>
      </c>
      <c r="B802" s="95" t="s">
        <v>42</v>
      </c>
      <c r="C802" s="96" t="s">
        <v>14</v>
      </c>
      <c r="D802" s="97">
        <v>1000</v>
      </c>
      <c r="E802" s="97">
        <v>485</v>
      </c>
      <c r="F802" s="96">
        <v>489</v>
      </c>
      <c r="G802" s="96">
        <v>0</v>
      </c>
      <c r="H802" s="96">
        <v>0</v>
      </c>
      <c r="I802" s="98">
        <f t="shared" ref="I802" si="1928">SUM(F802-E802)*D802</f>
        <v>4000</v>
      </c>
      <c r="J802" s="96">
        <v>0</v>
      </c>
      <c r="K802" s="96">
        <f t="shared" si="1926"/>
        <v>0</v>
      </c>
      <c r="L802" s="98">
        <f t="shared" ref="L802" si="1929">SUM(I802:K802)</f>
        <v>4000</v>
      </c>
    </row>
    <row r="803" spans="1:12" s="99" customFormat="1" ht="14.25">
      <c r="A803" s="94" t="s">
        <v>757</v>
      </c>
      <c r="B803" s="95" t="s">
        <v>71</v>
      </c>
      <c r="C803" s="96" t="s">
        <v>14</v>
      </c>
      <c r="D803" s="97">
        <v>500</v>
      </c>
      <c r="E803" s="97">
        <v>1625</v>
      </c>
      <c r="F803" s="96">
        <v>1635</v>
      </c>
      <c r="G803" s="96">
        <v>1645</v>
      </c>
      <c r="H803" s="96">
        <v>1655</v>
      </c>
      <c r="I803" s="98">
        <f t="shared" ref="I803:I811" si="1930">SUM(F803-E803)*D803</f>
        <v>5000</v>
      </c>
      <c r="J803" s="96">
        <f>SUM(G803-F803)*D803</f>
        <v>5000</v>
      </c>
      <c r="K803" s="96">
        <f t="shared" si="1926"/>
        <v>5000</v>
      </c>
      <c r="L803" s="98">
        <f t="shared" ref="L803:L811" si="1931">SUM(I803:K803)</f>
        <v>15000</v>
      </c>
    </row>
    <row r="804" spans="1:12" s="99" customFormat="1" ht="14.25">
      <c r="A804" s="94" t="s">
        <v>757</v>
      </c>
      <c r="B804" s="95" t="s">
        <v>664</v>
      </c>
      <c r="C804" s="96" t="s">
        <v>14</v>
      </c>
      <c r="D804" s="97">
        <v>2000</v>
      </c>
      <c r="E804" s="97">
        <v>148.6</v>
      </c>
      <c r="F804" s="96">
        <v>149.6</v>
      </c>
      <c r="G804" s="96">
        <v>150.6</v>
      </c>
      <c r="H804" s="96">
        <v>151</v>
      </c>
      <c r="I804" s="98">
        <f t="shared" si="1930"/>
        <v>2000</v>
      </c>
      <c r="J804" s="96">
        <f>SUM(G804-F804)*D804</f>
        <v>2000</v>
      </c>
      <c r="K804" s="96">
        <f t="shared" si="1926"/>
        <v>800.00000000001137</v>
      </c>
      <c r="L804" s="98">
        <f t="shared" si="1931"/>
        <v>4800.0000000000109</v>
      </c>
    </row>
    <row r="805" spans="1:12" s="99" customFormat="1" ht="14.25">
      <c r="A805" s="94" t="s">
        <v>757</v>
      </c>
      <c r="B805" s="95" t="s">
        <v>193</v>
      </c>
      <c r="C805" s="96" t="s">
        <v>14</v>
      </c>
      <c r="D805" s="97">
        <v>2000</v>
      </c>
      <c r="E805" s="97">
        <v>122</v>
      </c>
      <c r="F805" s="96">
        <v>123</v>
      </c>
      <c r="G805" s="96">
        <v>124</v>
      </c>
      <c r="H805" s="96">
        <v>125</v>
      </c>
      <c r="I805" s="98">
        <f t="shared" si="1930"/>
        <v>2000</v>
      </c>
      <c r="J805" s="96">
        <f>SUM(G805-F805)*D805</f>
        <v>2000</v>
      </c>
      <c r="K805" s="96">
        <f t="shared" si="1926"/>
        <v>2000</v>
      </c>
      <c r="L805" s="98">
        <f t="shared" si="1931"/>
        <v>6000</v>
      </c>
    </row>
    <row r="806" spans="1:12" s="99" customFormat="1" ht="14.25">
      <c r="A806" s="94" t="s">
        <v>757</v>
      </c>
      <c r="B806" s="95" t="s">
        <v>193</v>
      </c>
      <c r="C806" s="96" t="s">
        <v>14</v>
      </c>
      <c r="D806" s="97">
        <v>2000</v>
      </c>
      <c r="E806" s="97">
        <v>126</v>
      </c>
      <c r="F806" s="96">
        <v>127</v>
      </c>
      <c r="G806" s="96">
        <v>0</v>
      </c>
      <c r="H806" s="96">
        <v>0</v>
      </c>
      <c r="I806" s="98">
        <f t="shared" si="1930"/>
        <v>2000</v>
      </c>
      <c r="J806" s="96">
        <v>0</v>
      </c>
      <c r="K806" s="96">
        <f t="shared" si="1926"/>
        <v>0</v>
      </c>
      <c r="L806" s="98">
        <f t="shared" si="1931"/>
        <v>2000</v>
      </c>
    </row>
    <row r="807" spans="1:12" s="99" customFormat="1" ht="14.25">
      <c r="A807" s="94" t="s">
        <v>755</v>
      </c>
      <c r="B807" s="95" t="s">
        <v>756</v>
      </c>
      <c r="C807" s="96" t="s">
        <v>14</v>
      </c>
      <c r="D807" s="97">
        <v>500</v>
      </c>
      <c r="E807" s="97">
        <v>1133.5</v>
      </c>
      <c r="F807" s="96">
        <v>1143</v>
      </c>
      <c r="G807" s="96">
        <v>0</v>
      </c>
      <c r="H807" s="96">
        <v>0</v>
      </c>
      <c r="I807" s="98">
        <f t="shared" si="1930"/>
        <v>4750</v>
      </c>
      <c r="J807" s="96">
        <v>0</v>
      </c>
      <c r="K807" s="96">
        <v>0</v>
      </c>
      <c r="L807" s="98">
        <f t="shared" si="1931"/>
        <v>4750</v>
      </c>
    </row>
    <row r="808" spans="1:12" s="99" customFormat="1" ht="14.25">
      <c r="A808" s="94" t="s">
        <v>755</v>
      </c>
      <c r="B808" s="95" t="s">
        <v>339</v>
      </c>
      <c r="C808" s="96" t="s">
        <v>14</v>
      </c>
      <c r="D808" s="97">
        <v>2000</v>
      </c>
      <c r="E808" s="97">
        <v>135</v>
      </c>
      <c r="F808" s="96">
        <v>136</v>
      </c>
      <c r="G808" s="96">
        <v>137</v>
      </c>
      <c r="H808" s="96">
        <v>0</v>
      </c>
      <c r="I808" s="98">
        <f t="shared" si="1930"/>
        <v>2000</v>
      </c>
      <c r="J808" s="96">
        <f>SUM(G808-F808)*D808</f>
        <v>2000</v>
      </c>
      <c r="K808" s="96">
        <v>0</v>
      </c>
      <c r="L808" s="98">
        <f t="shared" si="1931"/>
        <v>4000</v>
      </c>
    </row>
    <row r="809" spans="1:12" s="99" customFormat="1" ht="14.25">
      <c r="A809" s="94" t="s">
        <v>755</v>
      </c>
      <c r="B809" s="95" t="s">
        <v>30</v>
      </c>
      <c r="C809" s="96" t="s">
        <v>14</v>
      </c>
      <c r="D809" s="97">
        <v>2000</v>
      </c>
      <c r="E809" s="97">
        <v>133</v>
      </c>
      <c r="F809" s="96">
        <v>134</v>
      </c>
      <c r="G809" s="96">
        <v>135</v>
      </c>
      <c r="H809" s="96">
        <v>136</v>
      </c>
      <c r="I809" s="98">
        <f t="shared" si="1930"/>
        <v>2000</v>
      </c>
      <c r="J809" s="96">
        <f>SUM(G809-F809)*D809</f>
        <v>2000</v>
      </c>
      <c r="K809" s="96">
        <f>SUM(H809-G809)*D809</f>
        <v>2000</v>
      </c>
      <c r="L809" s="98">
        <f t="shared" si="1931"/>
        <v>6000</v>
      </c>
    </row>
    <row r="810" spans="1:12" s="99" customFormat="1" ht="14.25">
      <c r="A810" s="94" t="s">
        <v>755</v>
      </c>
      <c r="B810" s="95" t="s">
        <v>193</v>
      </c>
      <c r="C810" s="96" t="s">
        <v>14</v>
      </c>
      <c r="D810" s="97">
        <v>2000</v>
      </c>
      <c r="E810" s="97">
        <v>109.5</v>
      </c>
      <c r="F810" s="96">
        <v>110.5</v>
      </c>
      <c r="G810" s="96">
        <v>111.5</v>
      </c>
      <c r="H810" s="96">
        <v>112.5</v>
      </c>
      <c r="I810" s="98">
        <f t="shared" si="1930"/>
        <v>2000</v>
      </c>
      <c r="J810" s="96">
        <f>SUM(G810-F810)*D810</f>
        <v>2000</v>
      </c>
      <c r="K810" s="96">
        <f>SUM(H810-G810)*D810</f>
        <v>2000</v>
      </c>
      <c r="L810" s="98">
        <f t="shared" si="1931"/>
        <v>6000</v>
      </c>
    </row>
    <row r="811" spans="1:12" s="99" customFormat="1" ht="14.25">
      <c r="A811" s="94" t="s">
        <v>755</v>
      </c>
      <c r="B811" s="95" t="s">
        <v>74</v>
      </c>
      <c r="C811" s="96" t="s">
        <v>14</v>
      </c>
      <c r="D811" s="97">
        <v>500</v>
      </c>
      <c r="E811" s="97">
        <v>1706</v>
      </c>
      <c r="F811" s="96">
        <v>1706</v>
      </c>
      <c r="G811" s="96">
        <v>0</v>
      </c>
      <c r="H811" s="96">
        <v>0</v>
      </c>
      <c r="I811" s="98">
        <f t="shared" si="1930"/>
        <v>0</v>
      </c>
      <c r="J811" s="96">
        <v>0</v>
      </c>
      <c r="K811" s="96">
        <v>0</v>
      </c>
      <c r="L811" s="98">
        <f t="shared" si="1931"/>
        <v>0</v>
      </c>
    </row>
    <row r="812" spans="1:12" s="99" customFormat="1" ht="14.25">
      <c r="A812" s="94" t="s">
        <v>754</v>
      </c>
      <c r="B812" s="95" t="s">
        <v>193</v>
      </c>
      <c r="C812" s="96" t="s">
        <v>14</v>
      </c>
      <c r="D812" s="97">
        <v>2000</v>
      </c>
      <c r="E812" s="97">
        <v>107</v>
      </c>
      <c r="F812" s="96">
        <v>108.25</v>
      </c>
      <c r="G812" s="96">
        <v>0</v>
      </c>
      <c r="H812" s="96">
        <v>0</v>
      </c>
      <c r="I812" s="98">
        <f t="shared" ref="I812" si="1932">SUM(F812-E812)*D812</f>
        <v>2500</v>
      </c>
      <c r="J812" s="96">
        <v>0</v>
      </c>
      <c r="K812" s="96">
        <v>0</v>
      </c>
      <c r="L812" s="98">
        <f t="shared" ref="L812" si="1933">SUM(I812:K812)</f>
        <v>2500</v>
      </c>
    </row>
    <row r="813" spans="1:12" s="99" customFormat="1" ht="14.25">
      <c r="A813" s="94" t="s">
        <v>754</v>
      </c>
      <c r="B813" s="95" t="s">
        <v>313</v>
      </c>
      <c r="C813" s="96" t="s">
        <v>14</v>
      </c>
      <c r="D813" s="97">
        <v>500</v>
      </c>
      <c r="E813" s="97">
        <v>727.5</v>
      </c>
      <c r="F813" s="96">
        <v>727.5</v>
      </c>
      <c r="G813" s="96">
        <v>0</v>
      </c>
      <c r="H813" s="96">
        <v>0</v>
      </c>
      <c r="I813" s="98">
        <f t="shared" ref="I813" si="1934">SUM(F813-E813)*D813</f>
        <v>0</v>
      </c>
      <c r="J813" s="96">
        <v>0</v>
      </c>
      <c r="K813" s="96">
        <v>0</v>
      </c>
      <c r="L813" s="98">
        <f t="shared" ref="L813" si="1935">SUM(I813:K813)</f>
        <v>0</v>
      </c>
    </row>
    <row r="814" spans="1:12" s="99" customFormat="1" ht="14.25">
      <c r="A814" s="94" t="s">
        <v>754</v>
      </c>
      <c r="B814" s="95" t="s">
        <v>305</v>
      </c>
      <c r="C814" s="96" t="s">
        <v>14</v>
      </c>
      <c r="D814" s="97">
        <v>500</v>
      </c>
      <c r="E814" s="97">
        <v>1025</v>
      </c>
      <c r="F814" s="96">
        <v>1025</v>
      </c>
      <c r="G814" s="96">
        <v>0</v>
      </c>
      <c r="H814" s="96">
        <v>0</v>
      </c>
      <c r="I814" s="98">
        <f t="shared" ref="I814" si="1936">SUM(F814-E814)*D814</f>
        <v>0</v>
      </c>
      <c r="J814" s="96">
        <v>0</v>
      </c>
      <c r="K814" s="96">
        <v>0</v>
      </c>
      <c r="L814" s="98">
        <f t="shared" ref="L814" si="1937">SUM(I814:K814)</f>
        <v>0</v>
      </c>
    </row>
    <row r="815" spans="1:12" s="99" customFormat="1" ht="14.25">
      <c r="A815" s="94" t="s">
        <v>753</v>
      </c>
      <c r="B815" s="95" t="s">
        <v>71</v>
      </c>
      <c r="C815" s="96" t="s">
        <v>14</v>
      </c>
      <c r="D815" s="97">
        <v>1000</v>
      </c>
      <c r="E815" s="97">
        <v>1685</v>
      </c>
      <c r="F815" s="96">
        <v>1695</v>
      </c>
      <c r="G815" s="96">
        <v>0</v>
      </c>
      <c r="H815" s="96">
        <v>0</v>
      </c>
      <c r="I815" s="98">
        <f t="shared" ref="I815" si="1938">SUM(F815-E815)*D815</f>
        <v>10000</v>
      </c>
      <c r="J815" s="96">
        <v>0</v>
      </c>
      <c r="K815" s="96">
        <v>0</v>
      </c>
      <c r="L815" s="98">
        <f t="shared" ref="L815" si="1939">SUM(I815:K815)</f>
        <v>10000</v>
      </c>
    </row>
    <row r="816" spans="1:12" s="99" customFormat="1" ht="14.25">
      <c r="A816" s="94" t="s">
        <v>753</v>
      </c>
      <c r="B816" s="95" t="s">
        <v>161</v>
      </c>
      <c r="C816" s="96" t="s">
        <v>14</v>
      </c>
      <c r="D816" s="97">
        <v>2000</v>
      </c>
      <c r="E816" s="97">
        <v>199.5</v>
      </c>
      <c r="F816" s="96">
        <v>201.5</v>
      </c>
      <c r="G816" s="96">
        <v>203.9</v>
      </c>
      <c r="H816" s="96">
        <v>0</v>
      </c>
      <c r="I816" s="98">
        <f t="shared" ref="I816" si="1940">SUM(F816-E816)*D816</f>
        <v>4000</v>
      </c>
      <c r="J816" s="96">
        <f>SUM(G816-F816)*D816</f>
        <v>4800.0000000000109</v>
      </c>
      <c r="K816" s="96">
        <v>0</v>
      </c>
      <c r="L816" s="98">
        <f t="shared" ref="L816" si="1941">SUM(I816:K816)</f>
        <v>8800.0000000000109</v>
      </c>
    </row>
    <row r="817" spans="1:12" s="99" customFormat="1" ht="14.25">
      <c r="A817" s="94" t="s">
        <v>753</v>
      </c>
      <c r="B817" s="95" t="s">
        <v>279</v>
      </c>
      <c r="C817" s="96" t="s">
        <v>18</v>
      </c>
      <c r="D817" s="97">
        <v>2000</v>
      </c>
      <c r="E817" s="97">
        <v>123.8</v>
      </c>
      <c r="F817" s="96">
        <v>122.8</v>
      </c>
      <c r="G817" s="96">
        <v>121.8</v>
      </c>
      <c r="H817" s="96">
        <v>0</v>
      </c>
      <c r="I817" s="98">
        <f>SUM(E817-F817)*D817</f>
        <v>2000</v>
      </c>
      <c r="J817" s="96">
        <f>SUM(F817-G817)*D817</f>
        <v>2000</v>
      </c>
      <c r="K817" s="96">
        <v>0</v>
      </c>
      <c r="L817" s="98">
        <f t="shared" ref="L817" si="1942">SUM(I817:K817)</f>
        <v>4000</v>
      </c>
    </row>
    <row r="818" spans="1:12" s="99" customFormat="1" ht="14.25">
      <c r="A818" s="94" t="s">
        <v>752</v>
      </c>
      <c r="B818" s="95" t="s">
        <v>71</v>
      </c>
      <c r="C818" s="96" t="s">
        <v>14</v>
      </c>
      <c r="D818" s="97">
        <v>500</v>
      </c>
      <c r="E818" s="97">
        <v>1685</v>
      </c>
      <c r="F818" s="96">
        <v>1696</v>
      </c>
      <c r="G818" s="96">
        <v>0</v>
      </c>
      <c r="H818" s="96">
        <v>0</v>
      </c>
      <c r="I818" s="98">
        <f t="shared" ref="I818" si="1943">SUM(F818-E818)*D818</f>
        <v>5500</v>
      </c>
      <c r="J818" s="96">
        <v>0</v>
      </c>
      <c r="K818" s="96">
        <f t="shared" ref="K818" si="1944">SUM(H818-G818)*D818</f>
        <v>0</v>
      </c>
      <c r="L818" s="98">
        <f t="shared" ref="L818" si="1945">SUM(I818:K818)</f>
        <v>5500</v>
      </c>
    </row>
    <row r="819" spans="1:12" s="99" customFormat="1" ht="14.25">
      <c r="A819" s="94" t="s">
        <v>752</v>
      </c>
      <c r="B819" s="95" t="s">
        <v>670</v>
      </c>
      <c r="C819" s="96" t="s">
        <v>14</v>
      </c>
      <c r="D819" s="97">
        <v>2000</v>
      </c>
      <c r="E819" s="97">
        <v>137</v>
      </c>
      <c r="F819" s="96">
        <v>135.5</v>
      </c>
      <c r="G819" s="96">
        <v>0</v>
      </c>
      <c r="H819" s="96">
        <v>0</v>
      </c>
      <c r="I819" s="98">
        <f t="shared" ref="I819" si="1946">SUM(F819-E819)*D819</f>
        <v>-3000</v>
      </c>
      <c r="J819" s="96">
        <v>0</v>
      </c>
      <c r="K819" s="96">
        <f t="shared" ref="K819" si="1947">SUM(H819-G819)*D819</f>
        <v>0</v>
      </c>
      <c r="L819" s="98">
        <f t="shared" ref="L819" si="1948">SUM(I819:K819)</f>
        <v>-3000</v>
      </c>
    </row>
    <row r="820" spans="1:12" s="99" customFormat="1" ht="14.25">
      <c r="A820" s="94" t="s">
        <v>752</v>
      </c>
      <c r="B820" s="95" t="s">
        <v>672</v>
      </c>
      <c r="C820" s="96" t="s">
        <v>14</v>
      </c>
      <c r="D820" s="97">
        <v>2000</v>
      </c>
      <c r="E820" s="97">
        <v>154</v>
      </c>
      <c r="F820" s="96">
        <v>154</v>
      </c>
      <c r="G820" s="96">
        <v>0</v>
      </c>
      <c r="H820" s="96">
        <v>0</v>
      </c>
      <c r="I820" s="98">
        <f t="shared" ref="I820" si="1949">SUM(F820-E820)*D820</f>
        <v>0</v>
      </c>
      <c r="J820" s="96">
        <v>0</v>
      </c>
      <c r="K820" s="96">
        <f t="shared" ref="K820" si="1950">SUM(H820-G820)*D820</f>
        <v>0</v>
      </c>
      <c r="L820" s="98">
        <f t="shared" ref="L820" si="1951">SUM(I820:K820)</f>
        <v>0</v>
      </c>
    </row>
    <row r="821" spans="1:12" s="99" customFormat="1" ht="14.25">
      <c r="A821" s="94" t="s">
        <v>750</v>
      </c>
      <c r="B821" s="95" t="s">
        <v>751</v>
      </c>
      <c r="C821" s="96" t="s">
        <v>14</v>
      </c>
      <c r="D821" s="97">
        <v>500</v>
      </c>
      <c r="E821" s="97">
        <v>1780</v>
      </c>
      <c r="F821" s="96">
        <v>1790</v>
      </c>
      <c r="G821" s="96">
        <v>1800</v>
      </c>
      <c r="H821" s="96">
        <v>1810</v>
      </c>
      <c r="I821" s="98">
        <f t="shared" ref="I821" si="1952">SUM(F821-E821)*D821</f>
        <v>5000</v>
      </c>
      <c r="J821" s="96">
        <f>SUM(G821-F821)*D821</f>
        <v>5000</v>
      </c>
      <c r="K821" s="96">
        <f t="shared" ref="K821" si="1953">SUM(H821-G821)*D821</f>
        <v>5000</v>
      </c>
      <c r="L821" s="98">
        <f t="shared" ref="L821" si="1954">SUM(I821:K821)</f>
        <v>15000</v>
      </c>
    </row>
    <row r="822" spans="1:12" s="99" customFormat="1" ht="14.25">
      <c r="A822" s="94" t="s">
        <v>750</v>
      </c>
      <c r="B822" s="95" t="s">
        <v>664</v>
      </c>
      <c r="C822" s="96" t="s">
        <v>14</v>
      </c>
      <c r="D822" s="97">
        <v>2000</v>
      </c>
      <c r="E822" s="97">
        <v>174.55</v>
      </c>
      <c r="F822" s="96">
        <v>176</v>
      </c>
      <c r="G822" s="96">
        <v>0</v>
      </c>
      <c r="H822" s="96">
        <v>0</v>
      </c>
      <c r="I822" s="98">
        <f t="shared" ref="I822" si="1955">SUM(F822-E822)*D822</f>
        <v>2899.9999999999773</v>
      </c>
      <c r="J822" s="96">
        <v>0</v>
      </c>
      <c r="K822" s="96">
        <v>0</v>
      </c>
      <c r="L822" s="98">
        <f t="shared" ref="L822" si="1956">SUM(I822:K822)</f>
        <v>2899.9999999999773</v>
      </c>
    </row>
    <row r="823" spans="1:12" s="99" customFormat="1" ht="14.25">
      <c r="A823" s="94" t="s">
        <v>750</v>
      </c>
      <c r="B823" s="95" t="s">
        <v>284</v>
      </c>
      <c r="C823" s="96" t="s">
        <v>14</v>
      </c>
      <c r="D823" s="97">
        <v>2000</v>
      </c>
      <c r="E823" s="97">
        <v>89.25</v>
      </c>
      <c r="F823" s="96">
        <v>90</v>
      </c>
      <c r="G823" s="96">
        <v>91</v>
      </c>
      <c r="H823" s="96">
        <v>0</v>
      </c>
      <c r="I823" s="98">
        <f t="shared" ref="I823" si="1957">SUM(F823-E823)*D823</f>
        <v>1500</v>
      </c>
      <c r="J823" s="96">
        <f>SUM(G823-F823)*D823</f>
        <v>2000</v>
      </c>
      <c r="K823" s="96">
        <v>0</v>
      </c>
      <c r="L823" s="98">
        <f t="shared" ref="L823" si="1958">SUM(I823:K823)</f>
        <v>3500</v>
      </c>
    </row>
    <row r="824" spans="1:12" s="99" customFormat="1" ht="14.25">
      <c r="A824" s="94" t="s">
        <v>750</v>
      </c>
      <c r="B824" s="95" t="s">
        <v>30</v>
      </c>
      <c r="C824" s="96" t="s">
        <v>14</v>
      </c>
      <c r="D824" s="97">
        <v>2000</v>
      </c>
      <c r="E824" s="97">
        <v>133</v>
      </c>
      <c r="F824" s="96">
        <v>134</v>
      </c>
      <c r="G824" s="96">
        <v>0</v>
      </c>
      <c r="H824" s="96">
        <v>0</v>
      </c>
      <c r="I824" s="98">
        <f t="shared" ref="I824" si="1959">SUM(F824-E824)*D824</f>
        <v>2000</v>
      </c>
      <c r="J824" s="96">
        <v>0</v>
      </c>
      <c r="K824" s="96">
        <f t="shared" ref="K824" si="1960">SUM(H824-G824)*D824</f>
        <v>0</v>
      </c>
      <c r="L824" s="98">
        <f t="shared" ref="L824" si="1961">SUM(I824:K824)</f>
        <v>2000</v>
      </c>
    </row>
    <row r="825" spans="1:12" s="99" customFormat="1" ht="14.25">
      <c r="A825" s="94" t="s">
        <v>749</v>
      </c>
      <c r="B825" s="95" t="s">
        <v>160</v>
      </c>
      <c r="C825" s="96" t="s">
        <v>14</v>
      </c>
      <c r="D825" s="97">
        <v>1000</v>
      </c>
      <c r="E825" s="97">
        <v>475</v>
      </c>
      <c r="F825" s="96">
        <v>478.3</v>
      </c>
      <c r="G825" s="96">
        <v>0</v>
      </c>
      <c r="H825" s="96">
        <v>0</v>
      </c>
      <c r="I825" s="98">
        <f t="shared" ref="I825" si="1962">SUM(F825-E825)*D825</f>
        <v>3300.0000000000114</v>
      </c>
      <c r="J825" s="96">
        <v>0</v>
      </c>
      <c r="K825" s="96">
        <f t="shared" ref="K825" si="1963">SUM(H825-G825)*D825</f>
        <v>0</v>
      </c>
      <c r="L825" s="98">
        <f t="shared" ref="L825" si="1964">SUM(I825:K825)</f>
        <v>3300.0000000000114</v>
      </c>
    </row>
    <row r="826" spans="1:12" s="99" customFormat="1" ht="14.25">
      <c r="A826" s="94" t="s">
        <v>749</v>
      </c>
      <c r="B826" s="95" t="s">
        <v>723</v>
      </c>
      <c r="C826" s="96" t="s">
        <v>14</v>
      </c>
      <c r="D826" s="97">
        <v>500</v>
      </c>
      <c r="E826" s="97">
        <v>623</v>
      </c>
      <c r="F826" s="96">
        <v>625.5</v>
      </c>
      <c r="G826" s="96">
        <v>0</v>
      </c>
      <c r="H826" s="96">
        <v>0</v>
      </c>
      <c r="I826" s="98">
        <f t="shared" ref="I826" si="1965">SUM(F826-E826)*D826</f>
        <v>1250</v>
      </c>
      <c r="J826" s="96">
        <v>0</v>
      </c>
      <c r="K826" s="96">
        <f t="shared" ref="K826" si="1966">SUM(H826-G826)*D826</f>
        <v>0</v>
      </c>
      <c r="L826" s="98">
        <f t="shared" ref="L826" si="1967">SUM(I826:K826)</f>
        <v>1250</v>
      </c>
    </row>
    <row r="827" spans="1:12" s="99" customFormat="1" ht="14.25">
      <c r="A827" s="94" t="s">
        <v>749</v>
      </c>
      <c r="B827" s="95" t="s">
        <v>30</v>
      </c>
      <c r="C827" s="96" t="s">
        <v>14</v>
      </c>
      <c r="D827" s="97">
        <v>2000</v>
      </c>
      <c r="E827" s="97">
        <v>128</v>
      </c>
      <c r="F827" s="96">
        <v>129</v>
      </c>
      <c r="G827" s="96">
        <v>0</v>
      </c>
      <c r="H827" s="96">
        <v>0</v>
      </c>
      <c r="I827" s="98">
        <f t="shared" ref="I827" si="1968">SUM(F827-E827)*D827</f>
        <v>2000</v>
      </c>
      <c r="J827" s="96">
        <v>0</v>
      </c>
      <c r="K827" s="96">
        <f t="shared" ref="K827" si="1969">SUM(H827-G827)*D827</f>
        <v>0</v>
      </c>
      <c r="L827" s="98">
        <f t="shared" ref="L827" si="1970">SUM(I827:K827)</f>
        <v>2000</v>
      </c>
    </row>
    <row r="828" spans="1:12" s="99" customFormat="1" ht="14.25">
      <c r="A828" s="94" t="s">
        <v>746</v>
      </c>
      <c r="B828" s="95" t="s">
        <v>30</v>
      </c>
      <c r="C828" s="96" t="s">
        <v>14</v>
      </c>
      <c r="D828" s="97">
        <v>2000</v>
      </c>
      <c r="E828" s="97">
        <v>98.5</v>
      </c>
      <c r="F828" s="96">
        <v>99.5</v>
      </c>
      <c r="G828" s="96">
        <v>100.5</v>
      </c>
      <c r="H828" s="96">
        <v>101.5</v>
      </c>
      <c r="I828" s="98">
        <f t="shared" ref="I828" si="1971">SUM(F828-E828)*D828</f>
        <v>2000</v>
      </c>
      <c r="J828" s="96">
        <f>SUM(G828-F828)*D828</f>
        <v>2000</v>
      </c>
      <c r="K828" s="96">
        <f t="shared" ref="K828" si="1972">SUM(H828-G828)*D828</f>
        <v>2000</v>
      </c>
      <c r="L828" s="98">
        <f t="shared" ref="L828" si="1973">SUM(I828:K828)</f>
        <v>6000</v>
      </c>
    </row>
    <row r="829" spans="1:12" s="99" customFormat="1" ht="14.25">
      <c r="A829" s="94" t="s">
        <v>746</v>
      </c>
      <c r="B829" s="95" t="s">
        <v>747</v>
      </c>
      <c r="C829" s="96" t="s">
        <v>14</v>
      </c>
      <c r="D829" s="97">
        <v>500</v>
      </c>
      <c r="E829" s="97">
        <v>636</v>
      </c>
      <c r="F829" s="96">
        <v>642</v>
      </c>
      <c r="G829" s="96">
        <v>650</v>
      </c>
      <c r="H829" s="96">
        <v>660</v>
      </c>
      <c r="I829" s="98">
        <f t="shared" ref="I829" si="1974">SUM(F829-E829)*D829</f>
        <v>3000</v>
      </c>
      <c r="J829" s="96">
        <f>SUM(G829-F829)*D829</f>
        <v>4000</v>
      </c>
      <c r="K829" s="96">
        <f t="shared" ref="K829" si="1975">SUM(H829-G829)*D829</f>
        <v>5000</v>
      </c>
      <c r="L829" s="98">
        <f t="shared" ref="L829" si="1976">SUM(I829:K829)</f>
        <v>12000</v>
      </c>
    </row>
    <row r="830" spans="1:12" s="99" customFormat="1" ht="14.25">
      <c r="A830" s="94" t="s">
        <v>746</v>
      </c>
      <c r="B830" s="95" t="s">
        <v>24</v>
      </c>
      <c r="C830" s="96" t="s">
        <v>14</v>
      </c>
      <c r="D830" s="97">
        <v>500</v>
      </c>
      <c r="E830" s="97">
        <v>974</v>
      </c>
      <c r="F830" s="96">
        <v>982</v>
      </c>
      <c r="G830" s="96">
        <v>0</v>
      </c>
      <c r="H830" s="96">
        <v>0</v>
      </c>
      <c r="I830" s="98">
        <f t="shared" ref="I830" si="1977">SUM(F830-E830)*D830</f>
        <v>4000</v>
      </c>
      <c r="J830" s="96">
        <v>0</v>
      </c>
      <c r="K830" s="96">
        <f t="shared" ref="K830" si="1978">SUM(H830-G830)*D830</f>
        <v>0</v>
      </c>
      <c r="L830" s="98">
        <f t="shared" ref="L830" si="1979">SUM(I830:K830)</f>
        <v>4000</v>
      </c>
    </row>
    <row r="831" spans="1:12" s="99" customFormat="1" ht="14.25">
      <c r="A831" s="94" t="s">
        <v>746</v>
      </c>
      <c r="B831" s="95" t="s">
        <v>739</v>
      </c>
      <c r="C831" s="96" t="s">
        <v>14</v>
      </c>
      <c r="D831" s="97">
        <v>500</v>
      </c>
      <c r="E831" s="97">
        <v>1340</v>
      </c>
      <c r="F831" s="96">
        <v>1353</v>
      </c>
      <c r="G831" s="96">
        <v>0</v>
      </c>
      <c r="H831" s="96">
        <v>0</v>
      </c>
      <c r="I831" s="98">
        <f t="shared" ref="I831" si="1980">SUM(F831-E831)*D831</f>
        <v>6500</v>
      </c>
      <c r="J831" s="96">
        <v>0</v>
      </c>
      <c r="K831" s="96">
        <f t="shared" ref="K831" si="1981">SUM(H831-G831)*D831</f>
        <v>0</v>
      </c>
      <c r="L831" s="98">
        <f t="shared" ref="L831" si="1982">SUM(I831:K831)</f>
        <v>6500</v>
      </c>
    </row>
    <row r="832" spans="1:12" s="99" customFormat="1" ht="14.25">
      <c r="A832" s="94" t="s">
        <v>744</v>
      </c>
      <c r="B832" s="95" t="s">
        <v>745</v>
      </c>
      <c r="C832" s="96" t="s">
        <v>14</v>
      </c>
      <c r="D832" s="97">
        <v>500</v>
      </c>
      <c r="E832" s="97">
        <v>778</v>
      </c>
      <c r="F832" s="96">
        <v>784</v>
      </c>
      <c r="G832" s="96">
        <v>0</v>
      </c>
      <c r="H832" s="96">
        <v>0</v>
      </c>
      <c r="I832" s="98">
        <f t="shared" ref="I832" si="1983">SUM(F832-E832)*D832</f>
        <v>3000</v>
      </c>
      <c r="J832" s="96">
        <v>0</v>
      </c>
      <c r="K832" s="96">
        <f t="shared" ref="K832" si="1984">SUM(H832-G832)*D832</f>
        <v>0</v>
      </c>
      <c r="L832" s="98">
        <f t="shared" ref="L832" si="1985">SUM(I832:K832)</f>
        <v>3000</v>
      </c>
    </row>
    <row r="833" spans="1:16384" s="99" customFormat="1" ht="14.25">
      <c r="A833" s="94" t="s">
        <v>744</v>
      </c>
      <c r="B833" s="95" t="s">
        <v>85</v>
      </c>
      <c r="C833" s="96" t="s">
        <v>14</v>
      </c>
      <c r="D833" s="97">
        <v>1000</v>
      </c>
      <c r="E833" s="97">
        <v>334</v>
      </c>
      <c r="F833" s="96">
        <v>337</v>
      </c>
      <c r="G833" s="96">
        <v>0</v>
      </c>
      <c r="H833" s="96">
        <v>0</v>
      </c>
      <c r="I833" s="98">
        <f t="shared" ref="I833:I834" si="1986">SUM(F833-E833)*D833</f>
        <v>3000</v>
      </c>
      <c r="J833" s="96">
        <v>0</v>
      </c>
      <c r="K833" s="96">
        <f t="shared" ref="K833" si="1987">SUM(H833-G833)*D833</f>
        <v>0</v>
      </c>
      <c r="L833" s="98">
        <f t="shared" ref="L833" si="1988">SUM(I833:K833)</f>
        <v>3000</v>
      </c>
    </row>
    <row r="834" spans="1:16384" s="99" customFormat="1" ht="14.25">
      <c r="A834" s="94" t="s">
        <v>742</v>
      </c>
      <c r="B834" s="95" t="s">
        <v>30</v>
      </c>
      <c r="C834" s="96" t="s">
        <v>14</v>
      </c>
      <c r="D834" s="97">
        <v>2000</v>
      </c>
      <c r="E834" s="97">
        <v>94</v>
      </c>
      <c r="F834" s="96">
        <v>95</v>
      </c>
      <c r="G834" s="96">
        <v>96</v>
      </c>
      <c r="H834" s="96">
        <v>96.8</v>
      </c>
      <c r="I834" s="98">
        <f t="shared" si="1986"/>
        <v>2000</v>
      </c>
      <c r="J834" s="96">
        <f>SUM(G834-F834)*D834</f>
        <v>2000</v>
      </c>
      <c r="K834" s="96">
        <f t="shared" ref="K834" si="1989">SUM(H834-G834)*D834</f>
        <v>1599.9999999999943</v>
      </c>
      <c r="L834" s="98">
        <f t="shared" ref="L834" si="1990">SUM(I834:K834)</f>
        <v>5599.9999999999945</v>
      </c>
    </row>
    <row r="835" spans="1:16384" s="99" customFormat="1" ht="14.25">
      <c r="A835" s="94" t="s">
        <v>742</v>
      </c>
      <c r="B835" s="95" t="s">
        <v>673</v>
      </c>
      <c r="C835" s="96" t="s">
        <v>14</v>
      </c>
      <c r="D835" s="97">
        <v>500</v>
      </c>
      <c r="E835" s="97">
        <v>554</v>
      </c>
      <c r="F835" s="96">
        <v>558</v>
      </c>
      <c r="G835" s="96">
        <v>562</v>
      </c>
      <c r="H835" s="96">
        <v>566</v>
      </c>
      <c r="I835" s="98">
        <f t="shared" ref="I835" si="1991">SUM(F835-E835)*D835</f>
        <v>2000</v>
      </c>
      <c r="J835" s="96">
        <f>SUM(G835-F835)*D835</f>
        <v>2000</v>
      </c>
      <c r="K835" s="96">
        <f t="shared" ref="K835" si="1992">SUM(H835-G835)*D835</f>
        <v>2000</v>
      </c>
      <c r="L835" s="98">
        <f t="shared" ref="L835" si="1993">SUM(I835:K835)</f>
        <v>6000</v>
      </c>
    </row>
    <row r="836" spans="1:16384" s="99" customFormat="1" ht="14.25">
      <c r="A836" s="94" t="s">
        <v>742</v>
      </c>
      <c r="B836" s="95" t="s">
        <v>743</v>
      </c>
      <c r="C836" s="96" t="s">
        <v>14</v>
      </c>
      <c r="D836" s="97">
        <v>2000</v>
      </c>
      <c r="E836" s="97">
        <v>47.5</v>
      </c>
      <c r="F836" s="96">
        <v>47.5</v>
      </c>
      <c r="G836" s="96">
        <v>0</v>
      </c>
      <c r="H836" s="96">
        <v>0</v>
      </c>
      <c r="I836" s="98">
        <f t="shared" ref="I836" si="1994">SUM(F836-E836)*D836</f>
        <v>0</v>
      </c>
      <c r="J836" s="96">
        <v>0</v>
      </c>
      <c r="K836" s="96">
        <f t="shared" ref="K836" si="1995">SUM(H836-G836)*D836</f>
        <v>0</v>
      </c>
      <c r="L836" s="98">
        <f t="shared" ref="L836" si="1996">SUM(I836:K836)</f>
        <v>0</v>
      </c>
    </row>
    <row r="837" spans="1:16384" s="99" customFormat="1" ht="14.25">
      <c r="A837" s="94" t="s">
        <v>741</v>
      </c>
      <c r="B837" s="95" t="s">
        <v>83</v>
      </c>
      <c r="C837" s="96" t="s">
        <v>14</v>
      </c>
      <c r="D837" s="97">
        <v>2000</v>
      </c>
      <c r="E837" s="97">
        <v>268</v>
      </c>
      <c r="F837" s="96">
        <v>269.5</v>
      </c>
      <c r="G837" s="96">
        <v>271.5</v>
      </c>
      <c r="H837" s="96">
        <v>0</v>
      </c>
      <c r="I837" s="98">
        <f t="shared" ref="I837" si="1997">SUM(F837-E837)*D837</f>
        <v>3000</v>
      </c>
      <c r="J837" s="96">
        <f>SUM(G837-F837)*D837</f>
        <v>4000</v>
      </c>
      <c r="K837" s="96">
        <v>0</v>
      </c>
      <c r="L837" s="98">
        <f t="shared" ref="L837" si="1998">SUM(I837:K837)</f>
        <v>7000</v>
      </c>
    </row>
    <row r="838" spans="1:16384" s="99" customFormat="1" ht="14.25">
      <c r="A838" s="94" t="s">
        <v>741</v>
      </c>
      <c r="B838" s="95" t="s">
        <v>291</v>
      </c>
      <c r="C838" s="96" t="s">
        <v>14</v>
      </c>
      <c r="D838" s="97">
        <v>500</v>
      </c>
      <c r="E838" s="97">
        <v>1220</v>
      </c>
      <c r="F838" s="96">
        <v>1231.5</v>
      </c>
      <c r="G838" s="96">
        <v>0</v>
      </c>
      <c r="H838" s="96">
        <v>0</v>
      </c>
      <c r="I838" s="98">
        <f t="shared" ref="I838" si="1999">SUM(F838-E838)*D838</f>
        <v>5750</v>
      </c>
      <c r="J838" s="96">
        <v>0</v>
      </c>
      <c r="K838" s="96">
        <f t="shared" ref="K838" si="2000">SUM(H838-G838)*D838</f>
        <v>0</v>
      </c>
      <c r="L838" s="98">
        <f t="shared" ref="L838" si="2001">SUM(I838:K838)</f>
        <v>5750</v>
      </c>
    </row>
    <row r="839" spans="1:16384" s="99" customFormat="1" ht="14.25">
      <c r="A839" s="94" t="s">
        <v>741</v>
      </c>
      <c r="B839" s="95" t="s">
        <v>62</v>
      </c>
      <c r="C839" s="96" t="s">
        <v>14</v>
      </c>
      <c r="D839" s="97">
        <v>2000</v>
      </c>
      <c r="E839" s="97">
        <v>221</v>
      </c>
      <c r="F839" s="96">
        <v>223</v>
      </c>
      <c r="G839" s="96">
        <v>0</v>
      </c>
      <c r="H839" s="96">
        <v>0</v>
      </c>
      <c r="I839" s="98">
        <f t="shared" ref="I839" si="2002">SUM(F839-E839)*D839</f>
        <v>4000</v>
      </c>
      <c r="J839" s="96">
        <v>0</v>
      </c>
      <c r="K839" s="96">
        <f t="shared" ref="K839" si="2003">SUM(H839-G839)*D839</f>
        <v>0</v>
      </c>
      <c r="L839" s="98">
        <f t="shared" ref="L839" si="2004">SUM(I839:K839)</f>
        <v>4000</v>
      </c>
    </row>
    <row r="840" spans="1:16384" s="99" customFormat="1" ht="14.25">
      <c r="A840" s="94" t="s">
        <v>740</v>
      </c>
      <c r="B840" s="95" t="s">
        <v>738</v>
      </c>
      <c r="C840" s="96" t="s">
        <v>14</v>
      </c>
      <c r="D840" s="97">
        <v>2000</v>
      </c>
      <c r="E840" s="97">
        <v>162</v>
      </c>
      <c r="F840" s="96">
        <v>159.5</v>
      </c>
      <c r="G840" s="96">
        <v>0</v>
      </c>
      <c r="H840" s="96">
        <v>0</v>
      </c>
      <c r="I840" s="98">
        <f t="shared" ref="I840" si="2005">SUM(F840-E840)*D840</f>
        <v>-5000</v>
      </c>
      <c r="J840" s="96">
        <v>0</v>
      </c>
      <c r="K840" s="96">
        <f t="shared" ref="K840" si="2006">SUM(H840-G840)*D840</f>
        <v>0</v>
      </c>
      <c r="L840" s="98">
        <f t="shared" ref="L840" si="2007">SUM(I840:K840)</f>
        <v>-5000</v>
      </c>
    </row>
    <row r="841" spans="1:16384" s="107" customFormat="1" ht="14.25">
      <c r="A841" s="94" t="s">
        <v>740</v>
      </c>
      <c r="B841" s="95" t="s">
        <v>318</v>
      </c>
      <c r="C841" s="96" t="s">
        <v>14</v>
      </c>
      <c r="D841" s="97">
        <v>2000</v>
      </c>
      <c r="E841" s="97">
        <v>273.3</v>
      </c>
      <c r="F841" s="96">
        <v>275.5</v>
      </c>
      <c r="G841" s="96">
        <v>0</v>
      </c>
      <c r="H841" s="96">
        <v>0</v>
      </c>
      <c r="I841" s="98">
        <f t="shared" ref="I841:I842" si="2008">SUM(F841-E841)*D841</f>
        <v>4399.9999999999773</v>
      </c>
      <c r="J841" s="96">
        <v>0</v>
      </c>
      <c r="K841" s="96">
        <f t="shared" ref="K841" si="2009">SUM(H841-G841)*D841</f>
        <v>0</v>
      </c>
      <c r="L841" s="98">
        <f t="shared" ref="L841:L842" si="2010">SUM(I841:K841)</f>
        <v>4399.9999999999773</v>
      </c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6"/>
      <c r="AV841" s="106"/>
      <c r="AW841" s="106"/>
      <c r="AX841" s="106"/>
      <c r="AY841" s="106"/>
      <c r="AZ841" s="106"/>
      <c r="BA841" s="106"/>
      <c r="BB841" s="106"/>
      <c r="BC841" s="106"/>
      <c r="BD841" s="106"/>
      <c r="BE841" s="106"/>
      <c r="BF841" s="106"/>
      <c r="BG841" s="106"/>
      <c r="BH841" s="106"/>
      <c r="BI841" s="106"/>
      <c r="BJ841" s="106"/>
      <c r="BK841" s="106"/>
      <c r="BL841" s="106"/>
      <c r="BM841" s="106"/>
      <c r="BN841" s="106"/>
      <c r="BO841" s="106"/>
      <c r="BP841" s="106"/>
      <c r="BQ841" s="106"/>
      <c r="BR841" s="106"/>
      <c r="BS841" s="106"/>
      <c r="BT841" s="106"/>
      <c r="BU841" s="106"/>
      <c r="BV841" s="106"/>
      <c r="BW841" s="106"/>
      <c r="BX841" s="106"/>
      <c r="BY841" s="106"/>
      <c r="BZ841" s="106"/>
      <c r="CA841" s="106"/>
      <c r="CB841" s="106"/>
      <c r="CC841" s="106"/>
      <c r="CD841" s="106"/>
      <c r="CE841" s="106"/>
      <c r="CF841" s="106"/>
      <c r="CG841" s="106"/>
      <c r="CH841" s="106"/>
      <c r="CI841" s="106"/>
      <c r="CJ841" s="106"/>
      <c r="CK841" s="106"/>
      <c r="CL841" s="106"/>
      <c r="CM841" s="106"/>
      <c r="CN841" s="106"/>
      <c r="CO841" s="106"/>
      <c r="CP841" s="106"/>
      <c r="CQ841" s="106"/>
      <c r="CR841" s="106"/>
      <c r="CS841" s="106"/>
      <c r="CT841" s="106"/>
      <c r="CU841" s="106"/>
      <c r="CV841" s="106"/>
      <c r="CW841" s="106"/>
      <c r="CX841" s="106"/>
      <c r="CY841" s="106"/>
      <c r="CZ841" s="106"/>
      <c r="DA841" s="106"/>
      <c r="DB841" s="106"/>
      <c r="DC841" s="106"/>
      <c r="DD841" s="106"/>
      <c r="DE841" s="106"/>
      <c r="DF841" s="106"/>
      <c r="DG841" s="106"/>
      <c r="DH841" s="106"/>
      <c r="DI841" s="106"/>
      <c r="DJ841" s="106"/>
      <c r="DK841" s="106"/>
      <c r="DL841" s="106"/>
      <c r="DM841" s="106"/>
      <c r="DN841" s="106"/>
      <c r="DO841" s="106"/>
      <c r="DP841" s="106"/>
      <c r="DQ841" s="106"/>
      <c r="DR841" s="106"/>
      <c r="DS841" s="106"/>
      <c r="DT841" s="106"/>
      <c r="DU841" s="106"/>
      <c r="DV841" s="106"/>
      <c r="DW841" s="106"/>
      <c r="DX841" s="106"/>
      <c r="DY841" s="106"/>
      <c r="DZ841" s="106"/>
      <c r="EA841" s="106"/>
      <c r="EB841" s="106"/>
      <c r="EC841" s="106"/>
      <c r="ED841" s="106"/>
      <c r="EE841" s="106"/>
      <c r="EF841" s="106"/>
      <c r="EG841" s="106"/>
      <c r="EH841" s="106"/>
      <c r="EI841" s="106"/>
      <c r="EJ841" s="106"/>
      <c r="EK841" s="106"/>
      <c r="EL841" s="106"/>
      <c r="EM841" s="106"/>
      <c r="EN841" s="106"/>
      <c r="EO841" s="106"/>
      <c r="EP841" s="106"/>
      <c r="EQ841" s="106"/>
      <c r="ER841" s="106"/>
      <c r="ES841" s="106"/>
      <c r="ET841" s="106"/>
      <c r="EU841" s="106"/>
      <c r="EV841" s="106"/>
      <c r="EW841" s="106"/>
      <c r="EX841" s="106"/>
      <c r="EY841" s="106"/>
      <c r="EZ841" s="106"/>
      <c r="FA841" s="106"/>
      <c r="FB841" s="106"/>
      <c r="FC841" s="106"/>
      <c r="FD841" s="106"/>
      <c r="FE841" s="106"/>
      <c r="FF841" s="106"/>
      <c r="FG841" s="106"/>
      <c r="FH841" s="106"/>
      <c r="FI841" s="106"/>
      <c r="FJ841" s="106"/>
      <c r="FK841" s="106"/>
      <c r="FL841" s="106"/>
      <c r="FM841" s="106"/>
      <c r="FN841" s="106"/>
      <c r="FO841" s="106"/>
      <c r="FP841" s="106"/>
      <c r="FQ841" s="106"/>
      <c r="FR841" s="106"/>
      <c r="FS841" s="106"/>
      <c r="FT841" s="106"/>
      <c r="FU841" s="106"/>
      <c r="FV841" s="106"/>
      <c r="FW841" s="106"/>
      <c r="FX841" s="106"/>
      <c r="FY841" s="106"/>
      <c r="FZ841" s="106"/>
      <c r="GA841" s="106"/>
      <c r="GB841" s="106"/>
      <c r="GC841" s="106"/>
      <c r="GD841" s="106"/>
      <c r="GE841" s="106"/>
      <c r="GF841" s="106"/>
      <c r="GG841" s="106"/>
      <c r="GH841" s="106"/>
      <c r="GI841" s="106"/>
      <c r="GJ841" s="106"/>
      <c r="GK841" s="106"/>
      <c r="GL841" s="106"/>
      <c r="GM841" s="106"/>
      <c r="GN841" s="106"/>
      <c r="GO841" s="106"/>
      <c r="GP841" s="106"/>
      <c r="GQ841" s="106"/>
      <c r="GR841" s="106"/>
      <c r="GS841" s="106"/>
      <c r="GT841" s="106"/>
      <c r="GU841" s="106"/>
      <c r="GV841" s="106"/>
      <c r="GW841" s="106"/>
      <c r="GX841" s="106"/>
      <c r="GY841" s="106"/>
      <c r="GZ841" s="106"/>
      <c r="HA841" s="106"/>
      <c r="HB841" s="106"/>
      <c r="HC841" s="106"/>
      <c r="HD841" s="106"/>
      <c r="HE841" s="106"/>
      <c r="HF841" s="106"/>
      <c r="HG841" s="106"/>
      <c r="HH841" s="106"/>
      <c r="HI841" s="106"/>
      <c r="HJ841" s="106"/>
      <c r="HK841" s="106"/>
      <c r="HL841" s="106"/>
      <c r="HM841" s="106"/>
      <c r="HN841" s="106"/>
      <c r="HO841" s="106"/>
      <c r="HP841" s="106"/>
      <c r="HQ841" s="106"/>
      <c r="HR841" s="106"/>
      <c r="HS841" s="106"/>
      <c r="HT841" s="106"/>
      <c r="HU841" s="106"/>
      <c r="HV841" s="106"/>
      <c r="HW841" s="106"/>
      <c r="HX841" s="106"/>
      <c r="HY841" s="106"/>
      <c r="HZ841" s="106"/>
      <c r="IA841" s="106"/>
      <c r="IB841" s="106"/>
      <c r="IC841" s="106"/>
      <c r="ID841" s="106"/>
      <c r="IE841" s="106"/>
      <c r="IF841" s="106"/>
      <c r="IG841" s="106"/>
      <c r="IH841" s="106"/>
      <c r="II841" s="106"/>
      <c r="IJ841" s="106"/>
      <c r="IK841" s="106"/>
      <c r="IL841" s="106"/>
      <c r="IM841" s="106"/>
      <c r="IN841" s="106"/>
      <c r="IO841" s="106"/>
      <c r="IP841" s="106"/>
      <c r="IQ841" s="106"/>
      <c r="IR841" s="106"/>
      <c r="IS841" s="106"/>
      <c r="IT841" s="106"/>
      <c r="IU841" s="106"/>
      <c r="IV841" s="106"/>
      <c r="IW841" s="106"/>
      <c r="IX841" s="106"/>
      <c r="IY841" s="106"/>
      <c r="IZ841" s="106"/>
      <c r="JA841" s="106"/>
      <c r="JB841" s="106"/>
      <c r="JC841" s="106"/>
      <c r="JD841" s="106"/>
      <c r="JE841" s="106"/>
      <c r="JF841" s="106"/>
      <c r="JG841" s="106"/>
      <c r="JH841" s="106"/>
      <c r="JI841" s="106"/>
      <c r="JJ841" s="106"/>
      <c r="JK841" s="106"/>
      <c r="JL841" s="106"/>
      <c r="JM841" s="106"/>
      <c r="JN841" s="106"/>
      <c r="JO841" s="106"/>
      <c r="JP841" s="106"/>
      <c r="JQ841" s="106"/>
      <c r="JR841" s="106"/>
      <c r="JS841" s="106"/>
      <c r="JT841" s="106"/>
      <c r="JU841" s="106"/>
      <c r="JV841" s="106"/>
      <c r="JW841" s="106"/>
      <c r="JX841" s="106"/>
      <c r="JY841" s="106"/>
      <c r="JZ841" s="106"/>
      <c r="KA841" s="106"/>
      <c r="KB841" s="106"/>
      <c r="KC841" s="106"/>
      <c r="KD841" s="106"/>
      <c r="KE841" s="106"/>
      <c r="KF841" s="106"/>
      <c r="KG841" s="106"/>
      <c r="KH841" s="106"/>
      <c r="KI841" s="106"/>
      <c r="KJ841" s="106"/>
      <c r="KK841" s="106"/>
      <c r="KL841" s="106"/>
      <c r="KM841" s="106"/>
      <c r="KN841" s="106"/>
      <c r="KO841" s="106"/>
      <c r="KP841" s="106"/>
      <c r="KQ841" s="106"/>
      <c r="KR841" s="106"/>
      <c r="KS841" s="106"/>
      <c r="KT841" s="106"/>
      <c r="KU841" s="106"/>
      <c r="KV841" s="106"/>
      <c r="KW841" s="106"/>
      <c r="KX841" s="106"/>
      <c r="KY841" s="106"/>
      <c r="KZ841" s="106"/>
      <c r="LA841" s="106"/>
      <c r="LB841" s="106"/>
      <c r="LC841" s="106"/>
      <c r="LD841" s="106"/>
      <c r="LE841" s="106"/>
      <c r="LF841" s="106"/>
      <c r="LG841" s="106"/>
      <c r="LH841" s="106"/>
      <c r="LI841" s="106"/>
      <c r="LJ841" s="106"/>
      <c r="LK841" s="106"/>
      <c r="LL841" s="106"/>
      <c r="LM841" s="106"/>
      <c r="LN841" s="106"/>
      <c r="LO841" s="106"/>
      <c r="LP841" s="106"/>
      <c r="LQ841" s="106"/>
      <c r="LR841" s="106"/>
      <c r="LS841" s="106"/>
      <c r="LT841" s="106"/>
      <c r="LU841" s="106"/>
      <c r="LV841" s="106"/>
      <c r="LW841" s="106"/>
      <c r="LX841" s="106"/>
      <c r="LY841" s="106"/>
      <c r="LZ841" s="106"/>
      <c r="MA841" s="106"/>
      <c r="MB841" s="106"/>
      <c r="MC841" s="106"/>
      <c r="MD841" s="106"/>
      <c r="ME841" s="106"/>
      <c r="MF841" s="106"/>
      <c r="MG841" s="106"/>
      <c r="MH841" s="106"/>
      <c r="MI841" s="106"/>
      <c r="MJ841" s="106"/>
      <c r="MK841" s="106"/>
      <c r="ML841" s="106"/>
      <c r="MM841" s="106"/>
      <c r="MN841" s="106"/>
      <c r="MO841" s="106"/>
      <c r="MP841" s="106"/>
      <c r="MQ841" s="106"/>
      <c r="MR841" s="106"/>
      <c r="MS841" s="106"/>
      <c r="MT841" s="106"/>
      <c r="MU841" s="106"/>
      <c r="MV841" s="106"/>
      <c r="MW841" s="106"/>
      <c r="MX841" s="106"/>
      <c r="MY841" s="106"/>
      <c r="MZ841" s="106"/>
      <c r="NA841" s="106"/>
      <c r="NB841" s="106"/>
      <c r="NC841" s="106"/>
      <c r="ND841" s="106"/>
      <c r="NE841" s="106"/>
      <c r="NF841" s="106"/>
      <c r="NG841" s="106"/>
      <c r="NH841" s="106"/>
      <c r="NI841" s="106"/>
      <c r="NJ841" s="106"/>
      <c r="NK841" s="106"/>
      <c r="NL841" s="106"/>
      <c r="NM841" s="106"/>
      <c r="NN841" s="106"/>
      <c r="NO841" s="106"/>
      <c r="NP841" s="106"/>
      <c r="NQ841" s="106"/>
      <c r="NR841" s="106"/>
      <c r="NS841" s="106"/>
      <c r="NT841" s="106"/>
      <c r="NU841" s="106"/>
      <c r="NV841" s="106"/>
      <c r="NW841" s="106"/>
      <c r="NX841" s="106"/>
      <c r="NY841" s="106"/>
      <c r="NZ841" s="106"/>
      <c r="OA841" s="106"/>
      <c r="OB841" s="106"/>
      <c r="OC841" s="106"/>
      <c r="OD841" s="106"/>
      <c r="OE841" s="106"/>
      <c r="OF841" s="106"/>
      <c r="OG841" s="106"/>
      <c r="OH841" s="106"/>
      <c r="OI841" s="106"/>
      <c r="OJ841" s="106"/>
      <c r="OK841" s="106"/>
      <c r="OL841" s="106"/>
      <c r="OM841" s="106"/>
      <c r="ON841" s="106"/>
      <c r="OO841" s="106"/>
      <c r="OP841" s="106"/>
      <c r="OQ841" s="106"/>
      <c r="OR841" s="106"/>
      <c r="OS841" s="106"/>
      <c r="OT841" s="106"/>
      <c r="OU841" s="106"/>
      <c r="OV841" s="106"/>
      <c r="OW841" s="106"/>
      <c r="OX841" s="106"/>
      <c r="OY841" s="106"/>
      <c r="OZ841" s="106"/>
      <c r="PA841" s="106"/>
      <c r="PB841" s="106"/>
      <c r="PC841" s="106"/>
      <c r="PD841" s="106"/>
      <c r="PE841" s="106"/>
      <c r="PF841" s="106"/>
      <c r="PG841" s="106"/>
      <c r="PH841" s="106"/>
      <c r="PI841" s="106"/>
      <c r="PJ841" s="106"/>
      <c r="PK841" s="106"/>
      <c r="PL841" s="106"/>
      <c r="PM841" s="106"/>
      <c r="PN841" s="106"/>
      <c r="PO841" s="106"/>
      <c r="PP841" s="106"/>
      <c r="PQ841" s="106"/>
      <c r="PR841" s="106"/>
      <c r="PS841" s="106"/>
      <c r="PT841" s="106"/>
      <c r="PU841" s="106"/>
      <c r="PV841" s="106"/>
      <c r="PW841" s="106"/>
      <c r="PX841" s="106"/>
      <c r="PY841" s="106"/>
      <c r="PZ841" s="106"/>
      <c r="QA841" s="106"/>
      <c r="QB841" s="106"/>
      <c r="QC841" s="106"/>
      <c r="QD841" s="106"/>
      <c r="QE841" s="106"/>
      <c r="QF841" s="106"/>
      <c r="QG841" s="106"/>
      <c r="QH841" s="106"/>
      <c r="QI841" s="106"/>
      <c r="QJ841" s="106"/>
      <c r="QK841" s="106"/>
      <c r="QL841" s="106"/>
      <c r="QM841" s="106"/>
      <c r="QN841" s="106"/>
      <c r="QO841" s="106"/>
      <c r="QP841" s="106"/>
      <c r="QQ841" s="106"/>
      <c r="QR841" s="106"/>
      <c r="QS841" s="106"/>
      <c r="QT841" s="106"/>
      <c r="QU841" s="106"/>
      <c r="QV841" s="106"/>
      <c r="QW841" s="106"/>
      <c r="QX841" s="106"/>
      <c r="QY841" s="106"/>
      <c r="QZ841" s="106"/>
      <c r="RA841" s="106"/>
      <c r="RB841" s="106"/>
      <c r="RC841" s="106"/>
      <c r="RD841" s="106"/>
      <c r="RE841" s="106"/>
      <c r="RF841" s="106"/>
      <c r="RG841" s="106"/>
      <c r="RH841" s="106"/>
      <c r="RI841" s="106"/>
      <c r="RJ841" s="106"/>
      <c r="RK841" s="106"/>
      <c r="RL841" s="106"/>
      <c r="RM841" s="106"/>
      <c r="RN841" s="106"/>
      <c r="RO841" s="106"/>
      <c r="RP841" s="106"/>
      <c r="RQ841" s="106"/>
      <c r="RR841" s="106"/>
      <c r="RS841" s="106"/>
      <c r="RT841" s="106"/>
      <c r="RU841" s="106"/>
      <c r="RV841" s="106"/>
      <c r="RW841" s="106"/>
      <c r="RX841" s="106"/>
      <c r="RY841" s="106"/>
      <c r="RZ841" s="106"/>
      <c r="SA841" s="106"/>
      <c r="SB841" s="106"/>
      <c r="SC841" s="106"/>
      <c r="SD841" s="106"/>
      <c r="SE841" s="106"/>
      <c r="SF841" s="106"/>
      <c r="SG841" s="106"/>
      <c r="SH841" s="106"/>
      <c r="SI841" s="106"/>
      <c r="SJ841" s="106"/>
      <c r="SK841" s="106"/>
      <c r="SL841" s="106"/>
      <c r="SM841" s="106"/>
      <c r="SN841" s="106"/>
      <c r="SO841" s="106"/>
      <c r="SP841" s="106"/>
      <c r="SQ841" s="106"/>
      <c r="SR841" s="106"/>
      <c r="SS841" s="106"/>
      <c r="ST841" s="106"/>
      <c r="SU841" s="106"/>
      <c r="SV841" s="106"/>
      <c r="SW841" s="106"/>
      <c r="SX841" s="106"/>
      <c r="SY841" s="106"/>
      <c r="SZ841" s="106"/>
      <c r="TA841" s="106"/>
      <c r="TB841" s="106"/>
      <c r="TC841" s="106"/>
      <c r="TD841" s="106"/>
      <c r="TE841" s="106"/>
      <c r="TF841" s="106"/>
      <c r="TG841" s="106"/>
      <c r="TH841" s="106"/>
      <c r="TI841" s="106"/>
      <c r="TJ841" s="106"/>
      <c r="TK841" s="106"/>
      <c r="TL841" s="106"/>
      <c r="TM841" s="106"/>
      <c r="TN841" s="106"/>
      <c r="TO841" s="106"/>
      <c r="TP841" s="106"/>
      <c r="TQ841" s="106"/>
      <c r="TR841" s="106"/>
      <c r="TS841" s="106"/>
      <c r="TT841" s="106"/>
      <c r="TU841" s="106"/>
      <c r="TV841" s="106"/>
      <c r="TW841" s="106"/>
      <c r="TX841" s="106"/>
      <c r="TY841" s="106"/>
      <c r="TZ841" s="106"/>
      <c r="UA841" s="106"/>
      <c r="UB841" s="106"/>
      <c r="UC841" s="106"/>
      <c r="UD841" s="106"/>
      <c r="UE841" s="106"/>
      <c r="UF841" s="106"/>
      <c r="UG841" s="106"/>
      <c r="UH841" s="106"/>
      <c r="UI841" s="106"/>
      <c r="UJ841" s="106"/>
      <c r="UK841" s="106"/>
      <c r="UL841" s="106"/>
      <c r="UM841" s="106"/>
      <c r="UN841" s="106"/>
      <c r="UO841" s="106"/>
      <c r="UP841" s="106"/>
      <c r="UQ841" s="106"/>
      <c r="UR841" s="106"/>
      <c r="US841" s="106"/>
      <c r="UT841" s="106"/>
      <c r="UU841" s="106"/>
      <c r="UV841" s="106"/>
      <c r="UW841" s="106"/>
      <c r="UX841" s="106"/>
      <c r="UY841" s="106"/>
      <c r="UZ841" s="106"/>
      <c r="VA841" s="106"/>
      <c r="VB841" s="106"/>
      <c r="VC841" s="106"/>
      <c r="VD841" s="106"/>
      <c r="VE841" s="106"/>
      <c r="VF841" s="106"/>
      <c r="VG841" s="106"/>
      <c r="VH841" s="106"/>
      <c r="VI841" s="106"/>
      <c r="VJ841" s="106"/>
      <c r="VK841" s="106"/>
      <c r="VL841" s="106"/>
      <c r="VM841" s="106"/>
      <c r="VN841" s="106"/>
      <c r="VO841" s="106"/>
      <c r="VP841" s="106"/>
      <c r="VQ841" s="106"/>
      <c r="VR841" s="106"/>
      <c r="VS841" s="106"/>
      <c r="VT841" s="106"/>
      <c r="VU841" s="106"/>
      <c r="VV841" s="106"/>
      <c r="VW841" s="106"/>
      <c r="VX841" s="106"/>
      <c r="VY841" s="106"/>
      <c r="VZ841" s="106"/>
      <c r="WA841" s="106"/>
      <c r="WB841" s="106"/>
      <c r="WC841" s="106"/>
      <c r="WD841" s="106"/>
      <c r="WE841" s="106"/>
      <c r="WF841" s="106"/>
      <c r="WG841" s="106"/>
      <c r="WH841" s="106"/>
      <c r="WI841" s="106"/>
      <c r="WJ841" s="106"/>
      <c r="WK841" s="106"/>
      <c r="WL841" s="106"/>
      <c r="WM841" s="106"/>
      <c r="WN841" s="106"/>
      <c r="WO841" s="106"/>
      <c r="WP841" s="106"/>
      <c r="WQ841" s="106"/>
      <c r="WR841" s="106"/>
      <c r="WS841" s="106"/>
      <c r="WT841" s="106"/>
      <c r="WU841" s="106"/>
      <c r="WV841" s="106"/>
      <c r="WW841" s="106"/>
      <c r="WX841" s="106"/>
      <c r="WY841" s="106"/>
      <c r="WZ841" s="106"/>
      <c r="XA841" s="106"/>
      <c r="XB841" s="106"/>
      <c r="XC841" s="106"/>
      <c r="XD841" s="106"/>
      <c r="XE841" s="106"/>
      <c r="XF841" s="106"/>
      <c r="XG841" s="106"/>
      <c r="XH841" s="106"/>
      <c r="XI841" s="106"/>
      <c r="XJ841" s="106"/>
      <c r="XK841" s="106"/>
      <c r="XL841" s="106"/>
      <c r="XM841" s="106"/>
      <c r="XN841" s="106"/>
      <c r="XO841" s="106"/>
      <c r="XP841" s="106"/>
      <c r="XQ841" s="106"/>
      <c r="XR841" s="106"/>
      <c r="XS841" s="106"/>
      <c r="XT841" s="106"/>
      <c r="XU841" s="106"/>
      <c r="XV841" s="106"/>
      <c r="XW841" s="106"/>
      <c r="XX841" s="106"/>
      <c r="XY841" s="106"/>
      <c r="XZ841" s="106"/>
      <c r="YA841" s="106"/>
      <c r="YB841" s="106"/>
      <c r="YC841" s="106"/>
      <c r="YD841" s="106"/>
      <c r="YE841" s="106"/>
      <c r="YF841" s="106"/>
      <c r="YG841" s="106"/>
      <c r="YH841" s="106"/>
      <c r="YI841" s="106"/>
      <c r="YJ841" s="106"/>
      <c r="YK841" s="106"/>
      <c r="YL841" s="106"/>
      <c r="YM841" s="106"/>
      <c r="YN841" s="106"/>
      <c r="YO841" s="106"/>
      <c r="YP841" s="106"/>
      <c r="YQ841" s="106"/>
      <c r="YR841" s="106"/>
      <c r="YS841" s="106"/>
      <c r="YT841" s="106"/>
      <c r="YU841" s="106"/>
      <c r="YV841" s="106"/>
      <c r="YW841" s="106"/>
      <c r="YX841" s="106"/>
      <c r="YY841" s="106"/>
      <c r="YZ841" s="106"/>
      <c r="ZA841" s="106"/>
      <c r="ZB841" s="106"/>
      <c r="ZC841" s="106"/>
      <c r="ZD841" s="106"/>
      <c r="ZE841" s="106"/>
      <c r="ZF841" s="106"/>
      <c r="ZG841" s="106"/>
      <c r="ZH841" s="106"/>
      <c r="ZI841" s="106"/>
      <c r="ZJ841" s="106"/>
      <c r="ZK841" s="106"/>
      <c r="ZL841" s="106"/>
      <c r="ZM841" s="106"/>
      <c r="ZN841" s="106"/>
      <c r="ZO841" s="106"/>
      <c r="ZP841" s="106"/>
      <c r="ZQ841" s="106"/>
      <c r="ZR841" s="106"/>
      <c r="ZS841" s="106"/>
      <c r="ZT841" s="106"/>
      <c r="ZU841" s="106"/>
      <c r="ZV841" s="106"/>
      <c r="ZW841" s="106"/>
      <c r="ZX841" s="106"/>
      <c r="ZY841" s="106"/>
      <c r="ZZ841" s="106"/>
      <c r="AAA841" s="106"/>
      <c r="AAB841" s="106"/>
      <c r="AAC841" s="106"/>
      <c r="AAD841" s="106"/>
      <c r="AAE841" s="106"/>
      <c r="AAF841" s="106"/>
      <c r="AAG841" s="106"/>
      <c r="AAH841" s="106"/>
      <c r="AAI841" s="106"/>
      <c r="AAJ841" s="106"/>
      <c r="AAK841" s="106"/>
      <c r="AAL841" s="106"/>
      <c r="AAM841" s="106"/>
      <c r="AAN841" s="106"/>
      <c r="AAO841" s="106"/>
      <c r="AAP841" s="106"/>
      <c r="AAQ841" s="106"/>
      <c r="AAR841" s="106"/>
      <c r="AAS841" s="106"/>
      <c r="AAT841" s="106"/>
      <c r="AAU841" s="106"/>
      <c r="AAV841" s="106"/>
      <c r="AAW841" s="106"/>
      <c r="AAX841" s="106"/>
      <c r="AAY841" s="106"/>
      <c r="AAZ841" s="106"/>
      <c r="ABA841" s="106"/>
      <c r="ABB841" s="106"/>
      <c r="ABC841" s="106"/>
      <c r="ABD841" s="106"/>
      <c r="ABE841" s="106"/>
      <c r="ABF841" s="106"/>
      <c r="ABG841" s="106"/>
      <c r="ABH841" s="106"/>
      <c r="ABI841" s="106"/>
      <c r="ABJ841" s="106"/>
      <c r="ABK841" s="106"/>
      <c r="ABL841" s="106"/>
      <c r="ABM841" s="106"/>
      <c r="ABN841" s="106"/>
      <c r="ABO841" s="106"/>
      <c r="ABP841" s="106"/>
      <c r="ABQ841" s="106"/>
      <c r="ABR841" s="106"/>
      <c r="ABS841" s="106"/>
      <c r="ABT841" s="106"/>
      <c r="ABU841" s="106"/>
      <c r="ABV841" s="106"/>
      <c r="ABW841" s="106"/>
      <c r="ABX841" s="106"/>
      <c r="ABY841" s="106"/>
      <c r="ABZ841" s="106"/>
      <c r="ACA841" s="106"/>
      <c r="ACB841" s="106"/>
      <c r="ACC841" s="106"/>
      <c r="ACD841" s="106"/>
      <c r="ACE841" s="106"/>
      <c r="ACF841" s="106"/>
      <c r="ACG841" s="106"/>
      <c r="ACH841" s="106"/>
      <c r="ACI841" s="106"/>
      <c r="ACJ841" s="106"/>
      <c r="ACK841" s="106"/>
      <c r="ACL841" s="106"/>
      <c r="ACM841" s="106"/>
      <c r="ACN841" s="106"/>
      <c r="ACO841" s="106"/>
      <c r="ACP841" s="106"/>
      <c r="ACQ841" s="106"/>
      <c r="ACR841" s="106"/>
      <c r="ACS841" s="106"/>
      <c r="ACT841" s="106"/>
      <c r="ACU841" s="106"/>
      <c r="ACV841" s="106"/>
      <c r="ACW841" s="106"/>
      <c r="ACX841" s="106"/>
      <c r="ACY841" s="106"/>
      <c r="ACZ841" s="106"/>
      <c r="ADA841" s="106"/>
      <c r="ADB841" s="106"/>
      <c r="ADC841" s="106"/>
      <c r="ADD841" s="106"/>
      <c r="ADE841" s="106"/>
      <c r="ADF841" s="106"/>
      <c r="ADG841" s="106"/>
      <c r="ADH841" s="106"/>
      <c r="ADI841" s="106"/>
      <c r="ADJ841" s="106"/>
      <c r="ADK841" s="106"/>
      <c r="ADL841" s="106"/>
      <c r="ADM841" s="106"/>
      <c r="ADN841" s="106"/>
      <c r="ADO841" s="106"/>
      <c r="ADP841" s="106"/>
      <c r="ADQ841" s="106"/>
      <c r="ADR841" s="106"/>
      <c r="ADS841" s="106"/>
      <c r="ADT841" s="106"/>
      <c r="ADU841" s="106"/>
      <c r="ADV841" s="106"/>
      <c r="ADW841" s="106"/>
      <c r="ADX841" s="106"/>
      <c r="ADY841" s="106"/>
      <c r="ADZ841" s="106"/>
      <c r="AEA841" s="106"/>
      <c r="AEB841" s="106"/>
      <c r="AEC841" s="106"/>
      <c r="AED841" s="106"/>
      <c r="AEE841" s="106"/>
      <c r="AEF841" s="106"/>
      <c r="AEG841" s="106"/>
      <c r="AEH841" s="106"/>
      <c r="AEI841" s="106"/>
      <c r="AEJ841" s="106"/>
      <c r="AEK841" s="106"/>
      <c r="AEL841" s="106"/>
      <c r="AEM841" s="106"/>
      <c r="AEN841" s="106"/>
      <c r="AEO841" s="106"/>
      <c r="AEP841" s="106"/>
      <c r="AEQ841" s="106"/>
      <c r="AER841" s="106"/>
      <c r="AES841" s="106"/>
      <c r="AET841" s="106"/>
      <c r="AEU841" s="106"/>
      <c r="AEV841" s="106"/>
      <c r="AEW841" s="106"/>
      <c r="AEX841" s="106"/>
      <c r="AEY841" s="106"/>
      <c r="AEZ841" s="106"/>
      <c r="AFA841" s="106"/>
      <c r="AFB841" s="106"/>
      <c r="AFC841" s="106"/>
      <c r="AFD841" s="106"/>
      <c r="AFE841" s="106"/>
      <c r="AFF841" s="106"/>
      <c r="AFG841" s="106"/>
      <c r="AFH841" s="106"/>
      <c r="AFI841" s="106"/>
      <c r="AFJ841" s="106"/>
      <c r="AFK841" s="106"/>
      <c r="AFL841" s="106"/>
      <c r="AFM841" s="106"/>
      <c r="AFN841" s="106"/>
      <c r="AFO841" s="106"/>
      <c r="AFP841" s="106"/>
      <c r="AFQ841" s="106"/>
      <c r="AFR841" s="106"/>
      <c r="AFS841" s="106"/>
      <c r="AFT841" s="106"/>
      <c r="AFU841" s="106"/>
      <c r="AFV841" s="106"/>
      <c r="AFW841" s="106"/>
      <c r="AFX841" s="106"/>
      <c r="AFY841" s="106"/>
      <c r="AFZ841" s="106"/>
      <c r="AGA841" s="106"/>
      <c r="AGB841" s="106"/>
      <c r="AGC841" s="106"/>
      <c r="AGD841" s="106"/>
      <c r="AGE841" s="106"/>
      <c r="AGF841" s="106"/>
      <c r="AGG841" s="106"/>
      <c r="AGH841" s="106"/>
      <c r="AGI841" s="106"/>
      <c r="AGJ841" s="106"/>
      <c r="AGK841" s="106"/>
      <c r="AGL841" s="106"/>
      <c r="AGM841" s="106"/>
      <c r="AGN841" s="106"/>
      <c r="AGO841" s="106"/>
      <c r="AGP841" s="106"/>
      <c r="AGQ841" s="106"/>
      <c r="AGR841" s="106"/>
      <c r="AGS841" s="106"/>
      <c r="AGT841" s="106"/>
      <c r="AGU841" s="106"/>
      <c r="AGV841" s="106"/>
      <c r="AGW841" s="106"/>
      <c r="AGX841" s="106"/>
      <c r="AGY841" s="106"/>
      <c r="AGZ841" s="106"/>
      <c r="AHA841" s="106"/>
      <c r="AHB841" s="106"/>
      <c r="AHC841" s="106"/>
      <c r="AHD841" s="106"/>
      <c r="AHE841" s="106"/>
      <c r="AHF841" s="106"/>
      <c r="AHG841" s="106"/>
      <c r="AHH841" s="106"/>
      <c r="AHI841" s="106"/>
      <c r="AHJ841" s="106"/>
      <c r="AHK841" s="106"/>
      <c r="AHL841" s="106"/>
      <c r="AHM841" s="106"/>
      <c r="AHN841" s="106"/>
      <c r="AHO841" s="106"/>
      <c r="AHP841" s="106"/>
      <c r="AHQ841" s="106"/>
      <c r="AHR841" s="106"/>
      <c r="AHS841" s="106"/>
      <c r="AHT841" s="106"/>
      <c r="AHU841" s="106"/>
      <c r="AHV841" s="106"/>
      <c r="AHW841" s="106"/>
      <c r="AHX841" s="106"/>
      <c r="AHY841" s="106"/>
      <c r="AHZ841" s="106"/>
      <c r="AIA841" s="106"/>
      <c r="AIB841" s="106"/>
      <c r="AIC841" s="106"/>
      <c r="AID841" s="106"/>
      <c r="AIE841" s="106"/>
      <c r="AIF841" s="106"/>
      <c r="AIG841" s="106"/>
      <c r="AIH841" s="106"/>
      <c r="AII841" s="106"/>
      <c r="AIJ841" s="106"/>
      <c r="AIK841" s="106"/>
      <c r="AIL841" s="106"/>
      <c r="AIM841" s="106"/>
      <c r="AIN841" s="106"/>
      <c r="AIO841" s="106"/>
      <c r="AIP841" s="106"/>
      <c r="AIQ841" s="106"/>
      <c r="AIR841" s="106"/>
      <c r="AIS841" s="106"/>
      <c r="AIT841" s="106"/>
      <c r="AIU841" s="106"/>
      <c r="AIV841" s="106"/>
      <c r="AIW841" s="106"/>
      <c r="AIX841" s="106"/>
      <c r="AIY841" s="106"/>
      <c r="AIZ841" s="106"/>
      <c r="AJA841" s="106"/>
      <c r="AJB841" s="106"/>
      <c r="AJC841" s="106"/>
      <c r="AJD841" s="106"/>
      <c r="AJE841" s="106"/>
      <c r="AJF841" s="106"/>
      <c r="AJG841" s="106"/>
      <c r="AJH841" s="106"/>
      <c r="AJI841" s="106"/>
      <c r="AJJ841" s="106"/>
      <c r="AJK841" s="106"/>
      <c r="AJL841" s="106"/>
      <c r="AJM841" s="106"/>
      <c r="AJN841" s="106"/>
      <c r="AJO841" s="106"/>
      <c r="AJP841" s="106"/>
      <c r="AJQ841" s="106"/>
      <c r="AJR841" s="106"/>
      <c r="AJS841" s="106"/>
      <c r="AJT841" s="106"/>
      <c r="AJU841" s="106"/>
      <c r="AJV841" s="106"/>
      <c r="AJW841" s="106"/>
      <c r="AJX841" s="106"/>
      <c r="AJY841" s="106"/>
      <c r="AJZ841" s="106"/>
      <c r="AKA841" s="106"/>
      <c r="AKB841" s="106"/>
      <c r="AKC841" s="106"/>
      <c r="AKD841" s="106"/>
      <c r="AKE841" s="106"/>
      <c r="AKF841" s="106"/>
      <c r="AKG841" s="106"/>
      <c r="AKH841" s="106"/>
      <c r="AKI841" s="106"/>
      <c r="AKJ841" s="106"/>
      <c r="AKK841" s="106"/>
      <c r="AKL841" s="106"/>
      <c r="AKM841" s="106"/>
      <c r="AKN841" s="106"/>
      <c r="AKO841" s="106"/>
      <c r="AKP841" s="106"/>
      <c r="AKQ841" s="106"/>
      <c r="AKR841" s="106"/>
      <c r="AKS841" s="106"/>
      <c r="AKT841" s="106"/>
      <c r="AKU841" s="106"/>
      <c r="AKV841" s="106"/>
      <c r="AKW841" s="106"/>
      <c r="AKX841" s="106"/>
      <c r="AKY841" s="106"/>
      <c r="AKZ841" s="106"/>
      <c r="ALA841" s="106"/>
      <c r="ALB841" s="106"/>
      <c r="ALC841" s="106"/>
      <c r="ALD841" s="106"/>
      <c r="ALE841" s="106"/>
      <c r="ALF841" s="106"/>
      <c r="ALG841" s="106"/>
      <c r="ALH841" s="106"/>
      <c r="ALI841" s="106"/>
      <c r="ALJ841" s="106"/>
      <c r="ALK841" s="106"/>
      <c r="ALL841" s="106"/>
      <c r="ALM841" s="106"/>
      <c r="ALN841" s="106"/>
      <c r="ALO841" s="106"/>
      <c r="ALP841" s="106"/>
      <c r="ALQ841" s="106"/>
      <c r="ALR841" s="106"/>
      <c r="ALS841" s="106"/>
      <c r="ALT841" s="106"/>
      <c r="ALU841" s="106"/>
      <c r="ALV841" s="106"/>
      <c r="ALW841" s="106"/>
      <c r="ALX841" s="106"/>
      <c r="ALY841" s="106"/>
      <c r="ALZ841" s="106"/>
      <c r="AMA841" s="106"/>
      <c r="AMB841" s="106"/>
      <c r="AMC841" s="106"/>
      <c r="AMD841" s="106"/>
      <c r="AME841" s="106"/>
      <c r="AMF841" s="106"/>
      <c r="AMG841" s="106"/>
      <c r="AMH841" s="106"/>
      <c r="AMI841" s="106"/>
      <c r="AMJ841" s="106"/>
      <c r="AMK841" s="106"/>
      <c r="AML841" s="106"/>
      <c r="AMM841" s="106"/>
      <c r="AMN841" s="106"/>
      <c r="AMO841" s="106"/>
      <c r="AMP841" s="106"/>
      <c r="AMQ841" s="106"/>
      <c r="AMR841" s="106"/>
      <c r="AMS841" s="106"/>
      <c r="AMT841" s="106"/>
      <c r="AMU841" s="106"/>
      <c r="AMV841" s="106"/>
      <c r="AMW841" s="106"/>
      <c r="AMX841" s="106"/>
      <c r="AMY841" s="106"/>
      <c r="AMZ841" s="106"/>
      <c r="ANA841" s="106"/>
      <c r="ANB841" s="106"/>
      <c r="ANC841" s="106"/>
      <c r="AND841" s="106"/>
      <c r="ANE841" s="106"/>
      <c r="ANF841" s="106"/>
      <c r="ANG841" s="106"/>
      <c r="ANH841" s="106"/>
      <c r="ANI841" s="106"/>
      <c r="ANJ841" s="106"/>
      <c r="ANK841" s="106"/>
      <c r="ANL841" s="106"/>
      <c r="ANM841" s="106"/>
      <c r="ANN841" s="106"/>
      <c r="ANO841" s="106"/>
      <c r="ANP841" s="106"/>
      <c r="ANQ841" s="106"/>
      <c r="ANR841" s="106"/>
      <c r="ANS841" s="106"/>
      <c r="ANT841" s="106"/>
      <c r="ANU841" s="106"/>
      <c r="ANV841" s="106"/>
      <c r="ANW841" s="106"/>
      <c r="ANX841" s="106"/>
      <c r="ANY841" s="106"/>
      <c r="ANZ841" s="106"/>
      <c r="AOA841" s="106"/>
      <c r="AOB841" s="106"/>
      <c r="AOC841" s="106"/>
      <c r="AOD841" s="106"/>
      <c r="AOE841" s="106"/>
      <c r="AOF841" s="106"/>
      <c r="AOG841" s="106"/>
      <c r="AOH841" s="106"/>
      <c r="AOI841" s="106"/>
      <c r="AOJ841" s="106"/>
      <c r="AOK841" s="106"/>
      <c r="AOL841" s="106"/>
      <c r="AOM841" s="106"/>
      <c r="AON841" s="106"/>
      <c r="AOO841" s="106"/>
      <c r="AOP841" s="106"/>
      <c r="AOQ841" s="106"/>
      <c r="AOR841" s="106"/>
      <c r="AOS841" s="106"/>
      <c r="AOT841" s="106"/>
      <c r="AOU841" s="106"/>
      <c r="AOV841" s="106"/>
      <c r="AOW841" s="106"/>
      <c r="AOX841" s="106"/>
      <c r="AOY841" s="106"/>
      <c r="AOZ841" s="106"/>
      <c r="APA841" s="106"/>
      <c r="APB841" s="106"/>
      <c r="APC841" s="106"/>
      <c r="APD841" s="106"/>
      <c r="APE841" s="106"/>
      <c r="APF841" s="106"/>
      <c r="APG841" s="106"/>
      <c r="APH841" s="106"/>
      <c r="API841" s="106"/>
      <c r="APJ841" s="106"/>
      <c r="APK841" s="106"/>
      <c r="APL841" s="106"/>
      <c r="APM841" s="106"/>
      <c r="APN841" s="106"/>
      <c r="APO841" s="106"/>
      <c r="APP841" s="106"/>
      <c r="APQ841" s="106"/>
      <c r="APR841" s="106"/>
      <c r="APS841" s="106"/>
      <c r="APT841" s="106"/>
      <c r="APU841" s="106"/>
      <c r="APV841" s="106"/>
      <c r="APW841" s="106"/>
      <c r="APX841" s="106"/>
      <c r="APY841" s="106"/>
      <c r="APZ841" s="106"/>
      <c r="AQA841" s="106"/>
      <c r="AQB841" s="106"/>
      <c r="AQC841" s="106"/>
      <c r="AQD841" s="106"/>
      <c r="AQE841" s="106"/>
      <c r="AQF841" s="106"/>
      <c r="AQG841" s="106"/>
      <c r="AQH841" s="106"/>
      <c r="AQI841" s="106"/>
      <c r="AQJ841" s="106"/>
      <c r="AQK841" s="106"/>
      <c r="AQL841" s="106"/>
      <c r="AQM841" s="106"/>
      <c r="AQN841" s="106"/>
      <c r="AQO841" s="106"/>
      <c r="AQP841" s="106"/>
      <c r="AQQ841" s="106"/>
      <c r="AQR841" s="106"/>
      <c r="AQS841" s="106"/>
      <c r="AQT841" s="106"/>
      <c r="AQU841" s="106"/>
      <c r="AQV841" s="106"/>
      <c r="AQW841" s="106"/>
      <c r="AQX841" s="106"/>
      <c r="AQY841" s="106"/>
      <c r="AQZ841" s="106"/>
      <c r="ARA841" s="106"/>
      <c r="ARB841" s="106"/>
      <c r="ARC841" s="106"/>
      <c r="ARD841" s="106"/>
      <c r="ARE841" s="106"/>
      <c r="ARF841" s="106"/>
      <c r="ARG841" s="106"/>
      <c r="ARH841" s="106"/>
      <c r="ARI841" s="106"/>
      <c r="ARJ841" s="106"/>
      <c r="ARK841" s="106"/>
      <c r="ARL841" s="106"/>
      <c r="ARM841" s="106"/>
      <c r="ARN841" s="106"/>
      <c r="ARO841" s="106"/>
      <c r="ARP841" s="106"/>
      <c r="ARQ841" s="106"/>
      <c r="ARR841" s="106"/>
      <c r="ARS841" s="106"/>
      <c r="ART841" s="106"/>
      <c r="ARU841" s="106"/>
      <c r="ARV841" s="106"/>
      <c r="ARW841" s="106"/>
      <c r="ARX841" s="106"/>
      <c r="ARY841" s="106"/>
      <c r="ARZ841" s="106"/>
      <c r="ASA841" s="106"/>
      <c r="ASB841" s="106"/>
      <c r="ASC841" s="106"/>
      <c r="ASD841" s="106"/>
      <c r="ASE841" s="106"/>
      <c r="ASF841" s="106"/>
      <c r="ASG841" s="106"/>
      <c r="ASH841" s="106"/>
      <c r="ASI841" s="106"/>
      <c r="ASJ841" s="106"/>
      <c r="ASK841" s="106"/>
      <c r="ASL841" s="106"/>
      <c r="ASM841" s="106"/>
      <c r="ASN841" s="106"/>
      <c r="ASO841" s="106"/>
      <c r="ASP841" s="106"/>
      <c r="ASQ841" s="106"/>
      <c r="ASR841" s="106"/>
      <c r="ASS841" s="106"/>
      <c r="AST841" s="106"/>
      <c r="ASU841" s="106"/>
      <c r="ASV841" s="106"/>
      <c r="ASW841" s="106"/>
      <c r="ASX841" s="106"/>
      <c r="ASY841" s="106"/>
      <c r="ASZ841" s="106"/>
      <c r="ATA841" s="106"/>
      <c r="ATB841" s="106"/>
      <c r="ATC841" s="106"/>
      <c r="ATD841" s="106"/>
      <c r="ATE841" s="106"/>
      <c r="ATF841" s="106"/>
      <c r="ATG841" s="106"/>
      <c r="ATH841" s="106"/>
      <c r="ATI841" s="106"/>
      <c r="ATJ841" s="106"/>
      <c r="ATK841" s="106"/>
      <c r="ATL841" s="106"/>
      <c r="ATM841" s="106"/>
      <c r="ATN841" s="106"/>
      <c r="ATO841" s="106"/>
      <c r="ATP841" s="106"/>
      <c r="ATQ841" s="106"/>
      <c r="ATR841" s="106"/>
      <c r="ATS841" s="106"/>
      <c r="ATT841" s="106"/>
      <c r="ATU841" s="106"/>
      <c r="ATV841" s="106"/>
      <c r="ATW841" s="106"/>
      <c r="ATX841" s="106"/>
      <c r="ATY841" s="106"/>
      <c r="ATZ841" s="106"/>
      <c r="AUA841" s="106"/>
      <c r="AUB841" s="106"/>
      <c r="AUC841" s="106"/>
      <c r="AUD841" s="106"/>
      <c r="AUE841" s="106"/>
      <c r="AUF841" s="106"/>
      <c r="AUG841" s="106"/>
      <c r="AUH841" s="106"/>
      <c r="AUI841" s="106"/>
      <c r="AUJ841" s="106"/>
      <c r="AUK841" s="106"/>
      <c r="AUL841" s="106"/>
      <c r="AUM841" s="106"/>
      <c r="AUN841" s="106"/>
      <c r="AUO841" s="106"/>
      <c r="AUP841" s="106"/>
      <c r="AUQ841" s="106"/>
      <c r="AUR841" s="106"/>
      <c r="AUS841" s="106"/>
      <c r="AUT841" s="106"/>
      <c r="AUU841" s="106"/>
      <c r="AUV841" s="106"/>
      <c r="AUW841" s="106"/>
      <c r="AUX841" s="106"/>
      <c r="AUY841" s="106"/>
      <c r="AUZ841" s="106"/>
      <c r="AVA841" s="106"/>
      <c r="AVB841" s="106"/>
      <c r="AVC841" s="106"/>
      <c r="AVD841" s="106"/>
      <c r="AVE841" s="106"/>
      <c r="AVF841" s="106"/>
      <c r="AVG841" s="106"/>
      <c r="AVH841" s="106"/>
      <c r="AVI841" s="106"/>
      <c r="AVJ841" s="106"/>
      <c r="AVK841" s="106"/>
      <c r="AVL841" s="106"/>
      <c r="AVM841" s="106"/>
      <c r="AVN841" s="106"/>
      <c r="AVO841" s="106"/>
      <c r="AVP841" s="106"/>
      <c r="AVQ841" s="106"/>
      <c r="AVR841" s="106"/>
      <c r="AVS841" s="106"/>
      <c r="AVT841" s="106"/>
      <c r="AVU841" s="106"/>
      <c r="AVV841" s="106"/>
      <c r="AVW841" s="106"/>
      <c r="AVX841" s="106"/>
      <c r="AVY841" s="106"/>
      <c r="AVZ841" s="106"/>
      <c r="AWA841" s="106"/>
      <c r="AWB841" s="106"/>
      <c r="AWC841" s="106"/>
      <c r="AWD841" s="106"/>
      <c r="AWE841" s="106"/>
      <c r="AWF841" s="106"/>
      <c r="AWG841" s="106"/>
      <c r="AWH841" s="106"/>
      <c r="AWI841" s="106"/>
      <c r="AWJ841" s="106"/>
      <c r="AWK841" s="106"/>
      <c r="AWL841" s="106"/>
      <c r="AWM841" s="106"/>
      <c r="AWN841" s="106"/>
      <c r="AWO841" s="106"/>
      <c r="AWP841" s="106"/>
      <c r="AWQ841" s="106"/>
      <c r="AWR841" s="106"/>
      <c r="AWS841" s="106"/>
      <c r="AWT841" s="106"/>
      <c r="AWU841" s="106"/>
      <c r="AWV841" s="106"/>
      <c r="AWW841" s="106"/>
      <c r="AWX841" s="106"/>
      <c r="AWY841" s="106"/>
      <c r="AWZ841" s="106"/>
      <c r="AXA841" s="106"/>
      <c r="AXB841" s="106"/>
      <c r="AXC841" s="106"/>
      <c r="AXD841" s="106"/>
      <c r="AXE841" s="106"/>
      <c r="AXF841" s="106"/>
      <c r="AXG841" s="106"/>
      <c r="AXH841" s="106"/>
      <c r="AXI841" s="106"/>
      <c r="AXJ841" s="106"/>
      <c r="AXK841" s="106"/>
      <c r="AXL841" s="106"/>
      <c r="AXM841" s="106"/>
      <c r="AXN841" s="106"/>
      <c r="AXO841" s="106"/>
      <c r="AXP841" s="106"/>
      <c r="AXQ841" s="106"/>
      <c r="AXR841" s="106"/>
      <c r="AXS841" s="106"/>
      <c r="AXT841" s="106"/>
      <c r="AXU841" s="106"/>
      <c r="AXV841" s="106"/>
      <c r="AXW841" s="106"/>
      <c r="AXX841" s="106"/>
      <c r="AXY841" s="106"/>
      <c r="AXZ841" s="106"/>
      <c r="AYA841" s="106"/>
      <c r="AYB841" s="106"/>
      <c r="AYC841" s="106"/>
      <c r="AYD841" s="106"/>
      <c r="AYE841" s="106"/>
      <c r="AYF841" s="106"/>
      <c r="AYG841" s="106"/>
      <c r="AYH841" s="106"/>
      <c r="AYI841" s="106"/>
      <c r="AYJ841" s="106"/>
      <c r="AYK841" s="106"/>
      <c r="AYL841" s="106"/>
      <c r="AYM841" s="106"/>
      <c r="AYN841" s="106"/>
      <c r="AYO841" s="106"/>
      <c r="AYP841" s="106"/>
      <c r="AYQ841" s="106"/>
      <c r="AYR841" s="106"/>
      <c r="AYS841" s="106"/>
      <c r="AYT841" s="106"/>
      <c r="AYU841" s="106"/>
      <c r="AYV841" s="106"/>
      <c r="AYW841" s="106"/>
      <c r="AYX841" s="106"/>
      <c r="AYY841" s="106"/>
      <c r="AYZ841" s="106"/>
      <c r="AZA841" s="106"/>
      <c r="AZB841" s="106"/>
      <c r="AZC841" s="106"/>
      <c r="AZD841" s="106"/>
      <c r="AZE841" s="106"/>
      <c r="AZF841" s="106"/>
      <c r="AZG841" s="106"/>
      <c r="AZH841" s="106"/>
      <c r="AZI841" s="106"/>
      <c r="AZJ841" s="106"/>
      <c r="AZK841" s="106"/>
      <c r="AZL841" s="106"/>
      <c r="AZM841" s="106"/>
      <c r="AZN841" s="106"/>
      <c r="AZO841" s="106"/>
      <c r="AZP841" s="106"/>
      <c r="AZQ841" s="106"/>
      <c r="AZR841" s="106"/>
      <c r="AZS841" s="106"/>
      <c r="AZT841" s="106"/>
      <c r="AZU841" s="106"/>
      <c r="AZV841" s="106"/>
      <c r="AZW841" s="106"/>
      <c r="AZX841" s="106"/>
      <c r="AZY841" s="106"/>
      <c r="AZZ841" s="106"/>
      <c r="BAA841" s="106"/>
      <c r="BAB841" s="106"/>
      <c r="BAC841" s="106"/>
      <c r="BAD841" s="106"/>
      <c r="BAE841" s="106"/>
      <c r="BAF841" s="106"/>
      <c r="BAG841" s="106"/>
      <c r="BAH841" s="106"/>
      <c r="BAI841" s="106"/>
      <c r="BAJ841" s="106"/>
      <c r="BAK841" s="106"/>
      <c r="BAL841" s="106"/>
      <c r="BAM841" s="106"/>
      <c r="BAN841" s="106"/>
      <c r="BAO841" s="106"/>
      <c r="BAP841" s="106"/>
      <c r="BAQ841" s="106"/>
      <c r="BAR841" s="106"/>
      <c r="BAS841" s="106"/>
      <c r="BAT841" s="106"/>
      <c r="BAU841" s="106"/>
      <c r="BAV841" s="106"/>
      <c r="BAW841" s="106"/>
      <c r="BAX841" s="106"/>
      <c r="BAY841" s="106"/>
      <c r="BAZ841" s="106"/>
      <c r="BBA841" s="106"/>
      <c r="BBB841" s="106"/>
      <c r="BBC841" s="106"/>
      <c r="BBD841" s="106"/>
      <c r="BBE841" s="106"/>
      <c r="BBF841" s="106"/>
      <c r="BBG841" s="106"/>
      <c r="BBH841" s="106"/>
      <c r="BBI841" s="106"/>
      <c r="BBJ841" s="106"/>
      <c r="BBK841" s="106"/>
      <c r="BBL841" s="106"/>
      <c r="BBM841" s="106"/>
      <c r="BBN841" s="106"/>
      <c r="BBO841" s="106"/>
      <c r="BBP841" s="106"/>
      <c r="BBQ841" s="106"/>
      <c r="BBR841" s="106"/>
      <c r="BBS841" s="106"/>
      <c r="BBT841" s="106"/>
      <c r="BBU841" s="106"/>
      <c r="BBV841" s="106"/>
      <c r="BBW841" s="106"/>
      <c r="BBX841" s="106"/>
      <c r="BBY841" s="106"/>
      <c r="BBZ841" s="106"/>
      <c r="BCA841" s="106"/>
      <c r="BCB841" s="106"/>
      <c r="BCC841" s="106"/>
      <c r="BCD841" s="106"/>
      <c r="BCE841" s="106"/>
      <c r="BCF841" s="106"/>
      <c r="BCG841" s="106"/>
      <c r="BCH841" s="106"/>
      <c r="BCI841" s="106"/>
      <c r="BCJ841" s="106"/>
      <c r="BCK841" s="106"/>
      <c r="BCL841" s="106"/>
      <c r="BCM841" s="106"/>
      <c r="BCN841" s="106"/>
      <c r="BCO841" s="106"/>
      <c r="BCP841" s="106"/>
      <c r="BCQ841" s="106"/>
      <c r="BCR841" s="106"/>
      <c r="BCS841" s="106"/>
      <c r="BCT841" s="106"/>
      <c r="BCU841" s="106"/>
      <c r="BCV841" s="106"/>
      <c r="BCW841" s="106"/>
      <c r="BCX841" s="106"/>
      <c r="BCY841" s="106"/>
      <c r="BCZ841" s="106"/>
      <c r="BDA841" s="106"/>
      <c r="BDB841" s="106"/>
      <c r="BDC841" s="106"/>
      <c r="BDD841" s="106"/>
      <c r="BDE841" s="106"/>
      <c r="BDF841" s="106"/>
      <c r="BDG841" s="106"/>
      <c r="BDH841" s="106"/>
      <c r="BDI841" s="106"/>
      <c r="BDJ841" s="106"/>
      <c r="BDK841" s="106"/>
      <c r="BDL841" s="106"/>
      <c r="BDM841" s="106"/>
      <c r="BDN841" s="106"/>
      <c r="BDO841" s="106"/>
      <c r="BDP841" s="106"/>
      <c r="BDQ841" s="106"/>
      <c r="BDR841" s="106"/>
      <c r="BDS841" s="106"/>
      <c r="BDT841" s="106"/>
      <c r="BDU841" s="106"/>
      <c r="BDV841" s="106"/>
      <c r="BDW841" s="106"/>
      <c r="BDX841" s="106"/>
      <c r="BDY841" s="106"/>
      <c r="BDZ841" s="106"/>
      <c r="BEA841" s="106"/>
      <c r="BEB841" s="106"/>
      <c r="BEC841" s="106"/>
      <c r="BED841" s="106"/>
      <c r="BEE841" s="106"/>
      <c r="BEF841" s="106"/>
      <c r="BEG841" s="106"/>
      <c r="BEH841" s="106"/>
      <c r="BEI841" s="106"/>
      <c r="BEJ841" s="106"/>
      <c r="BEK841" s="106"/>
      <c r="BEL841" s="106"/>
      <c r="BEM841" s="106"/>
      <c r="BEN841" s="106"/>
      <c r="BEO841" s="106"/>
      <c r="BEP841" s="106"/>
      <c r="BEQ841" s="106"/>
      <c r="BER841" s="106"/>
      <c r="BES841" s="106"/>
      <c r="BET841" s="106"/>
      <c r="BEU841" s="106"/>
      <c r="BEV841" s="106"/>
      <c r="BEW841" s="106"/>
      <c r="BEX841" s="106"/>
      <c r="BEY841" s="106"/>
      <c r="BEZ841" s="106"/>
      <c r="BFA841" s="106"/>
      <c r="BFB841" s="106"/>
      <c r="BFC841" s="106"/>
      <c r="BFD841" s="106"/>
      <c r="BFE841" s="106"/>
      <c r="BFF841" s="106"/>
      <c r="BFG841" s="106"/>
      <c r="BFH841" s="106"/>
      <c r="BFI841" s="106"/>
      <c r="BFJ841" s="106"/>
      <c r="BFK841" s="106"/>
      <c r="BFL841" s="106"/>
      <c r="BFM841" s="106"/>
      <c r="BFN841" s="106"/>
      <c r="BFO841" s="106"/>
      <c r="BFP841" s="106"/>
      <c r="BFQ841" s="106"/>
      <c r="BFR841" s="106"/>
      <c r="BFS841" s="106"/>
      <c r="BFT841" s="106"/>
      <c r="BFU841" s="106"/>
      <c r="BFV841" s="106"/>
      <c r="BFW841" s="106"/>
      <c r="BFX841" s="106"/>
      <c r="BFY841" s="106"/>
      <c r="BFZ841" s="106"/>
      <c r="BGA841" s="106"/>
      <c r="BGB841" s="106"/>
      <c r="BGC841" s="106"/>
      <c r="BGD841" s="106"/>
      <c r="BGE841" s="106"/>
      <c r="BGF841" s="106"/>
      <c r="BGG841" s="106"/>
      <c r="BGH841" s="106"/>
      <c r="BGI841" s="106"/>
      <c r="BGJ841" s="106"/>
      <c r="BGK841" s="106"/>
      <c r="BGL841" s="106"/>
      <c r="BGM841" s="106"/>
      <c r="BGN841" s="106"/>
      <c r="BGO841" s="106"/>
      <c r="BGP841" s="106"/>
      <c r="BGQ841" s="106"/>
      <c r="BGR841" s="106"/>
      <c r="BGS841" s="106"/>
      <c r="BGT841" s="106"/>
      <c r="BGU841" s="106"/>
      <c r="BGV841" s="106"/>
      <c r="BGW841" s="106"/>
      <c r="BGX841" s="106"/>
      <c r="BGY841" s="106"/>
      <c r="BGZ841" s="106"/>
      <c r="BHA841" s="106"/>
      <c r="BHB841" s="106"/>
      <c r="BHC841" s="106"/>
      <c r="BHD841" s="106"/>
      <c r="BHE841" s="106"/>
      <c r="BHF841" s="106"/>
      <c r="BHG841" s="106"/>
      <c r="BHH841" s="106"/>
      <c r="BHI841" s="106"/>
      <c r="BHJ841" s="106"/>
      <c r="BHK841" s="106"/>
      <c r="BHL841" s="106"/>
      <c r="BHM841" s="106"/>
      <c r="BHN841" s="106"/>
      <c r="BHO841" s="106"/>
      <c r="BHP841" s="106"/>
      <c r="BHQ841" s="106"/>
      <c r="BHR841" s="106"/>
      <c r="BHS841" s="106"/>
      <c r="BHT841" s="106"/>
      <c r="BHU841" s="106"/>
      <c r="BHV841" s="106"/>
      <c r="BHW841" s="106"/>
      <c r="BHX841" s="106"/>
      <c r="BHY841" s="106"/>
      <c r="BHZ841" s="106"/>
      <c r="BIA841" s="106"/>
      <c r="BIB841" s="106"/>
      <c r="BIC841" s="106"/>
      <c r="BID841" s="106"/>
      <c r="BIE841" s="106"/>
      <c r="BIF841" s="106"/>
      <c r="BIG841" s="106"/>
      <c r="BIH841" s="106"/>
      <c r="BII841" s="106"/>
      <c r="BIJ841" s="106"/>
      <c r="BIK841" s="106"/>
      <c r="BIL841" s="106"/>
      <c r="BIM841" s="106"/>
      <c r="BIN841" s="106"/>
      <c r="BIO841" s="106"/>
      <c r="BIP841" s="106"/>
      <c r="BIQ841" s="106"/>
      <c r="BIR841" s="106"/>
      <c r="BIS841" s="106"/>
      <c r="BIT841" s="106"/>
      <c r="BIU841" s="106"/>
      <c r="BIV841" s="106"/>
      <c r="BIW841" s="106"/>
      <c r="BIX841" s="106"/>
      <c r="BIY841" s="106"/>
      <c r="BIZ841" s="106"/>
      <c r="BJA841" s="106"/>
      <c r="BJB841" s="106"/>
      <c r="BJC841" s="106"/>
      <c r="BJD841" s="106"/>
      <c r="BJE841" s="106"/>
      <c r="BJF841" s="106"/>
      <c r="BJG841" s="106"/>
      <c r="BJH841" s="106"/>
      <c r="BJI841" s="106"/>
      <c r="BJJ841" s="106"/>
      <c r="BJK841" s="106"/>
      <c r="BJL841" s="106"/>
      <c r="BJM841" s="106"/>
      <c r="BJN841" s="106"/>
      <c r="BJO841" s="106"/>
      <c r="BJP841" s="106"/>
      <c r="BJQ841" s="106"/>
      <c r="BJR841" s="106"/>
      <c r="BJS841" s="106"/>
      <c r="BJT841" s="106"/>
      <c r="BJU841" s="106"/>
      <c r="BJV841" s="106"/>
      <c r="BJW841" s="106"/>
      <c r="BJX841" s="106"/>
      <c r="BJY841" s="106"/>
      <c r="BJZ841" s="106"/>
      <c r="BKA841" s="106"/>
      <c r="BKB841" s="106"/>
      <c r="BKC841" s="106"/>
      <c r="BKD841" s="106"/>
      <c r="BKE841" s="106"/>
      <c r="BKF841" s="106"/>
      <c r="BKG841" s="106"/>
      <c r="BKH841" s="106"/>
      <c r="BKI841" s="106"/>
      <c r="BKJ841" s="106"/>
      <c r="BKK841" s="106"/>
      <c r="BKL841" s="106"/>
      <c r="BKM841" s="106"/>
      <c r="BKN841" s="106"/>
      <c r="BKO841" s="106"/>
      <c r="BKP841" s="106"/>
      <c r="BKQ841" s="106"/>
      <c r="BKR841" s="106"/>
      <c r="BKS841" s="106"/>
      <c r="BKT841" s="106"/>
      <c r="BKU841" s="106"/>
      <c r="BKV841" s="106"/>
      <c r="BKW841" s="106"/>
      <c r="BKX841" s="106"/>
      <c r="BKY841" s="106"/>
      <c r="BKZ841" s="106"/>
      <c r="BLA841" s="106"/>
      <c r="BLB841" s="106"/>
      <c r="BLC841" s="106"/>
      <c r="BLD841" s="106"/>
      <c r="BLE841" s="106"/>
      <c r="BLF841" s="106"/>
      <c r="BLG841" s="106"/>
      <c r="BLH841" s="106"/>
      <c r="BLI841" s="106"/>
      <c r="BLJ841" s="106"/>
      <c r="BLK841" s="106"/>
      <c r="BLL841" s="106"/>
      <c r="BLM841" s="106"/>
      <c r="BLN841" s="106"/>
      <c r="BLO841" s="106"/>
      <c r="BLP841" s="106"/>
      <c r="BLQ841" s="106"/>
      <c r="BLR841" s="106"/>
      <c r="BLS841" s="106"/>
      <c r="BLT841" s="106"/>
      <c r="BLU841" s="106"/>
      <c r="BLV841" s="106"/>
      <c r="BLW841" s="106"/>
      <c r="BLX841" s="106"/>
      <c r="BLY841" s="106"/>
      <c r="BLZ841" s="106"/>
      <c r="BMA841" s="106"/>
      <c r="BMB841" s="106"/>
      <c r="BMC841" s="106"/>
      <c r="BMD841" s="106"/>
      <c r="BME841" s="106"/>
      <c r="BMF841" s="106"/>
      <c r="BMG841" s="106"/>
      <c r="BMH841" s="106"/>
      <c r="BMI841" s="106"/>
      <c r="BMJ841" s="106"/>
      <c r="BMK841" s="106"/>
      <c r="BML841" s="106"/>
      <c r="BMM841" s="106"/>
      <c r="BMN841" s="106"/>
      <c r="BMO841" s="106"/>
      <c r="BMP841" s="106"/>
      <c r="BMQ841" s="106"/>
      <c r="BMR841" s="106"/>
      <c r="BMS841" s="106"/>
      <c r="BMT841" s="106"/>
      <c r="BMU841" s="106"/>
      <c r="BMV841" s="106"/>
      <c r="BMW841" s="106"/>
      <c r="BMX841" s="106"/>
      <c r="BMY841" s="106"/>
      <c r="BMZ841" s="106"/>
      <c r="BNA841" s="106"/>
      <c r="BNB841" s="106"/>
      <c r="BNC841" s="106"/>
      <c r="BND841" s="106"/>
      <c r="BNE841" s="106"/>
      <c r="BNF841" s="106"/>
      <c r="BNG841" s="106"/>
      <c r="BNH841" s="106"/>
      <c r="BNI841" s="106"/>
      <c r="BNJ841" s="106"/>
      <c r="BNK841" s="106"/>
      <c r="BNL841" s="106"/>
      <c r="BNM841" s="106"/>
      <c r="BNN841" s="106"/>
      <c r="BNO841" s="106"/>
      <c r="BNP841" s="106"/>
      <c r="BNQ841" s="106"/>
      <c r="BNR841" s="106"/>
      <c r="BNS841" s="106"/>
      <c r="BNT841" s="106"/>
      <c r="BNU841" s="106"/>
      <c r="BNV841" s="106"/>
      <c r="BNW841" s="106"/>
      <c r="BNX841" s="106"/>
      <c r="BNY841" s="106"/>
      <c r="BNZ841" s="106"/>
      <c r="BOA841" s="106"/>
      <c r="BOB841" s="106"/>
      <c r="BOC841" s="106"/>
      <c r="BOD841" s="106"/>
      <c r="BOE841" s="106"/>
      <c r="BOF841" s="106"/>
      <c r="BOG841" s="106"/>
      <c r="BOH841" s="106"/>
      <c r="BOI841" s="106"/>
      <c r="BOJ841" s="106"/>
      <c r="BOK841" s="106"/>
      <c r="BOL841" s="106"/>
      <c r="BOM841" s="106"/>
      <c r="BON841" s="106"/>
      <c r="BOO841" s="106"/>
      <c r="BOP841" s="106"/>
      <c r="BOQ841" s="106"/>
      <c r="BOR841" s="106"/>
      <c r="BOS841" s="106"/>
      <c r="BOT841" s="106"/>
      <c r="BOU841" s="106"/>
      <c r="BOV841" s="106"/>
      <c r="BOW841" s="106"/>
      <c r="BOX841" s="106"/>
      <c r="BOY841" s="106"/>
      <c r="BOZ841" s="106"/>
      <c r="BPA841" s="106"/>
      <c r="BPB841" s="106"/>
      <c r="BPC841" s="106"/>
      <c r="BPD841" s="106"/>
      <c r="BPE841" s="106"/>
      <c r="BPF841" s="106"/>
      <c r="BPG841" s="106"/>
      <c r="BPH841" s="106"/>
      <c r="BPI841" s="106"/>
      <c r="BPJ841" s="106"/>
      <c r="BPK841" s="106"/>
      <c r="BPL841" s="106"/>
      <c r="BPM841" s="106"/>
      <c r="BPN841" s="106"/>
      <c r="BPO841" s="106"/>
      <c r="BPP841" s="106"/>
      <c r="BPQ841" s="106"/>
      <c r="BPR841" s="106"/>
      <c r="BPS841" s="106"/>
      <c r="BPT841" s="106"/>
      <c r="BPU841" s="106"/>
      <c r="BPV841" s="106"/>
      <c r="BPW841" s="106"/>
      <c r="BPX841" s="106"/>
      <c r="BPY841" s="106"/>
      <c r="BPZ841" s="106"/>
      <c r="BQA841" s="106"/>
      <c r="BQB841" s="106"/>
      <c r="BQC841" s="106"/>
      <c r="BQD841" s="106"/>
      <c r="BQE841" s="106"/>
      <c r="BQF841" s="106"/>
      <c r="BQG841" s="106"/>
      <c r="BQH841" s="106"/>
      <c r="BQI841" s="106"/>
      <c r="BQJ841" s="106"/>
      <c r="BQK841" s="106"/>
      <c r="BQL841" s="106"/>
      <c r="BQM841" s="106"/>
      <c r="BQN841" s="106"/>
      <c r="BQO841" s="106"/>
      <c r="BQP841" s="106"/>
      <c r="BQQ841" s="106"/>
      <c r="BQR841" s="106"/>
      <c r="BQS841" s="106"/>
      <c r="BQT841" s="106"/>
      <c r="BQU841" s="106"/>
      <c r="BQV841" s="106"/>
      <c r="BQW841" s="106"/>
      <c r="BQX841" s="106"/>
      <c r="BQY841" s="106"/>
      <c r="BQZ841" s="106"/>
      <c r="BRA841" s="106"/>
      <c r="BRB841" s="106"/>
      <c r="BRC841" s="106"/>
      <c r="BRD841" s="106"/>
      <c r="BRE841" s="106"/>
      <c r="BRF841" s="106"/>
      <c r="BRG841" s="106"/>
      <c r="BRH841" s="106"/>
      <c r="BRI841" s="106"/>
      <c r="BRJ841" s="106"/>
      <c r="BRK841" s="106"/>
      <c r="BRL841" s="106"/>
      <c r="BRM841" s="106"/>
      <c r="BRN841" s="106"/>
      <c r="BRO841" s="106"/>
      <c r="BRP841" s="106"/>
      <c r="BRQ841" s="106"/>
      <c r="BRR841" s="106"/>
      <c r="BRS841" s="106"/>
      <c r="BRT841" s="106"/>
      <c r="BRU841" s="106"/>
      <c r="BRV841" s="106"/>
      <c r="BRW841" s="106"/>
      <c r="BRX841" s="106"/>
      <c r="BRY841" s="106"/>
      <c r="BRZ841" s="106"/>
      <c r="BSA841" s="106"/>
      <c r="BSB841" s="106"/>
      <c r="BSC841" s="106"/>
      <c r="BSD841" s="106"/>
      <c r="BSE841" s="106"/>
      <c r="BSF841" s="106"/>
      <c r="BSG841" s="106"/>
      <c r="BSH841" s="106"/>
      <c r="BSI841" s="106"/>
      <c r="BSJ841" s="106"/>
      <c r="BSK841" s="106"/>
      <c r="BSL841" s="106"/>
      <c r="BSM841" s="106"/>
      <c r="BSN841" s="106"/>
      <c r="BSO841" s="106"/>
      <c r="BSP841" s="106"/>
      <c r="BSQ841" s="106"/>
      <c r="BSR841" s="106"/>
      <c r="BSS841" s="106"/>
      <c r="BST841" s="106"/>
      <c r="BSU841" s="106"/>
      <c r="BSV841" s="106"/>
      <c r="BSW841" s="106"/>
      <c r="BSX841" s="106"/>
      <c r="BSY841" s="106"/>
      <c r="BSZ841" s="106"/>
      <c r="BTA841" s="106"/>
      <c r="BTB841" s="106"/>
      <c r="BTC841" s="106"/>
      <c r="BTD841" s="106"/>
      <c r="BTE841" s="106"/>
      <c r="BTF841" s="106"/>
      <c r="BTG841" s="106"/>
      <c r="BTH841" s="106"/>
      <c r="BTI841" s="106"/>
      <c r="BTJ841" s="106"/>
      <c r="BTK841" s="106"/>
      <c r="BTL841" s="106"/>
      <c r="BTM841" s="106"/>
      <c r="BTN841" s="106"/>
      <c r="BTO841" s="106"/>
      <c r="BTP841" s="106"/>
      <c r="BTQ841" s="106"/>
      <c r="BTR841" s="106"/>
      <c r="BTS841" s="106"/>
      <c r="BTT841" s="106"/>
      <c r="BTU841" s="106"/>
      <c r="BTV841" s="106"/>
      <c r="BTW841" s="106"/>
      <c r="BTX841" s="106"/>
      <c r="BTY841" s="106"/>
      <c r="BTZ841" s="106"/>
      <c r="BUA841" s="106"/>
      <c r="BUB841" s="106"/>
      <c r="BUC841" s="106"/>
      <c r="BUD841" s="106"/>
      <c r="BUE841" s="106"/>
      <c r="BUF841" s="106"/>
      <c r="BUG841" s="106"/>
      <c r="BUH841" s="106"/>
      <c r="BUI841" s="106"/>
      <c r="BUJ841" s="106"/>
      <c r="BUK841" s="106"/>
      <c r="BUL841" s="106"/>
      <c r="BUM841" s="106"/>
      <c r="BUN841" s="106"/>
      <c r="BUO841" s="106"/>
      <c r="BUP841" s="106"/>
      <c r="BUQ841" s="106"/>
      <c r="BUR841" s="106"/>
      <c r="BUS841" s="106"/>
      <c r="BUT841" s="106"/>
      <c r="BUU841" s="106"/>
      <c r="BUV841" s="106"/>
      <c r="BUW841" s="106"/>
      <c r="BUX841" s="106"/>
      <c r="BUY841" s="106"/>
      <c r="BUZ841" s="106"/>
      <c r="BVA841" s="106"/>
      <c r="BVB841" s="106"/>
      <c r="BVC841" s="106"/>
      <c r="BVD841" s="106"/>
      <c r="BVE841" s="106"/>
      <c r="BVF841" s="106"/>
      <c r="BVG841" s="106"/>
      <c r="BVH841" s="106"/>
      <c r="BVI841" s="106"/>
      <c r="BVJ841" s="106"/>
      <c r="BVK841" s="106"/>
      <c r="BVL841" s="106"/>
      <c r="BVM841" s="106"/>
      <c r="BVN841" s="106"/>
      <c r="BVO841" s="106"/>
      <c r="BVP841" s="106"/>
      <c r="BVQ841" s="106"/>
      <c r="BVR841" s="106"/>
      <c r="BVS841" s="106"/>
      <c r="BVT841" s="106"/>
      <c r="BVU841" s="106"/>
      <c r="BVV841" s="106"/>
      <c r="BVW841" s="106"/>
      <c r="BVX841" s="106"/>
      <c r="BVY841" s="106"/>
      <c r="BVZ841" s="106"/>
      <c r="BWA841" s="106"/>
      <c r="BWB841" s="106"/>
      <c r="BWC841" s="106"/>
      <c r="BWD841" s="106"/>
      <c r="BWE841" s="106"/>
      <c r="BWF841" s="106"/>
      <c r="BWG841" s="106"/>
      <c r="BWH841" s="106"/>
      <c r="BWI841" s="106"/>
      <c r="BWJ841" s="106"/>
      <c r="BWK841" s="106"/>
      <c r="BWL841" s="106"/>
      <c r="BWM841" s="106"/>
      <c r="BWN841" s="106"/>
      <c r="BWO841" s="106"/>
      <c r="BWP841" s="106"/>
      <c r="BWQ841" s="106"/>
      <c r="BWR841" s="106"/>
      <c r="BWS841" s="106"/>
      <c r="BWT841" s="106"/>
      <c r="BWU841" s="106"/>
      <c r="BWV841" s="106"/>
      <c r="BWW841" s="106"/>
      <c r="BWX841" s="106"/>
      <c r="BWY841" s="106"/>
      <c r="BWZ841" s="106"/>
      <c r="BXA841" s="106"/>
      <c r="BXB841" s="106"/>
      <c r="BXC841" s="106"/>
      <c r="BXD841" s="106"/>
      <c r="BXE841" s="106"/>
      <c r="BXF841" s="106"/>
      <c r="BXG841" s="106"/>
      <c r="BXH841" s="106"/>
      <c r="BXI841" s="106"/>
      <c r="BXJ841" s="106"/>
      <c r="BXK841" s="106"/>
      <c r="BXL841" s="106"/>
      <c r="BXM841" s="106"/>
      <c r="BXN841" s="106"/>
      <c r="BXO841" s="106"/>
      <c r="BXP841" s="106"/>
      <c r="BXQ841" s="106"/>
      <c r="BXR841" s="106"/>
      <c r="BXS841" s="106"/>
      <c r="BXT841" s="106"/>
      <c r="BXU841" s="106"/>
      <c r="BXV841" s="106"/>
      <c r="BXW841" s="106"/>
      <c r="BXX841" s="106"/>
      <c r="BXY841" s="106"/>
      <c r="BXZ841" s="106"/>
      <c r="BYA841" s="106"/>
      <c r="BYB841" s="106"/>
      <c r="BYC841" s="106"/>
      <c r="BYD841" s="106"/>
      <c r="BYE841" s="106"/>
      <c r="BYF841" s="106"/>
      <c r="BYG841" s="106"/>
      <c r="BYH841" s="106"/>
      <c r="BYI841" s="106"/>
      <c r="BYJ841" s="106"/>
      <c r="BYK841" s="106"/>
      <c r="BYL841" s="106"/>
      <c r="BYM841" s="106"/>
      <c r="BYN841" s="106"/>
      <c r="BYO841" s="106"/>
      <c r="BYP841" s="106"/>
      <c r="BYQ841" s="106"/>
      <c r="BYR841" s="106"/>
      <c r="BYS841" s="106"/>
      <c r="BYT841" s="106"/>
      <c r="BYU841" s="106"/>
      <c r="BYV841" s="106"/>
      <c r="BYW841" s="106"/>
      <c r="BYX841" s="106"/>
      <c r="BYY841" s="106"/>
      <c r="BYZ841" s="106"/>
      <c r="BZA841" s="106"/>
      <c r="BZB841" s="106"/>
      <c r="BZC841" s="106"/>
      <c r="BZD841" s="106"/>
      <c r="BZE841" s="106"/>
      <c r="BZF841" s="106"/>
      <c r="BZG841" s="106"/>
      <c r="BZH841" s="106"/>
      <c r="BZI841" s="106"/>
      <c r="BZJ841" s="106"/>
      <c r="BZK841" s="106"/>
      <c r="BZL841" s="106"/>
      <c r="BZM841" s="106"/>
      <c r="BZN841" s="106"/>
      <c r="BZO841" s="106"/>
      <c r="BZP841" s="106"/>
      <c r="BZQ841" s="106"/>
      <c r="BZR841" s="106"/>
      <c r="BZS841" s="106"/>
      <c r="BZT841" s="106"/>
      <c r="BZU841" s="106"/>
      <c r="BZV841" s="106"/>
      <c r="BZW841" s="106"/>
      <c r="BZX841" s="106"/>
      <c r="BZY841" s="106"/>
      <c r="BZZ841" s="106"/>
      <c r="CAA841" s="106"/>
      <c r="CAB841" s="106"/>
      <c r="CAC841" s="106"/>
      <c r="CAD841" s="106"/>
      <c r="CAE841" s="106"/>
      <c r="CAF841" s="106"/>
      <c r="CAG841" s="106"/>
      <c r="CAH841" s="106"/>
      <c r="CAI841" s="106"/>
      <c r="CAJ841" s="106"/>
      <c r="CAK841" s="106"/>
      <c r="CAL841" s="106"/>
      <c r="CAM841" s="106"/>
      <c r="CAN841" s="106"/>
      <c r="CAO841" s="106"/>
      <c r="CAP841" s="106"/>
      <c r="CAQ841" s="106"/>
      <c r="CAR841" s="106"/>
      <c r="CAS841" s="106"/>
      <c r="CAT841" s="106"/>
      <c r="CAU841" s="106"/>
      <c r="CAV841" s="106"/>
      <c r="CAW841" s="106"/>
      <c r="CAX841" s="106"/>
      <c r="CAY841" s="106"/>
      <c r="CAZ841" s="106"/>
      <c r="CBA841" s="106"/>
      <c r="CBB841" s="106"/>
      <c r="CBC841" s="106"/>
      <c r="CBD841" s="106"/>
      <c r="CBE841" s="106"/>
      <c r="CBF841" s="106"/>
      <c r="CBG841" s="106"/>
      <c r="CBH841" s="106"/>
      <c r="CBI841" s="106"/>
      <c r="CBJ841" s="106"/>
      <c r="CBK841" s="106"/>
      <c r="CBL841" s="106"/>
      <c r="CBM841" s="106"/>
      <c r="CBN841" s="106"/>
      <c r="CBO841" s="106"/>
      <c r="CBP841" s="106"/>
      <c r="CBQ841" s="106"/>
      <c r="CBR841" s="106"/>
      <c r="CBS841" s="106"/>
      <c r="CBT841" s="106"/>
      <c r="CBU841" s="106"/>
      <c r="CBV841" s="106"/>
      <c r="CBW841" s="106"/>
      <c r="CBX841" s="106"/>
      <c r="CBY841" s="106"/>
      <c r="CBZ841" s="106"/>
      <c r="CCA841" s="106"/>
      <c r="CCB841" s="106"/>
      <c r="CCC841" s="106"/>
      <c r="CCD841" s="106"/>
      <c r="CCE841" s="106"/>
      <c r="CCF841" s="106"/>
      <c r="CCG841" s="106"/>
      <c r="CCH841" s="106"/>
      <c r="CCI841" s="106"/>
      <c r="CCJ841" s="106"/>
      <c r="CCK841" s="106"/>
      <c r="CCL841" s="106"/>
      <c r="CCM841" s="106"/>
      <c r="CCN841" s="106"/>
      <c r="CCO841" s="106"/>
      <c r="CCP841" s="106"/>
      <c r="CCQ841" s="106"/>
      <c r="CCR841" s="106"/>
      <c r="CCS841" s="106"/>
      <c r="CCT841" s="106"/>
      <c r="CCU841" s="106"/>
      <c r="CCV841" s="106"/>
      <c r="CCW841" s="106"/>
      <c r="CCX841" s="106"/>
      <c r="CCY841" s="106"/>
      <c r="CCZ841" s="106"/>
      <c r="CDA841" s="106"/>
      <c r="CDB841" s="106"/>
      <c r="CDC841" s="106"/>
      <c r="CDD841" s="106"/>
      <c r="CDE841" s="106"/>
      <c r="CDF841" s="106"/>
      <c r="CDG841" s="106"/>
      <c r="CDH841" s="106"/>
      <c r="CDI841" s="106"/>
      <c r="CDJ841" s="106"/>
      <c r="CDK841" s="106"/>
      <c r="CDL841" s="106"/>
      <c r="CDM841" s="106"/>
      <c r="CDN841" s="106"/>
      <c r="CDO841" s="106"/>
      <c r="CDP841" s="106"/>
      <c r="CDQ841" s="106"/>
      <c r="CDR841" s="106"/>
      <c r="CDS841" s="106"/>
      <c r="CDT841" s="106"/>
      <c r="CDU841" s="106"/>
      <c r="CDV841" s="106"/>
      <c r="CDW841" s="106"/>
      <c r="CDX841" s="106"/>
      <c r="CDY841" s="106"/>
      <c r="CDZ841" s="106"/>
      <c r="CEA841" s="106"/>
      <c r="CEB841" s="106"/>
      <c r="CEC841" s="106"/>
      <c r="CED841" s="106"/>
      <c r="CEE841" s="106"/>
      <c r="CEF841" s="106"/>
      <c r="CEG841" s="106"/>
      <c r="CEH841" s="106"/>
      <c r="CEI841" s="106"/>
      <c r="CEJ841" s="106"/>
      <c r="CEK841" s="106"/>
      <c r="CEL841" s="106"/>
      <c r="CEM841" s="106"/>
      <c r="CEN841" s="106"/>
      <c r="CEO841" s="106"/>
      <c r="CEP841" s="106"/>
      <c r="CEQ841" s="106"/>
      <c r="CER841" s="106"/>
      <c r="CES841" s="106"/>
      <c r="CET841" s="106"/>
      <c r="CEU841" s="106"/>
      <c r="CEV841" s="106"/>
      <c r="CEW841" s="106"/>
      <c r="CEX841" s="106"/>
      <c r="CEY841" s="106"/>
      <c r="CEZ841" s="106"/>
      <c r="CFA841" s="106"/>
      <c r="CFB841" s="106"/>
      <c r="CFC841" s="106"/>
      <c r="CFD841" s="106"/>
      <c r="CFE841" s="106"/>
      <c r="CFF841" s="106"/>
      <c r="CFG841" s="106"/>
      <c r="CFH841" s="106"/>
      <c r="CFI841" s="106"/>
      <c r="CFJ841" s="106"/>
      <c r="CFK841" s="106"/>
      <c r="CFL841" s="106"/>
      <c r="CFM841" s="106"/>
      <c r="CFN841" s="106"/>
      <c r="CFO841" s="106"/>
      <c r="CFP841" s="106"/>
      <c r="CFQ841" s="106"/>
      <c r="CFR841" s="106"/>
      <c r="CFS841" s="106"/>
      <c r="CFT841" s="106"/>
      <c r="CFU841" s="106"/>
      <c r="CFV841" s="106"/>
      <c r="CFW841" s="106"/>
      <c r="CFX841" s="106"/>
      <c r="CFY841" s="106"/>
      <c r="CFZ841" s="106"/>
      <c r="CGA841" s="106"/>
      <c r="CGB841" s="106"/>
      <c r="CGC841" s="106"/>
      <c r="CGD841" s="106"/>
      <c r="CGE841" s="106"/>
      <c r="CGF841" s="106"/>
      <c r="CGG841" s="106"/>
      <c r="CGH841" s="106"/>
      <c r="CGI841" s="106"/>
      <c r="CGJ841" s="106"/>
      <c r="CGK841" s="106"/>
      <c r="CGL841" s="106"/>
      <c r="CGM841" s="106"/>
      <c r="CGN841" s="106"/>
      <c r="CGO841" s="106"/>
      <c r="CGP841" s="106"/>
      <c r="CGQ841" s="106"/>
      <c r="CGR841" s="106"/>
      <c r="CGS841" s="106"/>
      <c r="CGT841" s="106"/>
      <c r="CGU841" s="106"/>
      <c r="CGV841" s="106"/>
      <c r="CGW841" s="106"/>
      <c r="CGX841" s="106"/>
      <c r="CGY841" s="106"/>
      <c r="CGZ841" s="106"/>
      <c r="CHA841" s="106"/>
      <c r="CHB841" s="106"/>
      <c r="CHC841" s="106"/>
      <c r="CHD841" s="106"/>
      <c r="CHE841" s="106"/>
      <c r="CHF841" s="106"/>
      <c r="CHG841" s="106"/>
      <c r="CHH841" s="106"/>
      <c r="CHI841" s="106"/>
      <c r="CHJ841" s="106"/>
      <c r="CHK841" s="106"/>
      <c r="CHL841" s="106"/>
      <c r="CHM841" s="106"/>
      <c r="CHN841" s="106"/>
      <c r="CHO841" s="106"/>
      <c r="CHP841" s="106"/>
      <c r="CHQ841" s="106"/>
      <c r="CHR841" s="106"/>
      <c r="CHS841" s="106"/>
      <c r="CHT841" s="106"/>
      <c r="CHU841" s="106"/>
      <c r="CHV841" s="106"/>
      <c r="CHW841" s="106"/>
      <c r="CHX841" s="106"/>
      <c r="CHY841" s="106"/>
      <c r="CHZ841" s="106"/>
      <c r="CIA841" s="106"/>
      <c r="CIB841" s="106"/>
      <c r="CIC841" s="106"/>
      <c r="CID841" s="106"/>
      <c r="CIE841" s="106"/>
      <c r="CIF841" s="106"/>
      <c r="CIG841" s="106"/>
      <c r="CIH841" s="106"/>
      <c r="CII841" s="106"/>
      <c r="CIJ841" s="106"/>
      <c r="CIK841" s="106"/>
      <c r="CIL841" s="106"/>
      <c r="CIM841" s="106"/>
      <c r="CIN841" s="106"/>
      <c r="CIO841" s="106"/>
      <c r="CIP841" s="106"/>
      <c r="CIQ841" s="106"/>
      <c r="CIR841" s="106"/>
      <c r="CIS841" s="106"/>
      <c r="CIT841" s="106"/>
      <c r="CIU841" s="106"/>
      <c r="CIV841" s="106"/>
      <c r="CIW841" s="106"/>
      <c r="CIX841" s="106"/>
      <c r="CIY841" s="106"/>
      <c r="CIZ841" s="106"/>
      <c r="CJA841" s="106"/>
      <c r="CJB841" s="106"/>
      <c r="CJC841" s="106"/>
      <c r="CJD841" s="106"/>
      <c r="CJE841" s="106"/>
      <c r="CJF841" s="106"/>
      <c r="CJG841" s="106"/>
      <c r="CJH841" s="106"/>
      <c r="CJI841" s="106"/>
      <c r="CJJ841" s="106"/>
      <c r="CJK841" s="106"/>
      <c r="CJL841" s="106"/>
      <c r="CJM841" s="106"/>
      <c r="CJN841" s="106"/>
      <c r="CJO841" s="106"/>
      <c r="CJP841" s="106"/>
      <c r="CJQ841" s="106"/>
      <c r="CJR841" s="106"/>
      <c r="CJS841" s="106"/>
      <c r="CJT841" s="106"/>
      <c r="CJU841" s="106"/>
      <c r="CJV841" s="106"/>
      <c r="CJW841" s="106"/>
      <c r="CJX841" s="106"/>
      <c r="CJY841" s="106"/>
      <c r="CJZ841" s="106"/>
      <c r="CKA841" s="106"/>
      <c r="CKB841" s="106"/>
      <c r="CKC841" s="106"/>
      <c r="CKD841" s="106"/>
      <c r="CKE841" s="106"/>
      <c r="CKF841" s="106"/>
      <c r="CKG841" s="106"/>
      <c r="CKH841" s="106"/>
      <c r="CKI841" s="106"/>
      <c r="CKJ841" s="106"/>
      <c r="CKK841" s="106"/>
      <c r="CKL841" s="106"/>
      <c r="CKM841" s="106"/>
      <c r="CKN841" s="106"/>
      <c r="CKO841" s="106"/>
      <c r="CKP841" s="106"/>
      <c r="CKQ841" s="106"/>
      <c r="CKR841" s="106"/>
      <c r="CKS841" s="106"/>
      <c r="CKT841" s="106"/>
      <c r="CKU841" s="106"/>
      <c r="CKV841" s="106"/>
      <c r="CKW841" s="106"/>
      <c r="CKX841" s="106"/>
      <c r="CKY841" s="106"/>
      <c r="CKZ841" s="106"/>
      <c r="CLA841" s="106"/>
      <c r="CLB841" s="106"/>
      <c r="CLC841" s="106"/>
      <c r="CLD841" s="106"/>
      <c r="CLE841" s="106"/>
      <c r="CLF841" s="106"/>
      <c r="CLG841" s="106"/>
      <c r="CLH841" s="106"/>
      <c r="CLI841" s="106"/>
      <c r="CLJ841" s="106"/>
      <c r="CLK841" s="106"/>
      <c r="CLL841" s="106"/>
      <c r="CLM841" s="106"/>
      <c r="CLN841" s="106"/>
      <c r="CLO841" s="106"/>
      <c r="CLP841" s="106"/>
      <c r="CLQ841" s="106"/>
      <c r="CLR841" s="106"/>
      <c r="CLS841" s="106"/>
      <c r="CLT841" s="106"/>
      <c r="CLU841" s="106"/>
      <c r="CLV841" s="106"/>
      <c r="CLW841" s="106"/>
      <c r="CLX841" s="106"/>
      <c r="CLY841" s="106"/>
      <c r="CLZ841" s="106"/>
      <c r="CMA841" s="106"/>
      <c r="CMB841" s="106"/>
      <c r="CMC841" s="106"/>
      <c r="CMD841" s="106"/>
      <c r="CME841" s="106"/>
      <c r="CMF841" s="106"/>
      <c r="CMG841" s="106"/>
      <c r="CMH841" s="106"/>
      <c r="CMI841" s="106"/>
      <c r="CMJ841" s="106"/>
      <c r="CMK841" s="106"/>
      <c r="CML841" s="106"/>
      <c r="CMM841" s="106"/>
      <c r="CMN841" s="106"/>
      <c r="CMO841" s="106"/>
      <c r="CMP841" s="106"/>
      <c r="CMQ841" s="106"/>
      <c r="CMR841" s="106"/>
      <c r="CMS841" s="106"/>
      <c r="CMT841" s="106"/>
      <c r="CMU841" s="106"/>
      <c r="CMV841" s="106"/>
      <c r="CMW841" s="106"/>
      <c r="CMX841" s="106"/>
      <c r="CMY841" s="106"/>
      <c r="CMZ841" s="106"/>
      <c r="CNA841" s="106"/>
      <c r="CNB841" s="106"/>
      <c r="CNC841" s="106"/>
      <c r="CND841" s="106"/>
      <c r="CNE841" s="106"/>
      <c r="CNF841" s="106"/>
      <c r="CNG841" s="106"/>
      <c r="CNH841" s="106"/>
      <c r="CNI841" s="106"/>
      <c r="CNJ841" s="106"/>
      <c r="CNK841" s="106"/>
      <c r="CNL841" s="106"/>
      <c r="CNM841" s="106"/>
      <c r="CNN841" s="106"/>
      <c r="CNO841" s="106"/>
      <c r="CNP841" s="106"/>
      <c r="CNQ841" s="106"/>
      <c r="CNR841" s="106"/>
      <c r="CNS841" s="106"/>
      <c r="CNT841" s="106"/>
      <c r="CNU841" s="106"/>
      <c r="CNV841" s="106"/>
      <c r="CNW841" s="106"/>
      <c r="CNX841" s="106"/>
      <c r="CNY841" s="106"/>
      <c r="CNZ841" s="106"/>
      <c r="COA841" s="106"/>
      <c r="COB841" s="106"/>
      <c r="COC841" s="106"/>
      <c r="COD841" s="106"/>
      <c r="COE841" s="106"/>
      <c r="COF841" s="106"/>
      <c r="COG841" s="106"/>
      <c r="COH841" s="106"/>
      <c r="COI841" s="106"/>
      <c r="COJ841" s="106"/>
      <c r="COK841" s="106"/>
      <c r="COL841" s="106"/>
      <c r="COM841" s="106"/>
      <c r="CON841" s="106"/>
      <c r="COO841" s="106"/>
      <c r="COP841" s="106"/>
      <c r="COQ841" s="106"/>
      <c r="COR841" s="106"/>
      <c r="COS841" s="106"/>
      <c r="COT841" s="106"/>
      <c r="COU841" s="106"/>
      <c r="COV841" s="106"/>
      <c r="COW841" s="106"/>
      <c r="COX841" s="106"/>
      <c r="COY841" s="106"/>
      <c r="COZ841" s="106"/>
      <c r="CPA841" s="106"/>
      <c r="CPB841" s="106"/>
      <c r="CPC841" s="106"/>
      <c r="CPD841" s="106"/>
      <c r="CPE841" s="106"/>
      <c r="CPF841" s="106"/>
      <c r="CPG841" s="106"/>
      <c r="CPH841" s="106"/>
      <c r="CPI841" s="106"/>
      <c r="CPJ841" s="106"/>
      <c r="CPK841" s="106"/>
      <c r="CPL841" s="106"/>
      <c r="CPM841" s="106"/>
      <c r="CPN841" s="106"/>
      <c r="CPO841" s="106"/>
      <c r="CPP841" s="106"/>
      <c r="CPQ841" s="106"/>
      <c r="CPR841" s="106"/>
      <c r="CPS841" s="106"/>
      <c r="CPT841" s="106"/>
      <c r="CPU841" s="106"/>
      <c r="CPV841" s="106"/>
      <c r="CPW841" s="106"/>
      <c r="CPX841" s="106"/>
      <c r="CPY841" s="106"/>
      <c r="CPZ841" s="106"/>
      <c r="CQA841" s="106"/>
      <c r="CQB841" s="106"/>
      <c r="CQC841" s="106"/>
      <c r="CQD841" s="106"/>
      <c r="CQE841" s="106"/>
      <c r="CQF841" s="106"/>
      <c r="CQG841" s="106"/>
      <c r="CQH841" s="106"/>
      <c r="CQI841" s="106"/>
      <c r="CQJ841" s="106"/>
      <c r="CQK841" s="106"/>
      <c r="CQL841" s="106"/>
      <c r="CQM841" s="106"/>
      <c r="CQN841" s="106"/>
      <c r="CQO841" s="106"/>
      <c r="CQP841" s="106"/>
      <c r="CQQ841" s="106"/>
      <c r="CQR841" s="106"/>
      <c r="CQS841" s="106"/>
      <c r="CQT841" s="106"/>
      <c r="CQU841" s="106"/>
      <c r="CQV841" s="106"/>
      <c r="CQW841" s="106"/>
      <c r="CQX841" s="106"/>
      <c r="CQY841" s="106"/>
      <c r="CQZ841" s="106"/>
      <c r="CRA841" s="106"/>
      <c r="CRB841" s="106"/>
      <c r="CRC841" s="106"/>
      <c r="CRD841" s="106"/>
      <c r="CRE841" s="106"/>
      <c r="CRF841" s="106"/>
      <c r="CRG841" s="106"/>
      <c r="CRH841" s="106"/>
      <c r="CRI841" s="106"/>
      <c r="CRJ841" s="106"/>
      <c r="CRK841" s="106"/>
      <c r="CRL841" s="106"/>
      <c r="CRM841" s="106"/>
      <c r="CRN841" s="106"/>
      <c r="CRO841" s="106"/>
      <c r="CRP841" s="106"/>
      <c r="CRQ841" s="106"/>
      <c r="CRR841" s="106"/>
      <c r="CRS841" s="106"/>
      <c r="CRT841" s="106"/>
      <c r="CRU841" s="106"/>
      <c r="CRV841" s="106"/>
      <c r="CRW841" s="106"/>
      <c r="CRX841" s="106"/>
      <c r="CRY841" s="106"/>
      <c r="CRZ841" s="106"/>
      <c r="CSA841" s="106"/>
      <c r="CSB841" s="106"/>
      <c r="CSC841" s="106"/>
      <c r="CSD841" s="106"/>
      <c r="CSE841" s="106"/>
      <c r="CSF841" s="106"/>
      <c r="CSG841" s="106"/>
      <c r="CSH841" s="106"/>
      <c r="CSI841" s="106"/>
      <c r="CSJ841" s="106"/>
      <c r="CSK841" s="106"/>
      <c r="CSL841" s="106"/>
      <c r="CSM841" s="106"/>
      <c r="CSN841" s="106"/>
      <c r="CSO841" s="106"/>
      <c r="CSP841" s="106"/>
      <c r="CSQ841" s="106"/>
      <c r="CSR841" s="106"/>
      <c r="CSS841" s="106"/>
      <c r="CST841" s="106"/>
      <c r="CSU841" s="106"/>
      <c r="CSV841" s="106"/>
      <c r="CSW841" s="106"/>
      <c r="CSX841" s="106"/>
      <c r="CSY841" s="106"/>
      <c r="CSZ841" s="106"/>
      <c r="CTA841" s="106"/>
      <c r="CTB841" s="106"/>
      <c r="CTC841" s="106"/>
      <c r="CTD841" s="106"/>
      <c r="CTE841" s="106"/>
      <c r="CTF841" s="106"/>
      <c r="CTG841" s="106"/>
      <c r="CTH841" s="106"/>
      <c r="CTI841" s="106"/>
      <c r="CTJ841" s="106"/>
      <c r="CTK841" s="106"/>
      <c r="CTL841" s="106"/>
      <c r="CTM841" s="106"/>
      <c r="CTN841" s="106"/>
      <c r="CTO841" s="106"/>
      <c r="CTP841" s="106"/>
      <c r="CTQ841" s="106"/>
      <c r="CTR841" s="106"/>
      <c r="CTS841" s="106"/>
      <c r="CTT841" s="106"/>
      <c r="CTU841" s="106"/>
      <c r="CTV841" s="106"/>
      <c r="CTW841" s="106"/>
      <c r="CTX841" s="106"/>
      <c r="CTY841" s="106"/>
      <c r="CTZ841" s="106"/>
      <c r="CUA841" s="106"/>
      <c r="CUB841" s="106"/>
      <c r="CUC841" s="106"/>
      <c r="CUD841" s="106"/>
      <c r="CUE841" s="106"/>
      <c r="CUF841" s="106"/>
      <c r="CUG841" s="106"/>
      <c r="CUH841" s="106"/>
      <c r="CUI841" s="106"/>
      <c r="CUJ841" s="106"/>
      <c r="CUK841" s="106"/>
      <c r="CUL841" s="106"/>
      <c r="CUM841" s="106"/>
      <c r="CUN841" s="106"/>
      <c r="CUO841" s="106"/>
      <c r="CUP841" s="106"/>
      <c r="CUQ841" s="106"/>
      <c r="CUR841" s="106"/>
      <c r="CUS841" s="106"/>
      <c r="CUT841" s="106"/>
      <c r="CUU841" s="106"/>
      <c r="CUV841" s="106"/>
      <c r="CUW841" s="106"/>
      <c r="CUX841" s="106"/>
      <c r="CUY841" s="106"/>
      <c r="CUZ841" s="106"/>
      <c r="CVA841" s="106"/>
      <c r="CVB841" s="106"/>
      <c r="CVC841" s="106"/>
      <c r="CVD841" s="106"/>
      <c r="CVE841" s="106"/>
      <c r="CVF841" s="106"/>
      <c r="CVG841" s="106"/>
      <c r="CVH841" s="106"/>
      <c r="CVI841" s="106"/>
      <c r="CVJ841" s="106"/>
      <c r="CVK841" s="106"/>
      <c r="CVL841" s="106"/>
      <c r="CVM841" s="106"/>
      <c r="CVN841" s="106"/>
      <c r="CVO841" s="106"/>
      <c r="CVP841" s="106"/>
      <c r="CVQ841" s="106"/>
      <c r="CVR841" s="106"/>
      <c r="CVS841" s="106"/>
      <c r="CVT841" s="106"/>
      <c r="CVU841" s="106"/>
      <c r="CVV841" s="106"/>
      <c r="CVW841" s="106"/>
      <c r="CVX841" s="106"/>
      <c r="CVY841" s="106"/>
      <c r="CVZ841" s="106"/>
      <c r="CWA841" s="106"/>
      <c r="CWB841" s="106"/>
      <c r="CWC841" s="106"/>
      <c r="CWD841" s="106"/>
      <c r="CWE841" s="106"/>
      <c r="CWF841" s="106"/>
      <c r="CWG841" s="106"/>
      <c r="CWH841" s="106"/>
      <c r="CWI841" s="106"/>
      <c r="CWJ841" s="106"/>
      <c r="CWK841" s="106"/>
      <c r="CWL841" s="106"/>
      <c r="CWM841" s="106"/>
      <c r="CWN841" s="106"/>
      <c r="CWO841" s="106"/>
      <c r="CWP841" s="106"/>
      <c r="CWQ841" s="106"/>
      <c r="CWR841" s="106"/>
      <c r="CWS841" s="106"/>
      <c r="CWT841" s="106"/>
      <c r="CWU841" s="106"/>
      <c r="CWV841" s="106"/>
      <c r="CWW841" s="106"/>
      <c r="CWX841" s="106"/>
      <c r="CWY841" s="106"/>
      <c r="CWZ841" s="106"/>
      <c r="CXA841" s="106"/>
      <c r="CXB841" s="106"/>
      <c r="CXC841" s="106"/>
      <c r="CXD841" s="106"/>
      <c r="CXE841" s="106"/>
      <c r="CXF841" s="106"/>
      <c r="CXG841" s="106"/>
      <c r="CXH841" s="106"/>
      <c r="CXI841" s="106"/>
      <c r="CXJ841" s="106"/>
      <c r="CXK841" s="106"/>
      <c r="CXL841" s="106"/>
      <c r="CXM841" s="106"/>
      <c r="CXN841" s="106"/>
      <c r="CXO841" s="106"/>
      <c r="CXP841" s="106"/>
      <c r="CXQ841" s="106"/>
      <c r="CXR841" s="106"/>
      <c r="CXS841" s="106"/>
      <c r="CXT841" s="106"/>
      <c r="CXU841" s="106"/>
      <c r="CXV841" s="106"/>
      <c r="CXW841" s="106"/>
      <c r="CXX841" s="106"/>
      <c r="CXY841" s="106"/>
      <c r="CXZ841" s="106"/>
      <c r="CYA841" s="106"/>
      <c r="CYB841" s="106"/>
      <c r="CYC841" s="106"/>
      <c r="CYD841" s="106"/>
      <c r="CYE841" s="106"/>
      <c r="CYF841" s="106"/>
      <c r="CYG841" s="106"/>
      <c r="CYH841" s="106"/>
      <c r="CYI841" s="106"/>
      <c r="CYJ841" s="106"/>
      <c r="CYK841" s="106"/>
      <c r="CYL841" s="106"/>
      <c r="CYM841" s="106"/>
      <c r="CYN841" s="106"/>
      <c r="CYO841" s="106"/>
      <c r="CYP841" s="106"/>
      <c r="CYQ841" s="106"/>
      <c r="CYR841" s="106"/>
      <c r="CYS841" s="106"/>
      <c r="CYT841" s="106"/>
      <c r="CYU841" s="106"/>
      <c r="CYV841" s="106"/>
      <c r="CYW841" s="106"/>
      <c r="CYX841" s="106"/>
      <c r="CYY841" s="106"/>
      <c r="CYZ841" s="106"/>
      <c r="CZA841" s="106"/>
      <c r="CZB841" s="106"/>
      <c r="CZC841" s="106"/>
      <c r="CZD841" s="106"/>
      <c r="CZE841" s="106"/>
      <c r="CZF841" s="106"/>
      <c r="CZG841" s="106"/>
      <c r="CZH841" s="106"/>
      <c r="CZI841" s="106"/>
      <c r="CZJ841" s="106"/>
      <c r="CZK841" s="106"/>
      <c r="CZL841" s="106"/>
      <c r="CZM841" s="106"/>
      <c r="CZN841" s="106"/>
      <c r="CZO841" s="106"/>
      <c r="CZP841" s="106"/>
      <c r="CZQ841" s="106"/>
      <c r="CZR841" s="106"/>
      <c r="CZS841" s="106"/>
      <c r="CZT841" s="106"/>
      <c r="CZU841" s="106"/>
      <c r="CZV841" s="106"/>
      <c r="CZW841" s="106"/>
      <c r="CZX841" s="106"/>
      <c r="CZY841" s="106"/>
      <c r="CZZ841" s="106"/>
      <c r="DAA841" s="106"/>
      <c r="DAB841" s="106"/>
      <c r="DAC841" s="106"/>
      <c r="DAD841" s="106"/>
      <c r="DAE841" s="106"/>
      <c r="DAF841" s="106"/>
      <c r="DAG841" s="106"/>
      <c r="DAH841" s="106"/>
      <c r="DAI841" s="106"/>
      <c r="DAJ841" s="106"/>
      <c r="DAK841" s="106"/>
      <c r="DAL841" s="106"/>
      <c r="DAM841" s="106"/>
      <c r="DAN841" s="106"/>
      <c r="DAO841" s="106"/>
      <c r="DAP841" s="106"/>
      <c r="DAQ841" s="106"/>
      <c r="DAR841" s="106"/>
      <c r="DAS841" s="106"/>
      <c r="DAT841" s="106"/>
      <c r="DAU841" s="106"/>
      <c r="DAV841" s="106"/>
      <c r="DAW841" s="106"/>
      <c r="DAX841" s="106"/>
      <c r="DAY841" s="106"/>
      <c r="DAZ841" s="106"/>
      <c r="DBA841" s="106"/>
      <c r="DBB841" s="106"/>
      <c r="DBC841" s="106"/>
      <c r="DBD841" s="106"/>
      <c r="DBE841" s="106"/>
      <c r="DBF841" s="106"/>
      <c r="DBG841" s="106"/>
      <c r="DBH841" s="106"/>
      <c r="DBI841" s="106"/>
      <c r="DBJ841" s="106"/>
      <c r="DBK841" s="106"/>
      <c r="DBL841" s="106"/>
      <c r="DBM841" s="106"/>
      <c r="DBN841" s="106"/>
      <c r="DBO841" s="106"/>
      <c r="DBP841" s="106"/>
      <c r="DBQ841" s="106"/>
      <c r="DBR841" s="106"/>
      <c r="DBS841" s="106"/>
      <c r="DBT841" s="106"/>
      <c r="DBU841" s="106"/>
      <c r="DBV841" s="106"/>
      <c r="DBW841" s="106"/>
      <c r="DBX841" s="106"/>
      <c r="DBY841" s="106"/>
      <c r="DBZ841" s="106"/>
      <c r="DCA841" s="106"/>
      <c r="DCB841" s="106"/>
      <c r="DCC841" s="106"/>
      <c r="DCD841" s="106"/>
      <c r="DCE841" s="106"/>
      <c r="DCF841" s="106"/>
      <c r="DCG841" s="106"/>
      <c r="DCH841" s="106"/>
      <c r="DCI841" s="106"/>
      <c r="DCJ841" s="106"/>
      <c r="DCK841" s="106"/>
      <c r="DCL841" s="106"/>
      <c r="DCM841" s="106"/>
      <c r="DCN841" s="106"/>
      <c r="DCO841" s="106"/>
      <c r="DCP841" s="106"/>
      <c r="DCQ841" s="106"/>
      <c r="DCR841" s="106"/>
      <c r="DCS841" s="106"/>
      <c r="DCT841" s="106"/>
      <c r="DCU841" s="106"/>
      <c r="DCV841" s="106"/>
      <c r="DCW841" s="106"/>
      <c r="DCX841" s="106"/>
      <c r="DCY841" s="106"/>
      <c r="DCZ841" s="106"/>
      <c r="DDA841" s="106"/>
      <c r="DDB841" s="106"/>
      <c r="DDC841" s="106"/>
      <c r="DDD841" s="106"/>
      <c r="DDE841" s="106"/>
      <c r="DDF841" s="106"/>
      <c r="DDG841" s="106"/>
      <c r="DDH841" s="106"/>
      <c r="DDI841" s="106"/>
      <c r="DDJ841" s="106"/>
      <c r="DDK841" s="106"/>
      <c r="DDL841" s="106"/>
      <c r="DDM841" s="106"/>
      <c r="DDN841" s="106"/>
      <c r="DDO841" s="106"/>
      <c r="DDP841" s="106"/>
      <c r="DDQ841" s="106"/>
      <c r="DDR841" s="106"/>
      <c r="DDS841" s="106"/>
      <c r="DDT841" s="106"/>
      <c r="DDU841" s="106"/>
      <c r="DDV841" s="106"/>
      <c r="DDW841" s="106"/>
      <c r="DDX841" s="106"/>
      <c r="DDY841" s="106"/>
      <c r="DDZ841" s="106"/>
      <c r="DEA841" s="106"/>
      <c r="DEB841" s="106"/>
      <c r="DEC841" s="106"/>
      <c r="DED841" s="106"/>
      <c r="DEE841" s="106"/>
      <c r="DEF841" s="106"/>
      <c r="DEG841" s="106"/>
      <c r="DEH841" s="106"/>
      <c r="DEI841" s="106"/>
      <c r="DEJ841" s="106"/>
      <c r="DEK841" s="106"/>
      <c r="DEL841" s="106"/>
      <c r="DEM841" s="106"/>
      <c r="DEN841" s="106"/>
      <c r="DEO841" s="106"/>
      <c r="DEP841" s="106"/>
      <c r="DEQ841" s="106"/>
      <c r="DER841" s="106"/>
      <c r="DES841" s="106"/>
      <c r="DET841" s="106"/>
      <c r="DEU841" s="106"/>
      <c r="DEV841" s="106"/>
      <c r="DEW841" s="106"/>
      <c r="DEX841" s="106"/>
      <c r="DEY841" s="106"/>
      <c r="DEZ841" s="106"/>
      <c r="DFA841" s="106"/>
      <c r="DFB841" s="106"/>
      <c r="DFC841" s="106"/>
      <c r="DFD841" s="106"/>
      <c r="DFE841" s="106"/>
      <c r="DFF841" s="106"/>
      <c r="DFG841" s="106"/>
      <c r="DFH841" s="106"/>
      <c r="DFI841" s="106"/>
      <c r="DFJ841" s="106"/>
      <c r="DFK841" s="106"/>
      <c r="DFL841" s="106"/>
      <c r="DFM841" s="106"/>
      <c r="DFN841" s="106"/>
      <c r="DFO841" s="106"/>
      <c r="DFP841" s="106"/>
      <c r="DFQ841" s="106"/>
      <c r="DFR841" s="106"/>
      <c r="DFS841" s="106"/>
      <c r="DFT841" s="106"/>
      <c r="DFU841" s="106"/>
      <c r="DFV841" s="106"/>
      <c r="DFW841" s="106"/>
      <c r="DFX841" s="106"/>
      <c r="DFY841" s="106"/>
      <c r="DFZ841" s="106"/>
      <c r="DGA841" s="106"/>
      <c r="DGB841" s="106"/>
      <c r="DGC841" s="106"/>
      <c r="DGD841" s="106"/>
      <c r="DGE841" s="106"/>
      <c r="DGF841" s="106"/>
      <c r="DGG841" s="106"/>
      <c r="DGH841" s="106"/>
      <c r="DGI841" s="106"/>
      <c r="DGJ841" s="106"/>
      <c r="DGK841" s="106"/>
      <c r="DGL841" s="106"/>
      <c r="DGM841" s="106"/>
      <c r="DGN841" s="106"/>
      <c r="DGO841" s="106"/>
      <c r="DGP841" s="106"/>
      <c r="DGQ841" s="106"/>
      <c r="DGR841" s="106"/>
      <c r="DGS841" s="106"/>
      <c r="DGT841" s="106"/>
      <c r="DGU841" s="106"/>
      <c r="DGV841" s="106"/>
      <c r="DGW841" s="106"/>
      <c r="DGX841" s="106"/>
      <c r="DGY841" s="106"/>
      <c r="DGZ841" s="106"/>
      <c r="DHA841" s="106"/>
      <c r="DHB841" s="106"/>
      <c r="DHC841" s="106"/>
      <c r="DHD841" s="106"/>
      <c r="DHE841" s="106"/>
      <c r="DHF841" s="106"/>
      <c r="DHG841" s="106"/>
      <c r="DHH841" s="106"/>
      <c r="DHI841" s="106"/>
      <c r="DHJ841" s="106"/>
      <c r="DHK841" s="106"/>
      <c r="DHL841" s="106"/>
      <c r="DHM841" s="106"/>
      <c r="DHN841" s="106"/>
      <c r="DHO841" s="106"/>
      <c r="DHP841" s="106"/>
      <c r="DHQ841" s="106"/>
      <c r="DHR841" s="106"/>
      <c r="DHS841" s="106"/>
      <c r="DHT841" s="106"/>
      <c r="DHU841" s="106"/>
      <c r="DHV841" s="106"/>
      <c r="DHW841" s="106"/>
      <c r="DHX841" s="106"/>
      <c r="DHY841" s="106"/>
      <c r="DHZ841" s="106"/>
      <c r="DIA841" s="106"/>
      <c r="DIB841" s="106"/>
      <c r="DIC841" s="106"/>
      <c r="DID841" s="106"/>
      <c r="DIE841" s="106"/>
      <c r="DIF841" s="106"/>
      <c r="DIG841" s="106"/>
      <c r="DIH841" s="106"/>
      <c r="DII841" s="106"/>
      <c r="DIJ841" s="106"/>
      <c r="DIK841" s="106"/>
      <c r="DIL841" s="106"/>
      <c r="DIM841" s="106"/>
      <c r="DIN841" s="106"/>
      <c r="DIO841" s="106"/>
      <c r="DIP841" s="106"/>
      <c r="DIQ841" s="106"/>
      <c r="DIR841" s="106"/>
      <c r="DIS841" s="106"/>
      <c r="DIT841" s="106"/>
      <c r="DIU841" s="106"/>
      <c r="DIV841" s="106"/>
      <c r="DIW841" s="106"/>
      <c r="DIX841" s="106"/>
      <c r="DIY841" s="106"/>
      <c r="DIZ841" s="106"/>
      <c r="DJA841" s="106"/>
      <c r="DJB841" s="106"/>
      <c r="DJC841" s="106"/>
      <c r="DJD841" s="106"/>
      <c r="DJE841" s="106"/>
      <c r="DJF841" s="106"/>
      <c r="DJG841" s="106"/>
      <c r="DJH841" s="106"/>
      <c r="DJI841" s="106"/>
      <c r="DJJ841" s="106"/>
      <c r="DJK841" s="106"/>
      <c r="DJL841" s="106"/>
      <c r="DJM841" s="106"/>
      <c r="DJN841" s="106"/>
      <c r="DJO841" s="106"/>
      <c r="DJP841" s="106"/>
      <c r="DJQ841" s="106"/>
      <c r="DJR841" s="106"/>
      <c r="DJS841" s="106"/>
      <c r="DJT841" s="106"/>
      <c r="DJU841" s="106"/>
      <c r="DJV841" s="106"/>
      <c r="DJW841" s="106"/>
      <c r="DJX841" s="106"/>
      <c r="DJY841" s="106"/>
      <c r="DJZ841" s="106"/>
      <c r="DKA841" s="106"/>
      <c r="DKB841" s="106"/>
      <c r="DKC841" s="106"/>
      <c r="DKD841" s="106"/>
      <c r="DKE841" s="106"/>
      <c r="DKF841" s="106"/>
      <c r="DKG841" s="106"/>
      <c r="DKH841" s="106"/>
      <c r="DKI841" s="106"/>
      <c r="DKJ841" s="106"/>
      <c r="DKK841" s="106"/>
      <c r="DKL841" s="106"/>
      <c r="DKM841" s="106"/>
      <c r="DKN841" s="106"/>
      <c r="DKO841" s="106"/>
      <c r="DKP841" s="106"/>
      <c r="DKQ841" s="106"/>
      <c r="DKR841" s="106"/>
      <c r="DKS841" s="106"/>
      <c r="DKT841" s="106"/>
      <c r="DKU841" s="106"/>
      <c r="DKV841" s="106"/>
      <c r="DKW841" s="106"/>
      <c r="DKX841" s="106"/>
      <c r="DKY841" s="106"/>
      <c r="DKZ841" s="106"/>
      <c r="DLA841" s="106"/>
      <c r="DLB841" s="106"/>
      <c r="DLC841" s="106"/>
      <c r="DLD841" s="106"/>
      <c r="DLE841" s="106"/>
      <c r="DLF841" s="106"/>
      <c r="DLG841" s="106"/>
      <c r="DLH841" s="106"/>
      <c r="DLI841" s="106"/>
      <c r="DLJ841" s="106"/>
      <c r="DLK841" s="106"/>
      <c r="DLL841" s="106"/>
      <c r="DLM841" s="106"/>
      <c r="DLN841" s="106"/>
      <c r="DLO841" s="106"/>
      <c r="DLP841" s="106"/>
      <c r="DLQ841" s="106"/>
      <c r="DLR841" s="106"/>
      <c r="DLS841" s="106"/>
      <c r="DLT841" s="106"/>
      <c r="DLU841" s="106"/>
      <c r="DLV841" s="106"/>
      <c r="DLW841" s="106"/>
      <c r="DLX841" s="106"/>
      <c r="DLY841" s="106"/>
      <c r="DLZ841" s="106"/>
      <c r="DMA841" s="106"/>
      <c r="DMB841" s="106"/>
      <c r="DMC841" s="106"/>
      <c r="DMD841" s="106"/>
      <c r="DME841" s="106"/>
      <c r="DMF841" s="106"/>
      <c r="DMG841" s="106"/>
      <c r="DMH841" s="106"/>
      <c r="DMI841" s="106"/>
      <c r="DMJ841" s="106"/>
      <c r="DMK841" s="106"/>
      <c r="DML841" s="106"/>
      <c r="DMM841" s="106"/>
      <c r="DMN841" s="106"/>
      <c r="DMO841" s="106"/>
      <c r="DMP841" s="106"/>
      <c r="DMQ841" s="106"/>
      <c r="DMR841" s="106"/>
      <c r="DMS841" s="106"/>
      <c r="DMT841" s="106"/>
      <c r="DMU841" s="106"/>
      <c r="DMV841" s="106"/>
      <c r="DMW841" s="106"/>
      <c r="DMX841" s="106"/>
      <c r="DMY841" s="106"/>
      <c r="DMZ841" s="106"/>
      <c r="DNA841" s="106"/>
      <c r="DNB841" s="106"/>
      <c r="DNC841" s="106"/>
      <c r="DND841" s="106"/>
      <c r="DNE841" s="106"/>
      <c r="DNF841" s="106"/>
      <c r="DNG841" s="106"/>
      <c r="DNH841" s="106"/>
      <c r="DNI841" s="106"/>
      <c r="DNJ841" s="106"/>
      <c r="DNK841" s="106"/>
      <c r="DNL841" s="106"/>
      <c r="DNM841" s="106"/>
      <c r="DNN841" s="106"/>
      <c r="DNO841" s="106"/>
      <c r="DNP841" s="106"/>
      <c r="DNQ841" s="106"/>
      <c r="DNR841" s="106"/>
      <c r="DNS841" s="106"/>
      <c r="DNT841" s="106"/>
      <c r="DNU841" s="106"/>
      <c r="DNV841" s="106"/>
      <c r="DNW841" s="106"/>
      <c r="DNX841" s="106"/>
      <c r="DNY841" s="106"/>
      <c r="DNZ841" s="106"/>
      <c r="DOA841" s="106"/>
      <c r="DOB841" s="106"/>
      <c r="DOC841" s="106"/>
      <c r="DOD841" s="106"/>
      <c r="DOE841" s="106"/>
      <c r="DOF841" s="106"/>
      <c r="DOG841" s="106"/>
      <c r="DOH841" s="106"/>
      <c r="DOI841" s="106"/>
      <c r="DOJ841" s="106"/>
      <c r="DOK841" s="106"/>
      <c r="DOL841" s="106"/>
      <c r="DOM841" s="106"/>
      <c r="DON841" s="106"/>
      <c r="DOO841" s="106"/>
      <c r="DOP841" s="106"/>
      <c r="DOQ841" s="106"/>
      <c r="DOR841" s="106"/>
      <c r="DOS841" s="106"/>
      <c r="DOT841" s="106"/>
      <c r="DOU841" s="106"/>
      <c r="DOV841" s="106"/>
      <c r="DOW841" s="106"/>
      <c r="DOX841" s="106"/>
      <c r="DOY841" s="106"/>
      <c r="DOZ841" s="106"/>
      <c r="DPA841" s="106"/>
      <c r="DPB841" s="106"/>
      <c r="DPC841" s="106"/>
      <c r="DPD841" s="106"/>
      <c r="DPE841" s="106"/>
      <c r="DPF841" s="106"/>
      <c r="DPG841" s="106"/>
      <c r="DPH841" s="106"/>
      <c r="DPI841" s="106"/>
      <c r="DPJ841" s="106"/>
      <c r="DPK841" s="106"/>
      <c r="DPL841" s="106"/>
      <c r="DPM841" s="106"/>
      <c r="DPN841" s="106"/>
      <c r="DPO841" s="106"/>
      <c r="DPP841" s="106"/>
      <c r="DPQ841" s="106"/>
      <c r="DPR841" s="106"/>
      <c r="DPS841" s="106"/>
      <c r="DPT841" s="106"/>
      <c r="DPU841" s="106"/>
      <c r="DPV841" s="106"/>
      <c r="DPW841" s="106"/>
      <c r="DPX841" s="106"/>
      <c r="DPY841" s="106"/>
      <c r="DPZ841" s="106"/>
      <c r="DQA841" s="106"/>
      <c r="DQB841" s="106"/>
      <c r="DQC841" s="106"/>
      <c r="DQD841" s="106"/>
      <c r="DQE841" s="106"/>
      <c r="DQF841" s="106"/>
      <c r="DQG841" s="106"/>
      <c r="DQH841" s="106"/>
      <c r="DQI841" s="106"/>
      <c r="DQJ841" s="106"/>
      <c r="DQK841" s="106"/>
      <c r="DQL841" s="106"/>
      <c r="DQM841" s="106"/>
      <c r="DQN841" s="106"/>
      <c r="DQO841" s="106"/>
      <c r="DQP841" s="106"/>
      <c r="DQQ841" s="106"/>
      <c r="DQR841" s="106"/>
      <c r="DQS841" s="106"/>
      <c r="DQT841" s="106"/>
      <c r="DQU841" s="106"/>
      <c r="DQV841" s="106"/>
      <c r="DQW841" s="106"/>
      <c r="DQX841" s="106"/>
      <c r="DQY841" s="106"/>
      <c r="DQZ841" s="106"/>
      <c r="DRA841" s="106"/>
      <c r="DRB841" s="106"/>
      <c r="DRC841" s="106"/>
      <c r="DRD841" s="106"/>
      <c r="DRE841" s="106"/>
      <c r="DRF841" s="106"/>
      <c r="DRG841" s="106"/>
      <c r="DRH841" s="106"/>
      <c r="DRI841" s="106"/>
      <c r="DRJ841" s="106"/>
      <c r="DRK841" s="106"/>
      <c r="DRL841" s="106"/>
      <c r="DRM841" s="106"/>
      <c r="DRN841" s="106"/>
      <c r="DRO841" s="106"/>
      <c r="DRP841" s="106"/>
      <c r="DRQ841" s="106"/>
      <c r="DRR841" s="106"/>
      <c r="DRS841" s="106"/>
      <c r="DRT841" s="106"/>
      <c r="DRU841" s="106"/>
      <c r="DRV841" s="106"/>
      <c r="DRW841" s="106"/>
      <c r="DRX841" s="106"/>
      <c r="DRY841" s="106"/>
      <c r="DRZ841" s="106"/>
      <c r="DSA841" s="106"/>
      <c r="DSB841" s="106"/>
      <c r="DSC841" s="106"/>
      <c r="DSD841" s="106"/>
      <c r="DSE841" s="106"/>
      <c r="DSF841" s="106"/>
      <c r="DSG841" s="106"/>
      <c r="DSH841" s="106"/>
      <c r="DSI841" s="106"/>
      <c r="DSJ841" s="106"/>
      <c r="DSK841" s="106"/>
      <c r="DSL841" s="106"/>
      <c r="DSM841" s="106"/>
      <c r="DSN841" s="106"/>
      <c r="DSO841" s="106"/>
      <c r="DSP841" s="106"/>
      <c r="DSQ841" s="106"/>
      <c r="DSR841" s="106"/>
      <c r="DSS841" s="106"/>
      <c r="DST841" s="106"/>
      <c r="DSU841" s="106"/>
      <c r="DSV841" s="106"/>
      <c r="DSW841" s="106"/>
      <c r="DSX841" s="106"/>
      <c r="DSY841" s="106"/>
      <c r="DSZ841" s="106"/>
      <c r="DTA841" s="106"/>
      <c r="DTB841" s="106"/>
      <c r="DTC841" s="106"/>
      <c r="DTD841" s="106"/>
      <c r="DTE841" s="106"/>
      <c r="DTF841" s="106"/>
      <c r="DTG841" s="106"/>
      <c r="DTH841" s="106"/>
      <c r="DTI841" s="106"/>
      <c r="DTJ841" s="106"/>
      <c r="DTK841" s="106"/>
      <c r="DTL841" s="106"/>
      <c r="DTM841" s="106"/>
      <c r="DTN841" s="106"/>
      <c r="DTO841" s="106"/>
      <c r="DTP841" s="106"/>
      <c r="DTQ841" s="106"/>
      <c r="DTR841" s="106"/>
      <c r="DTS841" s="106"/>
      <c r="DTT841" s="106"/>
      <c r="DTU841" s="106"/>
      <c r="DTV841" s="106"/>
      <c r="DTW841" s="106"/>
      <c r="DTX841" s="106"/>
      <c r="DTY841" s="106"/>
      <c r="DTZ841" s="106"/>
      <c r="DUA841" s="106"/>
      <c r="DUB841" s="106"/>
      <c r="DUC841" s="106"/>
      <c r="DUD841" s="106"/>
      <c r="DUE841" s="106"/>
      <c r="DUF841" s="106"/>
      <c r="DUG841" s="106"/>
      <c r="DUH841" s="106"/>
      <c r="DUI841" s="106"/>
      <c r="DUJ841" s="106"/>
      <c r="DUK841" s="106"/>
      <c r="DUL841" s="106"/>
      <c r="DUM841" s="106"/>
      <c r="DUN841" s="106"/>
      <c r="DUO841" s="106"/>
      <c r="DUP841" s="106"/>
      <c r="DUQ841" s="106"/>
      <c r="DUR841" s="106"/>
      <c r="DUS841" s="106"/>
      <c r="DUT841" s="106"/>
      <c r="DUU841" s="106"/>
      <c r="DUV841" s="106"/>
      <c r="DUW841" s="106"/>
      <c r="DUX841" s="106"/>
      <c r="DUY841" s="106"/>
      <c r="DUZ841" s="106"/>
      <c r="DVA841" s="106"/>
      <c r="DVB841" s="106"/>
      <c r="DVC841" s="106"/>
      <c r="DVD841" s="106"/>
      <c r="DVE841" s="106"/>
      <c r="DVF841" s="106"/>
      <c r="DVG841" s="106"/>
      <c r="DVH841" s="106"/>
      <c r="DVI841" s="106"/>
      <c r="DVJ841" s="106"/>
      <c r="DVK841" s="106"/>
      <c r="DVL841" s="106"/>
      <c r="DVM841" s="106"/>
      <c r="DVN841" s="106"/>
      <c r="DVO841" s="106"/>
      <c r="DVP841" s="106"/>
      <c r="DVQ841" s="106"/>
      <c r="DVR841" s="106"/>
      <c r="DVS841" s="106"/>
      <c r="DVT841" s="106"/>
      <c r="DVU841" s="106"/>
      <c r="DVV841" s="106"/>
      <c r="DVW841" s="106"/>
      <c r="DVX841" s="106"/>
      <c r="DVY841" s="106"/>
      <c r="DVZ841" s="106"/>
      <c r="DWA841" s="106"/>
      <c r="DWB841" s="106"/>
      <c r="DWC841" s="106"/>
      <c r="DWD841" s="106"/>
      <c r="DWE841" s="106"/>
      <c r="DWF841" s="106"/>
      <c r="DWG841" s="106"/>
      <c r="DWH841" s="106"/>
      <c r="DWI841" s="106"/>
      <c r="DWJ841" s="106"/>
      <c r="DWK841" s="106"/>
      <c r="DWL841" s="106"/>
      <c r="DWM841" s="106"/>
      <c r="DWN841" s="106"/>
      <c r="DWO841" s="106"/>
      <c r="DWP841" s="106"/>
      <c r="DWQ841" s="106"/>
      <c r="DWR841" s="106"/>
      <c r="DWS841" s="106"/>
      <c r="DWT841" s="106"/>
      <c r="DWU841" s="106"/>
      <c r="DWV841" s="106"/>
      <c r="DWW841" s="106"/>
      <c r="DWX841" s="106"/>
      <c r="DWY841" s="106"/>
      <c r="DWZ841" s="106"/>
      <c r="DXA841" s="106"/>
      <c r="DXB841" s="106"/>
      <c r="DXC841" s="106"/>
      <c r="DXD841" s="106"/>
      <c r="DXE841" s="106"/>
      <c r="DXF841" s="106"/>
      <c r="DXG841" s="106"/>
      <c r="DXH841" s="106"/>
      <c r="DXI841" s="106"/>
      <c r="DXJ841" s="106"/>
      <c r="DXK841" s="106"/>
      <c r="DXL841" s="106"/>
      <c r="DXM841" s="106"/>
      <c r="DXN841" s="106"/>
      <c r="DXO841" s="106"/>
      <c r="DXP841" s="106"/>
      <c r="DXQ841" s="106"/>
      <c r="DXR841" s="106"/>
      <c r="DXS841" s="106"/>
      <c r="DXT841" s="106"/>
      <c r="DXU841" s="106"/>
      <c r="DXV841" s="106"/>
      <c r="DXW841" s="106"/>
      <c r="DXX841" s="106"/>
      <c r="DXY841" s="106"/>
      <c r="DXZ841" s="106"/>
      <c r="DYA841" s="106"/>
      <c r="DYB841" s="106"/>
      <c r="DYC841" s="106"/>
      <c r="DYD841" s="106"/>
      <c r="DYE841" s="106"/>
      <c r="DYF841" s="106"/>
      <c r="DYG841" s="106"/>
      <c r="DYH841" s="106"/>
      <c r="DYI841" s="106"/>
      <c r="DYJ841" s="106"/>
      <c r="DYK841" s="106"/>
      <c r="DYL841" s="106"/>
      <c r="DYM841" s="106"/>
      <c r="DYN841" s="106"/>
      <c r="DYO841" s="106"/>
      <c r="DYP841" s="106"/>
      <c r="DYQ841" s="106"/>
      <c r="DYR841" s="106"/>
      <c r="DYS841" s="106"/>
      <c r="DYT841" s="106"/>
      <c r="DYU841" s="106"/>
      <c r="DYV841" s="106"/>
      <c r="DYW841" s="106"/>
      <c r="DYX841" s="106"/>
      <c r="DYY841" s="106"/>
      <c r="DYZ841" s="106"/>
      <c r="DZA841" s="106"/>
      <c r="DZB841" s="106"/>
      <c r="DZC841" s="106"/>
      <c r="DZD841" s="106"/>
      <c r="DZE841" s="106"/>
      <c r="DZF841" s="106"/>
      <c r="DZG841" s="106"/>
      <c r="DZH841" s="106"/>
      <c r="DZI841" s="106"/>
      <c r="DZJ841" s="106"/>
      <c r="DZK841" s="106"/>
      <c r="DZL841" s="106"/>
      <c r="DZM841" s="106"/>
      <c r="DZN841" s="106"/>
      <c r="DZO841" s="106"/>
      <c r="DZP841" s="106"/>
      <c r="DZQ841" s="106"/>
      <c r="DZR841" s="106"/>
      <c r="DZS841" s="106"/>
      <c r="DZT841" s="106"/>
      <c r="DZU841" s="106"/>
      <c r="DZV841" s="106"/>
      <c r="DZW841" s="106"/>
      <c r="DZX841" s="106"/>
      <c r="DZY841" s="106"/>
      <c r="DZZ841" s="106"/>
      <c r="EAA841" s="106"/>
      <c r="EAB841" s="106"/>
      <c r="EAC841" s="106"/>
      <c r="EAD841" s="106"/>
      <c r="EAE841" s="106"/>
      <c r="EAF841" s="106"/>
      <c r="EAG841" s="106"/>
      <c r="EAH841" s="106"/>
      <c r="EAI841" s="106"/>
      <c r="EAJ841" s="106"/>
      <c r="EAK841" s="106"/>
      <c r="EAL841" s="106"/>
      <c r="EAM841" s="106"/>
      <c r="EAN841" s="106"/>
      <c r="EAO841" s="106"/>
      <c r="EAP841" s="106"/>
      <c r="EAQ841" s="106"/>
      <c r="EAR841" s="106"/>
      <c r="EAS841" s="106"/>
      <c r="EAT841" s="106"/>
      <c r="EAU841" s="106"/>
      <c r="EAV841" s="106"/>
      <c r="EAW841" s="106"/>
      <c r="EAX841" s="106"/>
      <c r="EAY841" s="106"/>
      <c r="EAZ841" s="106"/>
      <c r="EBA841" s="106"/>
      <c r="EBB841" s="106"/>
      <c r="EBC841" s="106"/>
      <c r="EBD841" s="106"/>
      <c r="EBE841" s="106"/>
      <c r="EBF841" s="106"/>
      <c r="EBG841" s="106"/>
      <c r="EBH841" s="106"/>
      <c r="EBI841" s="106"/>
      <c r="EBJ841" s="106"/>
      <c r="EBK841" s="106"/>
      <c r="EBL841" s="106"/>
      <c r="EBM841" s="106"/>
      <c r="EBN841" s="106"/>
      <c r="EBO841" s="106"/>
      <c r="EBP841" s="106"/>
      <c r="EBQ841" s="106"/>
      <c r="EBR841" s="106"/>
      <c r="EBS841" s="106"/>
      <c r="EBT841" s="106"/>
      <c r="EBU841" s="106"/>
      <c r="EBV841" s="106"/>
      <c r="EBW841" s="106"/>
      <c r="EBX841" s="106"/>
      <c r="EBY841" s="106"/>
      <c r="EBZ841" s="106"/>
      <c r="ECA841" s="106"/>
      <c r="ECB841" s="106"/>
      <c r="ECC841" s="106"/>
      <c r="ECD841" s="106"/>
      <c r="ECE841" s="106"/>
      <c r="ECF841" s="106"/>
      <c r="ECG841" s="106"/>
      <c r="ECH841" s="106"/>
      <c r="ECI841" s="106"/>
      <c r="ECJ841" s="106"/>
      <c r="ECK841" s="106"/>
      <c r="ECL841" s="106"/>
      <c r="ECM841" s="106"/>
      <c r="ECN841" s="106"/>
      <c r="ECO841" s="106"/>
      <c r="ECP841" s="106"/>
      <c r="ECQ841" s="106"/>
      <c r="ECR841" s="106"/>
      <c r="ECS841" s="106"/>
      <c r="ECT841" s="106"/>
      <c r="ECU841" s="106"/>
      <c r="ECV841" s="106"/>
      <c r="ECW841" s="106"/>
      <c r="ECX841" s="106"/>
      <c r="ECY841" s="106"/>
      <c r="ECZ841" s="106"/>
      <c r="EDA841" s="106"/>
      <c r="EDB841" s="106"/>
      <c r="EDC841" s="106"/>
      <c r="EDD841" s="106"/>
      <c r="EDE841" s="106"/>
      <c r="EDF841" s="106"/>
      <c r="EDG841" s="106"/>
      <c r="EDH841" s="106"/>
      <c r="EDI841" s="106"/>
      <c r="EDJ841" s="106"/>
      <c r="EDK841" s="106"/>
      <c r="EDL841" s="106"/>
      <c r="EDM841" s="106"/>
      <c r="EDN841" s="106"/>
      <c r="EDO841" s="106"/>
      <c r="EDP841" s="106"/>
      <c r="EDQ841" s="106"/>
      <c r="EDR841" s="106"/>
      <c r="EDS841" s="106"/>
      <c r="EDT841" s="106"/>
      <c r="EDU841" s="106"/>
      <c r="EDV841" s="106"/>
      <c r="EDW841" s="106"/>
      <c r="EDX841" s="106"/>
      <c r="EDY841" s="106"/>
      <c r="EDZ841" s="106"/>
      <c r="EEA841" s="106"/>
      <c r="EEB841" s="106"/>
      <c r="EEC841" s="106"/>
      <c r="EED841" s="106"/>
      <c r="EEE841" s="106"/>
      <c r="EEF841" s="106"/>
      <c r="EEG841" s="106"/>
      <c r="EEH841" s="106"/>
      <c r="EEI841" s="106"/>
      <c r="EEJ841" s="106"/>
      <c r="EEK841" s="106"/>
      <c r="EEL841" s="106"/>
      <c r="EEM841" s="106"/>
      <c r="EEN841" s="106"/>
      <c r="EEO841" s="106"/>
      <c r="EEP841" s="106"/>
      <c r="EEQ841" s="106"/>
      <c r="EER841" s="106"/>
      <c r="EES841" s="106"/>
      <c r="EET841" s="106"/>
      <c r="EEU841" s="106"/>
      <c r="EEV841" s="106"/>
      <c r="EEW841" s="106"/>
      <c r="EEX841" s="106"/>
      <c r="EEY841" s="106"/>
      <c r="EEZ841" s="106"/>
      <c r="EFA841" s="106"/>
      <c r="EFB841" s="106"/>
      <c r="EFC841" s="106"/>
      <c r="EFD841" s="106"/>
      <c r="EFE841" s="106"/>
      <c r="EFF841" s="106"/>
      <c r="EFG841" s="106"/>
      <c r="EFH841" s="106"/>
      <c r="EFI841" s="106"/>
      <c r="EFJ841" s="106"/>
      <c r="EFK841" s="106"/>
      <c r="EFL841" s="106"/>
      <c r="EFM841" s="106"/>
      <c r="EFN841" s="106"/>
      <c r="EFO841" s="106"/>
      <c r="EFP841" s="106"/>
      <c r="EFQ841" s="106"/>
      <c r="EFR841" s="106"/>
      <c r="EFS841" s="106"/>
      <c r="EFT841" s="106"/>
      <c r="EFU841" s="106"/>
      <c r="EFV841" s="106"/>
      <c r="EFW841" s="106"/>
      <c r="EFX841" s="106"/>
      <c r="EFY841" s="106"/>
      <c r="EFZ841" s="106"/>
      <c r="EGA841" s="106"/>
      <c r="EGB841" s="106"/>
      <c r="EGC841" s="106"/>
      <c r="EGD841" s="106"/>
      <c r="EGE841" s="106"/>
      <c r="EGF841" s="106"/>
      <c r="EGG841" s="106"/>
      <c r="EGH841" s="106"/>
      <c r="EGI841" s="106"/>
      <c r="EGJ841" s="106"/>
      <c r="EGK841" s="106"/>
      <c r="EGL841" s="106"/>
      <c r="EGM841" s="106"/>
      <c r="EGN841" s="106"/>
      <c r="EGO841" s="106"/>
      <c r="EGP841" s="106"/>
      <c r="EGQ841" s="106"/>
      <c r="EGR841" s="106"/>
      <c r="EGS841" s="106"/>
      <c r="EGT841" s="106"/>
      <c r="EGU841" s="106"/>
      <c r="EGV841" s="106"/>
      <c r="EGW841" s="106"/>
      <c r="EGX841" s="106"/>
      <c r="EGY841" s="106"/>
      <c r="EGZ841" s="106"/>
      <c r="EHA841" s="106"/>
      <c r="EHB841" s="106"/>
      <c r="EHC841" s="106"/>
      <c r="EHD841" s="106"/>
      <c r="EHE841" s="106"/>
      <c r="EHF841" s="106"/>
      <c r="EHG841" s="106"/>
      <c r="EHH841" s="106"/>
      <c r="EHI841" s="106"/>
      <c r="EHJ841" s="106"/>
      <c r="EHK841" s="106"/>
      <c r="EHL841" s="106"/>
      <c r="EHM841" s="106"/>
      <c r="EHN841" s="106"/>
      <c r="EHO841" s="106"/>
      <c r="EHP841" s="106"/>
      <c r="EHQ841" s="106"/>
      <c r="EHR841" s="106"/>
      <c r="EHS841" s="106"/>
      <c r="EHT841" s="106"/>
      <c r="EHU841" s="106"/>
      <c r="EHV841" s="106"/>
      <c r="EHW841" s="106"/>
      <c r="EHX841" s="106"/>
      <c r="EHY841" s="106"/>
      <c r="EHZ841" s="106"/>
      <c r="EIA841" s="106"/>
      <c r="EIB841" s="106"/>
      <c r="EIC841" s="106"/>
      <c r="EID841" s="106"/>
      <c r="EIE841" s="106"/>
      <c r="EIF841" s="106"/>
      <c r="EIG841" s="106"/>
      <c r="EIH841" s="106"/>
      <c r="EII841" s="106"/>
      <c r="EIJ841" s="106"/>
      <c r="EIK841" s="106"/>
      <c r="EIL841" s="106"/>
      <c r="EIM841" s="106"/>
      <c r="EIN841" s="106"/>
      <c r="EIO841" s="106"/>
      <c r="EIP841" s="106"/>
      <c r="EIQ841" s="106"/>
      <c r="EIR841" s="106"/>
      <c r="EIS841" s="106"/>
      <c r="EIT841" s="106"/>
      <c r="EIU841" s="106"/>
      <c r="EIV841" s="106"/>
      <c r="EIW841" s="106"/>
      <c r="EIX841" s="106"/>
      <c r="EIY841" s="106"/>
      <c r="EIZ841" s="106"/>
      <c r="EJA841" s="106"/>
      <c r="EJB841" s="106"/>
      <c r="EJC841" s="106"/>
      <c r="EJD841" s="106"/>
      <c r="EJE841" s="106"/>
      <c r="EJF841" s="106"/>
      <c r="EJG841" s="106"/>
      <c r="EJH841" s="106"/>
      <c r="EJI841" s="106"/>
      <c r="EJJ841" s="106"/>
      <c r="EJK841" s="106"/>
      <c r="EJL841" s="106"/>
      <c r="EJM841" s="106"/>
      <c r="EJN841" s="106"/>
      <c r="EJO841" s="106"/>
      <c r="EJP841" s="106"/>
      <c r="EJQ841" s="106"/>
      <c r="EJR841" s="106"/>
      <c r="EJS841" s="106"/>
      <c r="EJT841" s="106"/>
      <c r="EJU841" s="106"/>
      <c r="EJV841" s="106"/>
      <c r="EJW841" s="106"/>
      <c r="EJX841" s="106"/>
      <c r="EJY841" s="106"/>
      <c r="EJZ841" s="106"/>
      <c r="EKA841" s="106"/>
      <c r="EKB841" s="106"/>
      <c r="EKC841" s="106"/>
      <c r="EKD841" s="106"/>
      <c r="EKE841" s="106"/>
      <c r="EKF841" s="106"/>
      <c r="EKG841" s="106"/>
      <c r="EKH841" s="106"/>
      <c r="EKI841" s="106"/>
      <c r="EKJ841" s="106"/>
      <c r="EKK841" s="106"/>
      <c r="EKL841" s="106"/>
      <c r="EKM841" s="106"/>
      <c r="EKN841" s="106"/>
      <c r="EKO841" s="106"/>
      <c r="EKP841" s="106"/>
      <c r="EKQ841" s="106"/>
      <c r="EKR841" s="106"/>
      <c r="EKS841" s="106"/>
      <c r="EKT841" s="106"/>
      <c r="EKU841" s="106"/>
      <c r="EKV841" s="106"/>
      <c r="EKW841" s="106"/>
      <c r="EKX841" s="106"/>
      <c r="EKY841" s="106"/>
      <c r="EKZ841" s="106"/>
      <c r="ELA841" s="106"/>
      <c r="ELB841" s="106"/>
      <c r="ELC841" s="106"/>
      <c r="ELD841" s="106"/>
      <c r="ELE841" s="106"/>
      <c r="ELF841" s="106"/>
      <c r="ELG841" s="106"/>
      <c r="ELH841" s="106"/>
      <c r="ELI841" s="106"/>
      <c r="ELJ841" s="106"/>
      <c r="ELK841" s="106"/>
      <c r="ELL841" s="106"/>
      <c r="ELM841" s="106"/>
      <c r="ELN841" s="106"/>
      <c r="ELO841" s="106"/>
      <c r="ELP841" s="106"/>
      <c r="ELQ841" s="106"/>
      <c r="ELR841" s="106"/>
      <c r="ELS841" s="106"/>
      <c r="ELT841" s="106"/>
      <c r="ELU841" s="106"/>
      <c r="ELV841" s="106"/>
      <c r="ELW841" s="106"/>
      <c r="ELX841" s="106"/>
      <c r="ELY841" s="106"/>
      <c r="ELZ841" s="106"/>
      <c r="EMA841" s="106"/>
      <c r="EMB841" s="106"/>
      <c r="EMC841" s="106"/>
      <c r="EMD841" s="106"/>
      <c r="EME841" s="106"/>
      <c r="EMF841" s="106"/>
      <c r="EMG841" s="106"/>
      <c r="EMH841" s="106"/>
      <c r="EMI841" s="106"/>
      <c r="EMJ841" s="106"/>
      <c r="EMK841" s="106"/>
      <c r="EML841" s="106"/>
      <c r="EMM841" s="106"/>
      <c r="EMN841" s="106"/>
      <c r="EMO841" s="106"/>
      <c r="EMP841" s="106"/>
      <c r="EMQ841" s="106"/>
      <c r="EMR841" s="106"/>
      <c r="EMS841" s="106"/>
      <c r="EMT841" s="106"/>
      <c r="EMU841" s="106"/>
      <c r="EMV841" s="106"/>
      <c r="EMW841" s="106"/>
      <c r="EMX841" s="106"/>
      <c r="EMY841" s="106"/>
      <c r="EMZ841" s="106"/>
      <c r="ENA841" s="106"/>
      <c r="ENB841" s="106"/>
      <c r="ENC841" s="106"/>
      <c r="END841" s="106"/>
      <c r="ENE841" s="106"/>
      <c r="ENF841" s="106"/>
      <c r="ENG841" s="106"/>
      <c r="ENH841" s="106"/>
      <c r="ENI841" s="106"/>
      <c r="ENJ841" s="106"/>
      <c r="ENK841" s="106"/>
      <c r="ENL841" s="106"/>
      <c r="ENM841" s="106"/>
      <c r="ENN841" s="106"/>
      <c r="ENO841" s="106"/>
      <c r="ENP841" s="106"/>
      <c r="ENQ841" s="106"/>
      <c r="ENR841" s="106"/>
      <c r="ENS841" s="106"/>
      <c r="ENT841" s="106"/>
      <c r="ENU841" s="106"/>
      <c r="ENV841" s="106"/>
      <c r="ENW841" s="106"/>
      <c r="ENX841" s="106"/>
      <c r="ENY841" s="106"/>
      <c r="ENZ841" s="106"/>
      <c r="EOA841" s="106"/>
      <c r="EOB841" s="106"/>
      <c r="EOC841" s="106"/>
      <c r="EOD841" s="106"/>
      <c r="EOE841" s="106"/>
      <c r="EOF841" s="106"/>
      <c r="EOG841" s="106"/>
      <c r="EOH841" s="106"/>
      <c r="EOI841" s="106"/>
      <c r="EOJ841" s="106"/>
      <c r="EOK841" s="106"/>
      <c r="EOL841" s="106"/>
      <c r="EOM841" s="106"/>
      <c r="EON841" s="106"/>
      <c r="EOO841" s="106"/>
      <c r="EOP841" s="106"/>
      <c r="EOQ841" s="106"/>
      <c r="EOR841" s="106"/>
      <c r="EOS841" s="106"/>
      <c r="EOT841" s="106"/>
      <c r="EOU841" s="106"/>
      <c r="EOV841" s="106"/>
      <c r="EOW841" s="106"/>
      <c r="EOX841" s="106"/>
      <c r="EOY841" s="106"/>
      <c r="EOZ841" s="106"/>
      <c r="EPA841" s="106"/>
      <c r="EPB841" s="106"/>
      <c r="EPC841" s="106"/>
      <c r="EPD841" s="106"/>
      <c r="EPE841" s="106"/>
      <c r="EPF841" s="106"/>
      <c r="EPG841" s="106"/>
      <c r="EPH841" s="106"/>
      <c r="EPI841" s="106"/>
      <c r="EPJ841" s="106"/>
      <c r="EPK841" s="106"/>
      <c r="EPL841" s="106"/>
      <c r="EPM841" s="106"/>
      <c r="EPN841" s="106"/>
      <c r="EPO841" s="106"/>
      <c r="EPP841" s="106"/>
      <c r="EPQ841" s="106"/>
      <c r="EPR841" s="106"/>
      <c r="EPS841" s="106"/>
      <c r="EPT841" s="106"/>
      <c r="EPU841" s="106"/>
      <c r="EPV841" s="106"/>
      <c r="EPW841" s="106"/>
      <c r="EPX841" s="106"/>
      <c r="EPY841" s="106"/>
      <c r="EPZ841" s="106"/>
      <c r="EQA841" s="106"/>
      <c r="EQB841" s="106"/>
      <c r="EQC841" s="106"/>
      <c r="EQD841" s="106"/>
      <c r="EQE841" s="106"/>
      <c r="EQF841" s="106"/>
      <c r="EQG841" s="106"/>
      <c r="EQH841" s="106"/>
      <c r="EQI841" s="106"/>
      <c r="EQJ841" s="106"/>
      <c r="EQK841" s="106"/>
      <c r="EQL841" s="106"/>
      <c r="EQM841" s="106"/>
      <c r="EQN841" s="106"/>
      <c r="EQO841" s="106"/>
      <c r="EQP841" s="106"/>
      <c r="EQQ841" s="106"/>
      <c r="EQR841" s="106"/>
      <c r="EQS841" s="106"/>
      <c r="EQT841" s="106"/>
      <c r="EQU841" s="106"/>
      <c r="EQV841" s="106"/>
      <c r="EQW841" s="106"/>
      <c r="EQX841" s="106"/>
      <c r="EQY841" s="106"/>
      <c r="EQZ841" s="106"/>
      <c r="ERA841" s="106"/>
      <c r="ERB841" s="106"/>
      <c r="ERC841" s="106"/>
      <c r="ERD841" s="106"/>
      <c r="ERE841" s="106"/>
      <c r="ERF841" s="106"/>
      <c r="ERG841" s="106"/>
      <c r="ERH841" s="106"/>
      <c r="ERI841" s="106"/>
      <c r="ERJ841" s="106"/>
      <c r="ERK841" s="106"/>
      <c r="ERL841" s="106"/>
      <c r="ERM841" s="106"/>
      <c r="ERN841" s="106"/>
      <c r="ERO841" s="106"/>
      <c r="ERP841" s="106"/>
      <c r="ERQ841" s="106"/>
      <c r="ERR841" s="106"/>
      <c r="ERS841" s="106"/>
      <c r="ERT841" s="106"/>
      <c r="ERU841" s="106"/>
      <c r="ERV841" s="106"/>
      <c r="ERW841" s="106"/>
      <c r="ERX841" s="106"/>
      <c r="ERY841" s="106"/>
      <c r="ERZ841" s="106"/>
      <c r="ESA841" s="106"/>
      <c r="ESB841" s="106"/>
      <c r="ESC841" s="106"/>
      <c r="ESD841" s="106"/>
      <c r="ESE841" s="106"/>
      <c r="ESF841" s="106"/>
      <c r="ESG841" s="106"/>
      <c r="ESH841" s="106"/>
      <c r="ESI841" s="106"/>
      <c r="ESJ841" s="106"/>
      <c r="ESK841" s="106"/>
      <c r="ESL841" s="106"/>
      <c r="ESM841" s="106"/>
      <c r="ESN841" s="106"/>
      <c r="ESO841" s="106"/>
      <c r="ESP841" s="106"/>
      <c r="ESQ841" s="106"/>
      <c r="ESR841" s="106"/>
      <c r="ESS841" s="106"/>
      <c r="EST841" s="106"/>
      <c r="ESU841" s="106"/>
      <c r="ESV841" s="106"/>
      <c r="ESW841" s="106"/>
      <c r="ESX841" s="106"/>
      <c r="ESY841" s="106"/>
      <c r="ESZ841" s="106"/>
      <c r="ETA841" s="106"/>
      <c r="ETB841" s="106"/>
      <c r="ETC841" s="106"/>
      <c r="ETD841" s="106"/>
      <c r="ETE841" s="106"/>
      <c r="ETF841" s="106"/>
      <c r="ETG841" s="106"/>
      <c r="ETH841" s="106"/>
      <c r="ETI841" s="106"/>
      <c r="ETJ841" s="106"/>
      <c r="ETK841" s="106"/>
      <c r="ETL841" s="106"/>
      <c r="ETM841" s="106"/>
      <c r="ETN841" s="106"/>
      <c r="ETO841" s="106"/>
      <c r="ETP841" s="106"/>
      <c r="ETQ841" s="106"/>
      <c r="ETR841" s="106"/>
      <c r="ETS841" s="106"/>
      <c r="ETT841" s="106"/>
      <c r="ETU841" s="106"/>
      <c r="ETV841" s="106"/>
      <c r="ETW841" s="106"/>
      <c r="ETX841" s="106"/>
      <c r="ETY841" s="106"/>
      <c r="ETZ841" s="106"/>
      <c r="EUA841" s="106"/>
      <c r="EUB841" s="106"/>
      <c r="EUC841" s="106"/>
      <c r="EUD841" s="106"/>
      <c r="EUE841" s="106"/>
      <c r="EUF841" s="106"/>
      <c r="EUG841" s="106"/>
      <c r="EUH841" s="106"/>
      <c r="EUI841" s="106"/>
      <c r="EUJ841" s="106"/>
      <c r="EUK841" s="106"/>
      <c r="EUL841" s="106"/>
      <c r="EUM841" s="106"/>
      <c r="EUN841" s="106"/>
      <c r="EUO841" s="106"/>
      <c r="EUP841" s="106"/>
      <c r="EUQ841" s="106"/>
      <c r="EUR841" s="106"/>
      <c r="EUS841" s="106"/>
      <c r="EUT841" s="106"/>
      <c r="EUU841" s="106"/>
      <c r="EUV841" s="106"/>
      <c r="EUW841" s="106"/>
      <c r="EUX841" s="106"/>
      <c r="EUY841" s="106"/>
      <c r="EUZ841" s="106"/>
      <c r="EVA841" s="106"/>
      <c r="EVB841" s="106"/>
      <c r="EVC841" s="106"/>
      <c r="EVD841" s="106"/>
      <c r="EVE841" s="106"/>
      <c r="EVF841" s="106"/>
      <c r="EVG841" s="106"/>
      <c r="EVH841" s="106"/>
      <c r="EVI841" s="106"/>
      <c r="EVJ841" s="106"/>
      <c r="EVK841" s="106"/>
      <c r="EVL841" s="106"/>
      <c r="EVM841" s="106"/>
      <c r="EVN841" s="106"/>
      <c r="EVO841" s="106"/>
      <c r="EVP841" s="106"/>
      <c r="EVQ841" s="106"/>
      <c r="EVR841" s="106"/>
      <c r="EVS841" s="106"/>
      <c r="EVT841" s="106"/>
      <c r="EVU841" s="106"/>
      <c r="EVV841" s="106"/>
      <c r="EVW841" s="106"/>
      <c r="EVX841" s="106"/>
      <c r="EVY841" s="106"/>
      <c r="EVZ841" s="106"/>
      <c r="EWA841" s="106"/>
      <c r="EWB841" s="106"/>
      <c r="EWC841" s="106"/>
      <c r="EWD841" s="106"/>
      <c r="EWE841" s="106"/>
      <c r="EWF841" s="106"/>
      <c r="EWG841" s="106"/>
      <c r="EWH841" s="106"/>
      <c r="EWI841" s="106"/>
      <c r="EWJ841" s="106"/>
      <c r="EWK841" s="106"/>
      <c r="EWL841" s="106"/>
      <c r="EWM841" s="106"/>
      <c r="EWN841" s="106"/>
      <c r="EWO841" s="106"/>
      <c r="EWP841" s="106"/>
      <c r="EWQ841" s="106"/>
      <c r="EWR841" s="106"/>
      <c r="EWS841" s="106"/>
      <c r="EWT841" s="106"/>
      <c r="EWU841" s="106"/>
      <c r="EWV841" s="106"/>
      <c r="EWW841" s="106"/>
      <c r="EWX841" s="106"/>
      <c r="EWY841" s="106"/>
      <c r="EWZ841" s="106"/>
      <c r="EXA841" s="106"/>
      <c r="EXB841" s="106"/>
      <c r="EXC841" s="106"/>
      <c r="EXD841" s="106"/>
      <c r="EXE841" s="106"/>
      <c r="EXF841" s="106"/>
      <c r="EXG841" s="106"/>
      <c r="EXH841" s="106"/>
      <c r="EXI841" s="106"/>
      <c r="EXJ841" s="106"/>
      <c r="EXK841" s="106"/>
      <c r="EXL841" s="106"/>
      <c r="EXM841" s="106"/>
      <c r="EXN841" s="106"/>
      <c r="EXO841" s="106"/>
      <c r="EXP841" s="106"/>
      <c r="EXQ841" s="106"/>
      <c r="EXR841" s="106"/>
      <c r="EXS841" s="106"/>
      <c r="EXT841" s="106"/>
      <c r="EXU841" s="106"/>
      <c r="EXV841" s="106"/>
      <c r="EXW841" s="106"/>
      <c r="EXX841" s="106"/>
      <c r="EXY841" s="106"/>
      <c r="EXZ841" s="106"/>
      <c r="EYA841" s="106"/>
      <c r="EYB841" s="106"/>
      <c r="EYC841" s="106"/>
      <c r="EYD841" s="106"/>
      <c r="EYE841" s="106"/>
      <c r="EYF841" s="106"/>
      <c r="EYG841" s="106"/>
      <c r="EYH841" s="106"/>
      <c r="EYI841" s="106"/>
      <c r="EYJ841" s="106"/>
      <c r="EYK841" s="106"/>
      <c r="EYL841" s="106"/>
      <c r="EYM841" s="106"/>
      <c r="EYN841" s="106"/>
      <c r="EYO841" s="106"/>
      <c r="EYP841" s="106"/>
      <c r="EYQ841" s="106"/>
      <c r="EYR841" s="106"/>
      <c r="EYS841" s="106"/>
      <c r="EYT841" s="106"/>
      <c r="EYU841" s="106"/>
      <c r="EYV841" s="106"/>
      <c r="EYW841" s="106"/>
      <c r="EYX841" s="106"/>
      <c r="EYY841" s="106"/>
      <c r="EYZ841" s="106"/>
      <c r="EZA841" s="106"/>
      <c r="EZB841" s="106"/>
      <c r="EZC841" s="106"/>
      <c r="EZD841" s="106"/>
      <c r="EZE841" s="106"/>
      <c r="EZF841" s="106"/>
      <c r="EZG841" s="106"/>
      <c r="EZH841" s="106"/>
      <c r="EZI841" s="106"/>
      <c r="EZJ841" s="106"/>
      <c r="EZK841" s="106"/>
      <c r="EZL841" s="106"/>
      <c r="EZM841" s="106"/>
      <c r="EZN841" s="106"/>
      <c r="EZO841" s="106"/>
      <c r="EZP841" s="106"/>
      <c r="EZQ841" s="106"/>
      <c r="EZR841" s="106"/>
      <c r="EZS841" s="106"/>
      <c r="EZT841" s="106"/>
      <c r="EZU841" s="106"/>
      <c r="EZV841" s="106"/>
      <c r="EZW841" s="106"/>
      <c r="EZX841" s="106"/>
      <c r="EZY841" s="106"/>
      <c r="EZZ841" s="106"/>
      <c r="FAA841" s="106"/>
      <c r="FAB841" s="106"/>
      <c r="FAC841" s="106"/>
      <c r="FAD841" s="106"/>
      <c r="FAE841" s="106"/>
      <c r="FAF841" s="106"/>
      <c r="FAG841" s="106"/>
      <c r="FAH841" s="106"/>
      <c r="FAI841" s="106"/>
      <c r="FAJ841" s="106"/>
      <c r="FAK841" s="106"/>
      <c r="FAL841" s="106"/>
      <c r="FAM841" s="106"/>
      <c r="FAN841" s="106"/>
      <c r="FAO841" s="106"/>
      <c r="FAP841" s="106"/>
      <c r="FAQ841" s="106"/>
      <c r="FAR841" s="106"/>
      <c r="FAS841" s="106"/>
      <c r="FAT841" s="106"/>
      <c r="FAU841" s="106"/>
      <c r="FAV841" s="106"/>
      <c r="FAW841" s="106"/>
      <c r="FAX841" s="106"/>
      <c r="FAY841" s="106"/>
      <c r="FAZ841" s="106"/>
      <c r="FBA841" s="106"/>
      <c r="FBB841" s="106"/>
      <c r="FBC841" s="106"/>
      <c r="FBD841" s="106"/>
      <c r="FBE841" s="106"/>
      <c r="FBF841" s="106"/>
      <c r="FBG841" s="106"/>
      <c r="FBH841" s="106"/>
      <c r="FBI841" s="106"/>
      <c r="FBJ841" s="106"/>
      <c r="FBK841" s="106"/>
      <c r="FBL841" s="106"/>
      <c r="FBM841" s="106"/>
      <c r="FBN841" s="106"/>
      <c r="FBO841" s="106"/>
      <c r="FBP841" s="106"/>
      <c r="FBQ841" s="106"/>
      <c r="FBR841" s="106"/>
      <c r="FBS841" s="106"/>
      <c r="FBT841" s="106"/>
      <c r="FBU841" s="106"/>
      <c r="FBV841" s="106"/>
      <c r="FBW841" s="106"/>
      <c r="FBX841" s="106"/>
      <c r="FBY841" s="106"/>
      <c r="FBZ841" s="106"/>
      <c r="FCA841" s="106"/>
      <c r="FCB841" s="106"/>
      <c r="FCC841" s="106"/>
      <c r="FCD841" s="106"/>
      <c r="FCE841" s="106"/>
      <c r="FCF841" s="106"/>
      <c r="FCG841" s="106"/>
      <c r="FCH841" s="106"/>
      <c r="FCI841" s="106"/>
      <c r="FCJ841" s="106"/>
      <c r="FCK841" s="106"/>
      <c r="FCL841" s="106"/>
      <c r="FCM841" s="106"/>
      <c r="FCN841" s="106"/>
      <c r="FCO841" s="106"/>
      <c r="FCP841" s="106"/>
      <c r="FCQ841" s="106"/>
      <c r="FCR841" s="106"/>
      <c r="FCS841" s="106"/>
      <c r="FCT841" s="106"/>
      <c r="FCU841" s="106"/>
      <c r="FCV841" s="106"/>
      <c r="FCW841" s="106"/>
      <c r="FCX841" s="106"/>
      <c r="FCY841" s="106"/>
      <c r="FCZ841" s="106"/>
      <c r="FDA841" s="106"/>
      <c r="FDB841" s="106"/>
      <c r="FDC841" s="106"/>
      <c r="FDD841" s="106"/>
      <c r="FDE841" s="106"/>
      <c r="FDF841" s="106"/>
      <c r="FDG841" s="106"/>
      <c r="FDH841" s="106"/>
      <c r="FDI841" s="106"/>
      <c r="FDJ841" s="106"/>
      <c r="FDK841" s="106"/>
      <c r="FDL841" s="106"/>
      <c r="FDM841" s="106"/>
      <c r="FDN841" s="106"/>
      <c r="FDO841" s="106"/>
      <c r="FDP841" s="106"/>
      <c r="FDQ841" s="106"/>
      <c r="FDR841" s="106"/>
      <c r="FDS841" s="106"/>
      <c r="FDT841" s="106"/>
      <c r="FDU841" s="106"/>
      <c r="FDV841" s="106"/>
      <c r="FDW841" s="106"/>
      <c r="FDX841" s="106"/>
      <c r="FDY841" s="106"/>
      <c r="FDZ841" s="106"/>
      <c r="FEA841" s="106"/>
      <c r="FEB841" s="106"/>
      <c r="FEC841" s="106"/>
      <c r="FED841" s="106"/>
      <c r="FEE841" s="106"/>
      <c r="FEF841" s="106"/>
      <c r="FEG841" s="106"/>
      <c r="FEH841" s="106"/>
      <c r="FEI841" s="106"/>
      <c r="FEJ841" s="106"/>
      <c r="FEK841" s="106"/>
      <c r="FEL841" s="106"/>
      <c r="FEM841" s="106"/>
      <c r="FEN841" s="106"/>
      <c r="FEO841" s="106"/>
      <c r="FEP841" s="106"/>
      <c r="FEQ841" s="106"/>
      <c r="FER841" s="106"/>
      <c r="FES841" s="106"/>
      <c r="FET841" s="106"/>
      <c r="FEU841" s="106"/>
      <c r="FEV841" s="106"/>
      <c r="FEW841" s="106"/>
      <c r="FEX841" s="106"/>
      <c r="FEY841" s="106"/>
      <c r="FEZ841" s="106"/>
      <c r="FFA841" s="106"/>
      <c r="FFB841" s="106"/>
      <c r="FFC841" s="106"/>
      <c r="FFD841" s="106"/>
      <c r="FFE841" s="106"/>
      <c r="FFF841" s="106"/>
      <c r="FFG841" s="106"/>
      <c r="FFH841" s="106"/>
      <c r="FFI841" s="106"/>
      <c r="FFJ841" s="106"/>
      <c r="FFK841" s="106"/>
      <c r="FFL841" s="106"/>
      <c r="FFM841" s="106"/>
      <c r="FFN841" s="106"/>
      <c r="FFO841" s="106"/>
      <c r="FFP841" s="106"/>
      <c r="FFQ841" s="106"/>
      <c r="FFR841" s="106"/>
      <c r="FFS841" s="106"/>
      <c r="FFT841" s="106"/>
      <c r="FFU841" s="106"/>
      <c r="FFV841" s="106"/>
      <c r="FFW841" s="106"/>
      <c r="FFX841" s="106"/>
      <c r="FFY841" s="106"/>
      <c r="FFZ841" s="106"/>
      <c r="FGA841" s="106"/>
      <c r="FGB841" s="106"/>
      <c r="FGC841" s="106"/>
      <c r="FGD841" s="106"/>
      <c r="FGE841" s="106"/>
      <c r="FGF841" s="106"/>
      <c r="FGG841" s="106"/>
      <c r="FGH841" s="106"/>
      <c r="FGI841" s="106"/>
      <c r="FGJ841" s="106"/>
      <c r="FGK841" s="106"/>
      <c r="FGL841" s="106"/>
      <c r="FGM841" s="106"/>
      <c r="FGN841" s="106"/>
      <c r="FGO841" s="106"/>
      <c r="FGP841" s="106"/>
      <c r="FGQ841" s="106"/>
      <c r="FGR841" s="106"/>
      <c r="FGS841" s="106"/>
      <c r="FGT841" s="106"/>
      <c r="FGU841" s="106"/>
      <c r="FGV841" s="106"/>
      <c r="FGW841" s="106"/>
      <c r="FGX841" s="106"/>
      <c r="FGY841" s="106"/>
      <c r="FGZ841" s="106"/>
      <c r="FHA841" s="106"/>
      <c r="FHB841" s="106"/>
      <c r="FHC841" s="106"/>
      <c r="FHD841" s="106"/>
      <c r="FHE841" s="106"/>
      <c r="FHF841" s="106"/>
      <c r="FHG841" s="106"/>
      <c r="FHH841" s="106"/>
      <c r="FHI841" s="106"/>
      <c r="FHJ841" s="106"/>
      <c r="FHK841" s="106"/>
      <c r="FHL841" s="106"/>
      <c r="FHM841" s="106"/>
      <c r="FHN841" s="106"/>
      <c r="FHO841" s="106"/>
      <c r="FHP841" s="106"/>
      <c r="FHQ841" s="106"/>
      <c r="FHR841" s="106"/>
      <c r="FHS841" s="106"/>
      <c r="FHT841" s="106"/>
      <c r="FHU841" s="106"/>
      <c r="FHV841" s="106"/>
      <c r="FHW841" s="106"/>
      <c r="FHX841" s="106"/>
      <c r="FHY841" s="106"/>
      <c r="FHZ841" s="106"/>
      <c r="FIA841" s="106"/>
      <c r="FIB841" s="106"/>
      <c r="FIC841" s="106"/>
      <c r="FID841" s="106"/>
      <c r="FIE841" s="106"/>
      <c r="FIF841" s="106"/>
      <c r="FIG841" s="106"/>
      <c r="FIH841" s="106"/>
      <c r="FII841" s="106"/>
      <c r="FIJ841" s="106"/>
      <c r="FIK841" s="106"/>
      <c r="FIL841" s="106"/>
      <c r="FIM841" s="106"/>
      <c r="FIN841" s="106"/>
      <c r="FIO841" s="106"/>
      <c r="FIP841" s="106"/>
      <c r="FIQ841" s="106"/>
      <c r="FIR841" s="106"/>
      <c r="FIS841" s="106"/>
      <c r="FIT841" s="106"/>
      <c r="FIU841" s="106"/>
      <c r="FIV841" s="106"/>
      <c r="FIW841" s="106"/>
      <c r="FIX841" s="106"/>
      <c r="FIY841" s="106"/>
      <c r="FIZ841" s="106"/>
      <c r="FJA841" s="106"/>
      <c r="FJB841" s="106"/>
      <c r="FJC841" s="106"/>
      <c r="FJD841" s="106"/>
      <c r="FJE841" s="106"/>
      <c r="FJF841" s="106"/>
      <c r="FJG841" s="106"/>
      <c r="FJH841" s="106"/>
      <c r="FJI841" s="106"/>
      <c r="FJJ841" s="106"/>
      <c r="FJK841" s="106"/>
      <c r="FJL841" s="106"/>
      <c r="FJM841" s="106"/>
      <c r="FJN841" s="106"/>
      <c r="FJO841" s="106"/>
      <c r="FJP841" s="106"/>
      <c r="FJQ841" s="106"/>
      <c r="FJR841" s="106"/>
      <c r="FJS841" s="106"/>
      <c r="FJT841" s="106"/>
      <c r="FJU841" s="106"/>
      <c r="FJV841" s="106"/>
      <c r="FJW841" s="106"/>
      <c r="FJX841" s="106"/>
      <c r="FJY841" s="106"/>
      <c r="FJZ841" s="106"/>
      <c r="FKA841" s="106"/>
      <c r="FKB841" s="106"/>
      <c r="FKC841" s="106"/>
      <c r="FKD841" s="106"/>
      <c r="FKE841" s="106"/>
      <c r="FKF841" s="106"/>
      <c r="FKG841" s="106"/>
      <c r="FKH841" s="106"/>
      <c r="FKI841" s="106"/>
      <c r="FKJ841" s="106"/>
      <c r="FKK841" s="106"/>
      <c r="FKL841" s="106"/>
      <c r="FKM841" s="106"/>
      <c r="FKN841" s="106"/>
      <c r="FKO841" s="106"/>
      <c r="FKP841" s="106"/>
      <c r="FKQ841" s="106"/>
      <c r="FKR841" s="106"/>
      <c r="FKS841" s="106"/>
      <c r="FKT841" s="106"/>
      <c r="FKU841" s="106"/>
      <c r="FKV841" s="106"/>
      <c r="FKW841" s="106"/>
      <c r="FKX841" s="106"/>
      <c r="FKY841" s="106"/>
      <c r="FKZ841" s="106"/>
      <c r="FLA841" s="106"/>
      <c r="FLB841" s="106"/>
      <c r="FLC841" s="106"/>
      <c r="FLD841" s="106"/>
      <c r="FLE841" s="106"/>
      <c r="FLF841" s="106"/>
      <c r="FLG841" s="106"/>
      <c r="FLH841" s="106"/>
      <c r="FLI841" s="106"/>
      <c r="FLJ841" s="106"/>
      <c r="FLK841" s="106"/>
      <c r="FLL841" s="106"/>
      <c r="FLM841" s="106"/>
      <c r="FLN841" s="106"/>
      <c r="FLO841" s="106"/>
      <c r="FLP841" s="106"/>
      <c r="FLQ841" s="106"/>
      <c r="FLR841" s="106"/>
      <c r="FLS841" s="106"/>
      <c r="FLT841" s="106"/>
      <c r="FLU841" s="106"/>
      <c r="FLV841" s="106"/>
      <c r="FLW841" s="106"/>
      <c r="FLX841" s="106"/>
      <c r="FLY841" s="106"/>
      <c r="FLZ841" s="106"/>
      <c r="FMA841" s="106"/>
      <c r="FMB841" s="106"/>
      <c r="FMC841" s="106"/>
      <c r="FMD841" s="106"/>
      <c r="FME841" s="106"/>
      <c r="FMF841" s="106"/>
      <c r="FMG841" s="106"/>
      <c r="FMH841" s="106"/>
      <c r="FMI841" s="106"/>
      <c r="FMJ841" s="106"/>
      <c r="FMK841" s="106"/>
      <c r="FML841" s="106"/>
      <c r="FMM841" s="106"/>
      <c r="FMN841" s="106"/>
      <c r="FMO841" s="106"/>
      <c r="FMP841" s="106"/>
      <c r="FMQ841" s="106"/>
      <c r="FMR841" s="106"/>
      <c r="FMS841" s="106"/>
      <c r="FMT841" s="106"/>
      <c r="FMU841" s="106"/>
      <c r="FMV841" s="106"/>
      <c r="FMW841" s="106"/>
      <c r="FMX841" s="106"/>
      <c r="FMY841" s="106"/>
      <c r="FMZ841" s="106"/>
      <c r="FNA841" s="106"/>
      <c r="FNB841" s="106"/>
      <c r="FNC841" s="106"/>
      <c r="FND841" s="106"/>
      <c r="FNE841" s="106"/>
      <c r="FNF841" s="106"/>
      <c r="FNG841" s="106"/>
      <c r="FNH841" s="106"/>
      <c r="FNI841" s="106"/>
      <c r="FNJ841" s="106"/>
      <c r="FNK841" s="106"/>
      <c r="FNL841" s="106"/>
      <c r="FNM841" s="106"/>
      <c r="FNN841" s="106"/>
      <c r="FNO841" s="106"/>
      <c r="FNP841" s="106"/>
      <c r="FNQ841" s="106"/>
      <c r="FNR841" s="106"/>
      <c r="FNS841" s="106"/>
      <c r="FNT841" s="106"/>
      <c r="FNU841" s="106"/>
      <c r="FNV841" s="106"/>
      <c r="FNW841" s="106"/>
      <c r="FNX841" s="106"/>
      <c r="FNY841" s="106"/>
      <c r="FNZ841" s="106"/>
      <c r="FOA841" s="106"/>
      <c r="FOB841" s="106"/>
      <c r="FOC841" s="106"/>
      <c r="FOD841" s="106"/>
      <c r="FOE841" s="106"/>
      <c r="FOF841" s="106"/>
      <c r="FOG841" s="106"/>
      <c r="FOH841" s="106"/>
      <c r="FOI841" s="106"/>
      <c r="FOJ841" s="106"/>
      <c r="FOK841" s="106"/>
      <c r="FOL841" s="106"/>
      <c r="FOM841" s="106"/>
      <c r="FON841" s="106"/>
      <c r="FOO841" s="106"/>
      <c r="FOP841" s="106"/>
      <c r="FOQ841" s="106"/>
      <c r="FOR841" s="106"/>
      <c r="FOS841" s="106"/>
      <c r="FOT841" s="106"/>
      <c r="FOU841" s="106"/>
      <c r="FOV841" s="106"/>
      <c r="FOW841" s="106"/>
      <c r="FOX841" s="106"/>
      <c r="FOY841" s="106"/>
      <c r="FOZ841" s="106"/>
      <c r="FPA841" s="106"/>
      <c r="FPB841" s="106"/>
      <c r="FPC841" s="106"/>
      <c r="FPD841" s="106"/>
      <c r="FPE841" s="106"/>
      <c r="FPF841" s="106"/>
      <c r="FPG841" s="106"/>
      <c r="FPH841" s="106"/>
      <c r="FPI841" s="106"/>
      <c r="FPJ841" s="106"/>
      <c r="FPK841" s="106"/>
      <c r="FPL841" s="106"/>
      <c r="FPM841" s="106"/>
      <c r="FPN841" s="106"/>
      <c r="FPO841" s="106"/>
      <c r="FPP841" s="106"/>
      <c r="FPQ841" s="106"/>
      <c r="FPR841" s="106"/>
      <c r="FPS841" s="106"/>
      <c r="FPT841" s="106"/>
      <c r="FPU841" s="106"/>
      <c r="FPV841" s="106"/>
      <c r="FPW841" s="106"/>
      <c r="FPX841" s="106"/>
      <c r="FPY841" s="106"/>
      <c r="FPZ841" s="106"/>
      <c r="FQA841" s="106"/>
      <c r="FQB841" s="106"/>
      <c r="FQC841" s="106"/>
      <c r="FQD841" s="106"/>
      <c r="FQE841" s="106"/>
      <c r="FQF841" s="106"/>
      <c r="FQG841" s="106"/>
      <c r="FQH841" s="106"/>
      <c r="FQI841" s="106"/>
      <c r="FQJ841" s="106"/>
      <c r="FQK841" s="106"/>
      <c r="FQL841" s="106"/>
      <c r="FQM841" s="106"/>
      <c r="FQN841" s="106"/>
      <c r="FQO841" s="106"/>
      <c r="FQP841" s="106"/>
      <c r="FQQ841" s="106"/>
      <c r="FQR841" s="106"/>
      <c r="FQS841" s="106"/>
      <c r="FQT841" s="106"/>
      <c r="FQU841" s="106"/>
      <c r="FQV841" s="106"/>
      <c r="FQW841" s="106"/>
      <c r="FQX841" s="106"/>
      <c r="FQY841" s="106"/>
      <c r="FQZ841" s="106"/>
      <c r="FRA841" s="106"/>
      <c r="FRB841" s="106"/>
      <c r="FRC841" s="106"/>
      <c r="FRD841" s="106"/>
      <c r="FRE841" s="106"/>
      <c r="FRF841" s="106"/>
      <c r="FRG841" s="106"/>
      <c r="FRH841" s="106"/>
      <c r="FRI841" s="106"/>
      <c r="FRJ841" s="106"/>
      <c r="FRK841" s="106"/>
      <c r="FRL841" s="106"/>
      <c r="FRM841" s="106"/>
      <c r="FRN841" s="106"/>
      <c r="FRO841" s="106"/>
      <c r="FRP841" s="106"/>
      <c r="FRQ841" s="106"/>
      <c r="FRR841" s="106"/>
      <c r="FRS841" s="106"/>
      <c r="FRT841" s="106"/>
      <c r="FRU841" s="106"/>
      <c r="FRV841" s="106"/>
      <c r="FRW841" s="106"/>
      <c r="FRX841" s="106"/>
      <c r="FRY841" s="106"/>
      <c r="FRZ841" s="106"/>
      <c r="FSA841" s="106"/>
      <c r="FSB841" s="106"/>
      <c r="FSC841" s="106"/>
      <c r="FSD841" s="106"/>
      <c r="FSE841" s="106"/>
      <c r="FSF841" s="106"/>
      <c r="FSG841" s="106"/>
      <c r="FSH841" s="106"/>
      <c r="FSI841" s="106"/>
      <c r="FSJ841" s="106"/>
      <c r="FSK841" s="106"/>
      <c r="FSL841" s="106"/>
      <c r="FSM841" s="106"/>
      <c r="FSN841" s="106"/>
      <c r="FSO841" s="106"/>
      <c r="FSP841" s="106"/>
      <c r="FSQ841" s="106"/>
      <c r="FSR841" s="106"/>
      <c r="FSS841" s="106"/>
      <c r="FST841" s="106"/>
      <c r="FSU841" s="106"/>
      <c r="FSV841" s="106"/>
      <c r="FSW841" s="106"/>
      <c r="FSX841" s="106"/>
      <c r="FSY841" s="106"/>
      <c r="FSZ841" s="106"/>
      <c r="FTA841" s="106"/>
      <c r="FTB841" s="106"/>
      <c r="FTC841" s="106"/>
      <c r="FTD841" s="106"/>
      <c r="FTE841" s="106"/>
      <c r="FTF841" s="106"/>
      <c r="FTG841" s="106"/>
      <c r="FTH841" s="106"/>
      <c r="FTI841" s="106"/>
      <c r="FTJ841" s="106"/>
      <c r="FTK841" s="106"/>
      <c r="FTL841" s="106"/>
      <c r="FTM841" s="106"/>
      <c r="FTN841" s="106"/>
      <c r="FTO841" s="106"/>
      <c r="FTP841" s="106"/>
      <c r="FTQ841" s="106"/>
      <c r="FTR841" s="106"/>
      <c r="FTS841" s="106"/>
      <c r="FTT841" s="106"/>
      <c r="FTU841" s="106"/>
      <c r="FTV841" s="106"/>
      <c r="FTW841" s="106"/>
      <c r="FTX841" s="106"/>
      <c r="FTY841" s="106"/>
      <c r="FTZ841" s="106"/>
      <c r="FUA841" s="106"/>
      <c r="FUB841" s="106"/>
      <c r="FUC841" s="106"/>
      <c r="FUD841" s="106"/>
      <c r="FUE841" s="106"/>
      <c r="FUF841" s="106"/>
      <c r="FUG841" s="106"/>
      <c r="FUH841" s="106"/>
      <c r="FUI841" s="106"/>
      <c r="FUJ841" s="106"/>
      <c r="FUK841" s="106"/>
      <c r="FUL841" s="106"/>
      <c r="FUM841" s="106"/>
      <c r="FUN841" s="106"/>
      <c r="FUO841" s="106"/>
      <c r="FUP841" s="106"/>
      <c r="FUQ841" s="106"/>
      <c r="FUR841" s="106"/>
      <c r="FUS841" s="106"/>
      <c r="FUT841" s="106"/>
      <c r="FUU841" s="106"/>
      <c r="FUV841" s="106"/>
      <c r="FUW841" s="106"/>
      <c r="FUX841" s="106"/>
      <c r="FUY841" s="106"/>
      <c r="FUZ841" s="106"/>
      <c r="FVA841" s="106"/>
      <c r="FVB841" s="106"/>
      <c r="FVC841" s="106"/>
      <c r="FVD841" s="106"/>
      <c r="FVE841" s="106"/>
      <c r="FVF841" s="106"/>
      <c r="FVG841" s="106"/>
      <c r="FVH841" s="106"/>
      <c r="FVI841" s="106"/>
      <c r="FVJ841" s="106"/>
      <c r="FVK841" s="106"/>
      <c r="FVL841" s="106"/>
      <c r="FVM841" s="106"/>
      <c r="FVN841" s="106"/>
      <c r="FVO841" s="106"/>
      <c r="FVP841" s="106"/>
      <c r="FVQ841" s="106"/>
      <c r="FVR841" s="106"/>
      <c r="FVS841" s="106"/>
      <c r="FVT841" s="106"/>
      <c r="FVU841" s="106"/>
      <c r="FVV841" s="106"/>
      <c r="FVW841" s="106"/>
      <c r="FVX841" s="106"/>
      <c r="FVY841" s="106"/>
      <c r="FVZ841" s="106"/>
      <c r="FWA841" s="106"/>
      <c r="FWB841" s="106"/>
      <c r="FWC841" s="106"/>
      <c r="FWD841" s="106"/>
      <c r="FWE841" s="106"/>
      <c r="FWF841" s="106"/>
      <c r="FWG841" s="106"/>
      <c r="FWH841" s="106"/>
      <c r="FWI841" s="106"/>
      <c r="FWJ841" s="106"/>
      <c r="FWK841" s="106"/>
      <c r="FWL841" s="106"/>
      <c r="FWM841" s="106"/>
      <c r="FWN841" s="106"/>
      <c r="FWO841" s="106"/>
      <c r="FWP841" s="106"/>
      <c r="FWQ841" s="106"/>
      <c r="FWR841" s="106"/>
      <c r="FWS841" s="106"/>
      <c r="FWT841" s="106"/>
      <c r="FWU841" s="106"/>
      <c r="FWV841" s="106"/>
      <c r="FWW841" s="106"/>
      <c r="FWX841" s="106"/>
      <c r="FWY841" s="106"/>
      <c r="FWZ841" s="106"/>
      <c r="FXA841" s="106"/>
      <c r="FXB841" s="106"/>
      <c r="FXC841" s="106"/>
      <c r="FXD841" s="106"/>
      <c r="FXE841" s="106"/>
      <c r="FXF841" s="106"/>
      <c r="FXG841" s="106"/>
      <c r="FXH841" s="106"/>
      <c r="FXI841" s="106"/>
      <c r="FXJ841" s="106"/>
      <c r="FXK841" s="106"/>
      <c r="FXL841" s="106"/>
      <c r="FXM841" s="106"/>
      <c r="FXN841" s="106"/>
      <c r="FXO841" s="106"/>
      <c r="FXP841" s="106"/>
      <c r="FXQ841" s="106"/>
      <c r="FXR841" s="106"/>
      <c r="FXS841" s="106"/>
      <c r="FXT841" s="106"/>
      <c r="FXU841" s="106"/>
      <c r="FXV841" s="106"/>
      <c r="FXW841" s="106"/>
      <c r="FXX841" s="106"/>
      <c r="FXY841" s="106"/>
      <c r="FXZ841" s="106"/>
      <c r="FYA841" s="106"/>
      <c r="FYB841" s="106"/>
      <c r="FYC841" s="106"/>
      <c r="FYD841" s="106"/>
      <c r="FYE841" s="106"/>
      <c r="FYF841" s="106"/>
      <c r="FYG841" s="106"/>
      <c r="FYH841" s="106"/>
      <c r="FYI841" s="106"/>
      <c r="FYJ841" s="106"/>
      <c r="FYK841" s="106"/>
      <c r="FYL841" s="106"/>
      <c r="FYM841" s="106"/>
      <c r="FYN841" s="106"/>
      <c r="FYO841" s="106"/>
      <c r="FYP841" s="106"/>
      <c r="FYQ841" s="106"/>
      <c r="FYR841" s="106"/>
      <c r="FYS841" s="106"/>
      <c r="FYT841" s="106"/>
      <c r="FYU841" s="106"/>
      <c r="FYV841" s="106"/>
      <c r="FYW841" s="106"/>
      <c r="FYX841" s="106"/>
      <c r="FYY841" s="106"/>
      <c r="FYZ841" s="106"/>
      <c r="FZA841" s="106"/>
      <c r="FZB841" s="106"/>
      <c r="FZC841" s="106"/>
      <c r="FZD841" s="106"/>
      <c r="FZE841" s="106"/>
      <c r="FZF841" s="106"/>
      <c r="FZG841" s="106"/>
      <c r="FZH841" s="106"/>
      <c r="FZI841" s="106"/>
      <c r="FZJ841" s="106"/>
      <c r="FZK841" s="106"/>
      <c r="FZL841" s="106"/>
      <c r="FZM841" s="106"/>
      <c r="FZN841" s="106"/>
      <c r="FZO841" s="106"/>
      <c r="FZP841" s="106"/>
      <c r="FZQ841" s="106"/>
      <c r="FZR841" s="106"/>
      <c r="FZS841" s="106"/>
      <c r="FZT841" s="106"/>
      <c r="FZU841" s="106"/>
      <c r="FZV841" s="106"/>
      <c r="FZW841" s="106"/>
      <c r="FZX841" s="106"/>
      <c r="FZY841" s="106"/>
      <c r="FZZ841" s="106"/>
      <c r="GAA841" s="106"/>
      <c r="GAB841" s="106"/>
      <c r="GAC841" s="106"/>
      <c r="GAD841" s="106"/>
      <c r="GAE841" s="106"/>
      <c r="GAF841" s="106"/>
      <c r="GAG841" s="106"/>
      <c r="GAH841" s="106"/>
      <c r="GAI841" s="106"/>
      <c r="GAJ841" s="106"/>
      <c r="GAK841" s="106"/>
      <c r="GAL841" s="106"/>
      <c r="GAM841" s="106"/>
      <c r="GAN841" s="106"/>
      <c r="GAO841" s="106"/>
      <c r="GAP841" s="106"/>
      <c r="GAQ841" s="106"/>
      <c r="GAR841" s="106"/>
      <c r="GAS841" s="106"/>
      <c r="GAT841" s="106"/>
      <c r="GAU841" s="106"/>
      <c r="GAV841" s="106"/>
      <c r="GAW841" s="106"/>
      <c r="GAX841" s="106"/>
      <c r="GAY841" s="106"/>
      <c r="GAZ841" s="106"/>
      <c r="GBA841" s="106"/>
      <c r="GBB841" s="106"/>
      <c r="GBC841" s="106"/>
      <c r="GBD841" s="106"/>
      <c r="GBE841" s="106"/>
      <c r="GBF841" s="106"/>
      <c r="GBG841" s="106"/>
      <c r="GBH841" s="106"/>
      <c r="GBI841" s="106"/>
      <c r="GBJ841" s="106"/>
      <c r="GBK841" s="106"/>
      <c r="GBL841" s="106"/>
      <c r="GBM841" s="106"/>
      <c r="GBN841" s="106"/>
      <c r="GBO841" s="106"/>
      <c r="GBP841" s="106"/>
      <c r="GBQ841" s="106"/>
      <c r="GBR841" s="106"/>
      <c r="GBS841" s="106"/>
      <c r="GBT841" s="106"/>
      <c r="GBU841" s="106"/>
      <c r="GBV841" s="106"/>
      <c r="GBW841" s="106"/>
      <c r="GBX841" s="106"/>
      <c r="GBY841" s="106"/>
      <c r="GBZ841" s="106"/>
      <c r="GCA841" s="106"/>
      <c r="GCB841" s="106"/>
      <c r="GCC841" s="106"/>
      <c r="GCD841" s="106"/>
      <c r="GCE841" s="106"/>
      <c r="GCF841" s="106"/>
      <c r="GCG841" s="106"/>
      <c r="GCH841" s="106"/>
      <c r="GCI841" s="106"/>
      <c r="GCJ841" s="106"/>
      <c r="GCK841" s="106"/>
      <c r="GCL841" s="106"/>
      <c r="GCM841" s="106"/>
      <c r="GCN841" s="106"/>
      <c r="GCO841" s="106"/>
      <c r="GCP841" s="106"/>
      <c r="GCQ841" s="106"/>
      <c r="GCR841" s="106"/>
      <c r="GCS841" s="106"/>
      <c r="GCT841" s="106"/>
      <c r="GCU841" s="106"/>
      <c r="GCV841" s="106"/>
      <c r="GCW841" s="106"/>
      <c r="GCX841" s="106"/>
      <c r="GCY841" s="106"/>
      <c r="GCZ841" s="106"/>
      <c r="GDA841" s="106"/>
      <c r="GDB841" s="106"/>
      <c r="GDC841" s="106"/>
      <c r="GDD841" s="106"/>
      <c r="GDE841" s="106"/>
      <c r="GDF841" s="106"/>
      <c r="GDG841" s="106"/>
      <c r="GDH841" s="106"/>
      <c r="GDI841" s="106"/>
      <c r="GDJ841" s="106"/>
      <c r="GDK841" s="106"/>
      <c r="GDL841" s="106"/>
      <c r="GDM841" s="106"/>
      <c r="GDN841" s="106"/>
      <c r="GDO841" s="106"/>
      <c r="GDP841" s="106"/>
      <c r="GDQ841" s="106"/>
      <c r="GDR841" s="106"/>
      <c r="GDS841" s="106"/>
      <c r="GDT841" s="106"/>
      <c r="GDU841" s="106"/>
      <c r="GDV841" s="106"/>
      <c r="GDW841" s="106"/>
      <c r="GDX841" s="106"/>
      <c r="GDY841" s="106"/>
      <c r="GDZ841" s="106"/>
      <c r="GEA841" s="106"/>
      <c r="GEB841" s="106"/>
      <c r="GEC841" s="106"/>
      <c r="GED841" s="106"/>
      <c r="GEE841" s="106"/>
      <c r="GEF841" s="106"/>
      <c r="GEG841" s="106"/>
      <c r="GEH841" s="106"/>
      <c r="GEI841" s="106"/>
      <c r="GEJ841" s="106"/>
      <c r="GEK841" s="106"/>
      <c r="GEL841" s="106"/>
      <c r="GEM841" s="106"/>
      <c r="GEN841" s="106"/>
      <c r="GEO841" s="106"/>
      <c r="GEP841" s="106"/>
      <c r="GEQ841" s="106"/>
      <c r="GER841" s="106"/>
      <c r="GES841" s="106"/>
      <c r="GET841" s="106"/>
      <c r="GEU841" s="106"/>
      <c r="GEV841" s="106"/>
      <c r="GEW841" s="106"/>
      <c r="GEX841" s="106"/>
      <c r="GEY841" s="106"/>
      <c r="GEZ841" s="106"/>
      <c r="GFA841" s="106"/>
      <c r="GFB841" s="106"/>
      <c r="GFC841" s="106"/>
      <c r="GFD841" s="106"/>
      <c r="GFE841" s="106"/>
      <c r="GFF841" s="106"/>
      <c r="GFG841" s="106"/>
      <c r="GFH841" s="106"/>
      <c r="GFI841" s="106"/>
      <c r="GFJ841" s="106"/>
      <c r="GFK841" s="106"/>
      <c r="GFL841" s="106"/>
      <c r="GFM841" s="106"/>
      <c r="GFN841" s="106"/>
      <c r="GFO841" s="106"/>
      <c r="GFP841" s="106"/>
      <c r="GFQ841" s="106"/>
      <c r="GFR841" s="106"/>
      <c r="GFS841" s="106"/>
      <c r="GFT841" s="106"/>
      <c r="GFU841" s="106"/>
      <c r="GFV841" s="106"/>
      <c r="GFW841" s="106"/>
      <c r="GFX841" s="106"/>
      <c r="GFY841" s="106"/>
      <c r="GFZ841" s="106"/>
      <c r="GGA841" s="106"/>
      <c r="GGB841" s="106"/>
      <c r="GGC841" s="106"/>
      <c r="GGD841" s="106"/>
      <c r="GGE841" s="106"/>
      <c r="GGF841" s="106"/>
      <c r="GGG841" s="106"/>
      <c r="GGH841" s="106"/>
      <c r="GGI841" s="106"/>
      <c r="GGJ841" s="106"/>
      <c r="GGK841" s="106"/>
      <c r="GGL841" s="106"/>
      <c r="GGM841" s="106"/>
      <c r="GGN841" s="106"/>
      <c r="GGO841" s="106"/>
      <c r="GGP841" s="106"/>
      <c r="GGQ841" s="106"/>
      <c r="GGR841" s="106"/>
      <c r="GGS841" s="106"/>
      <c r="GGT841" s="106"/>
      <c r="GGU841" s="106"/>
      <c r="GGV841" s="106"/>
      <c r="GGW841" s="106"/>
      <c r="GGX841" s="106"/>
      <c r="GGY841" s="106"/>
      <c r="GGZ841" s="106"/>
      <c r="GHA841" s="106"/>
      <c r="GHB841" s="106"/>
      <c r="GHC841" s="106"/>
      <c r="GHD841" s="106"/>
      <c r="GHE841" s="106"/>
      <c r="GHF841" s="106"/>
      <c r="GHG841" s="106"/>
      <c r="GHH841" s="106"/>
      <c r="GHI841" s="106"/>
      <c r="GHJ841" s="106"/>
      <c r="GHK841" s="106"/>
      <c r="GHL841" s="106"/>
      <c r="GHM841" s="106"/>
      <c r="GHN841" s="106"/>
      <c r="GHO841" s="106"/>
      <c r="GHP841" s="106"/>
      <c r="GHQ841" s="106"/>
      <c r="GHR841" s="106"/>
      <c r="GHS841" s="106"/>
      <c r="GHT841" s="106"/>
      <c r="GHU841" s="106"/>
      <c r="GHV841" s="106"/>
      <c r="GHW841" s="106"/>
      <c r="GHX841" s="106"/>
      <c r="GHY841" s="106"/>
      <c r="GHZ841" s="106"/>
      <c r="GIA841" s="106"/>
      <c r="GIB841" s="106"/>
      <c r="GIC841" s="106"/>
      <c r="GID841" s="106"/>
      <c r="GIE841" s="106"/>
      <c r="GIF841" s="106"/>
      <c r="GIG841" s="106"/>
      <c r="GIH841" s="106"/>
      <c r="GII841" s="106"/>
      <c r="GIJ841" s="106"/>
      <c r="GIK841" s="106"/>
      <c r="GIL841" s="106"/>
      <c r="GIM841" s="106"/>
      <c r="GIN841" s="106"/>
      <c r="GIO841" s="106"/>
      <c r="GIP841" s="106"/>
      <c r="GIQ841" s="106"/>
      <c r="GIR841" s="106"/>
      <c r="GIS841" s="106"/>
      <c r="GIT841" s="106"/>
      <c r="GIU841" s="106"/>
      <c r="GIV841" s="106"/>
      <c r="GIW841" s="106"/>
      <c r="GIX841" s="106"/>
      <c r="GIY841" s="106"/>
      <c r="GIZ841" s="106"/>
      <c r="GJA841" s="106"/>
      <c r="GJB841" s="106"/>
      <c r="GJC841" s="106"/>
      <c r="GJD841" s="106"/>
      <c r="GJE841" s="106"/>
      <c r="GJF841" s="106"/>
      <c r="GJG841" s="106"/>
      <c r="GJH841" s="106"/>
      <c r="GJI841" s="106"/>
      <c r="GJJ841" s="106"/>
      <c r="GJK841" s="106"/>
      <c r="GJL841" s="106"/>
      <c r="GJM841" s="106"/>
      <c r="GJN841" s="106"/>
      <c r="GJO841" s="106"/>
      <c r="GJP841" s="106"/>
      <c r="GJQ841" s="106"/>
      <c r="GJR841" s="106"/>
      <c r="GJS841" s="106"/>
      <c r="GJT841" s="106"/>
      <c r="GJU841" s="106"/>
      <c r="GJV841" s="106"/>
      <c r="GJW841" s="106"/>
      <c r="GJX841" s="106"/>
      <c r="GJY841" s="106"/>
      <c r="GJZ841" s="106"/>
      <c r="GKA841" s="106"/>
      <c r="GKB841" s="106"/>
      <c r="GKC841" s="106"/>
      <c r="GKD841" s="106"/>
      <c r="GKE841" s="106"/>
      <c r="GKF841" s="106"/>
      <c r="GKG841" s="106"/>
      <c r="GKH841" s="106"/>
      <c r="GKI841" s="106"/>
      <c r="GKJ841" s="106"/>
      <c r="GKK841" s="106"/>
      <c r="GKL841" s="106"/>
      <c r="GKM841" s="106"/>
      <c r="GKN841" s="106"/>
      <c r="GKO841" s="106"/>
      <c r="GKP841" s="106"/>
      <c r="GKQ841" s="106"/>
      <c r="GKR841" s="106"/>
      <c r="GKS841" s="106"/>
      <c r="GKT841" s="106"/>
      <c r="GKU841" s="106"/>
      <c r="GKV841" s="106"/>
      <c r="GKW841" s="106"/>
      <c r="GKX841" s="106"/>
      <c r="GKY841" s="106"/>
      <c r="GKZ841" s="106"/>
      <c r="GLA841" s="106"/>
      <c r="GLB841" s="106"/>
      <c r="GLC841" s="106"/>
      <c r="GLD841" s="106"/>
      <c r="GLE841" s="106"/>
      <c r="GLF841" s="106"/>
      <c r="GLG841" s="106"/>
      <c r="GLH841" s="106"/>
      <c r="GLI841" s="106"/>
      <c r="GLJ841" s="106"/>
      <c r="GLK841" s="106"/>
      <c r="GLL841" s="106"/>
      <c r="GLM841" s="106"/>
      <c r="GLN841" s="106"/>
      <c r="GLO841" s="106"/>
      <c r="GLP841" s="106"/>
      <c r="GLQ841" s="106"/>
      <c r="GLR841" s="106"/>
      <c r="GLS841" s="106"/>
      <c r="GLT841" s="106"/>
      <c r="GLU841" s="106"/>
      <c r="GLV841" s="106"/>
      <c r="GLW841" s="106"/>
      <c r="GLX841" s="106"/>
      <c r="GLY841" s="106"/>
      <c r="GLZ841" s="106"/>
      <c r="GMA841" s="106"/>
      <c r="GMB841" s="106"/>
      <c r="GMC841" s="106"/>
      <c r="GMD841" s="106"/>
      <c r="GME841" s="106"/>
      <c r="GMF841" s="106"/>
      <c r="GMG841" s="106"/>
      <c r="GMH841" s="106"/>
      <c r="GMI841" s="106"/>
      <c r="GMJ841" s="106"/>
      <c r="GMK841" s="106"/>
      <c r="GML841" s="106"/>
      <c r="GMM841" s="106"/>
      <c r="GMN841" s="106"/>
      <c r="GMO841" s="106"/>
      <c r="GMP841" s="106"/>
      <c r="GMQ841" s="106"/>
      <c r="GMR841" s="106"/>
      <c r="GMS841" s="106"/>
      <c r="GMT841" s="106"/>
      <c r="GMU841" s="106"/>
      <c r="GMV841" s="106"/>
      <c r="GMW841" s="106"/>
      <c r="GMX841" s="106"/>
      <c r="GMY841" s="106"/>
      <c r="GMZ841" s="106"/>
      <c r="GNA841" s="106"/>
      <c r="GNB841" s="106"/>
      <c r="GNC841" s="106"/>
      <c r="GND841" s="106"/>
      <c r="GNE841" s="106"/>
      <c r="GNF841" s="106"/>
      <c r="GNG841" s="106"/>
      <c r="GNH841" s="106"/>
      <c r="GNI841" s="106"/>
      <c r="GNJ841" s="106"/>
      <c r="GNK841" s="106"/>
      <c r="GNL841" s="106"/>
      <c r="GNM841" s="106"/>
      <c r="GNN841" s="106"/>
      <c r="GNO841" s="106"/>
      <c r="GNP841" s="106"/>
      <c r="GNQ841" s="106"/>
      <c r="GNR841" s="106"/>
      <c r="GNS841" s="106"/>
      <c r="GNT841" s="106"/>
      <c r="GNU841" s="106"/>
      <c r="GNV841" s="106"/>
      <c r="GNW841" s="106"/>
      <c r="GNX841" s="106"/>
      <c r="GNY841" s="106"/>
      <c r="GNZ841" s="106"/>
      <c r="GOA841" s="106"/>
      <c r="GOB841" s="106"/>
      <c r="GOC841" s="106"/>
      <c r="GOD841" s="106"/>
      <c r="GOE841" s="106"/>
      <c r="GOF841" s="106"/>
      <c r="GOG841" s="106"/>
      <c r="GOH841" s="106"/>
      <c r="GOI841" s="106"/>
      <c r="GOJ841" s="106"/>
      <c r="GOK841" s="106"/>
      <c r="GOL841" s="106"/>
      <c r="GOM841" s="106"/>
      <c r="GON841" s="106"/>
      <c r="GOO841" s="106"/>
      <c r="GOP841" s="106"/>
      <c r="GOQ841" s="106"/>
      <c r="GOR841" s="106"/>
      <c r="GOS841" s="106"/>
      <c r="GOT841" s="106"/>
      <c r="GOU841" s="106"/>
      <c r="GOV841" s="106"/>
      <c r="GOW841" s="106"/>
      <c r="GOX841" s="106"/>
      <c r="GOY841" s="106"/>
      <c r="GOZ841" s="106"/>
      <c r="GPA841" s="106"/>
      <c r="GPB841" s="106"/>
      <c r="GPC841" s="106"/>
      <c r="GPD841" s="106"/>
      <c r="GPE841" s="106"/>
      <c r="GPF841" s="106"/>
      <c r="GPG841" s="106"/>
      <c r="GPH841" s="106"/>
      <c r="GPI841" s="106"/>
      <c r="GPJ841" s="106"/>
      <c r="GPK841" s="106"/>
      <c r="GPL841" s="106"/>
      <c r="GPM841" s="106"/>
      <c r="GPN841" s="106"/>
      <c r="GPO841" s="106"/>
      <c r="GPP841" s="106"/>
      <c r="GPQ841" s="106"/>
      <c r="GPR841" s="106"/>
      <c r="GPS841" s="106"/>
      <c r="GPT841" s="106"/>
      <c r="GPU841" s="106"/>
      <c r="GPV841" s="106"/>
      <c r="GPW841" s="106"/>
      <c r="GPX841" s="106"/>
      <c r="GPY841" s="106"/>
      <c r="GPZ841" s="106"/>
      <c r="GQA841" s="106"/>
      <c r="GQB841" s="106"/>
      <c r="GQC841" s="106"/>
      <c r="GQD841" s="106"/>
      <c r="GQE841" s="106"/>
      <c r="GQF841" s="106"/>
      <c r="GQG841" s="106"/>
      <c r="GQH841" s="106"/>
      <c r="GQI841" s="106"/>
      <c r="GQJ841" s="106"/>
      <c r="GQK841" s="106"/>
      <c r="GQL841" s="106"/>
      <c r="GQM841" s="106"/>
      <c r="GQN841" s="106"/>
      <c r="GQO841" s="106"/>
      <c r="GQP841" s="106"/>
      <c r="GQQ841" s="106"/>
      <c r="GQR841" s="106"/>
      <c r="GQS841" s="106"/>
      <c r="GQT841" s="106"/>
      <c r="GQU841" s="106"/>
      <c r="GQV841" s="106"/>
      <c r="GQW841" s="106"/>
      <c r="GQX841" s="106"/>
      <c r="GQY841" s="106"/>
      <c r="GQZ841" s="106"/>
      <c r="GRA841" s="106"/>
      <c r="GRB841" s="106"/>
      <c r="GRC841" s="106"/>
      <c r="GRD841" s="106"/>
      <c r="GRE841" s="106"/>
      <c r="GRF841" s="106"/>
      <c r="GRG841" s="106"/>
      <c r="GRH841" s="106"/>
      <c r="GRI841" s="106"/>
      <c r="GRJ841" s="106"/>
      <c r="GRK841" s="106"/>
      <c r="GRL841" s="106"/>
      <c r="GRM841" s="106"/>
      <c r="GRN841" s="106"/>
      <c r="GRO841" s="106"/>
      <c r="GRP841" s="106"/>
      <c r="GRQ841" s="106"/>
      <c r="GRR841" s="106"/>
      <c r="GRS841" s="106"/>
      <c r="GRT841" s="106"/>
      <c r="GRU841" s="106"/>
      <c r="GRV841" s="106"/>
      <c r="GRW841" s="106"/>
      <c r="GRX841" s="106"/>
      <c r="GRY841" s="106"/>
      <c r="GRZ841" s="106"/>
      <c r="GSA841" s="106"/>
      <c r="GSB841" s="106"/>
      <c r="GSC841" s="106"/>
      <c r="GSD841" s="106"/>
      <c r="GSE841" s="106"/>
      <c r="GSF841" s="106"/>
      <c r="GSG841" s="106"/>
      <c r="GSH841" s="106"/>
      <c r="GSI841" s="106"/>
      <c r="GSJ841" s="106"/>
      <c r="GSK841" s="106"/>
      <c r="GSL841" s="106"/>
      <c r="GSM841" s="106"/>
      <c r="GSN841" s="106"/>
      <c r="GSO841" s="106"/>
      <c r="GSP841" s="106"/>
      <c r="GSQ841" s="106"/>
      <c r="GSR841" s="106"/>
      <c r="GSS841" s="106"/>
      <c r="GST841" s="106"/>
      <c r="GSU841" s="106"/>
      <c r="GSV841" s="106"/>
      <c r="GSW841" s="106"/>
      <c r="GSX841" s="106"/>
      <c r="GSY841" s="106"/>
      <c r="GSZ841" s="106"/>
      <c r="GTA841" s="106"/>
      <c r="GTB841" s="106"/>
      <c r="GTC841" s="106"/>
      <c r="GTD841" s="106"/>
      <c r="GTE841" s="106"/>
      <c r="GTF841" s="106"/>
      <c r="GTG841" s="106"/>
      <c r="GTH841" s="106"/>
      <c r="GTI841" s="106"/>
      <c r="GTJ841" s="106"/>
      <c r="GTK841" s="106"/>
      <c r="GTL841" s="106"/>
      <c r="GTM841" s="106"/>
      <c r="GTN841" s="106"/>
      <c r="GTO841" s="106"/>
      <c r="GTP841" s="106"/>
      <c r="GTQ841" s="106"/>
      <c r="GTR841" s="106"/>
      <c r="GTS841" s="106"/>
      <c r="GTT841" s="106"/>
      <c r="GTU841" s="106"/>
      <c r="GTV841" s="106"/>
      <c r="GTW841" s="106"/>
      <c r="GTX841" s="106"/>
      <c r="GTY841" s="106"/>
      <c r="GTZ841" s="106"/>
      <c r="GUA841" s="106"/>
      <c r="GUB841" s="106"/>
      <c r="GUC841" s="106"/>
      <c r="GUD841" s="106"/>
      <c r="GUE841" s="106"/>
      <c r="GUF841" s="106"/>
      <c r="GUG841" s="106"/>
      <c r="GUH841" s="106"/>
      <c r="GUI841" s="106"/>
      <c r="GUJ841" s="106"/>
      <c r="GUK841" s="106"/>
      <c r="GUL841" s="106"/>
      <c r="GUM841" s="106"/>
      <c r="GUN841" s="106"/>
      <c r="GUO841" s="106"/>
      <c r="GUP841" s="106"/>
      <c r="GUQ841" s="106"/>
      <c r="GUR841" s="106"/>
      <c r="GUS841" s="106"/>
      <c r="GUT841" s="106"/>
      <c r="GUU841" s="106"/>
      <c r="GUV841" s="106"/>
      <c r="GUW841" s="106"/>
      <c r="GUX841" s="106"/>
      <c r="GUY841" s="106"/>
      <c r="GUZ841" s="106"/>
      <c r="GVA841" s="106"/>
      <c r="GVB841" s="106"/>
      <c r="GVC841" s="106"/>
      <c r="GVD841" s="106"/>
      <c r="GVE841" s="106"/>
      <c r="GVF841" s="106"/>
      <c r="GVG841" s="106"/>
      <c r="GVH841" s="106"/>
      <c r="GVI841" s="106"/>
      <c r="GVJ841" s="106"/>
      <c r="GVK841" s="106"/>
      <c r="GVL841" s="106"/>
      <c r="GVM841" s="106"/>
      <c r="GVN841" s="106"/>
      <c r="GVO841" s="106"/>
      <c r="GVP841" s="106"/>
      <c r="GVQ841" s="106"/>
      <c r="GVR841" s="106"/>
      <c r="GVS841" s="106"/>
      <c r="GVT841" s="106"/>
      <c r="GVU841" s="106"/>
      <c r="GVV841" s="106"/>
      <c r="GVW841" s="106"/>
      <c r="GVX841" s="106"/>
      <c r="GVY841" s="106"/>
      <c r="GVZ841" s="106"/>
      <c r="GWA841" s="106"/>
      <c r="GWB841" s="106"/>
      <c r="GWC841" s="106"/>
      <c r="GWD841" s="106"/>
      <c r="GWE841" s="106"/>
      <c r="GWF841" s="106"/>
      <c r="GWG841" s="106"/>
      <c r="GWH841" s="106"/>
      <c r="GWI841" s="106"/>
      <c r="GWJ841" s="106"/>
      <c r="GWK841" s="106"/>
      <c r="GWL841" s="106"/>
      <c r="GWM841" s="106"/>
      <c r="GWN841" s="106"/>
      <c r="GWO841" s="106"/>
      <c r="GWP841" s="106"/>
      <c r="GWQ841" s="106"/>
      <c r="GWR841" s="106"/>
      <c r="GWS841" s="106"/>
      <c r="GWT841" s="106"/>
      <c r="GWU841" s="106"/>
      <c r="GWV841" s="106"/>
      <c r="GWW841" s="106"/>
      <c r="GWX841" s="106"/>
      <c r="GWY841" s="106"/>
      <c r="GWZ841" s="106"/>
      <c r="GXA841" s="106"/>
      <c r="GXB841" s="106"/>
      <c r="GXC841" s="106"/>
      <c r="GXD841" s="106"/>
      <c r="GXE841" s="106"/>
      <c r="GXF841" s="106"/>
      <c r="GXG841" s="106"/>
      <c r="GXH841" s="106"/>
      <c r="GXI841" s="106"/>
      <c r="GXJ841" s="106"/>
      <c r="GXK841" s="106"/>
      <c r="GXL841" s="106"/>
      <c r="GXM841" s="106"/>
      <c r="GXN841" s="106"/>
      <c r="GXO841" s="106"/>
      <c r="GXP841" s="106"/>
      <c r="GXQ841" s="106"/>
      <c r="GXR841" s="106"/>
      <c r="GXS841" s="106"/>
      <c r="GXT841" s="106"/>
      <c r="GXU841" s="106"/>
      <c r="GXV841" s="106"/>
      <c r="GXW841" s="106"/>
      <c r="GXX841" s="106"/>
      <c r="GXY841" s="106"/>
      <c r="GXZ841" s="106"/>
      <c r="GYA841" s="106"/>
      <c r="GYB841" s="106"/>
      <c r="GYC841" s="106"/>
      <c r="GYD841" s="106"/>
      <c r="GYE841" s="106"/>
      <c r="GYF841" s="106"/>
      <c r="GYG841" s="106"/>
      <c r="GYH841" s="106"/>
      <c r="GYI841" s="106"/>
      <c r="GYJ841" s="106"/>
      <c r="GYK841" s="106"/>
      <c r="GYL841" s="106"/>
      <c r="GYM841" s="106"/>
      <c r="GYN841" s="106"/>
      <c r="GYO841" s="106"/>
      <c r="GYP841" s="106"/>
      <c r="GYQ841" s="106"/>
      <c r="GYR841" s="106"/>
      <c r="GYS841" s="106"/>
      <c r="GYT841" s="106"/>
      <c r="GYU841" s="106"/>
      <c r="GYV841" s="106"/>
      <c r="GYW841" s="106"/>
      <c r="GYX841" s="106"/>
      <c r="GYY841" s="106"/>
      <c r="GYZ841" s="106"/>
      <c r="GZA841" s="106"/>
      <c r="GZB841" s="106"/>
      <c r="GZC841" s="106"/>
      <c r="GZD841" s="106"/>
      <c r="GZE841" s="106"/>
      <c r="GZF841" s="106"/>
      <c r="GZG841" s="106"/>
      <c r="GZH841" s="106"/>
      <c r="GZI841" s="106"/>
      <c r="GZJ841" s="106"/>
      <c r="GZK841" s="106"/>
      <c r="GZL841" s="106"/>
      <c r="GZM841" s="106"/>
      <c r="GZN841" s="106"/>
      <c r="GZO841" s="106"/>
      <c r="GZP841" s="106"/>
      <c r="GZQ841" s="106"/>
      <c r="GZR841" s="106"/>
      <c r="GZS841" s="106"/>
      <c r="GZT841" s="106"/>
      <c r="GZU841" s="106"/>
      <c r="GZV841" s="106"/>
      <c r="GZW841" s="106"/>
      <c r="GZX841" s="106"/>
      <c r="GZY841" s="106"/>
      <c r="GZZ841" s="106"/>
      <c r="HAA841" s="106"/>
      <c r="HAB841" s="106"/>
      <c r="HAC841" s="106"/>
      <c r="HAD841" s="106"/>
      <c r="HAE841" s="106"/>
      <c r="HAF841" s="106"/>
      <c r="HAG841" s="106"/>
      <c r="HAH841" s="106"/>
      <c r="HAI841" s="106"/>
      <c r="HAJ841" s="106"/>
      <c r="HAK841" s="106"/>
      <c r="HAL841" s="106"/>
      <c r="HAM841" s="106"/>
      <c r="HAN841" s="106"/>
      <c r="HAO841" s="106"/>
      <c r="HAP841" s="106"/>
      <c r="HAQ841" s="106"/>
      <c r="HAR841" s="106"/>
      <c r="HAS841" s="106"/>
      <c r="HAT841" s="106"/>
      <c r="HAU841" s="106"/>
      <c r="HAV841" s="106"/>
      <c r="HAW841" s="106"/>
      <c r="HAX841" s="106"/>
      <c r="HAY841" s="106"/>
      <c r="HAZ841" s="106"/>
      <c r="HBA841" s="106"/>
      <c r="HBB841" s="106"/>
      <c r="HBC841" s="106"/>
      <c r="HBD841" s="106"/>
      <c r="HBE841" s="106"/>
      <c r="HBF841" s="106"/>
      <c r="HBG841" s="106"/>
      <c r="HBH841" s="106"/>
      <c r="HBI841" s="106"/>
      <c r="HBJ841" s="106"/>
      <c r="HBK841" s="106"/>
      <c r="HBL841" s="106"/>
      <c r="HBM841" s="106"/>
      <c r="HBN841" s="106"/>
      <c r="HBO841" s="106"/>
      <c r="HBP841" s="106"/>
      <c r="HBQ841" s="106"/>
      <c r="HBR841" s="106"/>
      <c r="HBS841" s="106"/>
      <c r="HBT841" s="106"/>
      <c r="HBU841" s="106"/>
      <c r="HBV841" s="106"/>
      <c r="HBW841" s="106"/>
      <c r="HBX841" s="106"/>
      <c r="HBY841" s="106"/>
      <c r="HBZ841" s="106"/>
      <c r="HCA841" s="106"/>
      <c r="HCB841" s="106"/>
      <c r="HCC841" s="106"/>
      <c r="HCD841" s="106"/>
      <c r="HCE841" s="106"/>
      <c r="HCF841" s="106"/>
      <c r="HCG841" s="106"/>
      <c r="HCH841" s="106"/>
      <c r="HCI841" s="106"/>
      <c r="HCJ841" s="106"/>
      <c r="HCK841" s="106"/>
      <c r="HCL841" s="106"/>
      <c r="HCM841" s="106"/>
      <c r="HCN841" s="106"/>
      <c r="HCO841" s="106"/>
      <c r="HCP841" s="106"/>
      <c r="HCQ841" s="106"/>
      <c r="HCR841" s="106"/>
      <c r="HCS841" s="106"/>
      <c r="HCT841" s="106"/>
      <c r="HCU841" s="106"/>
      <c r="HCV841" s="106"/>
      <c r="HCW841" s="106"/>
      <c r="HCX841" s="106"/>
      <c r="HCY841" s="106"/>
      <c r="HCZ841" s="106"/>
      <c r="HDA841" s="106"/>
      <c r="HDB841" s="106"/>
      <c r="HDC841" s="106"/>
      <c r="HDD841" s="106"/>
      <c r="HDE841" s="106"/>
      <c r="HDF841" s="106"/>
      <c r="HDG841" s="106"/>
      <c r="HDH841" s="106"/>
      <c r="HDI841" s="106"/>
      <c r="HDJ841" s="106"/>
      <c r="HDK841" s="106"/>
      <c r="HDL841" s="106"/>
      <c r="HDM841" s="106"/>
      <c r="HDN841" s="106"/>
      <c r="HDO841" s="106"/>
      <c r="HDP841" s="106"/>
      <c r="HDQ841" s="106"/>
      <c r="HDR841" s="106"/>
      <c r="HDS841" s="106"/>
      <c r="HDT841" s="106"/>
      <c r="HDU841" s="106"/>
      <c r="HDV841" s="106"/>
      <c r="HDW841" s="106"/>
      <c r="HDX841" s="106"/>
      <c r="HDY841" s="106"/>
      <c r="HDZ841" s="106"/>
      <c r="HEA841" s="106"/>
      <c r="HEB841" s="106"/>
      <c r="HEC841" s="106"/>
      <c r="HED841" s="106"/>
      <c r="HEE841" s="106"/>
      <c r="HEF841" s="106"/>
      <c r="HEG841" s="106"/>
      <c r="HEH841" s="106"/>
      <c r="HEI841" s="106"/>
      <c r="HEJ841" s="106"/>
      <c r="HEK841" s="106"/>
      <c r="HEL841" s="106"/>
      <c r="HEM841" s="106"/>
      <c r="HEN841" s="106"/>
      <c r="HEO841" s="106"/>
      <c r="HEP841" s="106"/>
      <c r="HEQ841" s="106"/>
      <c r="HER841" s="106"/>
      <c r="HES841" s="106"/>
      <c r="HET841" s="106"/>
      <c r="HEU841" s="106"/>
      <c r="HEV841" s="106"/>
      <c r="HEW841" s="106"/>
      <c r="HEX841" s="106"/>
      <c r="HEY841" s="106"/>
      <c r="HEZ841" s="106"/>
      <c r="HFA841" s="106"/>
      <c r="HFB841" s="106"/>
      <c r="HFC841" s="106"/>
      <c r="HFD841" s="106"/>
      <c r="HFE841" s="106"/>
      <c r="HFF841" s="106"/>
      <c r="HFG841" s="106"/>
      <c r="HFH841" s="106"/>
      <c r="HFI841" s="106"/>
      <c r="HFJ841" s="106"/>
      <c r="HFK841" s="106"/>
      <c r="HFL841" s="106"/>
      <c r="HFM841" s="106"/>
      <c r="HFN841" s="106"/>
      <c r="HFO841" s="106"/>
      <c r="HFP841" s="106"/>
      <c r="HFQ841" s="106"/>
      <c r="HFR841" s="106"/>
      <c r="HFS841" s="106"/>
      <c r="HFT841" s="106"/>
      <c r="HFU841" s="106"/>
      <c r="HFV841" s="106"/>
      <c r="HFW841" s="106"/>
      <c r="HFX841" s="106"/>
      <c r="HFY841" s="106"/>
      <c r="HFZ841" s="106"/>
      <c r="HGA841" s="106"/>
      <c r="HGB841" s="106"/>
      <c r="HGC841" s="106"/>
      <c r="HGD841" s="106"/>
      <c r="HGE841" s="106"/>
      <c r="HGF841" s="106"/>
      <c r="HGG841" s="106"/>
      <c r="HGH841" s="106"/>
      <c r="HGI841" s="106"/>
      <c r="HGJ841" s="106"/>
      <c r="HGK841" s="106"/>
      <c r="HGL841" s="106"/>
      <c r="HGM841" s="106"/>
      <c r="HGN841" s="106"/>
      <c r="HGO841" s="106"/>
      <c r="HGP841" s="106"/>
      <c r="HGQ841" s="106"/>
      <c r="HGR841" s="106"/>
      <c r="HGS841" s="106"/>
      <c r="HGT841" s="106"/>
      <c r="HGU841" s="106"/>
      <c r="HGV841" s="106"/>
      <c r="HGW841" s="106"/>
      <c r="HGX841" s="106"/>
      <c r="HGY841" s="106"/>
      <c r="HGZ841" s="106"/>
      <c r="HHA841" s="106"/>
      <c r="HHB841" s="106"/>
      <c r="HHC841" s="106"/>
      <c r="HHD841" s="106"/>
      <c r="HHE841" s="106"/>
      <c r="HHF841" s="106"/>
      <c r="HHG841" s="106"/>
      <c r="HHH841" s="106"/>
      <c r="HHI841" s="106"/>
      <c r="HHJ841" s="106"/>
      <c r="HHK841" s="106"/>
      <c r="HHL841" s="106"/>
      <c r="HHM841" s="106"/>
      <c r="HHN841" s="106"/>
      <c r="HHO841" s="106"/>
      <c r="HHP841" s="106"/>
      <c r="HHQ841" s="106"/>
      <c r="HHR841" s="106"/>
      <c r="HHS841" s="106"/>
      <c r="HHT841" s="106"/>
      <c r="HHU841" s="106"/>
      <c r="HHV841" s="106"/>
      <c r="HHW841" s="106"/>
      <c r="HHX841" s="106"/>
      <c r="HHY841" s="106"/>
      <c r="HHZ841" s="106"/>
      <c r="HIA841" s="106"/>
      <c r="HIB841" s="106"/>
      <c r="HIC841" s="106"/>
      <c r="HID841" s="106"/>
      <c r="HIE841" s="106"/>
      <c r="HIF841" s="106"/>
      <c r="HIG841" s="106"/>
      <c r="HIH841" s="106"/>
      <c r="HII841" s="106"/>
      <c r="HIJ841" s="106"/>
      <c r="HIK841" s="106"/>
      <c r="HIL841" s="106"/>
      <c r="HIM841" s="106"/>
      <c r="HIN841" s="106"/>
      <c r="HIO841" s="106"/>
      <c r="HIP841" s="106"/>
      <c r="HIQ841" s="106"/>
      <c r="HIR841" s="106"/>
      <c r="HIS841" s="106"/>
      <c r="HIT841" s="106"/>
      <c r="HIU841" s="106"/>
      <c r="HIV841" s="106"/>
      <c r="HIW841" s="106"/>
      <c r="HIX841" s="106"/>
      <c r="HIY841" s="106"/>
      <c r="HIZ841" s="106"/>
      <c r="HJA841" s="106"/>
      <c r="HJB841" s="106"/>
      <c r="HJC841" s="106"/>
      <c r="HJD841" s="106"/>
      <c r="HJE841" s="106"/>
      <c r="HJF841" s="106"/>
      <c r="HJG841" s="106"/>
      <c r="HJH841" s="106"/>
      <c r="HJI841" s="106"/>
      <c r="HJJ841" s="106"/>
      <c r="HJK841" s="106"/>
      <c r="HJL841" s="106"/>
      <c r="HJM841" s="106"/>
      <c r="HJN841" s="106"/>
      <c r="HJO841" s="106"/>
      <c r="HJP841" s="106"/>
      <c r="HJQ841" s="106"/>
      <c r="HJR841" s="106"/>
      <c r="HJS841" s="106"/>
      <c r="HJT841" s="106"/>
      <c r="HJU841" s="106"/>
      <c r="HJV841" s="106"/>
      <c r="HJW841" s="106"/>
      <c r="HJX841" s="106"/>
      <c r="HJY841" s="106"/>
      <c r="HJZ841" s="106"/>
      <c r="HKA841" s="106"/>
      <c r="HKB841" s="106"/>
      <c r="HKC841" s="106"/>
      <c r="HKD841" s="106"/>
      <c r="HKE841" s="106"/>
      <c r="HKF841" s="106"/>
      <c r="HKG841" s="106"/>
      <c r="HKH841" s="106"/>
      <c r="HKI841" s="106"/>
      <c r="HKJ841" s="106"/>
      <c r="HKK841" s="106"/>
      <c r="HKL841" s="106"/>
      <c r="HKM841" s="106"/>
      <c r="HKN841" s="106"/>
      <c r="HKO841" s="106"/>
      <c r="HKP841" s="106"/>
      <c r="HKQ841" s="106"/>
      <c r="HKR841" s="106"/>
      <c r="HKS841" s="106"/>
      <c r="HKT841" s="106"/>
      <c r="HKU841" s="106"/>
      <c r="HKV841" s="106"/>
      <c r="HKW841" s="106"/>
      <c r="HKX841" s="106"/>
      <c r="HKY841" s="106"/>
      <c r="HKZ841" s="106"/>
      <c r="HLA841" s="106"/>
      <c r="HLB841" s="106"/>
      <c r="HLC841" s="106"/>
      <c r="HLD841" s="106"/>
      <c r="HLE841" s="106"/>
      <c r="HLF841" s="106"/>
      <c r="HLG841" s="106"/>
      <c r="HLH841" s="106"/>
      <c r="HLI841" s="106"/>
      <c r="HLJ841" s="106"/>
      <c r="HLK841" s="106"/>
      <c r="HLL841" s="106"/>
      <c r="HLM841" s="106"/>
      <c r="HLN841" s="106"/>
      <c r="HLO841" s="106"/>
      <c r="HLP841" s="106"/>
      <c r="HLQ841" s="106"/>
      <c r="HLR841" s="106"/>
      <c r="HLS841" s="106"/>
      <c r="HLT841" s="106"/>
      <c r="HLU841" s="106"/>
      <c r="HLV841" s="106"/>
      <c r="HLW841" s="106"/>
      <c r="HLX841" s="106"/>
      <c r="HLY841" s="106"/>
      <c r="HLZ841" s="106"/>
      <c r="HMA841" s="106"/>
      <c r="HMB841" s="106"/>
      <c r="HMC841" s="106"/>
      <c r="HMD841" s="106"/>
      <c r="HME841" s="106"/>
      <c r="HMF841" s="106"/>
      <c r="HMG841" s="106"/>
      <c r="HMH841" s="106"/>
      <c r="HMI841" s="106"/>
      <c r="HMJ841" s="106"/>
      <c r="HMK841" s="106"/>
      <c r="HML841" s="106"/>
      <c r="HMM841" s="106"/>
      <c r="HMN841" s="106"/>
      <c r="HMO841" s="106"/>
      <c r="HMP841" s="106"/>
      <c r="HMQ841" s="106"/>
      <c r="HMR841" s="106"/>
      <c r="HMS841" s="106"/>
      <c r="HMT841" s="106"/>
      <c r="HMU841" s="106"/>
      <c r="HMV841" s="106"/>
      <c r="HMW841" s="106"/>
      <c r="HMX841" s="106"/>
      <c r="HMY841" s="106"/>
      <c r="HMZ841" s="106"/>
      <c r="HNA841" s="106"/>
      <c r="HNB841" s="106"/>
      <c r="HNC841" s="106"/>
      <c r="HND841" s="106"/>
      <c r="HNE841" s="106"/>
      <c r="HNF841" s="106"/>
      <c r="HNG841" s="106"/>
      <c r="HNH841" s="106"/>
      <c r="HNI841" s="106"/>
      <c r="HNJ841" s="106"/>
      <c r="HNK841" s="106"/>
      <c r="HNL841" s="106"/>
      <c r="HNM841" s="106"/>
      <c r="HNN841" s="106"/>
      <c r="HNO841" s="106"/>
      <c r="HNP841" s="106"/>
      <c r="HNQ841" s="106"/>
      <c r="HNR841" s="106"/>
      <c r="HNS841" s="106"/>
      <c r="HNT841" s="106"/>
      <c r="HNU841" s="106"/>
      <c r="HNV841" s="106"/>
      <c r="HNW841" s="106"/>
      <c r="HNX841" s="106"/>
      <c r="HNY841" s="106"/>
      <c r="HNZ841" s="106"/>
      <c r="HOA841" s="106"/>
      <c r="HOB841" s="106"/>
      <c r="HOC841" s="106"/>
      <c r="HOD841" s="106"/>
      <c r="HOE841" s="106"/>
      <c r="HOF841" s="106"/>
      <c r="HOG841" s="106"/>
      <c r="HOH841" s="106"/>
      <c r="HOI841" s="106"/>
      <c r="HOJ841" s="106"/>
      <c r="HOK841" s="106"/>
      <c r="HOL841" s="106"/>
      <c r="HOM841" s="106"/>
      <c r="HON841" s="106"/>
      <c r="HOO841" s="106"/>
      <c r="HOP841" s="106"/>
      <c r="HOQ841" s="106"/>
      <c r="HOR841" s="106"/>
      <c r="HOS841" s="106"/>
      <c r="HOT841" s="106"/>
      <c r="HOU841" s="106"/>
      <c r="HOV841" s="106"/>
      <c r="HOW841" s="106"/>
      <c r="HOX841" s="106"/>
      <c r="HOY841" s="106"/>
      <c r="HOZ841" s="106"/>
      <c r="HPA841" s="106"/>
      <c r="HPB841" s="106"/>
      <c r="HPC841" s="106"/>
      <c r="HPD841" s="106"/>
      <c r="HPE841" s="106"/>
      <c r="HPF841" s="106"/>
      <c r="HPG841" s="106"/>
      <c r="HPH841" s="106"/>
      <c r="HPI841" s="106"/>
      <c r="HPJ841" s="106"/>
      <c r="HPK841" s="106"/>
      <c r="HPL841" s="106"/>
      <c r="HPM841" s="106"/>
      <c r="HPN841" s="106"/>
      <c r="HPO841" s="106"/>
      <c r="HPP841" s="106"/>
      <c r="HPQ841" s="106"/>
      <c r="HPR841" s="106"/>
      <c r="HPS841" s="106"/>
      <c r="HPT841" s="106"/>
      <c r="HPU841" s="106"/>
      <c r="HPV841" s="106"/>
      <c r="HPW841" s="106"/>
      <c r="HPX841" s="106"/>
      <c r="HPY841" s="106"/>
      <c r="HPZ841" s="106"/>
      <c r="HQA841" s="106"/>
      <c r="HQB841" s="106"/>
      <c r="HQC841" s="106"/>
      <c r="HQD841" s="106"/>
      <c r="HQE841" s="106"/>
      <c r="HQF841" s="106"/>
      <c r="HQG841" s="106"/>
      <c r="HQH841" s="106"/>
      <c r="HQI841" s="106"/>
      <c r="HQJ841" s="106"/>
      <c r="HQK841" s="106"/>
      <c r="HQL841" s="106"/>
      <c r="HQM841" s="106"/>
      <c r="HQN841" s="106"/>
      <c r="HQO841" s="106"/>
      <c r="HQP841" s="106"/>
      <c r="HQQ841" s="106"/>
      <c r="HQR841" s="106"/>
      <c r="HQS841" s="106"/>
      <c r="HQT841" s="106"/>
      <c r="HQU841" s="106"/>
      <c r="HQV841" s="106"/>
      <c r="HQW841" s="106"/>
      <c r="HQX841" s="106"/>
      <c r="HQY841" s="106"/>
      <c r="HQZ841" s="106"/>
      <c r="HRA841" s="106"/>
      <c r="HRB841" s="106"/>
      <c r="HRC841" s="106"/>
      <c r="HRD841" s="106"/>
      <c r="HRE841" s="106"/>
      <c r="HRF841" s="106"/>
      <c r="HRG841" s="106"/>
      <c r="HRH841" s="106"/>
      <c r="HRI841" s="106"/>
      <c r="HRJ841" s="106"/>
      <c r="HRK841" s="106"/>
      <c r="HRL841" s="106"/>
      <c r="HRM841" s="106"/>
      <c r="HRN841" s="106"/>
      <c r="HRO841" s="106"/>
      <c r="HRP841" s="106"/>
      <c r="HRQ841" s="106"/>
      <c r="HRR841" s="106"/>
      <c r="HRS841" s="106"/>
      <c r="HRT841" s="106"/>
      <c r="HRU841" s="106"/>
      <c r="HRV841" s="106"/>
      <c r="HRW841" s="106"/>
      <c r="HRX841" s="106"/>
      <c r="HRY841" s="106"/>
      <c r="HRZ841" s="106"/>
      <c r="HSA841" s="106"/>
      <c r="HSB841" s="106"/>
      <c r="HSC841" s="106"/>
      <c r="HSD841" s="106"/>
      <c r="HSE841" s="106"/>
      <c r="HSF841" s="106"/>
      <c r="HSG841" s="106"/>
      <c r="HSH841" s="106"/>
      <c r="HSI841" s="106"/>
      <c r="HSJ841" s="106"/>
      <c r="HSK841" s="106"/>
      <c r="HSL841" s="106"/>
      <c r="HSM841" s="106"/>
      <c r="HSN841" s="106"/>
      <c r="HSO841" s="106"/>
      <c r="HSP841" s="106"/>
      <c r="HSQ841" s="106"/>
      <c r="HSR841" s="106"/>
      <c r="HSS841" s="106"/>
      <c r="HST841" s="106"/>
      <c r="HSU841" s="106"/>
      <c r="HSV841" s="106"/>
      <c r="HSW841" s="106"/>
      <c r="HSX841" s="106"/>
      <c r="HSY841" s="106"/>
      <c r="HSZ841" s="106"/>
      <c r="HTA841" s="106"/>
      <c r="HTB841" s="106"/>
      <c r="HTC841" s="106"/>
      <c r="HTD841" s="106"/>
      <c r="HTE841" s="106"/>
      <c r="HTF841" s="106"/>
      <c r="HTG841" s="106"/>
      <c r="HTH841" s="106"/>
      <c r="HTI841" s="106"/>
      <c r="HTJ841" s="106"/>
      <c r="HTK841" s="106"/>
      <c r="HTL841" s="106"/>
      <c r="HTM841" s="106"/>
      <c r="HTN841" s="106"/>
      <c r="HTO841" s="106"/>
      <c r="HTP841" s="106"/>
      <c r="HTQ841" s="106"/>
      <c r="HTR841" s="106"/>
      <c r="HTS841" s="106"/>
      <c r="HTT841" s="106"/>
      <c r="HTU841" s="106"/>
      <c r="HTV841" s="106"/>
      <c r="HTW841" s="106"/>
      <c r="HTX841" s="106"/>
      <c r="HTY841" s="106"/>
      <c r="HTZ841" s="106"/>
      <c r="HUA841" s="106"/>
      <c r="HUB841" s="106"/>
      <c r="HUC841" s="106"/>
      <c r="HUD841" s="106"/>
      <c r="HUE841" s="106"/>
      <c r="HUF841" s="106"/>
      <c r="HUG841" s="106"/>
      <c r="HUH841" s="106"/>
      <c r="HUI841" s="106"/>
      <c r="HUJ841" s="106"/>
      <c r="HUK841" s="106"/>
      <c r="HUL841" s="106"/>
      <c r="HUM841" s="106"/>
      <c r="HUN841" s="106"/>
      <c r="HUO841" s="106"/>
      <c r="HUP841" s="106"/>
      <c r="HUQ841" s="106"/>
      <c r="HUR841" s="106"/>
      <c r="HUS841" s="106"/>
      <c r="HUT841" s="106"/>
      <c r="HUU841" s="106"/>
      <c r="HUV841" s="106"/>
      <c r="HUW841" s="106"/>
      <c r="HUX841" s="106"/>
      <c r="HUY841" s="106"/>
      <c r="HUZ841" s="106"/>
      <c r="HVA841" s="106"/>
      <c r="HVB841" s="106"/>
      <c r="HVC841" s="106"/>
      <c r="HVD841" s="106"/>
      <c r="HVE841" s="106"/>
      <c r="HVF841" s="106"/>
      <c r="HVG841" s="106"/>
      <c r="HVH841" s="106"/>
      <c r="HVI841" s="106"/>
      <c r="HVJ841" s="106"/>
      <c r="HVK841" s="106"/>
      <c r="HVL841" s="106"/>
      <c r="HVM841" s="106"/>
      <c r="HVN841" s="106"/>
      <c r="HVO841" s="106"/>
      <c r="HVP841" s="106"/>
      <c r="HVQ841" s="106"/>
      <c r="HVR841" s="106"/>
      <c r="HVS841" s="106"/>
      <c r="HVT841" s="106"/>
      <c r="HVU841" s="106"/>
      <c r="HVV841" s="106"/>
      <c r="HVW841" s="106"/>
      <c r="HVX841" s="106"/>
      <c r="HVY841" s="106"/>
      <c r="HVZ841" s="106"/>
      <c r="HWA841" s="106"/>
      <c r="HWB841" s="106"/>
      <c r="HWC841" s="106"/>
      <c r="HWD841" s="106"/>
      <c r="HWE841" s="106"/>
      <c r="HWF841" s="106"/>
      <c r="HWG841" s="106"/>
      <c r="HWH841" s="106"/>
      <c r="HWI841" s="106"/>
      <c r="HWJ841" s="106"/>
      <c r="HWK841" s="106"/>
      <c r="HWL841" s="106"/>
      <c r="HWM841" s="106"/>
      <c r="HWN841" s="106"/>
      <c r="HWO841" s="106"/>
      <c r="HWP841" s="106"/>
      <c r="HWQ841" s="106"/>
      <c r="HWR841" s="106"/>
      <c r="HWS841" s="106"/>
      <c r="HWT841" s="106"/>
      <c r="HWU841" s="106"/>
      <c r="HWV841" s="106"/>
      <c r="HWW841" s="106"/>
      <c r="HWX841" s="106"/>
      <c r="HWY841" s="106"/>
      <c r="HWZ841" s="106"/>
      <c r="HXA841" s="106"/>
      <c r="HXB841" s="106"/>
      <c r="HXC841" s="106"/>
      <c r="HXD841" s="106"/>
      <c r="HXE841" s="106"/>
      <c r="HXF841" s="106"/>
      <c r="HXG841" s="106"/>
      <c r="HXH841" s="106"/>
      <c r="HXI841" s="106"/>
      <c r="HXJ841" s="106"/>
      <c r="HXK841" s="106"/>
      <c r="HXL841" s="106"/>
      <c r="HXM841" s="106"/>
      <c r="HXN841" s="106"/>
      <c r="HXO841" s="106"/>
      <c r="HXP841" s="106"/>
      <c r="HXQ841" s="106"/>
      <c r="HXR841" s="106"/>
      <c r="HXS841" s="106"/>
      <c r="HXT841" s="106"/>
      <c r="HXU841" s="106"/>
      <c r="HXV841" s="106"/>
      <c r="HXW841" s="106"/>
      <c r="HXX841" s="106"/>
      <c r="HXY841" s="106"/>
      <c r="HXZ841" s="106"/>
      <c r="HYA841" s="106"/>
      <c r="HYB841" s="106"/>
      <c r="HYC841" s="106"/>
      <c r="HYD841" s="106"/>
      <c r="HYE841" s="106"/>
      <c r="HYF841" s="106"/>
      <c r="HYG841" s="106"/>
      <c r="HYH841" s="106"/>
      <c r="HYI841" s="106"/>
      <c r="HYJ841" s="106"/>
      <c r="HYK841" s="106"/>
      <c r="HYL841" s="106"/>
      <c r="HYM841" s="106"/>
      <c r="HYN841" s="106"/>
      <c r="HYO841" s="106"/>
      <c r="HYP841" s="106"/>
      <c r="HYQ841" s="106"/>
      <c r="HYR841" s="106"/>
      <c r="HYS841" s="106"/>
      <c r="HYT841" s="106"/>
      <c r="HYU841" s="106"/>
      <c r="HYV841" s="106"/>
      <c r="HYW841" s="106"/>
      <c r="HYX841" s="106"/>
      <c r="HYY841" s="106"/>
      <c r="HYZ841" s="106"/>
      <c r="HZA841" s="106"/>
      <c r="HZB841" s="106"/>
      <c r="HZC841" s="106"/>
      <c r="HZD841" s="106"/>
      <c r="HZE841" s="106"/>
      <c r="HZF841" s="106"/>
      <c r="HZG841" s="106"/>
      <c r="HZH841" s="106"/>
      <c r="HZI841" s="106"/>
      <c r="HZJ841" s="106"/>
      <c r="HZK841" s="106"/>
      <c r="HZL841" s="106"/>
      <c r="HZM841" s="106"/>
      <c r="HZN841" s="106"/>
      <c r="HZO841" s="106"/>
      <c r="HZP841" s="106"/>
      <c r="HZQ841" s="106"/>
      <c r="HZR841" s="106"/>
      <c r="HZS841" s="106"/>
      <c r="HZT841" s="106"/>
      <c r="HZU841" s="106"/>
      <c r="HZV841" s="106"/>
      <c r="HZW841" s="106"/>
      <c r="HZX841" s="106"/>
      <c r="HZY841" s="106"/>
      <c r="HZZ841" s="106"/>
      <c r="IAA841" s="106"/>
      <c r="IAB841" s="106"/>
      <c r="IAC841" s="106"/>
      <c r="IAD841" s="106"/>
      <c r="IAE841" s="106"/>
      <c r="IAF841" s="106"/>
      <c r="IAG841" s="106"/>
      <c r="IAH841" s="106"/>
      <c r="IAI841" s="106"/>
      <c r="IAJ841" s="106"/>
      <c r="IAK841" s="106"/>
      <c r="IAL841" s="106"/>
      <c r="IAM841" s="106"/>
      <c r="IAN841" s="106"/>
      <c r="IAO841" s="106"/>
      <c r="IAP841" s="106"/>
      <c r="IAQ841" s="106"/>
      <c r="IAR841" s="106"/>
      <c r="IAS841" s="106"/>
      <c r="IAT841" s="106"/>
      <c r="IAU841" s="106"/>
      <c r="IAV841" s="106"/>
      <c r="IAW841" s="106"/>
      <c r="IAX841" s="106"/>
      <c r="IAY841" s="106"/>
      <c r="IAZ841" s="106"/>
      <c r="IBA841" s="106"/>
      <c r="IBB841" s="106"/>
      <c r="IBC841" s="106"/>
      <c r="IBD841" s="106"/>
      <c r="IBE841" s="106"/>
      <c r="IBF841" s="106"/>
      <c r="IBG841" s="106"/>
      <c r="IBH841" s="106"/>
      <c r="IBI841" s="106"/>
      <c r="IBJ841" s="106"/>
      <c r="IBK841" s="106"/>
      <c r="IBL841" s="106"/>
      <c r="IBM841" s="106"/>
      <c r="IBN841" s="106"/>
      <c r="IBO841" s="106"/>
      <c r="IBP841" s="106"/>
      <c r="IBQ841" s="106"/>
      <c r="IBR841" s="106"/>
      <c r="IBS841" s="106"/>
      <c r="IBT841" s="106"/>
      <c r="IBU841" s="106"/>
      <c r="IBV841" s="106"/>
      <c r="IBW841" s="106"/>
      <c r="IBX841" s="106"/>
      <c r="IBY841" s="106"/>
      <c r="IBZ841" s="106"/>
      <c r="ICA841" s="106"/>
      <c r="ICB841" s="106"/>
      <c r="ICC841" s="106"/>
      <c r="ICD841" s="106"/>
      <c r="ICE841" s="106"/>
      <c r="ICF841" s="106"/>
      <c r="ICG841" s="106"/>
      <c r="ICH841" s="106"/>
      <c r="ICI841" s="106"/>
      <c r="ICJ841" s="106"/>
      <c r="ICK841" s="106"/>
      <c r="ICL841" s="106"/>
      <c r="ICM841" s="106"/>
      <c r="ICN841" s="106"/>
      <c r="ICO841" s="106"/>
      <c r="ICP841" s="106"/>
      <c r="ICQ841" s="106"/>
      <c r="ICR841" s="106"/>
      <c r="ICS841" s="106"/>
      <c r="ICT841" s="106"/>
      <c r="ICU841" s="106"/>
      <c r="ICV841" s="106"/>
      <c r="ICW841" s="106"/>
      <c r="ICX841" s="106"/>
      <c r="ICY841" s="106"/>
      <c r="ICZ841" s="106"/>
      <c r="IDA841" s="106"/>
      <c r="IDB841" s="106"/>
      <c r="IDC841" s="106"/>
      <c r="IDD841" s="106"/>
      <c r="IDE841" s="106"/>
      <c r="IDF841" s="106"/>
      <c r="IDG841" s="106"/>
      <c r="IDH841" s="106"/>
      <c r="IDI841" s="106"/>
      <c r="IDJ841" s="106"/>
      <c r="IDK841" s="106"/>
      <c r="IDL841" s="106"/>
      <c r="IDM841" s="106"/>
      <c r="IDN841" s="106"/>
      <c r="IDO841" s="106"/>
      <c r="IDP841" s="106"/>
      <c r="IDQ841" s="106"/>
      <c r="IDR841" s="106"/>
      <c r="IDS841" s="106"/>
      <c r="IDT841" s="106"/>
      <c r="IDU841" s="106"/>
      <c r="IDV841" s="106"/>
      <c r="IDW841" s="106"/>
      <c r="IDX841" s="106"/>
      <c r="IDY841" s="106"/>
      <c r="IDZ841" s="106"/>
      <c r="IEA841" s="106"/>
      <c r="IEB841" s="106"/>
      <c r="IEC841" s="106"/>
      <c r="IED841" s="106"/>
      <c r="IEE841" s="106"/>
      <c r="IEF841" s="106"/>
      <c r="IEG841" s="106"/>
      <c r="IEH841" s="106"/>
      <c r="IEI841" s="106"/>
      <c r="IEJ841" s="106"/>
      <c r="IEK841" s="106"/>
      <c r="IEL841" s="106"/>
      <c r="IEM841" s="106"/>
      <c r="IEN841" s="106"/>
      <c r="IEO841" s="106"/>
      <c r="IEP841" s="106"/>
      <c r="IEQ841" s="106"/>
      <c r="IER841" s="106"/>
      <c r="IES841" s="106"/>
      <c r="IET841" s="106"/>
      <c r="IEU841" s="106"/>
      <c r="IEV841" s="106"/>
      <c r="IEW841" s="106"/>
      <c r="IEX841" s="106"/>
      <c r="IEY841" s="106"/>
      <c r="IEZ841" s="106"/>
      <c r="IFA841" s="106"/>
      <c r="IFB841" s="106"/>
      <c r="IFC841" s="106"/>
      <c r="IFD841" s="106"/>
      <c r="IFE841" s="106"/>
      <c r="IFF841" s="106"/>
      <c r="IFG841" s="106"/>
      <c r="IFH841" s="106"/>
      <c r="IFI841" s="106"/>
      <c r="IFJ841" s="106"/>
      <c r="IFK841" s="106"/>
      <c r="IFL841" s="106"/>
      <c r="IFM841" s="106"/>
      <c r="IFN841" s="106"/>
      <c r="IFO841" s="106"/>
      <c r="IFP841" s="106"/>
      <c r="IFQ841" s="106"/>
      <c r="IFR841" s="106"/>
      <c r="IFS841" s="106"/>
      <c r="IFT841" s="106"/>
      <c r="IFU841" s="106"/>
      <c r="IFV841" s="106"/>
      <c r="IFW841" s="106"/>
      <c r="IFX841" s="106"/>
      <c r="IFY841" s="106"/>
      <c r="IFZ841" s="106"/>
      <c r="IGA841" s="106"/>
      <c r="IGB841" s="106"/>
      <c r="IGC841" s="106"/>
      <c r="IGD841" s="106"/>
      <c r="IGE841" s="106"/>
      <c r="IGF841" s="106"/>
      <c r="IGG841" s="106"/>
      <c r="IGH841" s="106"/>
      <c r="IGI841" s="106"/>
      <c r="IGJ841" s="106"/>
      <c r="IGK841" s="106"/>
      <c r="IGL841" s="106"/>
      <c r="IGM841" s="106"/>
      <c r="IGN841" s="106"/>
      <c r="IGO841" s="106"/>
      <c r="IGP841" s="106"/>
      <c r="IGQ841" s="106"/>
      <c r="IGR841" s="106"/>
      <c r="IGS841" s="106"/>
      <c r="IGT841" s="106"/>
      <c r="IGU841" s="106"/>
      <c r="IGV841" s="106"/>
      <c r="IGW841" s="106"/>
      <c r="IGX841" s="106"/>
      <c r="IGY841" s="106"/>
      <c r="IGZ841" s="106"/>
      <c r="IHA841" s="106"/>
      <c r="IHB841" s="106"/>
      <c r="IHC841" s="106"/>
      <c r="IHD841" s="106"/>
      <c r="IHE841" s="106"/>
      <c r="IHF841" s="106"/>
      <c r="IHG841" s="106"/>
      <c r="IHH841" s="106"/>
      <c r="IHI841" s="106"/>
      <c r="IHJ841" s="106"/>
      <c r="IHK841" s="106"/>
      <c r="IHL841" s="106"/>
      <c r="IHM841" s="106"/>
      <c r="IHN841" s="106"/>
      <c r="IHO841" s="106"/>
      <c r="IHP841" s="106"/>
      <c r="IHQ841" s="106"/>
      <c r="IHR841" s="106"/>
      <c r="IHS841" s="106"/>
      <c r="IHT841" s="106"/>
      <c r="IHU841" s="106"/>
      <c r="IHV841" s="106"/>
      <c r="IHW841" s="106"/>
      <c r="IHX841" s="106"/>
      <c r="IHY841" s="106"/>
      <c r="IHZ841" s="106"/>
      <c r="IIA841" s="106"/>
      <c r="IIB841" s="106"/>
      <c r="IIC841" s="106"/>
      <c r="IID841" s="106"/>
      <c r="IIE841" s="106"/>
      <c r="IIF841" s="106"/>
      <c r="IIG841" s="106"/>
      <c r="IIH841" s="106"/>
      <c r="III841" s="106"/>
      <c r="IIJ841" s="106"/>
      <c r="IIK841" s="106"/>
      <c r="IIL841" s="106"/>
      <c r="IIM841" s="106"/>
      <c r="IIN841" s="106"/>
      <c r="IIO841" s="106"/>
      <c r="IIP841" s="106"/>
      <c r="IIQ841" s="106"/>
      <c r="IIR841" s="106"/>
      <c r="IIS841" s="106"/>
      <c r="IIT841" s="106"/>
      <c r="IIU841" s="106"/>
      <c r="IIV841" s="106"/>
      <c r="IIW841" s="106"/>
      <c r="IIX841" s="106"/>
      <c r="IIY841" s="106"/>
      <c r="IIZ841" s="106"/>
      <c r="IJA841" s="106"/>
      <c r="IJB841" s="106"/>
      <c r="IJC841" s="106"/>
      <c r="IJD841" s="106"/>
      <c r="IJE841" s="106"/>
      <c r="IJF841" s="106"/>
      <c r="IJG841" s="106"/>
      <c r="IJH841" s="106"/>
      <c r="IJI841" s="106"/>
      <c r="IJJ841" s="106"/>
      <c r="IJK841" s="106"/>
      <c r="IJL841" s="106"/>
      <c r="IJM841" s="106"/>
      <c r="IJN841" s="106"/>
      <c r="IJO841" s="106"/>
      <c r="IJP841" s="106"/>
      <c r="IJQ841" s="106"/>
      <c r="IJR841" s="106"/>
      <c r="IJS841" s="106"/>
      <c r="IJT841" s="106"/>
      <c r="IJU841" s="106"/>
      <c r="IJV841" s="106"/>
      <c r="IJW841" s="106"/>
      <c r="IJX841" s="106"/>
      <c r="IJY841" s="106"/>
      <c r="IJZ841" s="106"/>
      <c r="IKA841" s="106"/>
      <c r="IKB841" s="106"/>
      <c r="IKC841" s="106"/>
      <c r="IKD841" s="106"/>
      <c r="IKE841" s="106"/>
      <c r="IKF841" s="106"/>
      <c r="IKG841" s="106"/>
      <c r="IKH841" s="106"/>
      <c r="IKI841" s="106"/>
      <c r="IKJ841" s="106"/>
      <c r="IKK841" s="106"/>
      <c r="IKL841" s="106"/>
      <c r="IKM841" s="106"/>
      <c r="IKN841" s="106"/>
      <c r="IKO841" s="106"/>
      <c r="IKP841" s="106"/>
      <c r="IKQ841" s="106"/>
      <c r="IKR841" s="106"/>
      <c r="IKS841" s="106"/>
      <c r="IKT841" s="106"/>
      <c r="IKU841" s="106"/>
      <c r="IKV841" s="106"/>
      <c r="IKW841" s="106"/>
      <c r="IKX841" s="106"/>
      <c r="IKY841" s="106"/>
      <c r="IKZ841" s="106"/>
      <c r="ILA841" s="106"/>
      <c r="ILB841" s="106"/>
      <c r="ILC841" s="106"/>
      <c r="ILD841" s="106"/>
      <c r="ILE841" s="106"/>
      <c r="ILF841" s="106"/>
      <c r="ILG841" s="106"/>
      <c r="ILH841" s="106"/>
      <c r="ILI841" s="106"/>
      <c r="ILJ841" s="106"/>
      <c r="ILK841" s="106"/>
      <c r="ILL841" s="106"/>
      <c r="ILM841" s="106"/>
      <c r="ILN841" s="106"/>
      <c r="ILO841" s="106"/>
      <c r="ILP841" s="106"/>
      <c r="ILQ841" s="106"/>
      <c r="ILR841" s="106"/>
      <c r="ILS841" s="106"/>
      <c r="ILT841" s="106"/>
      <c r="ILU841" s="106"/>
      <c r="ILV841" s="106"/>
      <c r="ILW841" s="106"/>
      <c r="ILX841" s="106"/>
      <c r="ILY841" s="106"/>
      <c r="ILZ841" s="106"/>
      <c r="IMA841" s="106"/>
      <c r="IMB841" s="106"/>
      <c r="IMC841" s="106"/>
      <c r="IMD841" s="106"/>
      <c r="IME841" s="106"/>
      <c r="IMF841" s="106"/>
      <c r="IMG841" s="106"/>
      <c r="IMH841" s="106"/>
      <c r="IMI841" s="106"/>
      <c r="IMJ841" s="106"/>
      <c r="IMK841" s="106"/>
      <c r="IML841" s="106"/>
      <c r="IMM841" s="106"/>
      <c r="IMN841" s="106"/>
      <c r="IMO841" s="106"/>
      <c r="IMP841" s="106"/>
      <c r="IMQ841" s="106"/>
      <c r="IMR841" s="106"/>
      <c r="IMS841" s="106"/>
      <c r="IMT841" s="106"/>
      <c r="IMU841" s="106"/>
      <c r="IMV841" s="106"/>
      <c r="IMW841" s="106"/>
      <c r="IMX841" s="106"/>
      <c r="IMY841" s="106"/>
      <c r="IMZ841" s="106"/>
      <c r="INA841" s="106"/>
      <c r="INB841" s="106"/>
      <c r="INC841" s="106"/>
      <c r="IND841" s="106"/>
      <c r="INE841" s="106"/>
      <c r="INF841" s="106"/>
      <c r="ING841" s="106"/>
      <c r="INH841" s="106"/>
      <c r="INI841" s="106"/>
      <c r="INJ841" s="106"/>
      <c r="INK841" s="106"/>
      <c r="INL841" s="106"/>
      <c r="INM841" s="106"/>
      <c r="INN841" s="106"/>
      <c r="INO841" s="106"/>
      <c r="INP841" s="106"/>
      <c r="INQ841" s="106"/>
      <c r="INR841" s="106"/>
      <c r="INS841" s="106"/>
      <c r="INT841" s="106"/>
      <c r="INU841" s="106"/>
      <c r="INV841" s="106"/>
      <c r="INW841" s="106"/>
      <c r="INX841" s="106"/>
      <c r="INY841" s="106"/>
      <c r="INZ841" s="106"/>
      <c r="IOA841" s="106"/>
      <c r="IOB841" s="106"/>
      <c r="IOC841" s="106"/>
      <c r="IOD841" s="106"/>
      <c r="IOE841" s="106"/>
      <c r="IOF841" s="106"/>
      <c r="IOG841" s="106"/>
      <c r="IOH841" s="106"/>
      <c r="IOI841" s="106"/>
      <c r="IOJ841" s="106"/>
      <c r="IOK841" s="106"/>
      <c r="IOL841" s="106"/>
      <c r="IOM841" s="106"/>
      <c r="ION841" s="106"/>
      <c r="IOO841" s="106"/>
      <c r="IOP841" s="106"/>
      <c r="IOQ841" s="106"/>
      <c r="IOR841" s="106"/>
      <c r="IOS841" s="106"/>
      <c r="IOT841" s="106"/>
      <c r="IOU841" s="106"/>
      <c r="IOV841" s="106"/>
      <c r="IOW841" s="106"/>
      <c r="IOX841" s="106"/>
      <c r="IOY841" s="106"/>
      <c r="IOZ841" s="106"/>
      <c r="IPA841" s="106"/>
      <c r="IPB841" s="106"/>
      <c r="IPC841" s="106"/>
      <c r="IPD841" s="106"/>
      <c r="IPE841" s="106"/>
      <c r="IPF841" s="106"/>
      <c r="IPG841" s="106"/>
      <c r="IPH841" s="106"/>
      <c r="IPI841" s="106"/>
      <c r="IPJ841" s="106"/>
      <c r="IPK841" s="106"/>
      <c r="IPL841" s="106"/>
      <c r="IPM841" s="106"/>
      <c r="IPN841" s="106"/>
      <c r="IPO841" s="106"/>
      <c r="IPP841" s="106"/>
      <c r="IPQ841" s="106"/>
      <c r="IPR841" s="106"/>
      <c r="IPS841" s="106"/>
      <c r="IPT841" s="106"/>
      <c r="IPU841" s="106"/>
      <c r="IPV841" s="106"/>
      <c r="IPW841" s="106"/>
      <c r="IPX841" s="106"/>
      <c r="IPY841" s="106"/>
      <c r="IPZ841" s="106"/>
      <c r="IQA841" s="106"/>
      <c r="IQB841" s="106"/>
      <c r="IQC841" s="106"/>
      <c r="IQD841" s="106"/>
      <c r="IQE841" s="106"/>
      <c r="IQF841" s="106"/>
      <c r="IQG841" s="106"/>
      <c r="IQH841" s="106"/>
      <c r="IQI841" s="106"/>
      <c r="IQJ841" s="106"/>
      <c r="IQK841" s="106"/>
      <c r="IQL841" s="106"/>
      <c r="IQM841" s="106"/>
      <c r="IQN841" s="106"/>
      <c r="IQO841" s="106"/>
      <c r="IQP841" s="106"/>
      <c r="IQQ841" s="106"/>
      <c r="IQR841" s="106"/>
      <c r="IQS841" s="106"/>
      <c r="IQT841" s="106"/>
      <c r="IQU841" s="106"/>
      <c r="IQV841" s="106"/>
      <c r="IQW841" s="106"/>
      <c r="IQX841" s="106"/>
      <c r="IQY841" s="106"/>
      <c r="IQZ841" s="106"/>
      <c r="IRA841" s="106"/>
      <c r="IRB841" s="106"/>
      <c r="IRC841" s="106"/>
      <c r="IRD841" s="106"/>
      <c r="IRE841" s="106"/>
      <c r="IRF841" s="106"/>
      <c r="IRG841" s="106"/>
      <c r="IRH841" s="106"/>
      <c r="IRI841" s="106"/>
      <c r="IRJ841" s="106"/>
      <c r="IRK841" s="106"/>
      <c r="IRL841" s="106"/>
      <c r="IRM841" s="106"/>
      <c r="IRN841" s="106"/>
      <c r="IRO841" s="106"/>
      <c r="IRP841" s="106"/>
      <c r="IRQ841" s="106"/>
      <c r="IRR841" s="106"/>
      <c r="IRS841" s="106"/>
      <c r="IRT841" s="106"/>
      <c r="IRU841" s="106"/>
      <c r="IRV841" s="106"/>
      <c r="IRW841" s="106"/>
      <c r="IRX841" s="106"/>
      <c r="IRY841" s="106"/>
      <c r="IRZ841" s="106"/>
      <c r="ISA841" s="106"/>
      <c r="ISB841" s="106"/>
      <c r="ISC841" s="106"/>
      <c r="ISD841" s="106"/>
      <c r="ISE841" s="106"/>
      <c r="ISF841" s="106"/>
      <c r="ISG841" s="106"/>
      <c r="ISH841" s="106"/>
      <c r="ISI841" s="106"/>
      <c r="ISJ841" s="106"/>
      <c r="ISK841" s="106"/>
      <c r="ISL841" s="106"/>
      <c r="ISM841" s="106"/>
      <c r="ISN841" s="106"/>
      <c r="ISO841" s="106"/>
      <c r="ISP841" s="106"/>
      <c r="ISQ841" s="106"/>
      <c r="ISR841" s="106"/>
      <c r="ISS841" s="106"/>
      <c r="IST841" s="106"/>
      <c r="ISU841" s="106"/>
      <c r="ISV841" s="106"/>
      <c r="ISW841" s="106"/>
      <c r="ISX841" s="106"/>
      <c r="ISY841" s="106"/>
      <c r="ISZ841" s="106"/>
      <c r="ITA841" s="106"/>
      <c r="ITB841" s="106"/>
      <c r="ITC841" s="106"/>
      <c r="ITD841" s="106"/>
      <c r="ITE841" s="106"/>
      <c r="ITF841" s="106"/>
      <c r="ITG841" s="106"/>
      <c r="ITH841" s="106"/>
      <c r="ITI841" s="106"/>
      <c r="ITJ841" s="106"/>
      <c r="ITK841" s="106"/>
      <c r="ITL841" s="106"/>
      <c r="ITM841" s="106"/>
      <c r="ITN841" s="106"/>
      <c r="ITO841" s="106"/>
      <c r="ITP841" s="106"/>
      <c r="ITQ841" s="106"/>
      <c r="ITR841" s="106"/>
      <c r="ITS841" s="106"/>
      <c r="ITT841" s="106"/>
      <c r="ITU841" s="106"/>
      <c r="ITV841" s="106"/>
      <c r="ITW841" s="106"/>
      <c r="ITX841" s="106"/>
      <c r="ITY841" s="106"/>
      <c r="ITZ841" s="106"/>
      <c r="IUA841" s="106"/>
      <c r="IUB841" s="106"/>
      <c r="IUC841" s="106"/>
      <c r="IUD841" s="106"/>
      <c r="IUE841" s="106"/>
      <c r="IUF841" s="106"/>
      <c r="IUG841" s="106"/>
      <c r="IUH841" s="106"/>
      <c r="IUI841" s="106"/>
      <c r="IUJ841" s="106"/>
      <c r="IUK841" s="106"/>
      <c r="IUL841" s="106"/>
      <c r="IUM841" s="106"/>
      <c r="IUN841" s="106"/>
      <c r="IUO841" s="106"/>
      <c r="IUP841" s="106"/>
      <c r="IUQ841" s="106"/>
      <c r="IUR841" s="106"/>
      <c r="IUS841" s="106"/>
      <c r="IUT841" s="106"/>
      <c r="IUU841" s="106"/>
      <c r="IUV841" s="106"/>
      <c r="IUW841" s="106"/>
      <c r="IUX841" s="106"/>
      <c r="IUY841" s="106"/>
      <c r="IUZ841" s="106"/>
      <c r="IVA841" s="106"/>
      <c r="IVB841" s="106"/>
      <c r="IVC841" s="106"/>
      <c r="IVD841" s="106"/>
      <c r="IVE841" s="106"/>
      <c r="IVF841" s="106"/>
      <c r="IVG841" s="106"/>
      <c r="IVH841" s="106"/>
      <c r="IVI841" s="106"/>
      <c r="IVJ841" s="106"/>
      <c r="IVK841" s="106"/>
      <c r="IVL841" s="106"/>
      <c r="IVM841" s="106"/>
      <c r="IVN841" s="106"/>
      <c r="IVO841" s="106"/>
      <c r="IVP841" s="106"/>
      <c r="IVQ841" s="106"/>
      <c r="IVR841" s="106"/>
      <c r="IVS841" s="106"/>
      <c r="IVT841" s="106"/>
      <c r="IVU841" s="106"/>
      <c r="IVV841" s="106"/>
      <c r="IVW841" s="106"/>
      <c r="IVX841" s="106"/>
      <c r="IVY841" s="106"/>
      <c r="IVZ841" s="106"/>
      <c r="IWA841" s="106"/>
      <c r="IWB841" s="106"/>
      <c r="IWC841" s="106"/>
      <c r="IWD841" s="106"/>
      <c r="IWE841" s="106"/>
      <c r="IWF841" s="106"/>
      <c r="IWG841" s="106"/>
      <c r="IWH841" s="106"/>
      <c r="IWI841" s="106"/>
      <c r="IWJ841" s="106"/>
      <c r="IWK841" s="106"/>
      <c r="IWL841" s="106"/>
      <c r="IWM841" s="106"/>
      <c r="IWN841" s="106"/>
      <c r="IWO841" s="106"/>
      <c r="IWP841" s="106"/>
      <c r="IWQ841" s="106"/>
      <c r="IWR841" s="106"/>
      <c r="IWS841" s="106"/>
      <c r="IWT841" s="106"/>
      <c r="IWU841" s="106"/>
      <c r="IWV841" s="106"/>
      <c r="IWW841" s="106"/>
      <c r="IWX841" s="106"/>
      <c r="IWY841" s="106"/>
      <c r="IWZ841" s="106"/>
      <c r="IXA841" s="106"/>
      <c r="IXB841" s="106"/>
      <c r="IXC841" s="106"/>
      <c r="IXD841" s="106"/>
      <c r="IXE841" s="106"/>
      <c r="IXF841" s="106"/>
      <c r="IXG841" s="106"/>
      <c r="IXH841" s="106"/>
      <c r="IXI841" s="106"/>
      <c r="IXJ841" s="106"/>
      <c r="IXK841" s="106"/>
      <c r="IXL841" s="106"/>
      <c r="IXM841" s="106"/>
      <c r="IXN841" s="106"/>
      <c r="IXO841" s="106"/>
      <c r="IXP841" s="106"/>
      <c r="IXQ841" s="106"/>
      <c r="IXR841" s="106"/>
      <c r="IXS841" s="106"/>
      <c r="IXT841" s="106"/>
      <c r="IXU841" s="106"/>
      <c r="IXV841" s="106"/>
      <c r="IXW841" s="106"/>
      <c r="IXX841" s="106"/>
      <c r="IXY841" s="106"/>
      <c r="IXZ841" s="106"/>
      <c r="IYA841" s="106"/>
      <c r="IYB841" s="106"/>
      <c r="IYC841" s="106"/>
      <c r="IYD841" s="106"/>
      <c r="IYE841" s="106"/>
      <c r="IYF841" s="106"/>
      <c r="IYG841" s="106"/>
      <c r="IYH841" s="106"/>
      <c r="IYI841" s="106"/>
      <c r="IYJ841" s="106"/>
      <c r="IYK841" s="106"/>
      <c r="IYL841" s="106"/>
      <c r="IYM841" s="106"/>
      <c r="IYN841" s="106"/>
      <c r="IYO841" s="106"/>
      <c r="IYP841" s="106"/>
      <c r="IYQ841" s="106"/>
      <c r="IYR841" s="106"/>
      <c r="IYS841" s="106"/>
      <c r="IYT841" s="106"/>
      <c r="IYU841" s="106"/>
      <c r="IYV841" s="106"/>
      <c r="IYW841" s="106"/>
      <c r="IYX841" s="106"/>
      <c r="IYY841" s="106"/>
      <c r="IYZ841" s="106"/>
      <c r="IZA841" s="106"/>
      <c r="IZB841" s="106"/>
      <c r="IZC841" s="106"/>
      <c r="IZD841" s="106"/>
      <c r="IZE841" s="106"/>
      <c r="IZF841" s="106"/>
      <c r="IZG841" s="106"/>
      <c r="IZH841" s="106"/>
      <c r="IZI841" s="106"/>
      <c r="IZJ841" s="106"/>
      <c r="IZK841" s="106"/>
      <c r="IZL841" s="106"/>
      <c r="IZM841" s="106"/>
      <c r="IZN841" s="106"/>
      <c r="IZO841" s="106"/>
      <c r="IZP841" s="106"/>
      <c r="IZQ841" s="106"/>
      <c r="IZR841" s="106"/>
      <c r="IZS841" s="106"/>
      <c r="IZT841" s="106"/>
      <c r="IZU841" s="106"/>
      <c r="IZV841" s="106"/>
      <c r="IZW841" s="106"/>
      <c r="IZX841" s="106"/>
      <c r="IZY841" s="106"/>
      <c r="IZZ841" s="106"/>
      <c r="JAA841" s="106"/>
      <c r="JAB841" s="106"/>
      <c r="JAC841" s="106"/>
      <c r="JAD841" s="106"/>
      <c r="JAE841" s="106"/>
      <c r="JAF841" s="106"/>
      <c r="JAG841" s="106"/>
      <c r="JAH841" s="106"/>
      <c r="JAI841" s="106"/>
      <c r="JAJ841" s="106"/>
      <c r="JAK841" s="106"/>
      <c r="JAL841" s="106"/>
      <c r="JAM841" s="106"/>
      <c r="JAN841" s="106"/>
      <c r="JAO841" s="106"/>
      <c r="JAP841" s="106"/>
      <c r="JAQ841" s="106"/>
      <c r="JAR841" s="106"/>
      <c r="JAS841" s="106"/>
      <c r="JAT841" s="106"/>
      <c r="JAU841" s="106"/>
      <c r="JAV841" s="106"/>
      <c r="JAW841" s="106"/>
      <c r="JAX841" s="106"/>
      <c r="JAY841" s="106"/>
      <c r="JAZ841" s="106"/>
      <c r="JBA841" s="106"/>
      <c r="JBB841" s="106"/>
      <c r="JBC841" s="106"/>
      <c r="JBD841" s="106"/>
      <c r="JBE841" s="106"/>
      <c r="JBF841" s="106"/>
      <c r="JBG841" s="106"/>
      <c r="JBH841" s="106"/>
      <c r="JBI841" s="106"/>
      <c r="JBJ841" s="106"/>
      <c r="JBK841" s="106"/>
      <c r="JBL841" s="106"/>
      <c r="JBM841" s="106"/>
      <c r="JBN841" s="106"/>
      <c r="JBO841" s="106"/>
      <c r="JBP841" s="106"/>
      <c r="JBQ841" s="106"/>
      <c r="JBR841" s="106"/>
      <c r="JBS841" s="106"/>
      <c r="JBT841" s="106"/>
      <c r="JBU841" s="106"/>
      <c r="JBV841" s="106"/>
      <c r="JBW841" s="106"/>
      <c r="JBX841" s="106"/>
      <c r="JBY841" s="106"/>
      <c r="JBZ841" s="106"/>
      <c r="JCA841" s="106"/>
      <c r="JCB841" s="106"/>
      <c r="JCC841" s="106"/>
      <c r="JCD841" s="106"/>
      <c r="JCE841" s="106"/>
      <c r="JCF841" s="106"/>
      <c r="JCG841" s="106"/>
      <c r="JCH841" s="106"/>
      <c r="JCI841" s="106"/>
      <c r="JCJ841" s="106"/>
      <c r="JCK841" s="106"/>
      <c r="JCL841" s="106"/>
      <c r="JCM841" s="106"/>
      <c r="JCN841" s="106"/>
      <c r="JCO841" s="106"/>
      <c r="JCP841" s="106"/>
      <c r="JCQ841" s="106"/>
      <c r="JCR841" s="106"/>
      <c r="JCS841" s="106"/>
      <c r="JCT841" s="106"/>
      <c r="JCU841" s="106"/>
      <c r="JCV841" s="106"/>
      <c r="JCW841" s="106"/>
      <c r="JCX841" s="106"/>
      <c r="JCY841" s="106"/>
      <c r="JCZ841" s="106"/>
      <c r="JDA841" s="106"/>
      <c r="JDB841" s="106"/>
      <c r="JDC841" s="106"/>
      <c r="JDD841" s="106"/>
      <c r="JDE841" s="106"/>
      <c r="JDF841" s="106"/>
      <c r="JDG841" s="106"/>
      <c r="JDH841" s="106"/>
      <c r="JDI841" s="106"/>
      <c r="JDJ841" s="106"/>
      <c r="JDK841" s="106"/>
      <c r="JDL841" s="106"/>
      <c r="JDM841" s="106"/>
      <c r="JDN841" s="106"/>
      <c r="JDO841" s="106"/>
      <c r="JDP841" s="106"/>
      <c r="JDQ841" s="106"/>
      <c r="JDR841" s="106"/>
      <c r="JDS841" s="106"/>
      <c r="JDT841" s="106"/>
      <c r="JDU841" s="106"/>
      <c r="JDV841" s="106"/>
      <c r="JDW841" s="106"/>
      <c r="JDX841" s="106"/>
      <c r="JDY841" s="106"/>
      <c r="JDZ841" s="106"/>
      <c r="JEA841" s="106"/>
      <c r="JEB841" s="106"/>
      <c r="JEC841" s="106"/>
      <c r="JED841" s="106"/>
      <c r="JEE841" s="106"/>
      <c r="JEF841" s="106"/>
      <c r="JEG841" s="106"/>
      <c r="JEH841" s="106"/>
      <c r="JEI841" s="106"/>
      <c r="JEJ841" s="106"/>
      <c r="JEK841" s="106"/>
      <c r="JEL841" s="106"/>
      <c r="JEM841" s="106"/>
      <c r="JEN841" s="106"/>
      <c r="JEO841" s="106"/>
      <c r="JEP841" s="106"/>
      <c r="JEQ841" s="106"/>
      <c r="JER841" s="106"/>
      <c r="JES841" s="106"/>
      <c r="JET841" s="106"/>
      <c r="JEU841" s="106"/>
      <c r="JEV841" s="106"/>
      <c r="JEW841" s="106"/>
      <c r="JEX841" s="106"/>
      <c r="JEY841" s="106"/>
      <c r="JEZ841" s="106"/>
      <c r="JFA841" s="106"/>
      <c r="JFB841" s="106"/>
      <c r="JFC841" s="106"/>
      <c r="JFD841" s="106"/>
      <c r="JFE841" s="106"/>
      <c r="JFF841" s="106"/>
      <c r="JFG841" s="106"/>
      <c r="JFH841" s="106"/>
      <c r="JFI841" s="106"/>
      <c r="JFJ841" s="106"/>
      <c r="JFK841" s="106"/>
      <c r="JFL841" s="106"/>
      <c r="JFM841" s="106"/>
      <c r="JFN841" s="106"/>
      <c r="JFO841" s="106"/>
      <c r="JFP841" s="106"/>
      <c r="JFQ841" s="106"/>
      <c r="JFR841" s="106"/>
      <c r="JFS841" s="106"/>
      <c r="JFT841" s="106"/>
      <c r="JFU841" s="106"/>
      <c r="JFV841" s="106"/>
      <c r="JFW841" s="106"/>
      <c r="JFX841" s="106"/>
      <c r="JFY841" s="106"/>
      <c r="JFZ841" s="106"/>
      <c r="JGA841" s="106"/>
      <c r="JGB841" s="106"/>
      <c r="JGC841" s="106"/>
      <c r="JGD841" s="106"/>
      <c r="JGE841" s="106"/>
      <c r="JGF841" s="106"/>
      <c r="JGG841" s="106"/>
      <c r="JGH841" s="106"/>
      <c r="JGI841" s="106"/>
      <c r="JGJ841" s="106"/>
      <c r="JGK841" s="106"/>
      <c r="JGL841" s="106"/>
      <c r="JGM841" s="106"/>
      <c r="JGN841" s="106"/>
      <c r="JGO841" s="106"/>
      <c r="JGP841" s="106"/>
      <c r="JGQ841" s="106"/>
      <c r="JGR841" s="106"/>
      <c r="JGS841" s="106"/>
      <c r="JGT841" s="106"/>
      <c r="JGU841" s="106"/>
      <c r="JGV841" s="106"/>
      <c r="JGW841" s="106"/>
      <c r="JGX841" s="106"/>
      <c r="JGY841" s="106"/>
      <c r="JGZ841" s="106"/>
      <c r="JHA841" s="106"/>
      <c r="JHB841" s="106"/>
      <c r="JHC841" s="106"/>
      <c r="JHD841" s="106"/>
      <c r="JHE841" s="106"/>
      <c r="JHF841" s="106"/>
      <c r="JHG841" s="106"/>
      <c r="JHH841" s="106"/>
      <c r="JHI841" s="106"/>
      <c r="JHJ841" s="106"/>
      <c r="JHK841" s="106"/>
      <c r="JHL841" s="106"/>
      <c r="JHM841" s="106"/>
      <c r="JHN841" s="106"/>
      <c r="JHO841" s="106"/>
      <c r="JHP841" s="106"/>
      <c r="JHQ841" s="106"/>
      <c r="JHR841" s="106"/>
      <c r="JHS841" s="106"/>
      <c r="JHT841" s="106"/>
      <c r="JHU841" s="106"/>
      <c r="JHV841" s="106"/>
      <c r="JHW841" s="106"/>
      <c r="JHX841" s="106"/>
      <c r="JHY841" s="106"/>
      <c r="JHZ841" s="106"/>
      <c r="JIA841" s="106"/>
      <c r="JIB841" s="106"/>
      <c r="JIC841" s="106"/>
      <c r="JID841" s="106"/>
      <c r="JIE841" s="106"/>
      <c r="JIF841" s="106"/>
      <c r="JIG841" s="106"/>
      <c r="JIH841" s="106"/>
      <c r="JII841" s="106"/>
      <c r="JIJ841" s="106"/>
      <c r="JIK841" s="106"/>
      <c r="JIL841" s="106"/>
      <c r="JIM841" s="106"/>
      <c r="JIN841" s="106"/>
      <c r="JIO841" s="106"/>
      <c r="JIP841" s="106"/>
      <c r="JIQ841" s="106"/>
      <c r="JIR841" s="106"/>
      <c r="JIS841" s="106"/>
      <c r="JIT841" s="106"/>
      <c r="JIU841" s="106"/>
      <c r="JIV841" s="106"/>
      <c r="JIW841" s="106"/>
      <c r="JIX841" s="106"/>
      <c r="JIY841" s="106"/>
      <c r="JIZ841" s="106"/>
      <c r="JJA841" s="106"/>
      <c r="JJB841" s="106"/>
      <c r="JJC841" s="106"/>
      <c r="JJD841" s="106"/>
      <c r="JJE841" s="106"/>
      <c r="JJF841" s="106"/>
      <c r="JJG841" s="106"/>
      <c r="JJH841" s="106"/>
      <c r="JJI841" s="106"/>
      <c r="JJJ841" s="106"/>
      <c r="JJK841" s="106"/>
      <c r="JJL841" s="106"/>
      <c r="JJM841" s="106"/>
      <c r="JJN841" s="106"/>
      <c r="JJO841" s="106"/>
      <c r="JJP841" s="106"/>
      <c r="JJQ841" s="106"/>
      <c r="JJR841" s="106"/>
      <c r="JJS841" s="106"/>
      <c r="JJT841" s="106"/>
      <c r="JJU841" s="106"/>
      <c r="JJV841" s="106"/>
      <c r="JJW841" s="106"/>
      <c r="JJX841" s="106"/>
      <c r="JJY841" s="106"/>
      <c r="JJZ841" s="106"/>
      <c r="JKA841" s="106"/>
      <c r="JKB841" s="106"/>
      <c r="JKC841" s="106"/>
      <c r="JKD841" s="106"/>
      <c r="JKE841" s="106"/>
      <c r="JKF841" s="106"/>
      <c r="JKG841" s="106"/>
      <c r="JKH841" s="106"/>
      <c r="JKI841" s="106"/>
      <c r="JKJ841" s="106"/>
      <c r="JKK841" s="106"/>
      <c r="JKL841" s="106"/>
      <c r="JKM841" s="106"/>
      <c r="JKN841" s="106"/>
      <c r="JKO841" s="106"/>
      <c r="JKP841" s="106"/>
      <c r="JKQ841" s="106"/>
      <c r="JKR841" s="106"/>
      <c r="JKS841" s="106"/>
      <c r="JKT841" s="106"/>
      <c r="JKU841" s="106"/>
      <c r="JKV841" s="106"/>
      <c r="JKW841" s="106"/>
      <c r="JKX841" s="106"/>
      <c r="JKY841" s="106"/>
      <c r="JKZ841" s="106"/>
      <c r="JLA841" s="106"/>
      <c r="JLB841" s="106"/>
      <c r="JLC841" s="106"/>
      <c r="JLD841" s="106"/>
      <c r="JLE841" s="106"/>
      <c r="JLF841" s="106"/>
      <c r="JLG841" s="106"/>
      <c r="JLH841" s="106"/>
      <c r="JLI841" s="106"/>
      <c r="JLJ841" s="106"/>
      <c r="JLK841" s="106"/>
      <c r="JLL841" s="106"/>
      <c r="JLM841" s="106"/>
      <c r="JLN841" s="106"/>
      <c r="JLO841" s="106"/>
      <c r="JLP841" s="106"/>
      <c r="JLQ841" s="106"/>
      <c r="JLR841" s="106"/>
      <c r="JLS841" s="106"/>
      <c r="JLT841" s="106"/>
      <c r="JLU841" s="106"/>
      <c r="JLV841" s="106"/>
      <c r="JLW841" s="106"/>
      <c r="JLX841" s="106"/>
      <c r="JLY841" s="106"/>
      <c r="JLZ841" s="106"/>
      <c r="JMA841" s="106"/>
      <c r="JMB841" s="106"/>
      <c r="JMC841" s="106"/>
      <c r="JMD841" s="106"/>
      <c r="JME841" s="106"/>
      <c r="JMF841" s="106"/>
      <c r="JMG841" s="106"/>
      <c r="JMH841" s="106"/>
      <c r="JMI841" s="106"/>
      <c r="JMJ841" s="106"/>
      <c r="JMK841" s="106"/>
      <c r="JML841" s="106"/>
      <c r="JMM841" s="106"/>
      <c r="JMN841" s="106"/>
      <c r="JMO841" s="106"/>
      <c r="JMP841" s="106"/>
      <c r="JMQ841" s="106"/>
      <c r="JMR841" s="106"/>
      <c r="JMS841" s="106"/>
      <c r="JMT841" s="106"/>
      <c r="JMU841" s="106"/>
      <c r="JMV841" s="106"/>
      <c r="JMW841" s="106"/>
      <c r="JMX841" s="106"/>
      <c r="JMY841" s="106"/>
      <c r="JMZ841" s="106"/>
      <c r="JNA841" s="106"/>
      <c r="JNB841" s="106"/>
      <c r="JNC841" s="106"/>
      <c r="JND841" s="106"/>
      <c r="JNE841" s="106"/>
      <c r="JNF841" s="106"/>
      <c r="JNG841" s="106"/>
      <c r="JNH841" s="106"/>
      <c r="JNI841" s="106"/>
      <c r="JNJ841" s="106"/>
      <c r="JNK841" s="106"/>
      <c r="JNL841" s="106"/>
      <c r="JNM841" s="106"/>
      <c r="JNN841" s="106"/>
      <c r="JNO841" s="106"/>
      <c r="JNP841" s="106"/>
      <c r="JNQ841" s="106"/>
      <c r="JNR841" s="106"/>
      <c r="JNS841" s="106"/>
      <c r="JNT841" s="106"/>
      <c r="JNU841" s="106"/>
      <c r="JNV841" s="106"/>
      <c r="JNW841" s="106"/>
      <c r="JNX841" s="106"/>
      <c r="JNY841" s="106"/>
      <c r="JNZ841" s="106"/>
      <c r="JOA841" s="106"/>
      <c r="JOB841" s="106"/>
      <c r="JOC841" s="106"/>
      <c r="JOD841" s="106"/>
      <c r="JOE841" s="106"/>
      <c r="JOF841" s="106"/>
      <c r="JOG841" s="106"/>
      <c r="JOH841" s="106"/>
      <c r="JOI841" s="106"/>
      <c r="JOJ841" s="106"/>
      <c r="JOK841" s="106"/>
      <c r="JOL841" s="106"/>
      <c r="JOM841" s="106"/>
      <c r="JON841" s="106"/>
      <c r="JOO841" s="106"/>
      <c r="JOP841" s="106"/>
      <c r="JOQ841" s="106"/>
      <c r="JOR841" s="106"/>
      <c r="JOS841" s="106"/>
      <c r="JOT841" s="106"/>
      <c r="JOU841" s="106"/>
      <c r="JOV841" s="106"/>
      <c r="JOW841" s="106"/>
      <c r="JOX841" s="106"/>
      <c r="JOY841" s="106"/>
      <c r="JOZ841" s="106"/>
      <c r="JPA841" s="106"/>
      <c r="JPB841" s="106"/>
      <c r="JPC841" s="106"/>
      <c r="JPD841" s="106"/>
      <c r="JPE841" s="106"/>
      <c r="JPF841" s="106"/>
      <c r="JPG841" s="106"/>
      <c r="JPH841" s="106"/>
      <c r="JPI841" s="106"/>
      <c r="JPJ841" s="106"/>
      <c r="JPK841" s="106"/>
      <c r="JPL841" s="106"/>
      <c r="JPM841" s="106"/>
      <c r="JPN841" s="106"/>
      <c r="JPO841" s="106"/>
      <c r="JPP841" s="106"/>
      <c r="JPQ841" s="106"/>
      <c r="JPR841" s="106"/>
      <c r="JPS841" s="106"/>
      <c r="JPT841" s="106"/>
      <c r="JPU841" s="106"/>
      <c r="JPV841" s="106"/>
      <c r="JPW841" s="106"/>
      <c r="JPX841" s="106"/>
      <c r="JPY841" s="106"/>
      <c r="JPZ841" s="106"/>
      <c r="JQA841" s="106"/>
      <c r="JQB841" s="106"/>
      <c r="JQC841" s="106"/>
      <c r="JQD841" s="106"/>
      <c r="JQE841" s="106"/>
      <c r="JQF841" s="106"/>
      <c r="JQG841" s="106"/>
      <c r="JQH841" s="106"/>
      <c r="JQI841" s="106"/>
      <c r="JQJ841" s="106"/>
      <c r="JQK841" s="106"/>
      <c r="JQL841" s="106"/>
      <c r="JQM841" s="106"/>
      <c r="JQN841" s="106"/>
      <c r="JQO841" s="106"/>
      <c r="JQP841" s="106"/>
      <c r="JQQ841" s="106"/>
      <c r="JQR841" s="106"/>
      <c r="JQS841" s="106"/>
      <c r="JQT841" s="106"/>
      <c r="JQU841" s="106"/>
      <c r="JQV841" s="106"/>
      <c r="JQW841" s="106"/>
      <c r="JQX841" s="106"/>
      <c r="JQY841" s="106"/>
      <c r="JQZ841" s="106"/>
      <c r="JRA841" s="106"/>
      <c r="JRB841" s="106"/>
      <c r="JRC841" s="106"/>
      <c r="JRD841" s="106"/>
      <c r="JRE841" s="106"/>
      <c r="JRF841" s="106"/>
      <c r="JRG841" s="106"/>
      <c r="JRH841" s="106"/>
      <c r="JRI841" s="106"/>
      <c r="JRJ841" s="106"/>
      <c r="JRK841" s="106"/>
      <c r="JRL841" s="106"/>
      <c r="JRM841" s="106"/>
      <c r="JRN841" s="106"/>
      <c r="JRO841" s="106"/>
      <c r="JRP841" s="106"/>
      <c r="JRQ841" s="106"/>
      <c r="JRR841" s="106"/>
      <c r="JRS841" s="106"/>
      <c r="JRT841" s="106"/>
      <c r="JRU841" s="106"/>
      <c r="JRV841" s="106"/>
      <c r="JRW841" s="106"/>
      <c r="JRX841" s="106"/>
      <c r="JRY841" s="106"/>
      <c r="JRZ841" s="106"/>
      <c r="JSA841" s="106"/>
      <c r="JSB841" s="106"/>
      <c r="JSC841" s="106"/>
      <c r="JSD841" s="106"/>
      <c r="JSE841" s="106"/>
      <c r="JSF841" s="106"/>
      <c r="JSG841" s="106"/>
      <c r="JSH841" s="106"/>
      <c r="JSI841" s="106"/>
      <c r="JSJ841" s="106"/>
      <c r="JSK841" s="106"/>
      <c r="JSL841" s="106"/>
      <c r="JSM841" s="106"/>
      <c r="JSN841" s="106"/>
      <c r="JSO841" s="106"/>
      <c r="JSP841" s="106"/>
      <c r="JSQ841" s="106"/>
      <c r="JSR841" s="106"/>
      <c r="JSS841" s="106"/>
      <c r="JST841" s="106"/>
      <c r="JSU841" s="106"/>
      <c r="JSV841" s="106"/>
      <c r="JSW841" s="106"/>
      <c r="JSX841" s="106"/>
      <c r="JSY841" s="106"/>
      <c r="JSZ841" s="106"/>
      <c r="JTA841" s="106"/>
      <c r="JTB841" s="106"/>
      <c r="JTC841" s="106"/>
      <c r="JTD841" s="106"/>
      <c r="JTE841" s="106"/>
      <c r="JTF841" s="106"/>
      <c r="JTG841" s="106"/>
      <c r="JTH841" s="106"/>
      <c r="JTI841" s="106"/>
      <c r="JTJ841" s="106"/>
      <c r="JTK841" s="106"/>
      <c r="JTL841" s="106"/>
      <c r="JTM841" s="106"/>
      <c r="JTN841" s="106"/>
      <c r="JTO841" s="106"/>
      <c r="JTP841" s="106"/>
      <c r="JTQ841" s="106"/>
      <c r="JTR841" s="106"/>
      <c r="JTS841" s="106"/>
      <c r="JTT841" s="106"/>
      <c r="JTU841" s="106"/>
      <c r="JTV841" s="106"/>
      <c r="JTW841" s="106"/>
      <c r="JTX841" s="106"/>
      <c r="JTY841" s="106"/>
      <c r="JTZ841" s="106"/>
      <c r="JUA841" s="106"/>
      <c r="JUB841" s="106"/>
      <c r="JUC841" s="106"/>
      <c r="JUD841" s="106"/>
      <c r="JUE841" s="106"/>
      <c r="JUF841" s="106"/>
      <c r="JUG841" s="106"/>
      <c r="JUH841" s="106"/>
      <c r="JUI841" s="106"/>
      <c r="JUJ841" s="106"/>
      <c r="JUK841" s="106"/>
      <c r="JUL841" s="106"/>
      <c r="JUM841" s="106"/>
      <c r="JUN841" s="106"/>
      <c r="JUO841" s="106"/>
      <c r="JUP841" s="106"/>
      <c r="JUQ841" s="106"/>
      <c r="JUR841" s="106"/>
      <c r="JUS841" s="106"/>
      <c r="JUT841" s="106"/>
      <c r="JUU841" s="106"/>
      <c r="JUV841" s="106"/>
      <c r="JUW841" s="106"/>
      <c r="JUX841" s="106"/>
      <c r="JUY841" s="106"/>
      <c r="JUZ841" s="106"/>
      <c r="JVA841" s="106"/>
      <c r="JVB841" s="106"/>
      <c r="JVC841" s="106"/>
      <c r="JVD841" s="106"/>
      <c r="JVE841" s="106"/>
      <c r="JVF841" s="106"/>
      <c r="JVG841" s="106"/>
      <c r="JVH841" s="106"/>
      <c r="JVI841" s="106"/>
      <c r="JVJ841" s="106"/>
      <c r="JVK841" s="106"/>
      <c r="JVL841" s="106"/>
      <c r="JVM841" s="106"/>
      <c r="JVN841" s="106"/>
      <c r="JVO841" s="106"/>
      <c r="JVP841" s="106"/>
      <c r="JVQ841" s="106"/>
      <c r="JVR841" s="106"/>
      <c r="JVS841" s="106"/>
      <c r="JVT841" s="106"/>
      <c r="JVU841" s="106"/>
      <c r="JVV841" s="106"/>
      <c r="JVW841" s="106"/>
      <c r="JVX841" s="106"/>
      <c r="JVY841" s="106"/>
      <c r="JVZ841" s="106"/>
      <c r="JWA841" s="106"/>
      <c r="JWB841" s="106"/>
      <c r="JWC841" s="106"/>
      <c r="JWD841" s="106"/>
      <c r="JWE841" s="106"/>
      <c r="JWF841" s="106"/>
      <c r="JWG841" s="106"/>
      <c r="JWH841" s="106"/>
      <c r="JWI841" s="106"/>
      <c r="JWJ841" s="106"/>
      <c r="JWK841" s="106"/>
      <c r="JWL841" s="106"/>
      <c r="JWM841" s="106"/>
      <c r="JWN841" s="106"/>
      <c r="JWO841" s="106"/>
      <c r="JWP841" s="106"/>
      <c r="JWQ841" s="106"/>
      <c r="JWR841" s="106"/>
      <c r="JWS841" s="106"/>
      <c r="JWT841" s="106"/>
      <c r="JWU841" s="106"/>
      <c r="JWV841" s="106"/>
      <c r="JWW841" s="106"/>
      <c r="JWX841" s="106"/>
      <c r="JWY841" s="106"/>
      <c r="JWZ841" s="106"/>
      <c r="JXA841" s="106"/>
      <c r="JXB841" s="106"/>
      <c r="JXC841" s="106"/>
      <c r="JXD841" s="106"/>
      <c r="JXE841" s="106"/>
      <c r="JXF841" s="106"/>
      <c r="JXG841" s="106"/>
      <c r="JXH841" s="106"/>
      <c r="JXI841" s="106"/>
      <c r="JXJ841" s="106"/>
      <c r="JXK841" s="106"/>
      <c r="JXL841" s="106"/>
      <c r="JXM841" s="106"/>
      <c r="JXN841" s="106"/>
      <c r="JXO841" s="106"/>
      <c r="JXP841" s="106"/>
      <c r="JXQ841" s="106"/>
      <c r="JXR841" s="106"/>
      <c r="JXS841" s="106"/>
      <c r="JXT841" s="106"/>
      <c r="JXU841" s="106"/>
      <c r="JXV841" s="106"/>
      <c r="JXW841" s="106"/>
      <c r="JXX841" s="106"/>
      <c r="JXY841" s="106"/>
      <c r="JXZ841" s="106"/>
      <c r="JYA841" s="106"/>
      <c r="JYB841" s="106"/>
      <c r="JYC841" s="106"/>
      <c r="JYD841" s="106"/>
      <c r="JYE841" s="106"/>
      <c r="JYF841" s="106"/>
      <c r="JYG841" s="106"/>
      <c r="JYH841" s="106"/>
      <c r="JYI841" s="106"/>
      <c r="JYJ841" s="106"/>
      <c r="JYK841" s="106"/>
      <c r="JYL841" s="106"/>
      <c r="JYM841" s="106"/>
      <c r="JYN841" s="106"/>
      <c r="JYO841" s="106"/>
      <c r="JYP841" s="106"/>
      <c r="JYQ841" s="106"/>
      <c r="JYR841" s="106"/>
      <c r="JYS841" s="106"/>
      <c r="JYT841" s="106"/>
      <c r="JYU841" s="106"/>
      <c r="JYV841" s="106"/>
      <c r="JYW841" s="106"/>
      <c r="JYX841" s="106"/>
      <c r="JYY841" s="106"/>
      <c r="JYZ841" s="106"/>
      <c r="JZA841" s="106"/>
      <c r="JZB841" s="106"/>
      <c r="JZC841" s="106"/>
      <c r="JZD841" s="106"/>
      <c r="JZE841" s="106"/>
      <c r="JZF841" s="106"/>
      <c r="JZG841" s="106"/>
      <c r="JZH841" s="106"/>
      <c r="JZI841" s="106"/>
      <c r="JZJ841" s="106"/>
      <c r="JZK841" s="106"/>
      <c r="JZL841" s="106"/>
      <c r="JZM841" s="106"/>
      <c r="JZN841" s="106"/>
      <c r="JZO841" s="106"/>
      <c r="JZP841" s="106"/>
      <c r="JZQ841" s="106"/>
      <c r="JZR841" s="106"/>
      <c r="JZS841" s="106"/>
      <c r="JZT841" s="106"/>
      <c r="JZU841" s="106"/>
      <c r="JZV841" s="106"/>
      <c r="JZW841" s="106"/>
      <c r="JZX841" s="106"/>
      <c r="JZY841" s="106"/>
      <c r="JZZ841" s="106"/>
      <c r="KAA841" s="106"/>
      <c r="KAB841" s="106"/>
      <c r="KAC841" s="106"/>
      <c r="KAD841" s="106"/>
      <c r="KAE841" s="106"/>
      <c r="KAF841" s="106"/>
      <c r="KAG841" s="106"/>
      <c r="KAH841" s="106"/>
      <c r="KAI841" s="106"/>
      <c r="KAJ841" s="106"/>
      <c r="KAK841" s="106"/>
      <c r="KAL841" s="106"/>
      <c r="KAM841" s="106"/>
      <c r="KAN841" s="106"/>
      <c r="KAO841" s="106"/>
      <c r="KAP841" s="106"/>
      <c r="KAQ841" s="106"/>
      <c r="KAR841" s="106"/>
      <c r="KAS841" s="106"/>
      <c r="KAT841" s="106"/>
      <c r="KAU841" s="106"/>
      <c r="KAV841" s="106"/>
      <c r="KAW841" s="106"/>
      <c r="KAX841" s="106"/>
      <c r="KAY841" s="106"/>
      <c r="KAZ841" s="106"/>
      <c r="KBA841" s="106"/>
      <c r="KBB841" s="106"/>
      <c r="KBC841" s="106"/>
      <c r="KBD841" s="106"/>
      <c r="KBE841" s="106"/>
      <c r="KBF841" s="106"/>
      <c r="KBG841" s="106"/>
      <c r="KBH841" s="106"/>
      <c r="KBI841" s="106"/>
      <c r="KBJ841" s="106"/>
      <c r="KBK841" s="106"/>
      <c r="KBL841" s="106"/>
      <c r="KBM841" s="106"/>
      <c r="KBN841" s="106"/>
      <c r="KBO841" s="106"/>
      <c r="KBP841" s="106"/>
      <c r="KBQ841" s="106"/>
      <c r="KBR841" s="106"/>
      <c r="KBS841" s="106"/>
      <c r="KBT841" s="106"/>
      <c r="KBU841" s="106"/>
      <c r="KBV841" s="106"/>
      <c r="KBW841" s="106"/>
      <c r="KBX841" s="106"/>
      <c r="KBY841" s="106"/>
      <c r="KBZ841" s="106"/>
      <c r="KCA841" s="106"/>
      <c r="KCB841" s="106"/>
      <c r="KCC841" s="106"/>
      <c r="KCD841" s="106"/>
      <c r="KCE841" s="106"/>
      <c r="KCF841" s="106"/>
      <c r="KCG841" s="106"/>
      <c r="KCH841" s="106"/>
      <c r="KCI841" s="106"/>
      <c r="KCJ841" s="106"/>
      <c r="KCK841" s="106"/>
      <c r="KCL841" s="106"/>
      <c r="KCM841" s="106"/>
      <c r="KCN841" s="106"/>
      <c r="KCO841" s="106"/>
      <c r="KCP841" s="106"/>
      <c r="KCQ841" s="106"/>
      <c r="KCR841" s="106"/>
      <c r="KCS841" s="106"/>
      <c r="KCT841" s="106"/>
      <c r="KCU841" s="106"/>
      <c r="KCV841" s="106"/>
      <c r="KCW841" s="106"/>
      <c r="KCX841" s="106"/>
      <c r="KCY841" s="106"/>
      <c r="KCZ841" s="106"/>
      <c r="KDA841" s="106"/>
      <c r="KDB841" s="106"/>
      <c r="KDC841" s="106"/>
      <c r="KDD841" s="106"/>
      <c r="KDE841" s="106"/>
      <c r="KDF841" s="106"/>
      <c r="KDG841" s="106"/>
      <c r="KDH841" s="106"/>
      <c r="KDI841" s="106"/>
      <c r="KDJ841" s="106"/>
      <c r="KDK841" s="106"/>
      <c r="KDL841" s="106"/>
      <c r="KDM841" s="106"/>
      <c r="KDN841" s="106"/>
      <c r="KDO841" s="106"/>
      <c r="KDP841" s="106"/>
      <c r="KDQ841" s="106"/>
      <c r="KDR841" s="106"/>
      <c r="KDS841" s="106"/>
      <c r="KDT841" s="106"/>
      <c r="KDU841" s="106"/>
      <c r="KDV841" s="106"/>
      <c r="KDW841" s="106"/>
      <c r="KDX841" s="106"/>
      <c r="KDY841" s="106"/>
      <c r="KDZ841" s="106"/>
      <c r="KEA841" s="106"/>
      <c r="KEB841" s="106"/>
      <c r="KEC841" s="106"/>
      <c r="KED841" s="106"/>
      <c r="KEE841" s="106"/>
      <c r="KEF841" s="106"/>
      <c r="KEG841" s="106"/>
      <c r="KEH841" s="106"/>
      <c r="KEI841" s="106"/>
      <c r="KEJ841" s="106"/>
      <c r="KEK841" s="106"/>
      <c r="KEL841" s="106"/>
      <c r="KEM841" s="106"/>
      <c r="KEN841" s="106"/>
      <c r="KEO841" s="106"/>
      <c r="KEP841" s="106"/>
      <c r="KEQ841" s="106"/>
      <c r="KER841" s="106"/>
      <c r="KES841" s="106"/>
      <c r="KET841" s="106"/>
      <c r="KEU841" s="106"/>
      <c r="KEV841" s="106"/>
      <c r="KEW841" s="106"/>
      <c r="KEX841" s="106"/>
      <c r="KEY841" s="106"/>
      <c r="KEZ841" s="106"/>
      <c r="KFA841" s="106"/>
      <c r="KFB841" s="106"/>
      <c r="KFC841" s="106"/>
      <c r="KFD841" s="106"/>
      <c r="KFE841" s="106"/>
      <c r="KFF841" s="106"/>
      <c r="KFG841" s="106"/>
      <c r="KFH841" s="106"/>
      <c r="KFI841" s="106"/>
      <c r="KFJ841" s="106"/>
      <c r="KFK841" s="106"/>
      <c r="KFL841" s="106"/>
      <c r="KFM841" s="106"/>
      <c r="KFN841" s="106"/>
      <c r="KFO841" s="106"/>
      <c r="KFP841" s="106"/>
      <c r="KFQ841" s="106"/>
      <c r="KFR841" s="106"/>
      <c r="KFS841" s="106"/>
      <c r="KFT841" s="106"/>
      <c r="KFU841" s="106"/>
      <c r="KFV841" s="106"/>
      <c r="KFW841" s="106"/>
      <c r="KFX841" s="106"/>
      <c r="KFY841" s="106"/>
      <c r="KFZ841" s="106"/>
      <c r="KGA841" s="106"/>
      <c r="KGB841" s="106"/>
      <c r="KGC841" s="106"/>
      <c r="KGD841" s="106"/>
      <c r="KGE841" s="106"/>
      <c r="KGF841" s="106"/>
      <c r="KGG841" s="106"/>
      <c r="KGH841" s="106"/>
      <c r="KGI841" s="106"/>
      <c r="KGJ841" s="106"/>
      <c r="KGK841" s="106"/>
      <c r="KGL841" s="106"/>
      <c r="KGM841" s="106"/>
      <c r="KGN841" s="106"/>
      <c r="KGO841" s="106"/>
      <c r="KGP841" s="106"/>
      <c r="KGQ841" s="106"/>
      <c r="KGR841" s="106"/>
      <c r="KGS841" s="106"/>
      <c r="KGT841" s="106"/>
      <c r="KGU841" s="106"/>
      <c r="KGV841" s="106"/>
      <c r="KGW841" s="106"/>
      <c r="KGX841" s="106"/>
      <c r="KGY841" s="106"/>
      <c r="KGZ841" s="106"/>
      <c r="KHA841" s="106"/>
      <c r="KHB841" s="106"/>
      <c r="KHC841" s="106"/>
      <c r="KHD841" s="106"/>
      <c r="KHE841" s="106"/>
      <c r="KHF841" s="106"/>
      <c r="KHG841" s="106"/>
      <c r="KHH841" s="106"/>
      <c r="KHI841" s="106"/>
      <c r="KHJ841" s="106"/>
      <c r="KHK841" s="106"/>
      <c r="KHL841" s="106"/>
      <c r="KHM841" s="106"/>
      <c r="KHN841" s="106"/>
      <c r="KHO841" s="106"/>
      <c r="KHP841" s="106"/>
      <c r="KHQ841" s="106"/>
      <c r="KHR841" s="106"/>
      <c r="KHS841" s="106"/>
      <c r="KHT841" s="106"/>
      <c r="KHU841" s="106"/>
      <c r="KHV841" s="106"/>
      <c r="KHW841" s="106"/>
      <c r="KHX841" s="106"/>
      <c r="KHY841" s="106"/>
      <c r="KHZ841" s="106"/>
      <c r="KIA841" s="106"/>
      <c r="KIB841" s="106"/>
      <c r="KIC841" s="106"/>
      <c r="KID841" s="106"/>
      <c r="KIE841" s="106"/>
      <c r="KIF841" s="106"/>
      <c r="KIG841" s="106"/>
      <c r="KIH841" s="106"/>
      <c r="KII841" s="106"/>
      <c r="KIJ841" s="106"/>
      <c r="KIK841" s="106"/>
      <c r="KIL841" s="106"/>
      <c r="KIM841" s="106"/>
      <c r="KIN841" s="106"/>
      <c r="KIO841" s="106"/>
      <c r="KIP841" s="106"/>
      <c r="KIQ841" s="106"/>
      <c r="KIR841" s="106"/>
      <c r="KIS841" s="106"/>
      <c r="KIT841" s="106"/>
      <c r="KIU841" s="106"/>
      <c r="KIV841" s="106"/>
      <c r="KIW841" s="106"/>
      <c r="KIX841" s="106"/>
      <c r="KIY841" s="106"/>
      <c r="KIZ841" s="106"/>
      <c r="KJA841" s="106"/>
      <c r="KJB841" s="106"/>
      <c r="KJC841" s="106"/>
      <c r="KJD841" s="106"/>
      <c r="KJE841" s="106"/>
      <c r="KJF841" s="106"/>
      <c r="KJG841" s="106"/>
      <c r="KJH841" s="106"/>
      <c r="KJI841" s="106"/>
      <c r="KJJ841" s="106"/>
      <c r="KJK841" s="106"/>
      <c r="KJL841" s="106"/>
      <c r="KJM841" s="106"/>
      <c r="KJN841" s="106"/>
      <c r="KJO841" s="106"/>
      <c r="KJP841" s="106"/>
      <c r="KJQ841" s="106"/>
      <c r="KJR841" s="106"/>
      <c r="KJS841" s="106"/>
      <c r="KJT841" s="106"/>
      <c r="KJU841" s="106"/>
      <c r="KJV841" s="106"/>
      <c r="KJW841" s="106"/>
      <c r="KJX841" s="106"/>
      <c r="KJY841" s="106"/>
      <c r="KJZ841" s="106"/>
      <c r="KKA841" s="106"/>
      <c r="KKB841" s="106"/>
      <c r="KKC841" s="106"/>
      <c r="KKD841" s="106"/>
      <c r="KKE841" s="106"/>
      <c r="KKF841" s="106"/>
      <c r="KKG841" s="106"/>
      <c r="KKH841" s="106"/>
      <c r="KKI841" s="106"/>
      <c r="KKJ841" s="106"/>
      <c r="KKK841" s="106"/>
      <c r="KKL841" s="106"/>
      <c r="KKM841" s="106"/>
      <c r="KKN841" s="106"/>
      <c r="KKO841" s="106"/>
      <c r="KKP841" s="106"/>
      <c r="KKQ841" s="106"/>
      <c r="KKR841" s="106"/>
      <c r="KKS841" s="106"/>
      <c r="KKT841" s="106"/>
      <c r="KKU841" s="106"/>
      <c r="KKV841" s="106"/>
      <c r="KKW841" s="106"/>
      <c r="KKX841" s="106"/>
      <c r="KKY841" s="106"/>
      <c r="KKZ841" s="106"/>
      <c r="KLA841" s="106"/>
      <c r="KLB841" s="106"/>
      <c r="KLC841" s="106"/>
      <c r="KLD841" s="106"/>
      <c r="KLE841" s="106"/>
      <c r="KLF841" s="106"/>
      <c r="KLG841" s="106"/>
      <c r="KLH841" s="106"/>
      <c r="KLI841" s="106"/>
      <c r="KLJ841" s="106"/>
      <c r="KLK841" s="106"/>
      <c r="KLL841" s="106"/>
      <c r="KLM841" s="106"/>
      <c r="KLN841" s="106"/>
      <c r="KLO841" s="106"/>
      <c r="KLP841" s="106"/>
      <c r="KLQ841" s="106"/>
      <c r="KLR841" s="106"/>
      <c r="KLS841" s="106"/>
      <c r="KLT841" s="106"/>
      <c r="KLU841" s="106"/>
      <c r="KLV841" s="106"/>
      <c r="KLW841" s="106"/>
      <c r="KLX841" s="106"/>
      <c r="KLY841" s="106"/>
      <c r="KLZ841" s="106"/>
      <c r="KMA841" s="106"/>
      <c r="KMB841" s="106"/>
      <c r="KMC841" s="106"/>
      <c r="KMD841" s="106"/>
      <c r="KME841" s="106"/>
      <c r="KMF841" s="106"/>
      <c r="KMG841" s="106"/>
      <c r="KMH841" s="106"/>
      <c r="KMI841" s="106"/>
      <c r="KMJ841" s="106"/>
      <c r="KMK841" s="106"/>
      <c r="KML841" s="106"/>
      <c r="KMM841" s="106"/>
      <c r="KMN841" s="106"/>
      <c r="KMO841" s="106"/>
      <c r="KMP841" s="106"/>
      <c r="KMQ841" s="106"/>
      <c r="KMR841" s="106"/>
      <c r="KMS841" s="106"/>
      <c r="KMT841" s="106"/>
      <c r="KMU841" s="106"/>
      <c r="KMV841" s="106"/>
      <c r="KMW841" s="106"/>
      <c r="KMX841" s="106"/>
      <c r="KMY841" s="106"/>
      <c r="KMZ841" s="106"/>
      <c r="KNA841" s="106"/>
      <c r="KNB841" s="106"/>
      <c r="KNC841" s="106"/>
      <c r="KND841" s="106"/>
      <c r="KNE841" s="106"/>
      <c r="KNF841" s="106"/>
      <c r="KNG841" s="106"/>
      <c r="KNH841" s="106"/>
      <c r="KNI841" s="106"/>
      <c r="KNJ841" s="106"/>
      <c r="KNK841" s="106"/>
      <c r="KNL841" s="106"/>
      <c r="KNM841" s="106"/>
      <c r="KNN841" s="106"/>
      <c r="KNO841" s="106"/>
      <c r="KNP841" s="106"/>
      <c r="KNQ841" s="106"/>
      <c r="KNR841" s="106"/>
      <c r="KNS841" s="106"/>
      <c r="KNT841" s="106"/>
      <c r="KNU841" s="106"/>
      <c r="KNV841" s="106"/>
      <c r="KNW841" s="106"/>
      <c r="KNX841" s="106"/>
      <c r="KNY841" s="106"/>
      <c r="KNZ841" s="106"/>
      <c r="KOA841" s="106"/>
      <c r="KOB841" s="106"/>
      <c r="KOC841" s="106"/>
      <c r="KOD841" s="106"/>
      <c r="KOE841" s="106"/>
      <c r="KOF841" s="106"/>
      <c r="KOG841" s="106"/>
      <c r="KOH841" s="106"/>
      <c r="KOI841" s="106"/>
      <c r="KOJ841" s="106"/>
      <c r="KOK841" s="106"/>
      <c r="KOL841" s="106"/>
      <c r="KOM841" s="106"/>
      <c r="KON841" s="106"/>
      <c r="KOO841" s="106"/>
      <c r="KOP841" s="106"/>
      <c r="KOQ841" s="106"/>
      <c r="KOR841" s="106"/>
      <c r="KOS841" s="106"/>
      <c r="KOT841" s="106"/>
      <c r="KOU841" s="106"/>
      <c r="KOV841" s="106"/>
      <c r="KOW841" s="106"/>
      <c r="KOX841" s="106"/>
      <c r="KOY841" s="106"/>
      <c r="KOZ841" s="106"/>
      <c r="KPA841" s="106"/>
      <c r="KPB841" s="106"/>
      <c r="KPC841" s="106"/>
      <c r="KPD841" s="106"/>
      <c r="KPE841" s="106"/>
      <c r="KPF841" s="106"/>
      <c r="KPG841" s="106"/>
      <c r="KPH841" s="106"/>
      <c r="KPI841" s="106"/>
      <c r="KPJ841" s="106"/>
      <c r="KPK841" s="106"/>
      <c r="KPL841" s="106"/>
      <c r="KPM841" s="106"/>
      <c r="KPN841" s="106"/>
      <c r="KPO841" s="106"/>
      <c r="KPP841" s="106"/>
      <c r="KPQ841" s="106"/>
      <c r="KPR841" s="106"/>
      <c r="KPS841" s="106"/>
      <c r="KPT841" s="106"/>
      <c r="KPU841" s="106"/>
      <c r="KPV841" s="106"/>
      <c r="KPW841" s="106"/>
      <c r="KPX841" s="106"/>
      <c r="KPY841" s="106"/>
      <c r="KPZ841" s="106"/>
      <c r="KQA841" s="106"/>
      <c r="KQB841" s="106"/>
      <c r="KQC841" s="106"/>
      <c r="KQD841" s="106"/>
      <c r="KQE841" s="106"/>
      <c r="KQF841" s="106"/>
      <c r="KQG841" s="106"/>
      <c r="KQH841" s="106"/>
      <c r="KQI841" s="106"/>
      <c r="KQJ841" s="106"/>
      <c r="KQK841" s="106"/>
      <c r="KQL841" s="106"/>
      <c r="KQM841" s="106"/>
      <c r="KQN841" s="106"/>
      <c r="KQO841" s="106"/>
      <c r="KQP841" s="106"/>
      <c r="KQQ841" s="106"/>
      <c r="KQR841" s="106"/>
      <c r="KQS841" s="106"/>
      <c r="KQT841" s="106"/>
      <c r="KQU841" s="106"/>
      <c r="KQV841" s="106"/>
      <c r="KQW841" s="106"/>
      <c r="KQX841" s="106"/>
      <c r="KQY841" s="106"/>
      <c r="KQZ841" s="106"/>
      <c r="KRA841" s="106"/>
      <c r="KRB841" s="106"/>
      <c r="KRC841" s="106"/>
      <c r="KRD841" s="106"/>
      <c r="KRE841" s="106"/>
      <c r="KRF841" s="106"/>
      <c r="KRG841" s="106"/>
      <c r="KRH841" s="106"/>
      <c r="KRI841" s="106"/>
      <c r="KRJ841" s="106"/>
      <c r="KRK841" s="106"/>
      <c r="KRL841" s="106"/>
      <c r="KRM841" s="106"/>
      <c r="KRN841" s="106"/>
      <c r="KRO841" s="106"/>
      <c r="KRP841" s="106"/>
      <c r="KRQ841" s="106"/>
      <c r="KRR841" s="106"/>
      <c r="KRS841" s="106"/>
      <c r="KRT841" s="106"/>
      <c r="KRU841" s="106"/>
      <c r="KRV841" s="106"/>
      <c r="KRW841" s="106"/>
      <c r="KRX841" s="106"/>
      <c r="KRY841" s="106"/>
      <c r="KRZ841" s="106"/>
      <c r="KSA841" s="106"/>
      <c r="KSB841" s="106"/>
      <c r="KSC841" s="106"/>
      <c r="KSD841" s="106"/>
      <c r="KSE841" s="106"/>
      <c r="KSF841" s="106"/>
      <c r="KSG841" s="106"/>
      <c r="KSH841" s="106"/>
      <c r="KSI841" s="106"/>
      <c r="KSJ841" s="106"/>
      <c r="KSK841" s="106"/>
      <c r="KSL841" s="106"/>
      <c r="KSM841" s="106"/>
      <c r="KSN841" s="106"/>
      <c r="KSO841" s="106"/>
      <c r="KSP841" s="106"/>
      <c r="KSQ841" s="106"/>
      <c r="KSR841" s="106"/>
      <c r="KSS841" s="106"/>
      <c r="KST841" s="106"/>
      <c r="KSU841" s="106"/>
      <c r="KSV841" s="106"/>
      <c r="KSW841" s="106"/>
      <c r="KSX841" s="106"/>
      <c r="KSY841" s="106"/>
      <c r="KSZ841" s="106"/>
      <c r="KTA841" s="106"/>
      <c r="KTB841" s="106"/>
      <c r="KTC841" s="106"/>
      <c r="KTD841" s="106"/>
      <c r="KTE841" s="106"/>
      <c r="KTF841" s="106"/>
      <c r="KTG841" s="106"/>
      <c r="KTH841" s="106"/>
      <c r="KTI841" s="106"/>
      <c r="KTJ841" s="106"/>
      <c r="KTK841" s="106"/>
      <c r="KTL841" s="106"/>
      <c r="KTM841" s="106"/>
      <c r="KTN841" s="106"/>
      <c r="KTO841" s="106"/>
      <c r="KTP841" s="106"/>
      <c r="KTQ841" s="106"/>
      <c r="KTR841" s="106"/>
      <c r="KTS841" s="106"/>
      <c r="KTT841" s="106"/>
      <c r="KTU841" s="106"/>
      <c r="KTV841" s="106"/>
      <c r="KTW841" s="106"/>
      <c r="KTX841" s="106"/>
      <c r="KTY841" s="106"/>
      <c r="KTZ841" s="106"/>
      <c r="KUA841" s="106"/>
      <c r="KUB841" s="106"/>
      <c r="KUC841" s="106"/>
      <c r="KUD841" s="106"/>
      <c r="KUE841" s="106"/>
      <c r="KUF841" s="106"/>
      <c r="KUG841" s="106"/>
      <c r="KUH841" s="106"/>
      <c r="KUI841" s="106"/>
      <c r="KUJ841" s="106"/>
      <c r="KUK841" s="106"/>
      <c r="KUL841" s="106"/>
      <c r="KUM841" s="106"/>
      <c r="KUN841" s="106"/>
      <c r="KUO841" s="106"/>
      <c r="KUP841" s="106"/>
      <c r="KUQ841" s="106"/>
      <c r="KUR841" s="106"/>
      <c r="KUS841" s="106"/>
      <c r="KUT841" s="106"/>
      <c r="KUU841" s="106"/>
      <c r="KUV841" s="106"/>
      <c r="KUW841" s="106"/>
      <c r="KUX841" s="106"/>
      <c r="KUY841" s="106"/>
      <c r="KUZ841" s="106"/>
      <c r="KVA841" s="106"/>
      <c r="KVB841" s="106"/>
      <c r="KVC841" s="106"/>
      <c r="KVD841" s="106"/>
      <c r="KVE841" s="106"/>
      <c r="KVF841" s="106"/>
      <c r="KVG841" s="106"/>
      <c r="KVH841" s="106"/>
      <c r="KVI841" s="106"/>
      <c r="KVJ841" s="106"/>
      <c r="KVK841" s="106"/>
      <c r="KVL841" s="106"/>
      <c r="KVM841" s="106"/>
      <c r="KVN841" s="106"/>
      <c r="KVO841" s="106"/>
      <c r="KVP841" s="106"/>
      <c r="KVQ841" s="106"/>
      <c r="KVR841" s="106"/>
      <c r="KVS841" s="106"/>
      <c r="KVT841" s="106"/>
      <c r="KVU841" s="106"/>
      <c r="KVV841" s="106"/>
      <c r="KVW841" s="106"/>
      <c r="KVX841" s="106"/>
      <c r="KVY841" s="106"/>
      <c r="KVZ841" s="106"/>
      <c r="KWA841" s="106"/>
      <c r="KWB841" s="106"/>
      <c r="KWC841" s="106"/>
      <c r="KWD841" s="106"/>
      <c r="KWE841" s="106"/>
      <c r="KWF841" s="106"/>
      <c r="KWG841" s="106"/>
      <c r="KWH841" s="106"/>
      <c r="KWI841" s="106"/>
      <c r="KWJ841" s="106"/>
      <c r="KWK841" s="106"/>
      <c r="KWL841" s="106"/>
      <c r="KWM841" s="106"/>
      <c r="KWN841" s="106"/>
      <c r="KWO841" s="106"/>
      <c r="KWP841" s="106"/>
      <c r="KWQ841" s="106"/>
      <c r="KWR841" s="106"/>
      <c r="KWS841" s="106"/>
      <c r="KWT841" s="106"/>
      <c r="KWU841" s="106"/>
      <c r="KWV841" s="106"/>
      <c r="KWW841" s="106"/>
      <c r="KWX841" s="106"/>
      <c r="KWY841" s="106"/>
      <c r="KWZ841" s="106"/>
      <c r="KXA841" s="106"/>
      <c r="KXB841" s="106"/>
      <c r="KXC841" s="106"/>
      <c r="KXD841" s="106"/>
      <c r="KXE841" s="106"/>
      <c r="KXF841" s="106"/>
      <c r="KXG841" s="106"/>
      <c r="KXH841" s="106"/>
      <c r="KXI841" s="106"/>
      <c r="KXJ841" s="106"/>
      <c r="KXK841" s="106"/>
      <c r="KXL841" s="106"/>
      <c r="KXM841" s="106"/>
      <c r="KXN841" s="106"/>
      <c r="KXO841" s="106"/>
      <c r="KXP841" s="106"/>
      <c r="KXQ841" s="106"/>
      <c r="KXR841" s="106"/>
      <c r="KXS841" s="106"/>
      <c r="KXT841" s="106"/>
      <c r="KXU841" s="106"/>
      <c r="KXV841" s="106"/>
      <c r="KXW841" s="106"/>
      <c r="KXX841" s="106"/>
      <c r="KXY841" s="106"/>
      <c r="KXZ841" s="106"/>
      <c r="KYA841" s="106"/>
      <c r="KYB841" s="106"/>
      <c r="KYC841" s="106"/>
      <c r="KYD841" s="106"/>
      <c r="KYE841" s="106"/>
      <c r="KYF841" s="106"/>
      <c r="KYG841" s="106"/>
      <c r="KYH841" s="106"/>
      <c r="KYI841" s="106"/>
      <c r="KYJ841" s="106"/>
      <c r="KYK841" s="106"/>
      <c r="KYL841" s="106"/>
      <c r="KYM841" s="106"/>
      <c r="KYN841" s="106"/>
      <c r="KYO841" s="106"/>
      <c r="KYP841" s="106"/>
      <c r="KYQ841" s="106"/>
      <c r="KYR841" s="106"/>
      <c r="KYS841" s="106"/>
      <c r="KYT841" s="106"/>
      <c r="KYU841" s="106"/>
      <c r="KYV841" s="106"/>
      <c r="KYW841" s="106"/>
      <c r="KYX841" s="106"/>
      <c r="KYY841" s="106"/>
      <c r="KYZ841" s="106"/>
      <c r="KZA841" s="106"/>
      <c r="KZB841" s="106"/>
      <c r="KZC841" s="106"/>
      <c r="KZD841" s="106"/>
      <c r="KZE841" s="106"/>
      <c r="KZF841" s="106"/>
      <c r="KZG841" s="106"/>
      <c r="KZH841" s="106"/>
      <c r="KZI841" s="106"/>
      <c r="KZJ841" s="106"/>
      <c r="KZK841" s="106"/>
      <c r="KZL841" s="106"/>
      <c r="KZM841" s="106"/>
      <c r="KZN841" s="106"/>
      <c r="KZO841" s="106"/>
      <c r="KZP841" s="106"/>
      <c r="KZQ841" s="106"/>
      <c r="KZR841" s="106"/>
      <c r="KZS841" s="106"/>
      <c r="KZT841" s="106"/>
      <c r="KZU841" s="106"/>
      <c r="KZV841" s="106"/>
      <c r="KZW841" s="106"/>
      <c r="KZX841" s="106"/>
      <c r="KZY841" s="106"/>
      <c r="KZZ841" s="106"/>
      <c r="LAA841" s="106"/>
      <c r="LAB841" s="106"/>
      <c r="LAC841" s="106"/>
      <c r="LAD841" s="106"/>
      <c r="LAE841" s="106"/>
      <c r="LAF841" s="106"/>
      <c r="LAG841" s="106"/>
      <c r="LAH841" s="106"/>
      <c r="LAI841" s="106"/>
      <c r="LAJ841" s="106"/>
      <c r="LAK841" s="106"/>
      <c r="LAL841" s="106"/>
      <c r="LAM841" s="106"/>
      <c r="LAN841" s="106"/>
      <c r="LAO841" s="106"/>
      <c r="LAP841" s="106"/>
      <c r="LAQ841" s="106"/>
      <c r="LAR841" s="106"/>
      <c r="LAS841" s="106"/>
      <c r="LAT841" s="106"/>
      <c r="LAU841" s="106"/>
      <c r="LAV841" s="106"/>
      <c r="LAW841" s="106"/>
      <c r="LAX841" s="106"/>
      <c r="LAY841" s="106"/>
      <c r="LAZ841" s="106"/>
      <c r="LBA841" s="106"/>
      <c r="LBB841" s="106"/>
      <c r="LBC841" s="106"/>
      <c r="LBD841" s="106"/>
      <c r="LBE841" s="106"/>
      <c r="LBF841" s="106"/>
      <c r="LBG841" s="106"/>
      <c r="LBH841" s="106"/>
      <c r="LBI841" s="106"/>
      <c r="LBJ841" s="106"/>
      <c r="LBK841" s="106"/>
      <c r="LBL841" s="106"/>
      <c r="LBM841" s="106"/>
      <c r="LBN841" s="106"/>
      <c r="LBO841" s="106"/>
      <c r="LBP841" s="106"/>
      <c r="LBQ841" s="106"/>
      <c r="LBR841" s="106"/>
      <c r="LBS841" s="106"/>
      <c r="LBT841" s="106"/>
      <c r="LBU841" s="106"/>
      <c r="LBV841" s="106"/>
      <c r="LBW841" s="106"/>
      <c r="LBX841" s="106"/>
      <c r="LBY841" s="106"/>
      <c r="LBZ841" s="106"/>
      <c r="LCA841" s="106"/>
      <c r="LCB841" s="106"/>
      <c r="LCC841" s="106"/>
      <c r="LCD841" s="106"/>
      <c r="LCE841" s="106"/>
      <c r="LCF841" s="106"/>
      <c r="LCG841" s="106"/>
      <c r="LCH841" s="106"/>
      <c r="LCI841" s="106"/>
      <c r="LCJ841" s="106"/>
      <c r="LCK841" s="106"/>
      <c r="LCL841" s="106"/>
      <c r="LCM841" s="106"/>
      <c r="LCN841" s="106"/>
      <c r="LCO841" s="106"/>
      <c r="LCP841" s="106"/>
      <c r="LCQ841" s="106"/>
      <c r="LCR841" s="106"/>
      <c r="LCS841" s="106"/>
      <c r="LCT841" s="106"/>
      <c r="LCU841" s="106"/>
      <c r="LCV841" s="106"/>
      <c r="LCW841" s="106"/>
      <c r="LCX841" s="106"/>
      <c r="LCY841" s="106"/>
      <c r="LCZ841" s="106"/>
      <c r="LDA841" s="106"/>
      <c r="LDB841" s="106"/>
      <c r="LDC841" s="106"/>
      <c r="LDD841" s="106"/>
      <c r="LDE841" s="106"/>
      <c r="LDF841" s="106"/>
      <c r="LDG841" s="106"/>
      <c r="LDH841" s="106"/>
      <c r="LDI841" s="106"/>
      <c r="LDJ841" s="106"/>
      <c r="LDK841" s="106"/>
      <c r="LDL841" s="106"/>
      <c r="LDM841" s="106"/>
      <c r="LDN841" s="106"/>
      <c r="LDO841" s="106"/>
      <c r="LDP841" s="106"/>
      <c r="LDQ841" s="106"/>
      <c r="LDR841" s="106"/>
      <c r="LDS841" s="106"/>
      <c r="LDT841" s="106"/>
      <c r="LDU841" s="106"/>
      <c r="LDV841" s="106"/>
      <c r="LDW841" s="106"/>
      <c r="LDX841" s="106"/>
      <c r="LDY841" s="106"/>
      <c r="LDZ841" s="106"/>
      <c r="LEA841" s="106"/>
      <c r="LEB841" s="106"/>
      <c r="LEC841" s="106"/>
      <c r="LED841" s="106"/>
      <c r="LEE841" s="106"/>
      <c r="LEF841" s="106"/>
      <c r="LEG841" s="106"/>
      <c r="LEH841" s="106"/>
      <c r="LEI841" s="106"/>
      <c r="LEJ841" s="106"/>
      <c r="LEK841" s="106"/>
      <c r="LEL841" s="106"/>
      <c r="LEM841" s="106"/>
      <c r="LEN841" s="106"/>
      <c r="LEO841" s="106"/>
      <c r="LEP841" s="106"/>
      <c r="LEQ841" s="106"/>
      <c r="LER841" s="106"/>
      <c r="LES841" s="106"/>
      <c r="LET841" s="106"/>
      <c r="LEU841" s="106"/>
      <c r="LEV841" s="106"/>
      <c r="LEW841" s="106"/>
      <c r="LEX841" s="106"/>
      <c r="LEY841" s="106"/>
      <c r="LEZ841" s="106"/>
      <c r="LFA841" s="106"/>
      <c r="LFB841" s="106"/>
      <c r="LFC841" s="106"/>
      <c r="LFD841" s="106"/>
      <c r="LFE841" s="106"/>
      <c r="LFF841" s="106"/>
      <c r="LFG841" s="106"/>
      <c r="LFH841" s="106"/>
      <c r="LFI841" s="106"/>
      <c r="LFJ841" s="106"/>
      <c r="LFK841" s="106"/>
      <c r="LFL841" s="106"/>
      <c r="LFM841" s="106"/>
      <c r="LFN841" s="106"/>
      <c r="LFO841" s="106"/>
      <c r="LFP841" s="106"/>
      <c r="LFQ841" s="106"/>
      <c r="LFR841" s="106"/>
      <c r="LFS841" s="106"/>
      <c r="LFT841" s="106"/>
      <c r="LFU841" s="106"/>
      <c r="LFV841" s="106"/>
      <c r="LFW841" s="106"/>
      <c r="LFX841" s="106"/>
      <c r="LFY841" s="106"/>
      <c r="LFZ841" s="106"/>
      <c r="LGA841" s="106"/>
      <c r="LGB841" s="106"/>
      <c r="LGC841" s="106"/>
      <c r="LGD841" s="106"/>
      <c r="LGE841" s="106"/>
      <c r="LGF841" s="106"/>
      <c r="LGG841" s="106"/>
      <c r="LGH841" s="106"/>
      <c r="LGI841" s="106"/>
      <c r="LGJ841" s="106"/>
      <c r="LGK841" s="106"/>
      <c r="LGL841" s="106"/>
      <c r="LGM841" s="106"/>
      <c r="LGN841" s="106"/>
      <c r="LGO841" s="106"/>
      <c r="LGP841" s="106"/>
      <c r="LGQ841" s="106"/>
      <c r="LGR841" s="106"/>
      <c r="LGS841" s="106"/>
      <c r="LGT841" s="106"/>
      <c r="LGU841" s="106"/>
      <c r="LGV841" s="106"/>
      <c r="LGW841" s="106"/>
      <c r="LGX841" s="106"/>
      <c r="LGY841" s="106"/>
      <c r="LGZ841" s="106"/>
      <c r="LHA841" s="106"/>
      <c r="LHB841" s="106"/>
      <c r="LHC841" s="106"/>
      <c r="LHD841" s="106"/>
      <c r="LHE841" s="106"/>
      <c r="LHF841" s="106"/>
      <c r="LHG841" s="106"/>
      <c r="LHH841" s="106"/>
      <c r="LHI841" s="106"/>
      <c r="LHJ841" s="106"/>
      <c r="LHK841" s="106"/>
      <c r="LHL841" s="106"/>
      <c r="LHM841" s="106"/>
      <c r="LHN841" s="106"/>
      <c r="LHO841" s="106"/>
      <c r="LHP841" s="106"/>
      <c r="LHQ841" s="106"/>
      <c r="LHR841" s="106"/>
      <c r="LHS841" s="106"/>
      <c r="LHT841" s="106"/>
      <c r="LHU841" s="106"/>
      <c r="LHV841" s="106"/>
      <c r="LHW841" s="106"/>
      <c r="LHX841" s="106"/>
      <c r="LHY841" s="106"/>
      <c r="LHZ841" s="106"/>
      <c r="LIA841" s="106"/>
      <c r="LIB841" s="106"/>
      <c r="LIC841" s="106"/>
      <c r="LID841" s="106"/>
      <c r="LIE841" s="106"/>
      <c r="LIF841" s="106"/>
      <c r="LIG841" s="106"/>
      <c r="LIH841" s="106"/>
      <c r="LII841" s="106"/>
      <c r="LIJ841" s="106"/>
      <c r="LIK841" s="106"/>
      <c r="LIL841" s="106"/>
      <c r="LIM841" s="106"/>
      <c r="LIN841" s="106"/>
      <c r="LIO841" s="106"/>
      <c r="LIP841" s="106"/>
      <c r="LIQ841" s="106"/>
      <c r="LIR841" s="106"/>
      <c r="LIS841" s="106"/>
      <c r="LIT841" s="106"/>
      <c r="LIU841" s="106"/>
      <c r="LIV841" s="106"/>
      <c r="LIW841" s="106"/>
      <c r="LIX841" s="106"/>
      <c r="LIY841" s="106"/>
      <c r="LIZ841" s="106"/>
      <c r="LJA841" s="106"/>
      <c r="LJB841" s="106"/>
      <c r="LJC841" s="106"/>
      <c r="LJD841" s="106"/>
      <c r="LJE841" s="106"/>
      <c r="LJF841" s="106"/>
      <c r="LJG841" s="106"/>
      <c r="LJH841" s="106"/>
      <c r="LJI841" s="106"/>
      <c r="LJJ841" s="106"/>
      <c r="LJK841" s="106"/>
      <c r="LJL841" s="106"/>
      <c r="LJM841" s="106"/>
      <c r="LJN841" s="106"/>
      <c r="LJO841" s="106"/>
      <c r="LJP841" s="106"/>
      <c r="LJQ841" s="106"/>
      <c r="LJR841" s="106"/>
      <c r="LJS841" s="106"/>
      <c r="LJT841" s="106"/>
      <c r="LJU841" s="106"/>
      <c r="LJV841" s="106"/>
      <c r="LJW841" s="106"/>
      <c r="LJX841" s="106"/>
      <c r="LJY841" s="106"/>
      <c r="LJZ841" s="106"/>
      <c r="LKA841" s="106"/>
      <c r="LKB841" s="106"/>
      <c r="LKC841" s="106"/>
      <c r="LKD841" s="106"/>
      <c r="LKE841" s="106"/>
      <c r="LKF841" s="106"/>
      <c r="LKG841" s="106"/>
      <c r="LKH841" s="106"/>
      <c r="LKI841" s="106"/>
      <c r="LKJ841" s="106"/>
      <c r="LKK841" s="106"/>
      <c r="LKL841" s="106"/>
      <c r="LKM841" s="106"/>
      <c r="LKN841" s="106"/>
      <c r="LKO841" s="106"/>
      <c r="LKP841" s="106"/>
      <c r="LKQ841" s="106"/>
      <c r="LKR841" s="106"/>
      <c r="LKS841" s="106"/>
      <c r="LKT841" s="106"/>
      <c r="LKU841" s="106"/>
      <c r="LKV841" s="106"/>
      <c r="LKW841" s="106"/>
      <c r="LKX841" s="106"/>
      <c r="LKY841" s="106"/>
      <c r="LKZ841" s="106"/>
      <c r="LLA841" s="106"/>
      <c r="LLB841" s="106"/>
      <c r="LLC841" s="106"/>
      <c r="LLD841" s="106"/>
      <c r="LLE841" s="106"/>
      <c r="LLF841" s="106"/>
      <c r="LLG841" s="106"/>
      <c r="LLH841" s="106"/>
      <c r="LLI841" s="106"/>
      <c r="LLJ841" s="106"/>
      <c r="LLK841" s="106"/>
      <c r="LLL841" s="106"/>
      <c r="LLM841" s="106"/>
      <c r="LLN841" s="106"/>
      <c r="LLO841" s="106"/>
      <c r="LLP841" s="106"/>
      <c r="LLQ841" s="106"/>
      <c r="LLR841" s="106"/>
      <c r="LLS841" s="106"/>
      <c r="LLT841" s="106"/>
      <c r="LLU841" s="106"/>
      <c r="LLV841" s="106"/>
      <c r="LLW841" s="106"/>
      <c r="LLX841" s="106"/>
      <c r="LLY841" s="106"/>
      <c r="LLZ841" s="106"/>
      <c r="LMA841" s="106"/>
      <c r="LMB841" s="106"/>
      <c r="LMC841" s="106"/>
      <c r="LMD841" s="106"/>
      <c r="LME841" s="106"/>
      <c r="LMF841" s="106"/>
      <c r="LMG841" s="106"/>
      <c r="LMH841" s="106"/>
      <c r="LMI841" s="106"/>
      <c r="LMJ841" s="106"/>
      <c r="LMK841" s="106"/>
      <c r="LML841" s="106"/>
      <c r="LMM841" s="106"/>
      <c r="LMN841" s="106"/>
      <c r="LMO841" s="106"/>
      <c r="LMP841" s="106"/>
      <c r="LMQ841" s="106"/>
      <c r="LMR841" s="106"/>
      <c r="LMS841" s="106"/>
      <c r="LMT841" s="106"/>
      <c r="LMU841" s="106"/>
      <c r="LMV841" s="106"/>
      <c r="LMW841" s="106"/>
      <c r="LMX841" s="106"/>
      <c r="LMY841" s="106"/>
      <c r="LMZ841" s="106"/>
      <c r="LNA841" s="106"/>
      <c r="LNB841" s="106"/>
      <c r="LNC841" s="106"/>
      <c r="LND841" s="106"/>
      <c r="LNE841" s="106"/>
      <c r="LNF841" s="106"/>
      <c r="LNG841" s="106"/>
      <c r="LNH841" s="106"/>
      <c r="LNI841" s="106"/>
      <c r="LNJ841" s="106"/>
      <c r="LNK841" s="106"/>
      <c r="LNL841" s="106"/>
      <c r="LNM841" s="106"/>
      <c r="LNN841" s="106"/>
      <c r="LNO841" s="106"/>
      <c r="LNP841" s="106"/>
      <c r="LNQ841" s="106"/>
      <c r="LNR841" s="106"/>
      <c r="LNS841" s="106"/>
      <c r="LNT841" s="106"/>
      <c r="LNU841" s="106"/>
      <c r="LNV841" s="106"/>
      <c r="LNW841" s="106"/>
      <c r="LNX841" s="106"/>
      <c r="LNY841" s="106"/>
      <c r="LNZ841" s="106"/>
      <c r="LOA841" s="106"/>
      <c r="LOB841" s="106"/>
      <c r="LOC841" s="106"/>
      <c r="LOD841" s="106"/>
      <c r="LOE841" s="106"/>
      <c r="LOF841" s="106"/>
      <c r="LOG841" s="106"/>
      <c r="LOH841" s="106"/>
      <c r="LOI841" s="106"/>
      <c r="LOJ841" s="106"/>
      <c r="LOK841" s="106"/>
      <c r="LOL841" s="106"/>
      <c r="LOM841" s="106"/>
      <c r="LON841" s="106"/>
      <c r="LOO841" s="106"/>
      <c r="LOP841" s="106"/>
      <c r="LOQ841" s="106"/>
      <c r="LOR841" s="106"/>
      <c r="LOS841" s="106"/>
      <c r="LOT841" s="106"/>
      <c r="LOU841" s="106"/>
      <c r="LOV841" s="106"/>
      <c r="LOW841" s="106"/>
      <c r="LOX841" s="106"/>
      <c r="LOY841" s="106"/>
      <c r="LOZ841" s="106"/>
      <c r="LPA841" s="106"/>
      <c r="LPB841" s="106"/>
      <c r="LPC841" s="106"/>
      <c r="LPD841" s="106"/>
      <c r="LPE841" s="106"/>
      <c r="LPF841" s="106"/>
      <c r="LPG841" s="106"/>
      <c r="LPH841" s="106"/>
      <c r="LPI841" s="106"/>
      <c r="LPJ841" s="106"/>
      <c r="LPK841" s="106"/>
      <c r="LPL841" s="106"/>
      <c r="LPM841" s="106"/>
      <c r="LPN841" s="106"/>
      <c r="LPO841" s="106"/>
      <c r="LPP841" s="106"/>
      <c r="LPQ841" s="106"/>
      <c r="LPR841" s="106"/>
      <c r="LPS841" s="106"/>
      <c r="LPT841" s="106"/>
      <c r="LPU841" s="106"/>
      <c r="LPV841" s="106"/>
      <c r="LPW841" s="106"/>
      <c r="LPX841" s="106"/>
      <c r="LPY841" s="106"/>
      <c r="LPZ841" s="106"/>
      <c r="LQA841" s="106"/>
      <c r="LQB841" s="106"/>
      <c r="LQC841" s="106"/>
      <c r="LQD841" s="106"/>
      <c r="LQE841" s="106"/>
      <c r="LQF841" s="106"/>
      <c r="LQG841" s="106"/>
      <c r="LQH841" s="106"/>
      <c r="LQI841" s="106"/>
      <c r="LQJ841" s="106"/>
      <c r="LQK841" s="106"/>
      <c r="LQL841" s="106"/>
      <c r="LQM841" s="106"/>
      <c r="LQN841" s="106"/>
      <c r="LQO841" s="106"/>
      <c r="LQP841" s="106"/>
      <c r="LQQ841" s="106"/>
      <c r="LQR841" s="106"/>
      <c r="LQS841" s="106"/>
      <c r="LQT841" s="106"/>
      <c r="LQU841" s="106"/>
      <c r="LQV841" s="106"/>
      <c r="LQW841" s="106"/>
      <c r="LQX841" s="106"/>
      <c r="LQY841" s="106"/>
      <c r="LQZ841" s="106"/>
      <c r="LRA841" s="106"/>
      <c r="LRB841" s="106"/>
      <c r="LRC841" s="106"/>
      <c r="LRD841" s="106"/>
      <c r="LRE841" s="106"/>
      <c r="LRF841" s="106"/>
      <c r="LRG841" s="106"/>
      <c r="LRH841" s="106"/>
      <c r="LRI841" s="106"/>
      <c r="LRJ841" s="106"/>
      <c r="LRK841" s="106"/>
      <c r="LRL841" s="106"/>
      <c r="LRM841" s="106"/>
      <c r="LRN841" s="106"/>
      <c r="LRO841" s="106"/>
      <c r="LRP841" s="106"/>
      <c r="LRQ841" s="106"/>
      <c r="LRR841" s="106"/>
      <c r="LRS841" s="106"/>
      <c r="LRT841" s="106"/>
      <c r="LRU841" s="106"/>
      <c r="LRV841" s="106"/>
      <c r="LRW841" s="106"/>
      <c r="LRX841" s="106"/>
      <c r="LRY841" s="106"/>
      <c r="LRZ841" s="106"/>
      <c r="LSA841" s="106"/>
      <c r="LSB841" s="106"/>
      <c r="LSC841" s="106"/>
      <c r="LSD841" s="106"/>
      <c r="LSE841" s="106"/>
      <c r="LSF841" s="106"/>
      <c r="LSG841" s="106"/>
      <c r="LSH841" s="106"/>
      <c r="LSI841" s="106"/>
      <c r="LSJ841" s="106"/>
      <c r="LSK841" s="106"/>
      <c r="LSL841" s="106"/>
      <c r="LSM841" s="106"/>
      <c r="LSN841" s="106"/>
      <c r="LSO841" s="106"/>
      <c r="LSP841" s="106"/>
      <c r="LSQ841" s="106"/>
      <c r="LSR841" s="106"/>
      <c r="LSS841" s="106"/>
      <c r="LST841" s="106"/>
      <c r="LSU841" s="106"/>
      <c r="LSV841" s="106"/>
      <c r="LSW841" s="106"/>
      <c r="LSX841" s="106"/>
      <c r="LSY841" s="106"/>
      <c r="LSZ841" s="106"/>
      <c r="LTA841" s="106"/>
      <c r="LTB841" s="106"/>
      <c r="LTC841" s="106"/>
      <c r="LTD841" s="106"/>
      <c r="LTE841" s="106"/>
      <c r="LTF841" s="106"/>
      <c r="LTG841" s="106"/>
      <c r="LTH841" s="106"/>
      <c r="LTI841" s="106"/>
      <c r="LTJ841" s="106"/>
      <c r="LTK841" s="106"/>
      <c r="LTL841" s="106"/>
      <c r="LTM841" s="106"/>
      <c r="LTN841" s="106"/>
      <c r="LTO841" s="106"/>
      <c r="LTP841" s="106"/>
      <c r="LTQ841" s="106"/>
      <c r="LTR841" s="106"/>
      <c r="LTS841" s="106"/>
      <c r="LTT841" s="106"/>
      <c r="LTU841" s="106"/>
      <c r="LTV841" s="106"/>
      <c r="LTW841" s="106"/>
      <c r="LTX841" s="106"/>
      <c r="LTY841" s="106"/>
      <c r="LTZ841" s="106"/>
      <c r="LUA841" s="106"/>
      <c r="LUB841" s="106"/>
      <c r="LUC841" s="106"/>
      <c r="LUD841" s="106"/>
      <c r="LUE841" s="106"/>
      <c r="LUF841" s="106"/>
      <c r="LUG841" s="106"/>
      <c r="LUH841" s="106"/>
      <c r="LUI841" s="106"/>
      <c r="LUJ841" s="106"/>
      <c r="LUK841" s="106"/>
      <c r="LUL841" s="106"/>
      <c r="LUM841" s="106"/>
      <c r="LUN841" s="106"/>
      <c r="LUO841" s="106"/>
      <c r="LUP841" s="106"/>
      <c r="LUQ841" s="106"/>
      <c r="LUR841" s="106"/>
      <c r="LUS841" s="106"/>
      <c r="LUT841" s="106"/>
      <c r="LUU841" s="106"/>
      <c r="LUV841" s="106"/>
      <c r="LUW841" s="106"/>
      <c r="LUX841" s="106"/>
      <c r="LUY841" s="106"/>
      <c r="LUZ841" s="106"/>
      <c r="LVA841" s="106"/>
      <c r="LVB841" s="106"/>
      <c r="LVC841" s="106"/>
      <c r="LVD841" s="106"/>
      <c r="LVE841" s="106"/>
      <c r="LVF841" s="106"/>
      <c r="LVG841" s="106"/>
      <c r="LVH841" s="106"/>
      <c r="LVI841" s="106"/>
      <c r="LVJ841" s="106"/>
      <c r="LVK841" s="106"/>
      <c r="LVL841" s="106"/>
      <c r="LVM841" s="106"/>
      <c r="LVN841" s="106"/>
      <c r="LVO841" s="106"/>
      <c r="LVP841" s="106"/>
      <c r="LVQ841" s="106"/>
      <c r="LVR841" s="106"/>
      <c r="LVS841" s="106"/>
      <c r="LVT841" s="106"/>
      <c r="LVU841" s="106"/>
      <c r="LVV841" s="106"/>
      <c r="LVW841" s="106"/>
      <c r="LVX841" s="106"/>
      <c r="LVY841" s="106"/>
      <c r="LVZ841" s="106"/>
      <c r="LWA841" s="106"/>
      <c r="LWB841" s="106"/>
      <c r="LWC841" s="106"/>
      <c r="LWD841" s="106"/>
      <c r="LWE841" s="106"/>
      <c r="LWF841" s="106"/>
      <c r="LWG841" s="106"/>
      <c r="LWH841" s="106"/>
      <c r="LWI841" s="106"/>
      <c r="LWJ841" s="106"/>
      <c r="LWK841" s="106"/>
      <c r="LWL841" s="106"/>
      <c r="LWM841" s="106"/>
      <c r="LWN841" s="106"/>
      <c r="LWO841" s="106"/>
      <c r="LWP841" s="106"/>
      <c r="LWQ841" s="106"/>
      <c r="LWR841" s="106"/>
      <c r="LWS841" s="106"/>
      <c r="LWT841" s="106"/>
      <c r="LWU841" s="106"/>
      <c r="LWV841" s="106"/>
      <c r="LWW841" s="106"/>
      <c r="LWX841" s="106"/>
      <c r="LWY841" s="106"/>
      <c r="LWZ841" s="106"/>
      <c r="LXA841" s="106"/>
      <c r="LXB841" s="106"/>
      <c r="LXC841" s="106"/>
      <c r="LXD841" s="106"/>
      <c r="LXE841" s="106"/>
      <c r="LXF841" s="106"/>
      <c r="LXG841" s="106"/>
      <c r="LXH841" s="106"/>
      <c r="LXI841" s="106"/>
      <c r="LXJ841" s="106"/>
      <c r="LXK841" s="106"/>
      <c r="LXL841" s="106"/>
      <c r="LXM841" s="106"/>
      <c r="LXN841" s="106"/>
      <c r="LXO841" s="106"/>
      <c r="LXP841" s="106"/>
      <c r="LXQ841" s="106"/>
      <c r="LXR841" s="106"/>
      <c r="LXS841" s="106"/>
      <c r="LXT841" s="106"/>
      <c r="LXU841" s="106"/>
      <c r="LXV841" s="106"/>
      <c r="LXW841" s="106"/>
      <c r="LXX841" s="106"/>
      <c r="LXY841" s="106"/>
      <c r="LXZ841" s="106"/>
      <c r="LYA841" s="106"/>
      <c r="LYB841" s="106"/>
      <c r="LYC841" s="106"/>
      <c r="LYD841" s="106"/>
      <c r="LYE841" s="106"/>
      <c r="LYF841" s="106"/>
      <c r="LYG841" s="106"/>
      <c r="LYH841" s="106"/>
      <c r="LYI841" s="106"/>
      <c r="LYJ841" s="106"/>
      <c r="LYK841" s="106"/>
      <c r="LYL841" s="106"/>
      <c r="LYM841" s="106"/>
      <c r="LYN841" s="106"/>
      <c r="LYO841" s="106"/>
      <c r="LYP841" s="106"/>
      <c r="LYQ841" s="106"/>
      <c r="LYR841" s="106"/>
      <c r="LYS841" s="106"/>
      <c r="LYT841" s="106"/>
      <c r="LYU841" s="106"/>
      <c r="LYV841" s="106"/>
      <c r="LYW841" s="106"/>
      <c r="LYX841" s="106"/>
      <c r="LYY841" s="106"/>
      <c r="LYZ841" s="106"/>
      <c r="LZA841" s="106"/>
      <c r="LZB841" s="106"/>
      <c r="LZC841" s="106"/>
      <c r="LZD841" s="106"/>
      <c r="LZE841" s="106"/>
      <c r="LZF841" s="106"/>
      <c r="LZG841" s="106"/>
      <c r="LZH841" s="106"/>
      <c r="LZI841" s="106"/>
      <c r="LZJ841" s="106"/>
      <c r="LZK841" s="106"/>
      <c r="LZL841" s="106"/>
      <c r="LZM841" s="106"/>
      <c r="LZN841" s="106"/>
      <c r="LZO841" s="106"/>
      <c r="LZP841" s="106"/>
      <c r="LZQ841" s="106"/>
      <c r="LZR841" s="106"/>
      <c r="LZS841" s="106"/>
      <c r="LZT841" s="106"/>
      <c r="LZU841" s="106"/>
      <c r="LZV841" s="106"/>
      <c r="LZW841" s="106"/>
      <c r="LZX841" s="106"/>
      <c r="LZY841" s="106"/>
      <c r="LZZ841" s="106"/>
      <c r="MAA841" s="106"/>
      <c r="MAB841" s="106"/>
      <c r="MAC841" s="106"/>
      <c r="MAD841" s="106"/>
      <c r="MAE841" s="106"/>
      <c r="MAF841" s="106"/>
      <c r="MAG841" s="106"/>
      <c r="MAH841" s="106"/>
      <c r="MAI841" s="106"/>
      <c r="MAJ841" s="106"/>
      <c r="MAK841" s="106"/>
      <c r="MAL841" s="106"/>
      <c r="MAM841" s="106"/>
      <c r="MAN841" s="106"/>
      <c r="MAO841" s="106"/>
      <c r="MAP841" s="106"/>
      <c r="MAQ841" s="106"/>
      <c r="MAR841" s="106"/>
      <c r="MAS841" s="106"/>
      <c r="MAT841" s="106"/>
      <c r="MAU841" s="106"/>
      <c r="MAV841" s="106"/>
      <c r="MAW841" s="106"/>
      <c r="MAX841" s="106"/>
      <c r="MAY841" s="106"/>
      <c r="MAZ841" s="106"/>
      <c r="MBA841" s="106"/>
      <c r="MBB841" s="106"/>
      <c r="MBC841" s="106"/>
      <c r="MBD841" s="106"/>
      <c r="MBE841" s="106"/>
      <c r="MBF841" s="106"/>
      <c r="MBG841" s="106"/>
      <c r="MBH841" s="106"/>
      <c r="MBI841" s="106"/>
      <c r="MBJ841" s="106"/>
      <c r="MBK841" s="106"/>
      <c r="MBL841" s="106"/>
      <c r="MBM841" s="106"/>
      <c r="MBN841" s="106"/>
      <c r="MBO841" s="106"/>
      <c r="MBP841" s="106"/>
      <c r="MBQ841" s="106"/>
      <c r="MBR841" s="106"/>
      <c r="MBS841" s="106"/>
      <c r="MBT841" s="106"/>
      <c r="MBU841" s="106"/>
      <c r="MBV841" s="106"/>
      <c r="MBW841" s="106"/>
      <c r="MBX841" s="106"/>
      <c r="MBY841" s="106"/>
      <c r="MBZ841" s="106"/>
      <c r="MCA841" s="106"/>
      <c r="MCB841" s="106"/>
      <c r="MCC841" s="106"/>
      <c r="MCD841" s="106"/>
      <c r="MCE841" s="106"/>
      <c r="MCF841" s="106"/>
      <c r="MCG841" s="106"/>
      <c r="MCH841" s="106"/>
      <c r="MCI841" s="106"/>
      <c r="MCJ841" s="106"/>
      <c r="MCK841" s="106"/>
      <c r="MCL841" s="106"/>
      <c r="MCM841" s="106"/>
      <c r="MCN841" s="106"/>
      <c r="MCO841" s="106"/>
      <c r="MCP841" s="106"/>
      <c r="MCQ841" s="106"/>
      <c r="MCR841" s="106"/>
      <c r="MCS841" s="106"/>
      <c r="MCT841" s="106"/>
      <c r="MCU841" s="106"/>
      <c r="MCV841" s="106"/>
      <c r="MCW841" s="106"/>
      <c r="MCX841" s="106"/>
      <c r="MCY841" s="106"/>
      <c r="MCZ841" s="106"/>
      <c r="MDA841" s="106"/>
      <c r="MDB841" s="106"/>
      <c r="MDC841" s="106"/>
      <c r="MDD841" s="106"/>
      <c r="MDE841" s="106"/>
      <c r="MDF841" s="106"/>
      <c r="MDG841" s="106"/>
      <c r="MDH841" s="106"/>
      <c r="MDI841" s="106"/>
      <c r="MDJ841" s="106"/>
      <c r="MDK841" s="106"/>
      <c r="MDL841" s="106"/>
      <c r="MDM841" s="106"/>
      <c r="MDN841" s="106"/>
      <c r="MDO841" s="106"/>
      <c r="MDP841" s="106"/>
      <c r="MDQ841" s="106"/>
      <c r="MDR841" s="106"/>
      <c r="MDS841" s="106"/>
      <c r="MDT841" s="106"/>
      <c r="MDU841" s="106"/>
      <c r="MDV841" s="106"/>
      <c r="MDW841" s="106"/>
      <c r="MDX841" s="106"/>
      <c r="MDY841" s="106"/>
      <c r="MDZ841" s="106"/>
      <c r="MEA841" s="106"/>
      <c r="MEB841" s="106"/>
      <c r="MEC841" s="106"/>
      <c r="MED841" s="106"/>
      <c r="MEE841" s="106"/>
      <c r="MEF841" s="106"/>
      <c r="MEG841" s="106"/>
      <c r="MEH841" s="106"/>
      <c r="MEI841" s="106"/>
      <c r="MEJ841" s="106"/>
      <c r="MEK841" s="106"/>
      <c r="MEL841" s="106"/>
      <c r="MEM841" s="106"/>
      <c r="MEN841" s="106"/>
      <c r="MEO841" s="106"/>
      <c r="MEP841" s="106"/>
      <c r="MEQ841" s="106"/>
      <c r="MER841" s="106"/>
      <c r="MES841" s="106"/>
      <c r="MET841" s="106"/>
      <c r="MEU841" s="106"/>
      <c r="MEV841" s="106"/>
      <c r="MEW841" s="106"/>
      <c r="MEX841" s="106"/>
      <c r="MEY841" s="106"/>
      <c r="MEZ841" s="106"/>
      <c r="MFA841" s="106"/>
      <c r="MFB841" s="106"/>
      <c r="MFC841" s="106"/>
      <c r="MFD841" s="106"/>
      <c r="MFE841" s="106"/>
      <c r="MFF841" s="106"/>
      <c r="MFG841" s="106"/>
      <c r="MFH841" s="106"/>
      <c r="MFI841" s="106"/>
      <c r="MFJ841" s="106"/>
      <c r="MFK841" s="106"/>
      <c r="MFL841" s="106"/>
      <c r="MFM841" s="106"/>
      <c r="MFN841" s="106"/>
      <c r="MFO841" s="106"/>
      <c r="MFP841" s="106"/>
      <c r="MFQ841" s="106"/>
      <c r="MFR841" s="106"/>
      <c r="MFS841" s="106"/>
      <c r="MFT841" s="106"/>
      <c r="MFU841" s="106"/>
      <c r="MFV841" s="106"/>
      <c r="MFW841" s="106"/>
      <c r="MFX841" s="106"/>
      <c r="MFY841" s="106"/>
      <c r="MFZ841" s="106"/>
      <c r="MGA841" s="106"/>
      <c r="MGB841" s="106"/>
      <c r="MGC841" s="106"/>
      <c r="MGD841" s="106"/>
      <c r="MGE841" s="106"/>
      <c r="MGF841" s="106"/>
      <c r="MGG841" s="106"/>
      <c r="MGH841" s="106"/>
      <c r="MGI841" s="106"/>
      <c r="MGJ841" s="106"/>
      <c r="MGK841" s="106"/>
      <c r="MGL841" s="106"/>
      <c r="MGM841" s="106"/>
      <c r="MGN841" s="106"/>
      <c r="MGO841" s="106"/>
      <c r="MGP841" s="106"/>
      <c r="MGQ841" s="106"/>
      <c r="MGR841" s="106"/>
      <c r="MGS841" s="106"/>
      <c r="MGT841" s="106"/>
      <c r="MGU841" s="106"/>
      <c r="MGV841" s="106"/>
      <c r="MGW841" s="106"/>
      <c r="MGX841" s="106"/>
      <c r="MGY841" s="106"/>
      <c r="MGZ841" s="106"/>
      <c r="MHA841" s="106"/>
      <c r="MHB841" s="106"/>
      <c r="MHC841" s="106"/>
      <c r="MHD841" s="106"/>
      <c r="MHE841" s="106"/>
      <c r="MHF841" s="106"/>
      <c r="MHG841" s="106"/>
      <c r="MHH841" s="106"/>
      <c r="MHI841" s="106"/>
      <c r="MHJ841" s="106"/>
      <c r="MHK841" s="106"/>
      <c r="MHL841" s="106"/>
      <c r="MHM841" s="106"/>
      <c r="MHN841" s="106"/>
      <c r="MHO841" s="106"/>
      <c r="MHP841" s="106"/>
      <c r="MHQ841" s="106"/>
      <c r="MHR841" s="106"/>
      <c r="MHS841" s="106"/>
      <c r="MHT841" s="106"/>
      <c r="MHU841" s="106"/>
      <c r="MHV841" s="106"/>
      <c r="MHW841" s="106"/>
      <c r="MHX841" s="106"/>
      <c r="MHY841" s="106"/>
      <c r="MHZ841" s="106"/>
      <c r="MIA841" s="106"/>
      <c r="MIB841" s="106"/>
      <c r="MIC841" s="106"/>
      <c r="MID841" s="106"/>
      <c r="MIE841" s="106"/>
      <c r="MIF841" s="106"/>
      <c r="MIG841" s="106"/>
      <c r="MIH841" s="106"/>
      <c r="MII841" s="106"/>
      <c r="MIJ841" s="106"/>
      <c r="MIK841" s="106"/>
      <c r="MIL841" s="106"/>
      <c r="MIM841" s="106"/>
      <c r="MIN841" s="106"/>
      <c r="MIO841" s="106"/>
      <c r="MIP841" s="106"/>
      <c r="MIQ841" s="106"/>
      <c r="MIR841" s="106"/>
      <c r="MIS841" s="106"/>
      <c r="MIT841" s="106"/>
      <c r="MIU841" s="106"/>
      <c r="MIV841" s="106"/>
      <c r="MIW841" s="106"/>
      <c r="MIX841" s="106"/>
      <c r="MIY841" s="106"/>
      <c r="MIZ841" s="106"/>
      <c r="MJA841" s="106"/>
      <c r="MJB841" s="106"/>
      <c r="MJC841" s="106"/>
      <c r="MJD841" s="106"/>
      <c r="MJE841" s="106"/>
      <c r="MJF841" s="106"/>
      <c r="MJG841" s="106"/>
      <c r="MJH841" s="106"/>
      <c r="MJI841" s="106"/>
      <c r="MJJ841" s="106"/>
      <c r="MJK841" s="106"/>
      <c r="MJL841" s="106"/>
      <c r="MJM841" s="106"/>
      <c r="MJN841" s="106"/>
      <c r="MJO841" s="106"/>
      <c r="MJP841" s="106"/>
      <c r="MJQ841" s="106"/>
      <c r="MJR841" s="106"/>
      <c r="MJS841" s="106"/>
      <c r="MJT841" s="106"/>
      <c r="MJU841" s="106"/>
      <c r="MJV841" s="106"/>
      <c r="MJW841" s="106"/>
      <c r="MJX841" s="106"/>
      <c r="MJY841" s="106"/>
      <c r="MJZ841" s="106"/>
      <c r="MKA841" s="106"/>
      <c r="MKB841" s="106"/>
      <c r="MKC841" s="106"/>
      <c r="MKD841" s="106"/>
      <c r="MKE841" s="106"/>
      <c r="MKF841" s="106"/>
      <c r="MKG841" s="106"/>
      <c r="MKH841" s="106"/>
      <c r="MKI841" s="106"/>
      <c r="MKJ841" s="106"/>
      <c r="MKK841" s="106"/>
      <c r="MKL841" s="106"/>
      <c r="MKM841" s="106"/>
      <c r="MKN841" s="106"/>
      <c r="MKO841" s="106"/>
      <c r="MKP841" s="106"/>
      <c r="MKQ841" s="106"/>
      <c r="MKR841" s="106"/>
      <c r="MKS841" s="106"/>
      <c r="MKT841" s="106"/>
      <c r="MKU841" s="106"/>
      <c r="MKV841" s="106"/>
      <c r="MKW841" s="106"/>
      <c r="MKX841" s="106"/>
      <c r="MKY841" s="106"/>
      <c r="MKZ841" s="106"/>
      <c r="MLA841" s="106"/>
      <c r="MLB841" s="106"/>
      <c r="MLC841" s="106"/>
      <c r="MLD841" s="106"/>
      <c r="MLE841" s="106"/>
      <c r="MLF841" s="106"/>
      <c r="MLG841" s="106"/>
      <c r="MLH841" s="106"/>
      <c r="MLI841" s="106"/>
      <c r="MLJ841" s="106"/>
      <c r="MLK841" s="106"/>
      <c r="MLL841" s="106"/>
      <c r="MLM841" s="106"/>
      <c r="MLN841" s="106"/>
      <c r="MLO841" s="106"/>
      <c r="MLP841" s="106"/>
      <c r="MLQ841" s="106"/>
      <c r="MLR841" s="106"/>
      <c r="MLS841" s="106"/>
      <c r="MLT841" s="106"/>
      <c r="MLU841" s="106"/>
      <c r="MLV841" s="106"/>
      <c r="MLW841" s="106"/>
      <c r="MLX841" s="106"/>
      <c r="MLY841" s="106"/>
      <c r="MLZ841" s="106"/>
      <c r="MMA841" s="106"/>
      <c r="MMB841" s="106"/>
      <c r="MMC841" s="106"/>
      <c r="MMD841" s="106"/>
      <c r="MME841" s="106"/>
      <c r="MMF841" s="106"/>
      <c r="MMG841" s="106"/>
      <c r="MMH841" s="106"/>
      <c r="MMI841" s="106"/>
      <c r="MMJ841" s="106"/>
      <c r="MMK841" s="106"/>
      <c r="MML841" s="106"/>
      <c r="MMM841" s="106"/>
      <c r="MMN841" s="106"/>
      <c r="MMO841" s="106"/>
      <c r="MMP841" s="106"/>
      <c r="MMQ841" s="106"/>
      <c r="MMR841" s="106"/>
      <c r="MMS841" s="106"/>
      <c r="MMT841" s="106"/>
      <c r="MMU841" s="106"/>
      <c r="MMV841" s="106"/>
      <c r="MMW841" s="106"/>
      <c r="MMX841" s="106"/>
      <c r="MMY841" s="106"/>
      <c r="MMZ841" s="106"/>
      <c r="MNA841" s="106"/>
      <c r="MNB841" s="106"/>
      <c r="MNC841" s="106"/>
      <c r="MND841" s="106"/>
      <c r="MNE841" s="106"/>
      <c r="MNF841" s="106"/>
      <c r="MNG841" s="106"/>
      <c r="MNH841" s="106"/>
      <c r="MNI841" s="106"/>
      <c r="MNJ841" s="106"/>
      <c r="MNK841" s="106"/>
      <c r="MNL841" s="106"/>
      <c r="MNM841" s="106"/>
      <c r="MNN841" s="106"/>
      <c r="MNO841" s="106"/>
      <c r="MNP841" s="106"/>
      <c r="MNQ841" s="106"/>
      <c r="MNR841" s="106"/>
      <c r="MNS841" s="106"/>
      <c r="MNT841" s="106"/>
      <c r="MNU841" s="106"/>
      <c r="MNV841" s="106"/>
      <c r="MNW841" s="106"/>
      <c r="MNX841" s="106"/>
      <c r="MNY841" s="106"/>
      <c r="MNZ841" s="106"/>
      <c r="MOA841" s="106"/>
      <c r="MOB841" s="106"/>
      <c r="MOC841" s="106"/>
      <c r="MOD841" s="106"/>
      <c r="MOE841" s="106"/>
      <c r="MOF841" s="106"/>
      <c r="MOG841" s="106"/>
      <c r="MOH841" s="106"/>
      <c r="MOI841" s="106"/>
      <c r="MOJ841" s="106"/>
      <c r="MOK841" s="106"/>
      <c r="MOL841" s="106"/>
      <c r="MOM841" s="106"/>
      <c r="MON841" s="106"/>
      <c r="MOO841" s="106"/>
      <c r="MOP841" s="106"/>
      <c r="MOQ841" s="106"/>
      <c r="MOR841" s="106"/>
      <c r="MOS841" s="106"/>
      <c r="MOT841" s="106"/>
      <c r="MOU841" s="106"/>
      <c r="MOV841" s="106"/>
      <c r="MOW841" s="106"/>
      <c r="MOX841" s="106"/>
      <c r="MOY841" s="106"/>
      <c r="MOZ841" s="106"/>
      <c r="MPA841" s="106"/>
      <c r="MPB841" s="106"/>
      <c r="MPC841" s="106"/>
      <c r="MPD841" s="106"/>
      <c r="MPE841" s="106"/>
      <c r="MPF841" s="106"/>
      <c r="MPG841" s="106"/>
      <c r="MPH841" s="106"/>
      <c r="MPI841" s="106"/>
      <c r="MPJ841" s="106"/>
      <c r="MPK841" s="106"/>
      <c r="MPL841" s="106"/>
      <c r="MPM841" s="106"/>
      <c r="MPN841" s="106"/>
      <c r="MPO841" s="106"/>
      <c r="MPP841" s="106"/>
      <c r="MPQ841" s="106"/>
      <c r="MPR841" s="106"/>
      <c r="MPS841" s="106"/>
      <c r="MPT841" s="106"/>
      <c r="MPU841" s="106"/>
      <c r="MPV841" s="106"/>
      <c r="MPW841" s="106"/>
      <c r="MPX841" s="106"/>
      <c r="MPY841" s="106"/>
      <c r="MPZ841" s="106"/>
      <c r="MQA841" s="106"/>
      <c r="MQB841" s="106"/>
      <c r="MQC841" s="106"/>
      <c r="MQD841" s="106"/>
      <c r="MQE841" s="106"/>
      <c r="MQF841" s="106"/>
      <c r="MQG841" s="106"/>
      <c r="MQH841" s="106"/>
      <c r="MQI841" s="106"/>
      <c r="MQJ841" s="106"/>
      <c r="MQK841" s="106"/>
      <c r="MQL841" s="106"/>
      <c r="MQM841" s="106"/>
      <c r="MQN841" s="106"/>
      <c r="MQO841" s="106"/>
      <c r="MQP841" s="106"/>
      <c r="MQQ841" s="106"/>
      <c r="MQR841" s="106"/>
      <c r="MQS841" s="106"/>
      <c r="MQT841" s="106"/>
      <c r="MQU841" s="106"/>
      <c r="MQV841" s="106"/>
      <c r="MQW841" s="106"/>
      <c r="MQX841" s="106"/>
      <c r="MQY841" s="106"/>
      <c r="MQZ841" s="106"/>
      <c r="MRA841" s="106"/>
      <c r="MRB841" s="106"/>
      <c r="MRC841" s="106"/>
      <c r="MRD841" s="106"/>
      <c r="MRE841" s="106"/>
      <c r="MRF841" s="106"/>
      <c r="MRG841" s="106"/>
      <c r="MRH841" s="106"/>
      <c r="MRI841" s="106"/>
      <c r="MRJ841" s="106"/>
      <c r="MRK841" s="106"/>
      <c r="MRL841" s="106"/>
      <c r="MRM841" s="106"/>
      <c r="MRN841" s="106"/>
      <c r="MRO841" s="106"/>
      <c r="MRP841" s="106"/>
      <c r="MRQ841" s="106"/>
      <c r="MRR841" s="106"/>
      <c r="MRS841" s="106"/>
      <c r="MRT841" s="106"/>
      <c r="MRU841" s="106"/>
      <c r="MRV841" s="106"/>
      <c r="MRW841" s="106"/>
      <c r="MRX841" s="106"/>
      <c r="MRY841" s="106"/>
      <c r="MRZ841" s="106"/>
      <c r="MSA841" s="106"/>
      <c r="MSB841" s="106"/>
      <c r="MSC841" s="106"/>
      <c r="MSD841" s="106"/>
      <c r="MSE841" s="106"/>
      <c r="MSF841" s="106"/>
      <c r="MSG841" s="106"/>
      <c r="MSH841" s="106"/>
      <c r="MSI841" s="106"/>
      <c r="MSJ841" s="106"/>
      <c r="MSK841" s="106"/>
      <c r="MSL841" s="106"/>
      <c r="MSM841" s="106"/>
      <c r="MSN841" s="106"/>
      <c r="MSO841" s="106"/>
      <c r="MSP841" s="106"/>
      <c r="MSQ841" s="106"/>
      <c r="MSR841" s="106"/>
      <c r="MSS841" s="106"/>
      <c r="MST841" s="106"/>
      <c r="MSU841" s="106"/>
      <c r="MSV841" s="106"/>
      <c r="MSW841" s="106"/>
      <c r="MSX841" s="106"/>
      <c r="MSY841" s="106"/>
      <c r="MSZ841" s="106"/>
      <c r="MTA841" s="106"/>
      <c r="MTB841" s="106"/>
      <c r="MTC841" s="106"/>
      <c r="MTD841" s="106"/>
      <c r="MTE841" s="106"/>
      <c r="MTF841" s="106"/>
      <c r="MTG841" s="106"/>
      <c r="MTH841" s="106"/>
      <c r="MTI841" s="106"/>
      <c r="MTJ841" s="106"/>
      <c r="MTK841" s="106"/>
      <c r="MTL841" s="106"/>
      <c r="MTM841" s="106"/>
      <c r="MTN841" s="106"/>
      <c r="MTO841" s="106"/>
      <c r="MTP841" s="106"/>
      <c r="MTQ841" s="106"/>
      <c r="MTR841" s="106"/>
      <c r="MTS841" s="106"/>
      <c r="MTT841" s="106"/>
      <c r="MTU841" s="106"/>
      <c r="MTV841" s="106"/>
      <c r="MTW841" s="106"/>
      <c r="MTX841" s="106"/>
      <c r="MTY841" s="106"/>
      <c r="MTZ841" s="106"/>
      <c r="MUA841" s="106"/>
      <c r="MUB841" s="106"/>
      <c r="MUC841" s="106"/>
      <c r="MUD841" s="106"/>
      <c r="MUE841" s="106"/>
      <c r="MUF841" s="106"/>
      <c r="MUG841" s="106"/>
      <c r="MUH841" s="106"/>
      <c r="MUI841" s="106"/>
      <c r="MUJ841" s="106"/>
      <c r="MUK841" s="106"/>
      <c r="MUL841" s="106"/>
      <c r="MUM841" s="106"/>
      <c r="MUN841" s="106"/>
      <c r="MUO841" s="106"/>
      <c r="MUP841" s="106"/>
      <c r="MUQ841" s="106"/>
      <c r="MUR841" s="106"/>
      <c r="MUS841" s="106"/>
      <c r="MUT841" s="106"/>
      <c r="MUU841" s="106"/>
      <c r="MUV841" s="106"/>
      <c r="MUW841" s="106"/>
      <c r="MUX841" s="106"/>
      <c r="MUY841" s="106"/>
      <c r="MUZ841" s="106"/>
      <c r="MVA841" s="106"/>
      <c r="MVB841" s="106"/>
      <c r="MVC841" s="106"/>
      <c r="MVD841" s="106"/>
      <c r="MVE841" s="106"/>
      <c r="MVF841" s="106"/>
      <c r="MVG841" s="106"/>
      <c r="MVH841" s="106"/>
      <c r="MVI841" s="106"/>
      <c r="MVJ841" s="106"/>
      <c r="MVK841" s="106"/>
      <c r="MVL841" s="106"/>
      <c r="MVM841" s="106"/>
      <c r="MVN841" s="106"/>
      <c r="MVO841" s="106"/>
      <c r="MVP841" s="106"/>
      <c r="MVQ841" s="106"/>
      <c r="MVR841" s="106"/>
      <c r="MVS841" s="106"/>
      <c r="MVT841" s="106"/>
      <c r="MVU841" s="106"/>
      <c r="MVV841" s="106"/>
      <c r="MVW841" s="106"/>
      <c r="MVX841" s="106"/>
      <c r="MVY841" s="106"/>
      <c r="MVZ841" s="106"/>
      <c r="MWA841" s="106"/>
      <c r="MWB841" s="106"/>
      <c r="MWC841" s="106"/>
      <c r="MWD841" s="106"/>
      <c r="MWE841" s="106"/>
      <c r="MWF841" s="106"/>
      <c r="MWG841" s="106"/>
      <c r="MWH841" s="106"/>
      <c r="MWI841" s="106"/>
      <c r="MWJ841" s="106"/>
      <c r="MWK841" s="106"/>
      <c r="MWL841" s="106"/>
      <c r="MWM841" s="106"/>
      <c r="MWN841" s="106"/>
      <c r="MWO841" s="106"/>
      <c r="MWP841" s="106"/>
      <c r="MWQ841" s="106"/>
      <c r="MWR841" s="106"/>
      <c r="MWS841" s="106"/>
      <c r="MWT841" s="106"/>
      <c r="MWU841" s="106"/>
      <c r="MWV841" s="106"/>
      <c r="MWW841" s="106"/>
      <c r="MWX841" s="106"/>
      <c r="MWY841" s="106"/>
      <c r="MWZ841" s="106"/>
      <c r="MXA841" s="106"/>
      <c r="MXB841" s="106"/>
      <c r="MXC841" s="106"/>
      <c r="MXD841" s="106"/>
      <c r="MXE841" s="106"/>
      <c r="MXF841" s="106"/>
      <c r="MXG841" s="106"/>
      <c r="MXH841" s="106"/>
      <c r="MXI841" s="106"/>
      <c r="MXJ841" s="106"/>
      <c r="MXK841" s="106"/>
      <c r="MXL841" s="106"/>
      <c r="MXM841" s="106"/>
      <c r="MXN841" s="106"/>
      <c r="MXO841" s="106"/>
      <c r="MXP841" s="106"/>
      <c r="MXQ841" s="106"/>
      <c r="MXR841" s="106"/>
      <c r="MXS841" s="106"/>
      <c r="MXT841" s="106"/>
      <c r="MXU841" s="106"/>
      <c r="MXV841" s="106"/>
      <c r="MXW841" s="106"/>
      <c r="MXX841" s="106"/>
      <c r="MXY841" s="106"/>
      <c r="MXZ841" s="106"/>
      <c r="MYA841" s="106"/>
      <c r="MYB841" s="106"/>
      <c r="MYC841" s="106"/>
      <c r="MYD841" s="106"/>
      <c r="MYE841" s="106"/>
      <c r="MYF841" s="106"/>
      <c r="MYG841" s="106"/>
      <c r="MYH841" s="106"/>
      <c r="MYI841" s="106"/>
      <c r="MYJ841" s="106"/>
      <c r="MYK841" s="106"/>
      <c r="MYL841" s="106"/>
      <c r="MYM841" s="106"/>
      <c r="MYN841" s="106"/>
      <c r="MYO841" s="106"/>
      <c r="MYP841" s="106"/>
      <c r="MYQ841" s="106"/>
      <c r="MYR841" s="106"/>
      <c r="MYS841" s="106"/>
      <c r="MYT841" s="106"/>
      <c r="MYU841" s="106"/>
      <c r="MYV841" s="106"/>
      <c r="MYW841" s="106"/>
      <c r="MYX841" s="106"/>
      <c r="MYY841" s="106"/>
      <c r="MYZ841" s="106"/>
      <c r="MZA841" s="106"/>
      <c r="MZB841" s="106"/>
      <c r="MZC841" s="106"/>
      <c r="MZD841" s="106"/>
      <c r="MZE841" s="106"/>
      <c r="MZF841" s="106"/>
      <c r="MZG841" s="106"/>
      <c r="MZH841" s="106"/>
      <c r="MZI841" s="106"/>
      <c r="MZJ841" s="106"/>
      <c r="MZK841" s="106"/>
      <c r="MZL841" s="106"/>
      <c r="MZM841" s="106"/>
      <c r="MZN841" s="106"/>
      <c r="MZO841" s="106"/>
      <c r="MZP841" s="106"/>
      <c r="MZQ841" s="106"/>
      <c r="MZR841" s="106"/>
      <c r="MZS841" s="106"/>
      <c r="MZT841" s="106"/>
      <c r="MZU841" s="106"/>
      <c r="MZV841" s="106"/>
      <c r="MZW841" s="106"/>
      <c r="MZX841" s="106"/>
      <c r="MZY841" s="106"/>
      <c r="MZZ841" s="106"/>
      <c r="NAA841" s="106"/>
      <c r="NAB841" s="106"/>
      <c r="NAC841" s="106"/>
      <c r="NAD841" s="106"/>
      <c r="NAE841" s="106"/>
      <c r="NAF841" s="106"/>
      <c r="NAG841" s="106"/>
      <c r="NAH841" s="106"/>
      <c r="NAI841" s="106"/>
      <c r="NAJ841" s="106"/>
      <c r="NAK841" s="106"/>
      <c r="NAL841" s="106"/>
      <c r="NAM841" s="106"/>
      <c r="NAN841" s="106"/>
      <c r="NAO841" s="106"/>
      <c r="NAP841" s="106"/>
      <c r="NAQ841" s="106"/>
      <c r="NAR841" s="106"/>
      <c r="NAS841" s="106"/>
      <c r="NAT841" s="106"/>
      <c r="NAU841" s="106"/>
      <c r="NAV841" s="106"/>
      <c r="NAW841" s="106"/>
      <c r="NAX841" s="106"/>
      <c r="NAY841" s="106"/>
      <c r="NAZ841" s="106"/>
      <c r="NBA841" s="106"/>
      <c r="NBB841" s="106"/>
      <c r="NBC841" s="106"/>
      <c r="NBD841" s="106"/>
      <c r="NBE841" s="106"/>
      <c r="NBF841" s="106"/>
      <c r="NBG841" s="106"/>
      <c r="NBH841" s="106"/>
      <c r="NBI841" s="106"/>
      <c r="NBJ841" s="106"/>
      <c r="NBK841" s="106"/>
      <c r="NBL841" s="106"/>
      <c r="NBM841" s="106"/>
      <c r="NBN841" s="106"/>
      <c r="NBO841" s="106"/>
      <c r="NBP841" s="106"/>
      <c r="NBQ841" s="106"/>
      <c r="NBR841" s="106"/>
      <c r="NBS841" s="106"/>
      <c r="NBT841" s="106"/>
      <c r="NBU841" s="106"/>
      <c r="NBV841" s="106"/>
      <c r="NBW841" s="106"/>
      <c r="NBX841" s="106"/>
      <c r="NBY841" s="106"/>
      <c r="NBZ841" s="106"/>
      <c r="NCA841" s="106"/>
      <c r="NCB841" s="106"/>
      <c r="NCC841" s="106"/>
      <c r="NCD841" s="106"/>
      <c r="NCE841" s="106"/>
      <c r="NCF841" s="106"/>
      <c r="NCG841" s="106"/>
      <c r="NCH841" s="106"/>
      <c r="NCI841" s="106"/>
      <c r="NCJ841" s="106"/>
      <c r="NCK841" s="106"/>
      <c r="NCL841" s="106"/>
      <c r="NCM841" s="106"/>
      <c r="NCN841" s="106"/>
      <c r="NCO841" s="106"/>
      <c r="NCP841" s="106"/>
      <c r="NCQ841" s="106"/>
      <c r="NCR841" s="106"/>
      <c r="NCS841" s="106"/>
      <c r="NCT841" s="106"/>
      <c r="NCU841" s="106"/>
      <c r="NCV841" s="106"/>
      <c r="NCW841" s="106"/>
      <c r="NCX841" s="106"/>
      <c r="NCY841" s="106"/>
      <c r="NCZ841" s="106"/>
      <c r="NDA841" s="106"/>
      <c r="NDB841" s="106"/>
      <c r="NDC841" s="106"/>
      <c r="NDD841" s="106"/>
      <c r="NDE841" s="106"/>
      <c r="NDF841" s="106"/>
      <c r="NDG841" s="106"/>
      <c r="NDH841" s="106"/>
      <c r="NDI841" s="106"/>
      <c r="NDJ841" s="106"/>
      <c r="NDK841" s="106"/>
      <c r="NDL841" s="106"/>
      <c r="NDM841" s="106"/>
      <c r="NDN841" s="106"/>
      <c r="NDO841" s="106"/>
      <c r="NDP841" s="106"/>
      <c r="NDQ841" s="106"/>
      <c r="NDR841" s="106"/>
      <c r="NDS841" s="106"/>
      <c r="NDT841" s="106"/>
      <c r="NDU841" s="106"/>
      <c r="NDV841" s="106"/>
      <c r="NDW841" s="106"/>
      <c r="NDX841" s="106"/>
      <c r="NDY841" s="106"/>
      <c r="NDZ841" s="106"/>
      <c r="NEA841" s="106"/>
      <c r="NEB841" s="106"/>
      <c r="NEC841" s="106"/>
      <c r="NED841" s="106"/>
      <c r="NEE841" s="106"/>
      <c r="NEF841" s="106"/>
      <c r="NEG841" s="106"/>
      <c r="NEH841" s="106"/>
      <c r="NEI841" s="106"/>
      <c r="NEJ841" s="106"/>
      <c r="NEK841" s="106"/>
      <c r="NEL841" s="106"/>
      <c r="NEM841" s="106"/>
      <c r="NEN841" s="106"/>
      <c r="NEO841" s="106"/>
      <c r="NEP841" s="106"/>
      <c r="NEQ841" s="106"/>
      <c r="NER841" s="106"/>
      <c r="NES841" s="106"/>
      <c r="NET841" s="106"/>
      <c r="NEU841" s="106"/>
      <c r="NEV841" s="106"/>
      <c r="NEW841" s="106"/>
      <c r="NEX841" s="106"/>
      <c r="NEY841" s="106"/>
      <c r="NEZ841" s="106"/>
      <c r="NFA841" s="106"/>
      <c r="NFB841" s="106"/>
      <c r="NFC841" s="106"/>
      <c r="NFD841" s="106"/>
      <c r="NFE841" s="106"/>
      <c r="NFF841" s="106"/>
      <c r="NFG841" s="106"/>
      <c r="NFH841" s="106"/>
      <c r="NFI841" s="106"/>
      <c r="NFJ841" s="106"/>
      <c r="NFK841" s="106"/>
      <c r="NFL841" s="106"/>
      <c r="NFM841" s="106"/>
      <c r="NFN841" s="106"/>
      <c r="NFO841" s="106"/>
      <c r="NFP841" s="106"/>
      <c r="NFQ841" s="106"/>
      <c r="NFR841" s="106"/>
      <c r="NFS841" s="106"/>
      <c r="NFT841" s="106"/>
      <c r="NFU841" s="106"/>
      <c r="NFV841" s="106"/>
      <c r="NFW841" s="106"/>
      <c r="NFX841" s="106"/>
      <c r="NFY841" s="106"/>
      <c r="NFZ841" s="106"/>
      <c r="NGA841" s="106"/>
      <c r="NGB841" s="106"/>
      <c r="NGC841" s="106"/>
      <c r="NGD841" s="106"/>
      <c r="NGE841" s="106"/>
      <c r="NGF841" s="106"/>
      <c r="NGG841" s="106"/>
      <c r="NGH841" s="106"/>
      <c r="NGI841" s="106"/>
      <c r="NGJ841" s="106"/>
      <c r="NGK841" s="106"/>
      <c r="NGL841" s="106"/>
      <c r="NGM841" s="106"/>
      <c r="NGN841" s="106"/>
      <c r="NGO841" s="106"/>
      <c r="NGP841" s="106"/>
      <c r="NGQ841" s="106"/>
      <c r="NGR841" s="106"/>
      <c r="NGS841" s="106"/>
      <c r="NGT841" s="106"/>
      <c r="NGU841" s="106"/>
      <c r="NGV841" s="106"/>
      <c r="NGW841" s="106"/>
      <c r="NGX841" s="106"/>
      <c r="NGY841" s="106"/>
      <c r="NGZ841" s="106"/>
      <c r="NHA841" s="106"/>
      <c r="NHB841" s="106"/>
      <c r="NHC841" s="106"/>
      <c r="NHD841" s="106"/>
      <c r="NHE841" s="106"/>
      <c r="NHF841" s="106"/>
      <c r="NHG841" s="106"/>
      <c r="NHH841" s="106"/>
      <c r="NHI841" s="106"/>
      <c r="NHJ841" s="106"/>
      <c r="NHK841" s="106"/>
      <c r="NHL841" s="106"/>
      <c r="NHM841" s="106"/>
      <c r="NHN841" s="106"/>
      <c r="NHO841" s="106"/>
      <c r="NHP841" s="106"/>
      <c r="NHQ841" s="106"/>
      <c r="NHR841" s="106"/>
      <c r="NHS841" s="106"/>
      <c r="NHT841" s="106"/>
      <c r="NHU841" s="106"/>
      <c r="NHV841" s="106"/>
      <c r="NHW841" s="106"/>
      <c r="NHX841" s="106"/>
      <c r="NHY841" s="106"/>
      <c r="NHZ841" s="106"/>
      <c r="NIA841" s="106"/>
      <c r="NIB841" s="106"/>
      <c r="NIC841" s="106"/>
      <c r="NID841" s="106"/>
      <c r="NIE841" s="106"/>
      <c r="NIF841" s="106"/>
      <c r="NIG841" s="106"/>
      <c r="NIH841" s="106"/>
      <c r="NII841" s="106"/>
      <c r="NIJ841" s="106"/>
      <c r="NIK841" s="106"/>
      <c r="NIL841" s="106"/>
      <c r="NIM841" s="106"/>
      <c r="NIN841" s="106"/>
      <c r="NIO841" s="106"/>
      <c r="NIP841" s="106"/>
      <c r="NIQ841" s="106"/>
      <c r="NIR841" s="106"/>
      <c r="NIS841" s="106"/>
      <c r="NIT841" s="106"/>
      <c r="NIU841" s="106"/>
      <c r="NIV841" s="106"/>
      <c r="NIW841" s="106"/>
      <c r="NIX841" s="106"/>
      <c r="NIY841" s="106"/>
      <c r="NIZ841" s="106"/>
      <c r="NJA841" s="106"/>
      <c r="NJB841" s="106"/>
      <c r="NJC841" s="106"/>
      <c r="NJD841" s="106"/>
      <c r="NJE841" s="106"/>
      <c r="NJF841" s="106"/>
      <c r="NJG841" s="106"/>
      <c r="NJH841" s="106"/>
      <c r="NJI841" s="106"/>
      <c r="NJJ841" s="106"/>
      <c r="NJK841" s="106"/>
      <c r="NJL841" s="106"/>
      <c r="NJM841" s="106"/>
      <c r="NJN841" s="106"/>
      <c r="NJO841" s="106"/>
      <c r="NJP841" s="106"/>
      <c r="NJQ841" s="106"/>
      <c r="NJR841" s="106"/>
      <c r="NJS841" s="106"/>
      <c r="NJT841" s="106"/>
      <c r="NJU841" s="106"/>
      <c r="NJV841" s="106"/>
      <c r="NJW841" s="106"/>
      <c r="NJX841" s="106"/>
      <c r="NJY841" s="106"/>
      <c r="NJZ841" s="106"/>
      <c r="NKA841" s="106"/>
      <c r="NKB841" s="106"/>
      <c r="NKC841" s="106"/>
      <c r="NKD841" s="106"/>
      <c r="NKE841" s="106"/>
      <c r="NKF841" s="106"/>
      <c r="NKG841" s="106"/>
      <c r="NKH841" s="106"/>
      <c r="NKI841" s="106"/>
      <c r="NKJ841" s="106"/>
      <c r="NKK841" s="106"/>
      <c r="NKL841" s="106"/>
      <c r="NKM841" s="106"/>
      <c r="NKN841" s="106"/>
      <c r="NKO841" s="106"/>
      <c r="NKP841" s="106"/>
      <c r="NKQ841" s="106"/>
      <c r="NKR841" s="106"/>
      <c r="NKS841" s="106"/>
      <c r="NKT841" s="106"/>
      <c r="NKU841" s="106"/>
      <c r="NKV841" s="106"/>
      <c r="NKW841" s="106"/>
      <c r="NKX841" s="106"/>
      <c r="NKY841" s="106"/>
      <c r="NKZ841" s="106"/>
      <c r="NLA841" s="106"/>
      <c r="NLB841" s="106"/>
      <c r="NLC841" s="106"/>
      <c r="NLD841" s="106"/>
      <c r="NLE841" s="106"/>
      <c r="NLF841" s="106"/>
      <c r="NLG841" s="106"/>
      <c r="NLH841" s="106"/>
      <c r="NLI841" s="106"/>
      <c r="NLJ841" s="106"/>
      <c r="NLK841" s="106"/>
      <c r="NLL841" s="106"/>
      <c r="NLM841" s="106"/>
      <c r="NLN841" s="106"/>
      <c r="NLO841" s="106"/>
      <c r="NLP841" s="106"/>
      <c r="NLQ841" s="106"/>
      <c r="NLR841" s="106"/>
      <c r="NLS841" s="106"/>
      <c r="NLT841" s="106"/>
      <c r="NLU841" s="106"/>
      <c r="NLV841" s="106"/>
      <c r="NLW841" s="106"/>
      <c r="NLX841" s="106"/>
      <c r="NLY841" s="106"/>
      <c r="NLZ841" s="106"/>
      <c r="NMA841" s="106"/>
      <c r="NMB841" s="106"/>
      <c r="NMC841" s="106"/>
      <c r="NMD841" s="106"/>
      <c r="NME841" s="106"/>
      <c r="NMF841" s="106"/>
      <c r="NMG841" s="106"/>
      <c r="NMH841" s="106"/>
      <c r="NMI841" s="106"/>
      <c r="NMJ841" s="106"/>
      <c r="NMK841" s="106"/>
      <c r="NML841" s="106"/>
      <c r="NMM841" s="106"/>
      <c r="NMN841" s="106"/>
      <c r="NMO841" s="106"/>
      <c r="NMP841" s="106"/>
      <c r="NMQ841" s="106"/>
      <c r="NMR841" s="106"/>
      <c r="NMS841" s="106"/>
      <c r="NMT841" s="106"/>
      <c r="NMU841" s="106"/>
      <c r="NMV841" s="106"/>
      <c r="NMW841" s="106"/>
      <c r="NMX841" s="106"/>
      <c r="NMY841" s="106"/>
      <c r="NMZ841" s="106"/>
      <c r="NNA841" s="106"/>
      <c r="NNB841" s="106"/>
      <c r="NNC841" s="106"/>
      <c r="NND841" s="106"/>
      <c r="NNE841" s="106"/>
      <c r="NNF841" s="106"/>
      <c r="NNG841" s="106"/>
      <c r="NNH841" s="106"/>
      <c r="NNI841" s="106"/>
      <c r="NNJ841" s="106"/>
      <c r="NNK841" s="106"/>
      <c r="NNL841" s="106"/>
      <c r="NNM841" s="106"/>
      <c r="NNN841" s="106"/>
      <c r="NNO841" s="106"/>
      <c r="NNP841" s="106"/>
      <c r="NNQ841" s="106"/>
      <c r="NNR841" s="106"/>
      <c r="NNS841" s="106"/>
      <c r="NNT841" s="106"/>
      <c r="NNU841" s="106"/>
      <c r="NNV841" s="106"/>
      <c r="NNW841" s="106"/>
      <c r="NNX841" s="106"/>
      <c r="NNY841" s="106"/>
      <c r="NNZ841" s="106"/>
      <c r="NOA841" s="106"/>
      <c r="NOB841" s="106"/>
      <c r="NOC841" s="106"/>
      <c r="NOD841" s="106"/>
      <c r="NOE841" s="106"/>
      <c r="NOF841" s="106"/>
      <c r="NOG841" s="106"/>
      <c r="NOH841" s="106"/>
      <c r="NOI841" s="106"/>
      <c r="NOJ841" s="106"/>
      <c r="NOK841" s="106"/>
      <c r="NOL841" s="106"/>
      <c r="NOM841" s="106"/>
      <c r="NON841" s="106"/>
      <c r="NOO841" s="106"/>
      <c r="NOP841" s="106"/>
      <c r="NOQ841" s="106"/>
      <c r="NOR841" s="106"/>
      <c r="NOS841" s="106"/>
      <c r="NOT841" s="106"/>
      <c r="NOU841" s="106"/>
      <c r="NOV841" s="106"/>
      <c r="NOW841" s="106"/>
      <c r="NOX841" s="106"/>
      <c r="NOY841" s="106"/>
      <c r="NOZ841" s="106"/>
      <c r="NPA841" s="106"/>
      <c r="NPB841" s="106"/>
      <c r="NPC841" s="106"/>
      <c r="NPD841" s="106"/>
      <c r="NPE841" s="106"/>
      <c r="NPF841" s="106"/>
      <c r="NPG841" s="106"/>
      <c r="NPH841" s="106"/>
      <c r="NPI841" s="106"/>
      <c r="NPJ841" s="106"/>
      <c r="NPK841" s="106"/>
      <c r="NPL841" s="106"/>
      <c r="NPM841" s="106"/>
      <c r="NPN841" s="106"/>
      <c r="NPO841" s="106"/>
      <c r="NPP841" s="106"/>
      <c r="NPQ841" s="106"/>
      <c r="NPR841" s="106"/>
      <c r="NPS841" s="106"/>
      <c r="NPT841" s="106"/>
      <c r="NPU841" s="106"/>
      <c r="NPV841" s="106"/>
      <c r="NPW841" s="106"/>
      <c r="NPX841" s="106"/>
      <c r="NPY841" s="106"/>
      <c r="NPZ841" s="106"/>
      <c r="NQA841" s="106"/>
      <c r="NQB841" s="106"/>
      <c r="NQC841" s="106"/>
      <c r="NQD841" s="106"/>
      <c r="NQE841" s="106"/>
      <c r="NQF841" s="106"/>
      <c r="NQG841" s="106"/>
      <c r="NQH841" s="106"/>
      <c r="NQI841" s="106"/>
      <c r="NQJ841" s="106"/>
      <c r="NQK841" s="106"/>
      <c r="NQL841" s="106"/>
      <c r="NQM841" s="106"/>
      <c r="NQN841" s="106"/>
      <c r="NQO841" s="106"/>
      <c r="NQP841" s="106"/>
      <c r="NQQ841" s="106"/>
      <c r="NQR841" s="106"/>
      <c r="NQS841" s="106"/>
      <c r="NQT841" s="106"/>
      <c r="NQU841" s="106"/>
      <c r="NQV841" s="106"/>
      <c r="NQW841" s="106"/>
      <c r="NQX841" s="106"/>
      <c r="NQY841" s="106"/>
      <c r="NQZ841" s="106"/>
      <c r="NRA841" s="106"/>
      <c r="NRB841" s="106"/>
      <c r="NRC841" s="106"/>
      <c r="NRD841" s="106"/>
      <c r="NRE841" s="106"/>
      <c r="NRF841" s="106"/>
      <c r="NRG841" s="106"/>
      <c r="NRH841" s="106"/>
      <c r="NRI841" s="106"/>
      <c r="NRJ841" s="106"/>
      <c r="NRK841" s="106"/>
      <c r="NRL841" s="106"/>
      <c r="NRM841" s="106"/>
      <c r="NRN841" s="106"/>
      <c r="NRO841" s="106"/>
      <c r="NRP841" s="106"/>
      <c r="NRQ841" s="106"/>
      <c r="NRR841" s="106"/>
      <c r="NRS841" s="106"/>
      <c r="NRT841" s="106"/>
      <c r="NRU841" s="106"/>
      <c r="NRV841" s="106"/>
      <c r="NRW841" s="106"/>
      <c r="NRX841" s="106"/>
      <c r="NRY841" s="106"/>
      <c r="NRZ841" s="106"/>
      <c r="NSA841" s="106"/>
      <c r="NSB841" s="106"/>
      <c r="NSC841" s="106"/>
      <c r="NSD841" s="106"/>
      <c r="NSE841" s="106"/>
      <c r="NSF841" s="106"/>
      <c r="NSG841" s="106"/>
      <c r="NSH841" s="106"/>
      <c r="NSI841" s="106"/>
      <c r="NSJ841" s="106"/>
      <c r="NSK841" s="106"/>
      <c r="NSL841" s="106"/>
      <c r="NSM841" s="106"/>
      <c r="NSN841" s="106"/>
      <c r="NSO841" s="106"/>
      <c r="NSP841" s="106"/>
      <c r="NSQ841" s="106"/>
      <c r="NSR841" s="106"/>
      <c r="NSS841" s="106"/>
      <c r="NST841" s="106"/>
      <c r="NSU841" s="106"/>
      <c r="NSV841" s="106"/>
      <c r="NSW841" s="106"/>
      <c r="NSX841" s="106"/>
      <c r="NSY841" s="106"/>
      <c r="NSZ841" s="106"/>
      <c r="NTA841" s="106"/>
      <c r="NTB841" s="106"/>
      <c r="NTC841" s="106"/>
      <c r="NTD841" s="106"/>
      <c r="NTE841" s="106"/>
      <c r="NTF841" s="106"/>
      <c r="NTG841" s="106"/>
      <c r="NTH841" s="106"/>
      <c r="NTI841" s="106"/>
      <c r="NTJ841" s="106"/>
      <c r="NTK841" s="106"/>
      <c r="NTL841" s="106"/>
      <c r="NTM841" s="106"/>
      <c r="NTN841" s="106"/>
      <c r="NTO841" s="106"/>
      <c r="NTP841" s="106"/>
      <c r="NTQ841" s="106"/>
      <c r="NTR841" s="106"/>
      <c r="NTS841" s="106"/>
      <c r="NTT841" s="106"/>
      <c r="NTU841" s="106"/>
      <c r="NTV841" s="106"/>
      <c r="NTW841" s="106"/>
      <c r="NTX841" s="106"/>
      <c r="NTY841" s="106"/>
      <c r="NTZ841" s="106"/>
      <c r="NUA841" s="106"/>
      <c r="NUB841" s="106"/>
      <c r="NUC841" s="106"/>
      <c r="NUD841" s="106"/>
      <c r="NUE841" s="106"/>
      <c r="NUF841" s="106"/>
      <c r="NUG841" s="106"/>
      <c r="NUH841" s="106"/>
      <c r="NUI841" s="106"/>
      <c r="NUJ841" s="106"/>
      <c r="NUK841" s="106"/>
      <c r="NUL841" s="106"/>
      <c r="NUM841" s="106"/>
      <c r="NUN841" s="106"/>
      <c r="NUO841" s="106"/>
      <c r="NUP841" s="106"/>
      <c r="NUQ841" s="106"/>
      <c r="NUR841" s="106"/>
      <c r="NUS841" s="106"/>
      <c r="NUT841" s="106"/>
      <c r="NUU841" s="106"/>
      <c r="NUV841" s="106"/>
      <c r="NUW841" s="106"/>
      <c r="NUX841" s="106"/>
      <c r="NUY841" s="106"/>
      <c r="NUZ841" s="106"/>
      <c r="NVA841" s="106"/>
      <c r="NVB841" s="106"/>
      <c r="NVC841" s="106"/>
      <c r="NVD841" s="106"/>
      <c r="NVE841" s="106"/>
      <c r="NVF841" s="106"/>
      <c r="NVG841" s="106"/>
      <c r="NVH841" s="106"/>
      <c r="NVI841" s="106"/>
      <c r="NVJ841" s="106"/>
      <c r="NVK841" s="106"/>
      <c r="NVL841" s="106"/>
      <c r="NVM841" s="106"/>
      <c r="NVN841" s="106"/>
      <c r="NVO841" s="106"/>
      <c r="NVP841" s="106"/>
      <c r="NVQ841" s="106"/>
      <c r="NVR841" s="106"/>
      <c r="NVS841" s="106"/>
      <c r="NVT841" s="106"/>
      <c r="NVU841" s="106"/>
      <c r="NVV841" s="106"/>
      <c r="NVW841" s="106"/>
      <c r="NVX841" s="106"/>
      <c r="NVY841" s="106"/>
      <c r="NVZ841" s="106"/>
      <c r="NWA841" s="106"/>
      <c r="NWB841" s="106"/>
      <c r="NWC841" s="106"/>
      <c r="NWD841" s="106"/>
      <c r="NWE841" s="106"/>
      <c r="NWF841" s="106"/>
      <c r="NWG841" s="106"/>
      <c r="NWH841" s="106"/>
      <c r="NWI841" s="106"/>
      <c r="NWJ841" s="106"/>
      <c r="NWK841" s="106"/>
      <c r="NWL841" s="106"/>
      <c r="NWM841" s="106"/>
      <c r="NWN841" s="106"/>
      <c r="NWO841" s="106"/>
      <c r="NWP841" s="106"/>
      <c r="NWQ841" s="106"/>
      <c r="NWR841" s="106"/>
      <c r="NWS841" s="106"/>
      <c r="NWT841" s="106"/>
      <c r="NWU841" s="106"/>
      <c r="NWV841" s="106"/>
      <c r="NWW841" s="106"/>
      <c r="NWX841" s="106"/>
      <c r="NWY841" s="106"/>
      <c r="NWZ841" s="106"/>
      <c r="NXA841" s="106"/>
      <c r="NXB841" s="106"/>
      <c r="NXC841" s="106"/>
      <c r="NXD841" s="106"/>
      <c r="NXE841" s="106"/>
      <c r="NXF841" s="106"/>
      <c r="NXG841" s="106"/>
      <c r="NXH841" s="106"/>
      <c r="NXI841" s="106"/>
      <c r="NXJ841" s="106"/>
      <c r="NXK841" s="106"/>
      <c r="NXL841" s="106"/>
      <c r="NXM841" s="106"/>
      <c r="NXN841" s="106"/>
      <c r="NXO841" s="106"/>
      <c r="NXP841" s="106"/>
      <c r="NXQ841" s="106"/>
      <c r="NXR841" s="106"/>
      <c r="NXS841" s="106"/>
      <c r="NXT841" s="106"/>
      <c r="NXU841" s="106"/>
      <c r="NXV841" s="106"/>
      <c r="NXW841" s="106"/>
      <c r="NXX841" s="106"/>
      <c r="NXY841" s="106"/>
      <c r="NXZ841" s="106"/>
      <c r="NYA841" s="106"/>
      <c r="NYB841" s="106"/>
      <c r="NYC841" s="106"/>
      <c r="NYD841" s="106"/>
      <c r="NYE841" s="106"/>
      <c r="NYF841" s="106"/>
      <c r="NYG841" s="106"/>
      <c r="NYH841" s="106"/>
      <c r="NYI841" s="106"/>
      <c r="NYJ841" s="106"/>
      <c r="NYK841" s="106"/>
      <c r="NYL841" s="106"/>
      <c r="NYM841" s="106"/>
      <c r="NYN841" s="106"/>
      <c r="NYO841" s="106"/>
      <c r="NYP841" s="106"/>
      <c r="NYQ841" s="106"/>
      <c r="NYR841" s="106"/>
      <c r="NYS841" s="106"/>
      <c r="NYT841" s="106"/>
      <c r="NYU841" s="106"/>
      <c r="NYV841" s="106"/>
      <c r="NYW841" s="106"/>
      <c r="NYX841" s="106"/>
      <c r="NYY841" s="106"/>
      <c r="NYZ841" s="106"/>
      <c r="NZA841" s="106"/>
      <c r="NZB841" s="106"/>
      <c r="NZC841" s="106"/>
      <c r="NZD841" s="106"/>
      <c r="NZE841" s="106"/>
      <c r="NZF841" s="106"/>
      <c r="NZG841" s="106"/>
      <c r="NZH841" s="106"/>
      <c r="NZI841" s="106"/>
      <c r="NZJ841" s="106"/>
      <c r="NZK841" s="106"/>
      <c r="NZL841" s="106"/>
      <c r="NZM841" s="106"/>
      <c r="NZN841" s="106"/>
      <c r="NZO841" s="106"/>
      <c r="NZP841" s="106"/>
      <c r="NZQ841" s="106"/>
      <c r="NZR841" s="106"/>
      <c r="NZS841" s="106"/>
      <c r="NZT841" s="106"/>
      <c r="NZU841" s="106"/>
      <c r="NZV841" s="106"/>
      <c r="NZW841" s="106"/>
      <c r="NZX841" s="106"/>
      <c r="NZY841" s="106"/>
      <c r="NZZ841" s="106"/>
      <c r="OAA841" s="106"/>
      <c r="OAB841" s="106"/>
      <c r="OAC841" s="106"/>
      <c r="OAD841" s="106"/>
      <c r="OAE841" s="106"/>
      <c r="OAF841" s="106"/>
      <c r="OAG841" s="106"/>
      <c r="OAH841" s="106"/>
      <c r="OAI841" s="106"/>
      <c r="OAJ841" s="106"/>
      <c r="OAK841" s="106"/>
      <c r="OAL841" s="106"/>
      <c r="OAM841" s="106"/>
      <c r="OAN841" s="106"/>
      <c r="OAO841" s="106"/>
      <c r="OAP841" s="106"/>
      <c r="OAQ841" s="106"/>
      <c r="OAR841" s="106"/>
      <c r="OAS841" s="106"/>
      <c r="OAT841" s="106"/>
      <c r="OAU841" s="106"/>
      <c r="OAV841" s="106"/>
      <c r="OAW841" s="106"/>
      <c r="OAX841" s="106"/>
      <c r="OAY841" s="106"/>
      <c r="OAZ841" s="106"/>
      <c r="OBA841" s="106"/>
      <c r="OBB841" s="106"/>
      <c r="OBC841" s="106"/>
      <c r="OBD841" s="106"/>
      <c r="OBE841" s="106"/>
      <c r="OBF841" s="106"/>
      <c r="OBG841" s="106"/>
      <c r="OBH841" s="106"/>
      <c r="OBI841" s="106"/>
      <c r="OBJ841" s="106"/>
      <c r="OBK841" s="106"/>
      <c r="OBL841" s="106"/>
      <c r="OBM841" s="106"/>
      <c r="OBN841" s="106"/>
      <c r="OBO841" s="106"/>
      <c r="OBP841" s="106"/>
      <c r="OBQ841" s="106"/>
      <c r="OBR841" s="106"/>
      <c r="OBS841" s="106"/>
      <c r="OBT841" s="106"/>
      <c r="OBU841" s="106"/>
      <c r="OBV841" s="106"/>
      <c r="OBW841" s="106"/>
      <c r="OBX841" s="106"/>
      <c r="OBY841" s="106"/>
      <c r="OBZ841" s="106"/>
      <c r="OCA841" s="106"/>
      <c r="OCB841" s="106"/>
      <c r="OCC841" s="106"/>
      <c r="OCD841" s="106"/>
      <c r="OCE841" s="106"/>
      <c r="OCF841" s="106"/>
      <c r="OCG841" s="106"/>
      <c r="OCH841" s="106"/>
      <c r="OCI841" s="106"/>
      <c r="OCJ841" s="106"/>
      <c r="OCK841" s="106"/>
      <c r="OCL841" s="106"/>
      <c r="OCM841" s="106"/>
      <c r="OCN841" s="106"/>
      <c r="OCO841" s="106"/>
      <c r="OCP841" s="106"/>
      <c r="OCQ841" s="106"/>
      <c r="OCR841" s="106"/>
      <c r="OCS841" s="106"/>
      <c r="OCT841" s="106"/>
      <c r="OCU841" s="106"/>
      <c r="OCV841" s="106"/>
      <c r="OCW841" s="106"/>
      <c r="OCX841" s="106"/>
      <c r="OCY841" s="106"/>
      <c r="OCZ841" s="106"/>
      <c r="ODA841" s="106"/>
      <c r="ODB841" s="106"/>
      <c r="ODC841" s="106"/>
      <c r="ODD841" s="106"/>
      <c r="ODE841" s="106"/>
      <c r="ODF841" s="106"/>
      <c r="ODG841" s="106"/>
      <c r="ODH841" s="106"/>
      <c r="ODI841" s="106"/>
      <c r="ODJ841" s="106"/>
      <c r="ODK841" s="106"/>
      <c r="ODL841" s="106"/>
      <c r="ODM841" s="106"/>
      <c r="ODN841" s="106"/>
      <c r="ODO841" s="106"/>
      <c r="ODP841" s="106"/>
      <c r="ODQ841" s="106"/>
      <c r="ODR841" s="106"/>
      <c r="ODS841" s="106"/>
      <c r="ODT841" s="106"/>
      <c r="ODU841" s="106"/>
      <c r="ODV841" s="106"/>
      <c r="ODW841" s="106"/>
      <c r="ODX841" s="106"/>
      <c r="ODY841" s="106"/>
      <c r="ODZ841" s="106"/>
      <c r="OEA841" s="106"/>
      <c r="OEB841" s="106"/>
      <c r="OEC841" s="106"/>
      <c r="OED841" s="106"/>
      <c r="OEE841" s="106"/>
      <c r="OEF841" s="106"/>
      <c r="OEG841" s="106"/>
      <c r="OEH841" s="106"/>
      <c r="OEI841" s="106"/>
      <c r="OEJ841" s="106"/>
      <c r="OEK841" s="106"/>
      <c r="OEL841" s="106"/>
      <c r="OEM841" s="106"/>
      <c r="OEN841" s="106"/>
      <c r="OEO841" s="106"/>
      <c r="OEP841" s="106"/>
      <c r="OEQ841" s="106"/>
      <c r="OER841" s="106"/>
      <c r="OES841" s="106"/>
      <c r="OET841" s="106"/>
      <c r="OEU841" s="106"/>
      <c r="OEV841" s="106"/>
      <c r="OEW841" s="106"/>
      <c r="OEX841" s="106"/>
      <c r="OEY841" s="106"/>
      <c r="OEZ841" s="106"/>
      <c r="OFA841" s="106"/>
      <c r="OFB841" s="106"/>
      <c r="OFC841" s="106"/>
      <c r="OFD841" s="106"/>
      <c r="OFE841" s="106"/>
      <c r="OFF841" s="106"/>
      <c r="OFG841" s="106"/>
      <c r="OFH841" s="106"/>
      <c r="OFI841" s="106"/>
      <c r="OFJ841" s="106"/>
      <c r="OFK841" s="106"/>
      <c r="OFL841" s="106"/>
      <c r="OFM841" s="106"/>
      <c r="OFN841" s="106"/>
      <c r="OFO841" s="106"/>
      <c r="OFP841" s="106"/>
      <c r="OFQ841" s="106"/>
      <c r="OFR841" s="106"/>
      <c r="OFS841" s="106"/>
      <c r="OFT841" s="106"/>
      <c r="OFU841" s="106"/>
      <c r="OFV841" s="106"/>
      <c r="OFW841" s="106"/>
      <c r="OFX841" s="106"/>
      <c r="OFY841" s="106"/>
      <c r="OFZ841" s="106"/>
      <c r="OGA841" s="106"/>
      <c r="OGB841" s="106"/>
      <c r="OGC841" s="106"/>
      <c r="OGD841" s="106"/>
      <c r="OGE841" s="106"/>
      <c r="OGF841" s="106"/>
      <c r="OGG841" s="106"/>
      <c r="OGH841" s="106"/>
      <c r="OGI841" s="106"/>
      <c r="OGJ841" s="106"/>
      <c r="OGK841" s="106"/>
      <c r="OGL841" s="106"/>
      <c r="OGM841" s="106"/>
      <c r="OGN841" s="106"/>
      <c r="OGO841" s="106"/>
      <c r="OGP841" s="106"/>
      <c r="OGQ841" s="106"/>
      <c r="OGR841" s="106"/>
      <c r="OGS841" s="106"/>
      <c r="OGT841" s="106"/>
      <c r="OGU841" s="106"/>
      <c r="OGV841" s="106"/>
      <c r="OGW841" s="106"/>
      <c r="OGX841" s="106"/>
      <c r="OGY841" s="106"/>
      <c r="OGZ841" s="106"/>
      <c r="OHA841" s="106"/>
      <c r="OHB841" s="106"/>
      <c r="OHC841" s="106"/>
      <c r="OHD841" s="106"/>
      <c r="OHE841" s="106"/>
      <c r="OHF841" s="106"/>
      <c r="OHG841" s="106"/>
      <c r="OHH841" s="106"/>
      <c r="OHI841" s="106"/>
      <c r="OHJ841" s="106"/>
      <c r="OHK841" s="106"/>
      <c r="OHL841" s="106"/>
      <c r="OHM841" s="106"/>
      <c r="OHN841" s="106"/>
      <c r="OHO841" s="106"/>
      <c r="OHP841" s="106"/>
      <c r="OHQ841" s="106"/>
      <c r="OHR841" s="106"/>
      <c r="OHS841" s="106"/>
      <c r="OHT841" s="106"/>
      <c r="OHU841" s="106"/>
      <c r="OHV841" s="106"/>
      <c r="OHW841" s="106"/>
      <c r="OHX841" s="106"/>
      <c r="OHY841" s="106"/>
      <c r="OHZ841" s="106"/>
      <c r="OIA841" s="106"/>
      <c r="OIB841" s="106"/>
      <c r="OIC841" s="106"/>
      <c r="OID841" s="106"/>
      <c r="OIE841" s="106"/>
      <c r="OIF841" s="106"/>
      <c r="OIG841" s="106"/>
      <c r="OIH841" s="106"/>
      <c r="OII841" s="106"/>
      <c r="OIJ841" s="106"/>
      <c r="OIK841" s="106"/>
      <c r="OIL841" s="106"/>
      <c r="OIM841" s="106"/>
      <c r="OIN841" s="106"/>
      <c r="OIO841" s="106"/>
      <c r="OIP841" s="106"/>
      <c r="OIQ841" s="106"/>
      <c r="OIR841" s="106"/>
      <c r="OIS841" s="106"/>
      <c r="OIT841" s="106"/>
      <c r="OIU841" s="106"/>
      <c r="OIV841" s="106"/>
      <c r="OIW841" s="106"/>
      <c r="OIX841" s="106"/>
      <c r="OIY841" s="106"/>
      <c r="OIZ841" s="106"/>
      <c r="OJA841" s="106"/>
      <c r="OJB841" s="106"/>
      <c r="OJC841" s="106"/>
      <c r="OJD841" s="106"/>
      <c r="OJE841" s="106"/>
      <c r="OJF841" s="106"/>
      <c r="OJG841" s="106"/>
      <c r="OJH841" s="106"/>
      <c r="OJI841" s="106"/>
      <c r="OJJ841" s="106"/>
      <c r="OJK841" s="106"/>
      <c r="OJL841" s="106"/>
      <c r="OJM841" s="106"/>
      <c r="OJN841" s="106"/>
      <c r="OJO841" s="106"/>
      <c r="OJP841" s="106"/>
      <c r="OJQ841" s="106"/>
      <c r="OJR841" s="106"/>
      <c r="OJS841" s="106"/>
      <c r="OJT841" s="106"/>
      <c r="OJU841" s="106"/>
      <c r="OJV841" s="106"/>
      <c r="OJW841" s="106"/>
      <c r="OJX841" s="106"/>
      <c r="OJY841" s="106"/>
      <c r="OJZ841" s="106"/>
      <c r="OKA841" s="106"/>
      <c r="OKB841" s="106"/>
      <c r="OKC841" s="106"/>
      <c r="OKD841" s="106"/>
      <c r="OKE841" s="106"/>
      <c r="OKF841" s="106"/>
      <c r="OKG841" s="106"/>
      <c r="OKH841" s="106"/>
      <c r="OKI841" s="106"/>
      <c r="OKJ841" s="106"/>
      <c r="OKK841" s="106"/>
      <c r="OKL841" s="106"/>
      <c r="OKM841" s="106"/>
      <c r="OKN841" s="106"/>
      <c r="OKO841" s="106"/>
      <c r="OKP841" s="106"/>
      <c r="OKQ841" s="106"/>
      <c r="OKR841" s="106"/>
      <c r="OKS841" s="106"/>
      <c r="OKT841" s="106"/>
      <c r="OKU841" s="106"/>
      <c r="OKV841" s="106"/>
      <c r="OKW841" s="106"/>
      <c r="OKX841" s="106"/>
      <c r="OKY841" s="106"/>
      <c r="OKZ841" s="106"/>
      <c r="OLA841" s="106"/>
      <c r="OLB841" s="106"/>
      <c r="OLC841" s="106"/>
      <c r="OLD841" s="106"/>
      <c r="OLE841" s="106"/>
      <c r="OLF841" s="106"/>
      <c r="OLG841" s="106"/>
      <c r="OLH841" s="106"/>
      <c r="OLI841" s="106"/>
      <c r="OLJ841" s="106"/>
      <c r="OLK841" s="106"/>
      <c r="OLL841" s="106"/>
      <c r="OLM841" s="106"/>
      <c r="OLN841" s="106"/>
      <c r="OLO841" s="106"/>
      <c r="OLP841" s="106"/>
      <c r="OLQ841" s="106"/>
      <c r="OLR841" s="106"/>
      <c r="OLS841" s="106"/>
      <c r="OLT841" s="106"/>
      <c r="OLU841" s="106"/>
      <c r="OLV841" s="106"/>
      <c r="OLW841" s="106"/>
      <c r="OLX841" s="106"/>
      <c r="OLY841" s="106"/>
      <c r="OLZ841" s="106"/>
      <c r="OMA841" s="106"/>
      <c r="OMB841" s="106"/>
      <c r="OMC841" s="106"/>
      <c r="OMD841" s="106"/>
      <c r="OME841" s="106"/>
      <c r="OMF841" s="106"/>
      <c r="OMG841" s="106"/>
      <c r="OMH841" s="106"/>
      <c r="OMI841" s="106"/>
      <c r="OMJ841" s="106"/>
      <c r="OMK841" s="106"/>
      <c r="OML841" s="106"/>
      <c r="OMM841" s="106"/>
      <c r="OMN841" s="106"/>
      <c r="OMO841" s="106"/>
      <c r="OMP841" s="106"/>
      <c r="OMQ841" s="106"/>
      <c r="OMR841" s="106"/>
      <c r="OMS841" s="106"/>
      <c r="OMT841" s="106"/>
      <c r="OMU841" s="106"/>
      <c r="OMV841" s="106"/>
      <c r="OMW841" s="106"/>
      <c r="OMX841" s="106"/>
      <c r="OMY841" s="106"/>
      <c r="OMZ841" s="106"/>
      <c r="ONA841" s="106"/>
      <c r="ONB841" s="106"/>
      <c r="ONC841" s="106"/>
      <c r="OND841" s="106"/>
      <c r="ONE841" s="106"/>
      <c r="ONF841" s="106"/>
      <c r="ONG841" s="106"/>
      <c r="ONH841" s="106"/>
      <c r="ONI841" s="106"/>
      <c r="ONJ841" s="106"/>
      <c r="ONK841" s="106"/>
      <c r="ONL841" s="106"/>
      <c r="ONM841" s="106"/>
      <c r="ONN841" s="106"/>
      <c r="ONO841" s="106"/>
      <c r="ONP841" s="106"/>
      <c r="ONQ841" s="106"/>
      <c r="ONR841" s="106"/>
      <c r="ONS841" s="106"/>
      <c r="ONT841" s="106"/>
      <c r="ONU841" s="106"/>
      <c r="ONV841" s="106"/>
      <c r="ONW841" s="106"/>
      <c r="ONX841" s="106"/>
      <c r="ONY841" s="106"/>
      <c r="ONZ841" s="106"/>
      <c r="OOA841" s="106"/>
      <c r="OOB841" s="106"/>
      <c r="OOC841" s="106"/>
      <c r="OOD841" s="106"/>
      <c r="OOE841" s="106"/>
      <c r="OOF841" s="106"/>
      <c r="OOG841" s="106"/>
      <c r="OOH841" s="106"/>
      <c r="OOI841" s="106"/>
      <c r="OOJ841" s="106"/>
      <c r="OOK841" s="106"/>
      <c r="OOL841" s="106"/>
      <c r="OOM841" s="106"/>
      <c r="OON841" s="106"/>
      <c r="OOO841" s="106"/>
      <c r="OOP841" s="106"/>
      <c r="OOQ841" s="106"/>
      <c r="OOR841" s="106"/>
      <c r="OOS841" s="106"/>
      <c r="OOT841" s="106"/>
      <c r="OOU841" s="106"/>
      <c r="OOV841" s="106"/>
      <c r="OOW841" s="106"/>
      <c r="OOX841" s="106"/>
      <c r="OOY841" s="106"/>
      <c r="OOZ841" s="106"/>
      <c r="OPA841" s="106"/>
      <c r="OPB841" s="106"/>
      <c r="OPC841" s="106"/>
      <c r="OPD841" s="106"/>
      <c r="OPE841" s="106"/>
      <c r="OPF841" s="106"/>
      <c r="OPG841" s="106"/>
      <c r="OPH841" s="106"/>
      <c r="OPI841" s="106"/>
      <c r="OPJ841" s="106"/>
      <c r="OPK841" s="106"/>
      <c r="OPL841" s="106"/>
      <c r="OPM841" s="106"/>
      <c r="OPN841" s="106"/>
      <c r="OPO841" s="106"/>
      <c r="OPP841" s="106"/>
      <c r="OPQ841" s="106"/>
      <c r="OPR841" s="106"/>
      <c r="OPS841" s="106"/>
      <c r="OPT841" s="106"/>
      <c r="OPU841" s="106"/>
      <c r="OPV841" s="106"/>
      <c r="OPW841" s="106"/>
      <c r="OPX841" s="106"/>
      <c r="OPY841" s="106"/>
      <c r="OPZ841" s="106"/>
      <c r="OQA841" s="106"/>
      <c r="OQB841" s="106"/>
      <c r="OQC841" s="106"/>
      <c r="OQD841" s="106"/>
      <c r="OQE841" s="106"/>
      <c r="OQF841" s="106"/>
      <c r="OQG841" s="106"/>
      <c r="OQH841" s="106"/>
      <c r="OQI841" s="106"/>
      <c r="OQJ841" s="106"/>
      <c r="OQK841" s="106"/>
      <c r="OQL841" s="106"/>
      <c r="OQM841" s="106"/>
      <c r="OQN841" s="106"/>
      <c r="OQO841" s="106"/>
      <c r="OQP841" s="106"/>
      <c r="OQQ841" s="106"/>
      <c r="OQR841" s="106"/>
      <c r="OQS841" s="106"/>
      <c r="OQT841" s="106"/>
      <c r="OQU841" s="106"/>
      <c r="OQV841" s="106"/>
      <c r="OQW841" s="106"/>
      <c r="OQX841" s="106"/>
      <c r="OQY841" s="106"/>
      <c r="OQZ841" s="106"/>
      <c r="ORA841" s="106"/>
      <c r="ORB841" s="106"/>
      <c r="ORC841" s="106"/>
      <c r="ORD841" s="106"/>
      <c r="ORE841" s="106"/>
      <c r="ORF841" s="106"/>
      <c r="ORG841" s="106"/>
      <c r="ORH841" s="106"/>
      <c r="ORI841" s="106"/>
      <c r="ORJ841" s="106"/>
      <c r="ORK841" s="106"/>
      <c r="ORL841" s="106"/>
      <c r="ORM841" s="106"/>
      <c r="ORN841" s="106"/>
      <c r="ORO841" s="106"/>
      <c r="ORP841" s="106"/>
      <c r="ORQ841" s="106"/>
      <c r="ORR841" s="106"/>
      <c r="ORS841" s="106"/>
      <c r="ORT841" s="106"/>
      <c r="ORU841" s="106"/>
      <c r="ORV841" s="106"/>
      <c r="ORW841" s="106"/>
      <c r="ORX841" s="106"/>
      <c r="ORY841" s="106"/>
      <c r="ORZ841" s="106"/>
      <c r="OSA841" s="106"/>
      <c r="OSB841" s="106"/>
      <c r="OSC841" s="106"/>
      <c r="OSD841" s="106"/>
      <c r="OSE841" s="106"/>
      <c r="OSF841" s="106"/>
      <c r="OSG841" s="106"/>
      <c r="OSH841" s="106"/>
      <c r="OSI841" s="106"/>
      <c r="OSJ841" s="106"/>
      <c r="OSK841" s="106"/>
      <c r="OSL841" s="106"/>
      <c r="OSM841" s="106"/>
      <c r="OSN841" s="106"/>
      <c r="OSO841" s="106"/>
      <c r="OSP841" s="106"/>
      <c r="OSQ841" s="106"/>
      <c r="OSR841" s="106"/>
      <c r="OSS841" s="106"/>
      <c r="OST841" s="106"/>
      <c r="OSU841" s="106"/>
      <c r="OSV841" s="106"/>
      <c r="OSW841" s="106"/>
      <c r="OSX841" s="106"/>
      <c r="OSY841" s="106"/>
      <c r="OSZ841" s="106"/>
      <c r="OTA841" s="106"/>
      <c r="OTB841" s="106"/>
      <c r="OTC841" s="106"/>
      <c r="OTD841" s="106"/>
      <c r="OTE841" s="106"/>
      <c r="OTF841" s="106"/>
      <c r="OTG841" s="106"/>
      <c r="OTH841" s="106"/>
      <c r="OTI841" s="106"/>
      <c r="OTJ841" s="106"/>
      <c r="OTK841" s="106"/>
      <c r="OTL841" s="106"/>
      <c r="OTM841" s="106"/>
      <c r="OTN841" s="106"/>
      <c r="OTO841" s="106"/>
      <c r="OTP841" s="106"/>
      <c r="OTQ841" s="106"/>
      <c r="OTR841" s="106"/>
      <c r="OTS841" s="106"/>
      <c r="OTT841" s="106"/>
      <c r="OTU841" s="106"/>
      <c r="OTV841" s="106"/>
      <c r="OTW841" s="106"/>
      <c r="OTX841" s="106"/>
      <c r="OTY841" s="106"/>
      <c r="OTZ841" s="106"/>
      <c r="OUA841" s="106"/>
      <c r="OUB841" s="106"/>
      <c r="OUC841" s="106"/>
      <c r="OUD841" s="106"/>
      <c r="OUE841" s="106"/>
      <c r="OUF841" s="106"/>
      <c r="OUG841" s="106"/>
      <c r="OUH841" s="106"/>
      <c r="OUI841" s="106"/>
      <c r="OUJ841" s="106"/>
      <c r="OUK841" s="106"/>
      <c r="OUL841" s="106"/>
      <c r="OUM841" s="106"/>
      <c r="OUN841" s="106"/>
      <c r="OUO841" s="106"/>
      <c r="OUP841" s="106"/>
      <c r="OUQ841" s="106"/>
      <c r="OUR841" s="106"/>
      <c r="OUS841" s="106"/>
      <c r="OUT841" s="106"/>
      <c r="OUU841" s="106"/>
      <c r="OUV841" s="106"/>
      <c r="OUW841" s="106"/>
      <c r="OUX841" s="106"/>
      <c r="OUY841" s="106"/>
      <c r="OUZ841" s="106"/>
      <c r="OVA841" s="106"/>
      <c r="OVB841" s="106"/>
      <c r="OVC841" s="106"/>
      <c r="OVD841" s="106"/>
      <c r="OVE841" s="106"/>
      <c r="OVF841" s="106"/>
      <c r="OVG841" s="106"/>
      <c r="OVH841" s="106"/>
      <c r="OVI841" s="106"/>
      <c r="OVJ841" s="106"/>
      <c r="OVK841" s="106"/>
      <c r="OVL841" s="106"/>
      <c r="OVM841" s="106"/>
      <c r="OVN841" s="106"/>
      <c r="OVO841" s="106"/>
      <c r="OVP841" s="106"/>
      <c r="OVQ841" s="106"/>
      <c r="OVR841" s="106"/>
      <c r="OVS841" s="106"/>
      <c r="OVT841" s="106"/>
      <c r="OVU841" s="106"/>
      <c r="OVV841" s="106"/>
      <c r="OVW841" s="106"/>
      <c r="OVX841" s="106"/>
      <c r="OVY841" s="106"/>
      <c r="OVZ841" s="106"/>
      <c r="OWA841" s="106"/>
      <c r="OWB841" s="106"/>
      <c r="OWC841" s="106"/>
      <c r="OWD841" s="106"/>
      <c r="OWE841" s="106"/>
      <c r="OWF841" s="106"/>
      <c r="OWG841" s="106"/>
      <c r="OWH841" s="106"/>
      <c r="OWI841" s="106"/>
      <c r="OWJ841" s="106"/>
      <c r="OWK841" s="106"/>
      <c r="OWL841" s="106"/>
      <c r="OWM841" s="106"/>
      <c r="OWN841" s="106"/>
      <c r="OWO841" s="106"/>
      <c r="OWP841" s="106"/>
      <c r="OWQ841" s="106"/>
      <c r="OWR841" s="106"/>
      <c r="OWS841" s="106"/>
      <c r="OWT841" s="106"/>
      <c r="OWU841" s="106"/>
      <c r="OWV841" s="106"/>
      <c r="OWW841" s="106"/>
      <c r="OWX841" s="106"/>
      <c r="OWY841" s="106"/>
      <c r="OWZ841" s="106"/>
      <c r="OXA841" s="106"/>
      <c r="OXB841" s="106"/>
      <c r="OXC841" s="106"/>
      <c r="OXD841" s="106"/>
      <c r="OXE841" s="106"/>
      <c r="OXF841" s="106"/>
      <c r="OXG841" s="106"/>
      <c r="OXH841" s="106"/>
      <c r="OXI841" s="106"/>
      <c r="OXJ841" s="106"/>
      <c r="OXK841" s="106"/>
      <c r="OXL841" s="106"/>
      <c r="OXM841" s="106"/>
      <c r="OXN841" s="106"/>
      <c r="OXO841" s="106"/>
      <c r="OXP841" s="106"/>
      <c r="OXQ841" s="106"/>
      <c r="OXR841" s="106"/>
      <c r="OXS841" s="106"/>
      <c r="OXT841" s="106"/>
      <c r="OXU841" s="106"/>
      <c r="OXV841" s="106"/>
      <c r="OXW841" s="106"/>
      <c r="OXX841" s="106"/>
      <c r="OXY841" s="106"/>
      <c r="OXZ841" s="106"/>
      <c r="OYA841" s="106"/>
      <c r="OYB841" s="106"/>
      <c r="OYC841" s="106"/>
      <c r="OYD841" s="106"/>
      <c r="OYE841" s="106"/>
      <c r="OYF841" s="106"/>
      <c r="OYG841" s="106"/>
      <c r="OYH841" s="106"/>
      <c r="OYI841" s="106"/>
      <c r="OYJ841" s="106"/>
      <c r="OYK841" s="106"/>
      <c r="OYL841" s="106"/>
      <c r="OYM841" s="106"/>
      <c r="OYN841" s="106"/>
      <c r="OYO841" s="106"/>
      <c r="OYP841" s="106"/>
      <c r="OYQ841" s="106"/>
      <c r="OYR841" s="106"/>
      <c r="OYS841" s="106"/>
      <c r="OYT841" s="106"/>
      <c r="OYU841" s="106"/>
      <c r="OYV841" s="106"/>
      <c r="OYW841" s="106"/>
      <c r="OYX841" s="106"/>
      <c r="OYY841" s="106"/>
      <c r="OYZ841" s="106"/>
      <c r="OZA841" s="106"/>
      <c r="OZB841" s="106"/>
      <c r="OZC841" s="106"/>
      <c r="OZD841" s="106"/>
      <c r="OZE841" s="106"/>
      <c r="OZF841" s="106"/>
      <c r="OZG841" s="106"/>
      <c r="OZH841" s="106"/>
      <c r="OZI841" s="106"/>
      <c r="OZJ841" s="106"/>
      <c r="OZK841" s="106"/>
      <c r="OZL841" s="106"/>
      <c r="OZM841" s="106"/>
      <c r="OZN841" s="106"/>
      <c r="OZO841" s="106"/>
      <c r="OZP841" s="106"/>
      <c r="OZQ841" s="106"/>
      <c r="OZR841" s="106"/>
      <c r="OZS841" s="106"/>
      <c r="OZT841" s="106"/>
      <c r="OZU841" s="106"/>
      <c r="OZV841" s="106"/>
      <c r="OZW841" s="106"/>
      <c r="OZX841" s="106"/>
      <c r="OZY841" s="106"/>
      <c r="OZZ841" s="106"/>
      <c r="PAA841" s="106"/>
      <c r="PAB841" s="106"/>
      <c r="PAC841" s="106"/>
      <c r="PAD841" s="106"/>
      <c r="PAE841" s="106"/>
      <c r="PAF841" s="106"/>
      <c r="PAG841" s="106"/>
      <c r="PAH841" s="106"/>
      <c r="PAI841" s="106"/>
      <c r="PAJ841" s="106"/>
      <c r="PAK841" s="106"/>
      <c r="PAL841" s="106"/>
      <c r="PAM841" s="106"/>
      <c r="PAN841" s="106"/>
      <c r="PAO841" s="106"/>
      <c r="PAP841" s="106"/>
      <c r="PAQ841" s="106"/>
      <c r="PAR841" s="106"/>
      <c r="PAS841" s="106"/>
      <c r="PAT841" s="106"/>
      <c r="PAU841" s="106"/>
      <c r="PAV841" s="106"/>
      <c r="PAW841" s="106"/>
      <c r="PAX841" s="106"/>
      <c r="PAY841" s="106"/>
      <c r="PAZ841" s="106"/>
      <c r="PBA841" s="106"/>
      <c r="PBB841" s="106"/>
      <c r="PBC841" s="106"/>
      <c r="PBD841" s="106"/>
      <c r="PBE841" s="106"/>
      <c r="PBF841" s="106"/>
      <c r="PBG841" s="106"/>
      <c r="PBH841" s="106"/>
      <c r="PBI841" s="106"/>
      <c r="PBJ841" s="106"/>
      <c r="PBK841" s="106"/>
      <c r="PBL841" s="106"/>
      <c r="PBM841" s="106"/>
      <c r="PBN841" s="106"/>
      <c r="PBO841" s="106"/>
      <c r="PBP841" s="106"/>
      <c r="PBQ841" s="106"/>
      <c r="PBR841" s="106"/>
      <c r="PBS841" s="106"/>
      <c r="PBT841" s="106"/>
      <c r="PBU841" s="106"/>
      <c r="PBV841" s="106"/>
      <c r="PBW841" s="106"/>
      <c r="PBX841" s="106"/>
      <c r="PBY841" s="106"/>
      <c r="PBZ841" s="106"/>
      <c r="PCA841" s="106"/>
      <c r="PCB841" s="106"/>
      <c r="PCC841" s="106"/>
      <c r="PCD841" s="106"/>
      <c r="PCE841" s="106"/>
      <c r="PCF841" s="106"/>
      <c r="PCG841" s="106"/>
      <c r="PCH841" s="106"/>
      <c r="PCI841" s="106"/>
      <c r="PCJ841" s="106"/>
      <c r="PCK841" s="106"/>
      <c r="PCL841" s="106"/>
      <c r="PCM841" s="106"/>
      <c r="PCN841" s="106"/>
      <c r="PCO841" s="106"/>
      <c r="PCP841" s="106"/>
      <c r="PCQ841" s="106"/>
      <c r="PCR841" s="106"/>
      <c r="PCS841" s="106"/>
      <c r="PCT841" s="106"/>
      <c r="PCU841" s="106"/>
      <c r="PCV841" s="106"/>
      <c r="PCW841" s="106"/>
      <c r="PCX841" s="106"/>
      <c r="PCY841" s="106"/>
      <c r="PCZ841" s="106"/>
      <c r="PDA841" s="106"/>
      <c r="PDB841" s="106"/>
      <c r="PDC841" s="106"/>
      <c r="PDD841" s="106"/>
      <c r="PDE841" s="106"/>
      <c r="PDF841" s="106"/>
      <c r="PDG841" s="106"/>
      <c r="PDH841" s="106"/>
      <c r="PDI841" s="106"/>
      <c r="PDJ841" s="106"/>
      <c r="PDK841" s="106"/>
      <c r="PDL841" s="106"/>
      <c r="PDM841" s="106"/>
      <c r="PDN841" s="106"/>
      <c r="PDO841" s="106"/>
      <c r="PDP841" s="106"/>
      <c r="PDQ841" s="106"/>
      <c r="PDR841" s="106"/>
      <c r="PDS841" s="106"/>
      <c r="PDT841" s="106"/>
      <c r="PDU841" s="106"/>
      <c r="PDV841" s="106"/>
      <c r="PDW841" s="106"/>
      <c r="PDX841" s="106"/>
      <c r="PDY841" s="106"/>
      <c r="PDZ841" s="106"/>
      <c r="PEA841" s="106"/>
      <c r="PEB841" s="106"/>
      <c r="PEC841" s="106"/>
      <c r="PED841" s="106"/>
      <c r="PEE841" s="106"/>
      <c r="PEF841" s="106"/>
      <c r="PEG841" s="106"/>
      <c r="PEH841" s="106"/>
      <c r="PEI841" s="106"/>
      <c r="PEJ841" s="106"/>
      <c r="PEK841" s="106"/>
      <c r="PEL841" s="106"/>
      <c r="PEM841" s="106"/>
      <c r="PEN841" s="106"/>
      <c r="PEO841" s="106"/>
      <c r="PEP841" s="106"/>
      <c r="PEQ841" s="106"/>
      <c r="PER841" s="106"/>
      <c r="PES841" s="106"/>
      <c r="PET841" s="106"/>
      <c r="PEU841" s="106"/>
      <c r="PEV841" s="106"/>
      <c r="PEW841" s="106"/>
      <c r="PEX841" s="106"/>
      <c r="PEY841" s="106"/>
      <c r="PEZ841" s="106"/>
      <c r="PFA841" s="106"/>
      <c r="PFB841" s="106"/>
      <c r="PFC841" s="106"/>
      <c r="PFD841" s="106"/>
      <c r="PFE841" s="106"/>
      <c r="PFF841" s="106"/>
      <c r="PFG841" s="106"/>
      <c r="PFH841" s="106"/>
      <c r="PFI841" s="106"/>
      <c r="PFJ841" s="106"/>
      <c r="PFK841" s="106"/>
      <c r="PFL841" s="106"/>
      <c r="PFM841" s="106"/>
      <c r="PFN841" s="106"/>
      <c r="PFO841" s="106"/>
      <c r="PFP841" s="106"/>
      <c r="PFQ841" s="106"/>
      <c r="PFR841" s="106"/>
      <c r="PFS841" s="106"/>
      <c r="PFT841" s="106"/>
      <c r="PFU841" s="106"/>
      <c r="PFV841" s="106"/>
      <c r="PFW841" s="106"/>
      <c r="PFX841" s="106"/>
      <c r="PFY841" s="106"/>
      <c r="PFZ841" s="106"/>
      <c r="PGA841" s="106"/>
      <c r="PGB841" s="106"/>
      <c r="PGC841" s="106"/>
      <c r="PGD841" s="106"/>
      <c r="PGE841" s="106"/>
      <c r="PGF841" s="106"/>
      <c r="PGG841" s="106"/>
      <c r="PGH841" s="106"/>
      <c r="PGI841" s="106"/>
      <c r="PGJ841" s="106"/>
      <c r="PGK841" s="106"/>
      <c r="PGL841" s="106"/>
      <c r="PGM841" s="106"/>
      <c r="PGN841" s="106"/>
      <c r="PGO841" s="106"/>
      <c r="PGP841" s="106"/>
      <c r="PGQ841" s="106"/>
      <c r="PGR841" s="106"/>
      <c r="PGS841" s="106"/>
      <c r="PGT841" s="106"/>
      <c r="PGU841" s="106"/>
      <c r="PGV841" s="106"/>
      <c r="PGW841" s="106"/>
      <c r="PGX841" s="106"/>
      <c r="PGY841" s="106"/>
      <c r="PGZ841" s="106"/>
      <c r="PHA841" s="106"/>
      <c r="PHB841" s="106"/>
      <c r="PHC841" s="106"/>
      <c r="PHD841" s="106"/>
      <c r="PHE841" s="106"/>
      <c r="PHF841" s="106"/>
      <c r="PHG841" s="106"/>
      <c r="PHH841" s="106"/>
      <c r="PHI841" s="106"/>
      <c r="PHJ841" s="106"/>
      <c r="PHK841" s="106"/>
      <c r="PHL841" s="106"/>
      <c r="PHM841" s="106"/>
      <c r="PHN841" s="106"/>
      <c r="PHO841" s="106"/>
      <c r="PHP841" s="106"/>
      <c r="PHQ841" s="106"/>
      <c r="PHR841" s="106"/>
      <c r="PHS841" s="106"/>
      <c r="PHT841" s="106"/>
      <c r="PHU841" s="106"/>
      <c r="PHV841" s="106"/>
      <c r="PHW841" s="106"/>
      <c r="PHX841" s="106"/>
      <c r="PHY841" s="106"/>
      <c r="PHZ841" s="106"/>
      <c r="PIA841" s="106"/>
      <c r="PIB841" s="106"/>
      <c r="PIC841" s="106"/>
      <c r="PID841" s="106"/>
      <c r="PIE841" s="106"/>
      <c r="PIF841" s="106"/>
      <c r="PIG841" s="106"/>
      <c r="PIH841" s="106"/>
      <c r="PII841" s="106"/>
      <c r="PIJ841" s="106"/>
      <c r="PIK841" s="106"/>
      <c r="PIL841" s="106"/>
      <c r="PIM841" s="106"/>
      <c r="PIN841" s="106"/>
      <c r="PIO841" s="106"/>
      <c r="PIP841" s="106"/>
      <c r="PIQ841" s="106"/>
      <c r="PIR841" s="106"/>
      <c r="PIS841" s="106"/>
      <c r="PIT841" s="106"/>
      <c r="PIU841" s="106"/>
      <c r="PIV841" s="106"/>
      <c r="PIW841" s="106"/>
      <c r="PIX841" s="106"/>
      <c r="PIY841" s="106"/>
      <c r="PIZ841" s="106"/>
      <c r="PJA841" s="106"/>
      <c r="PJB841" s="106"/>
      <c r="PJC841" s="106"/>
      <c r="PJD841" s="106"/>
      <c r="PJE841" s="106"/>
      <c r="PJF841" s="106"/>
      <c r="PJG841" s="106"/>
      <c r="PJH841" s="106"/>
      <c r="PJI841" s="106"/>
      <c r="PJJ841" s="106"/>
      <c r="PJK841" s="106"/>
      <c r="PJL841" s="106"/>
      <c r="PJM841" s="106"/>
      <c r="PJN841" s="106"/>
      <c r="PJO841" s="106"/>
      <c r="PJP841" s="106"/>
      <c r="PJQ841" s="106"/>
      <c r="PJR841" s="106"/>
      <c r="PJS841" s="106"/>
      <c r="PJT841" s="106"/>
      <c r="PJU841" s="106"/>
      <c r="PJV841" s="106"/>
      <c r="PJW841" s="106"/>
      <c r="PJX841" s="106"/>
      <c r="PJY841" s="106"/>
      <c r="PJZ841" s="106"/>
      <c r="PKA841" s="106"/>
      <c r="PKB841" s="106"/>
      <c r="PKC841" s="106"/>
      <c r="PKD841" s="106"/>
      <c r="PKE841" s="106"/>
      <c r="PKF841" s="106"/>
      <c r="PKG841" s="106"/>
      <c r="PKH841" s="106"/>
      <c r="PKI841" s="106"/>
      <c r="PKJ841" s="106"/>
      <c r="PKK841" s="106"/>
      <c r="PKL841" s="106"/>
      <c r="PKM841" s="106"/>
      <c r="PKN841" s="106"/>
      <c r="PKO841" s="106"/>
      <c r="PKP841" s="106"/>
      <c r="PKQ841" s="106"/>
      <c r="PKR841" s="106"/>
      <c r="PKS841" s="106"/>
      <c r="PKT841" s="106"/>
      <c r="PKU841" s="106"/>
      <c r="PKV841" s="106"/>
      <c r="PKW841" s="106"/>
      <c r="PKX841" s="106"/>
      <c r="PKY841" s="106"/>
      <c r="PKZ841" s="106"/>
      <c r="PLA841" s="106"/>
      <c r="PLB841" s="106"/>
      <c r="PLC841" s="106"/>
      <c r="PLD841" s="106"/>
      <c r="PLE841" s="106"/>
      <c r="PLF841" s="106"/>
      <c r="PLG841" s="106"/>
      <c r="PLH841" s="106"/>
      <c r="PLI841" s="106"/>
      <c r="PLJ841" s="106"/>
      <c r="PLK841" s="106"/>
      <c r="PLL841" s="106"/>
      <c r="PLM841" s="106"/>
      <c r="PLN841" s="106"/>
      <c r="PLO841" s="106"/>
      <c r="PLP841" s="106"/>
      <c r="PLQ841" s="106"/>
      <c r="PLR841" s="106"/>
      <c r="PLS841" s="106"/>
      <c r="PLT841" s="106"/>
      <c r="PLU841" s="106"/>
      <c r="PLV841" s="106"/>
      <c r="PLW841" s="106"/>
      <c r="PLX841" s="106"/>
      <c r="PLY841" s="106"/>
      <c r="PLZ841" s="106"/>
      <c r="PMA841" s="106"/>
      <c r="PMB841" s="106"/>
      <c r="PMC841" s="106"/>
      <c r="PMD841" s="106"/>
      <c r="PME841" s="106"/>
      <c r="PMF841" s="106"/>
      <c r="PMG841" s="106"/>
      <c r="PMH841" s="106"/>
      <c r="PMI841" s="106"/>
      <c r="PMJ841" s="106"/>
      <c r="PMK841" s="106"/>
      <c r="PML841" s="106"/>
      <c r="PMM841" s="106"/>
      <c r="PMN841" s="106"/>
      <c r="PMO841" s="106"/>
      <c r="PMP841" s="106"/>
      <c r="PMQ841" s="106"/>
      <c r="PMR841" s="106"/>
      <c r="PMS841" s="106"/>
      <c r="PMT841" s="106"/>
      <c r="PMU841" s="106"/>
      <c r="PMV841" s="106"/>
      <c r="PMW841" s="106"/>
      <c r="PMX841" s="106"/>
      <c r="PMY841" s="106"/>
      <c r="PMZ841" s="106"/>
      <c r="PNA841" s="106"/>
      <c r="PNB841" s="106"/>
      <c r="PNC841" s="106"/>
      <c r="PND841" s="106"/>
      <c r="PNE841" s="106"/>
      <c r="PNF841" s="106"/>
      <c r="PNG841" s="106"/>
      <c r="PNH841" s="106"/>
      <c r="PNI841" s="106"/>
      <c r="PNJ841" s="106"/>
      <c r="PNK841" s="106"/>
      <c r="PNL841" s="106"/>
      <c r="PNM841" s="106"/>
      <c r="PNN841" s="106"/>
      <c r="PNO841" s="106"/>
      <c r="PNP841" s="106"/>
      <c r="PNQ841" s="106"/>
      <c r="PNR841" s="106"/>
      <c r="PNS841" s="106"/>
      <c r="PNT841" s="106"/>
      <c r="PNU841" s="106"/>
      <c r="PNV841" s="106"/>
      <c r="PNW841" s="106"/>
      <c r="PNX841" s="106"/>
      <c r="PNY841" s="106"/>
      <c r="PNZ841" s="106"/>
      <c r="POA841" s="106"/>
      <c r="POB841" s="106"/>
      <c r="POC841" s="106"/>
      <c r="POD841" s="106"/>
      <c r="POE841" s="106"/>
      <c r="POF841" s="106"/>
      <c r="POG841" s="106"/>
      <c r="POH841" s="106"/>
      <c r="POI841" s="106"/>
      <c r="POJ841" s="106"/>
      <c r="POK841" s="106"/>
      <c r="POL841" s="106"/>
      <c r="POM841" s="106"/>
      <c r="PON841" s="106"/>
      <c r="POO841" s="106"/>
      <c r="POP841" s="106"/>
      <c r="POQ841" s="106"/>
      <c r="POR841" s="106"/>
      <c r="POS841" s="106"/>
      <c r="POT841" s="106"/>
      <c r="POU841" s="106"/>
      <c r="POV841" s="106"/>
      <c r="POW841" s="106"/>
      <c r="POX841" s="106"/>
      <c r="POY841" s="106"/>
      <c r="POZ841" s="106"/>
      <c r="PPA841" s="106"/>
      <c r="PPB841" s="106"/>
      <c r="PPC841" s="106"/>
      <c r="PPD841" s="106"/>
      <c r="PPE841" s="106"/>
      <c r="PPF841" s="106"/>
      <c r="PPG841" s="106"/>
      <c r="PPH841" s="106"/>
      <c r="PPI841" s="106"/>
      <c r="PPJ841" s="106"/>
      <c r="PPK841" s="106"/>
      <c r="PPL841" s="106"/>
      <c r="PPM841" s="106"/>
      <c r="PPN841" s="106"/>
      <c r="PPO841" s="106"/>
      <c r="PPP841" s="106"/>
      <c r="PPQ841" s="106"/>
      <c r="PPR841" s="106"/>
      <c r="PPS841" s="106"/>
      <c r="PPT841" s="106"/>
      <c r="PPU841" s="106"/>
      <c r="PPV841" s="106"/>
      <c r="PPW841" s="106"/>
      <c r="PPX841" s="106"/>
      <c r="PPY841" s="106"/>
      <c r="PPZ841" s="106"/>
      <c r="PQA841" s="106"/>
      <c r="PQB841" s="106"/>
      <c r="PQC841" s="106"/>
      <c r="PQD841" s="106"/>
      <c r="PQE841" s="106"/>
      <c r="PQF841" s="106"/>
      <c r="PQG841" s="106"/>
      <c r="PQH841" s="106"/>
      <c r="PQI841" s="106"/>
      <c r="PQJ841" s="106"/>
      <c r="PQK841" s="106"/>
      <c r="PQL841" s="106"/>
      <c r="PQM841" s="106"/>
      <c r="PQN841" s="106"/>
      <c r="PQO841" s="106"/>
      <c r="PQP841" s="106"/>
      <c r="PQQ841" s="106"/>
      <c r="PQR841" s="106"/>
      <c r="PQS841" s="106"/>
      <c r="PQT841" s="106"/>
      <c r="PQU841" s="106"/>
      <c r="PQV841" s="106"/>
      <c r="PQW841" s="106"/>
      <c r="PQX841" s="106"/>
      <c r="PQY841" s="106"/>
      <c r="PQZ841" s="106"/>
      <c r="PRA841" s="106"/>
      <c r="PRB841" s="106"/>
      <c r="PRC841" s="106"/>
      <c r="PRD841" s="106"/>
      <c r="PRE841" s="106"/>
      <c r="PRF841" s="106"/>
      <c r="PRG841" s="106"/>
      <c r="PRH841" s="106"/>
      <c r="PRI841" s="106"/>
      <c r="PRJ841" s="106"/>
      <c r="PRK841" s="106"/>
      <c r="PRL841" s="106"/>
      <c r="PRM841" s="106"/>
      <c r="PRN841" s="106"/>
      <c r="PRO841" s="106"/>
      <c r="PRP841" s="106"/>
      <c r="PRQ841" s="106"/>
      <c r="PRR841" s="106"/>
      <c r="PRS841" s="106"/>
      <c r="PRT841" s="106"/>
      <c r="PRU841" s="106"/>
      <c r="PRV841" s="106"/>
      <c r="PRW841" s="106"/>
      <c r="PRX841" s="106"/>
      <c r="PRY841" s="106"/>
      <c r="PRZ841" s="106"/>
      <c r="PSA841" s="106"/>
      <c r="PSB841" s="106"/>
      <c r="PSC841" s="106"/>
      <c r="PSD841" s="106"/>
      <c r="PSE841" s="106"/>
      <c r="PSF841" s="106"/>
      <c r="PSG841" s="106"/>
      <c r="PSH841" s="106"/>
      <c r="PSI841" s="106"/>
      <c r="PSJ841" s="106"/>
      <c r="PSK841" s="106"/>
      <c r="PSL841" s="106"/>
      <c r="PSM841" s="106"/>
      <c r="PSN841" s="106"/>
      <c r="PSO841" s="106"/>
      <c r="PSP841" s="106"/>
      <c r="PSQ841" s="106"/>
      <c r="PSR841" s="106"/>
      <c r="PSS841" s="106"/>
      <c r="PST841" s="106"/>
      <c r="PSU841" s="106"/>
      <c r="PSV841" s="106"/>
      <c r="PSW841" s="106"/>
      <c r="PSX841" s="106"/>
      <c r="PSY841" s="106"/>
      <c r="PSZ841" s="106"/>
      <c r="PTA841" s="106"/>
      <c r="PTB841" s="106"/>
      <c r="PTC841" s="106"/>
      <c r="PTD841" s="106"/>
      <c r="PTE841" s="106"/>
      <c r="PTF841" s="106"/>
      <c r="PTG841" s="106"/>
      <c r="PTH841" s="106"/>
      <c r="PTI841" s="106"/>
      <c r="PTJ841" s="106"/>
      <c r="PTK841" s="106"/>
      <c r="PTL841" s="106"/>
      <c r="PTM841" s="106"/>
      <c r="PTN841" s="106"/>
      <c r="PTO841" s="106"/>
      <c r="PTP841" s="106"/>
      <c r="PTQ841" s="106"/>
      <c r="PTR841" s="106"/>
      <c r="PTS841" s="106"/>
      <c r="PTT841" s="106"/>
      <c r="PTU841" s="106"/>
      <c r="PTV841" s="106"/>
      <c r="PTW841" s="106"/>
      <c r="PTX841" s="106"/>
      <c r="PTY841" s="106"/>
      <c r="PTZ841" s="106"/>
      <c r="PUA841" s="106"/>
      <c r="PUB841" s="106"/>
      <c r="PUC841" s="106"/>
      <c r="PUD841" s="106"/>
      <c r="PUE841" s="106"/>
      <c r="PUF841" s="106"/>
      <c r="PUG841" s="106"/>
      <c r="PUH841" s="106"/>
      <c r="PUI841" s="106"/>
      <c r="PUJ841" s="106"/>
      <c r="PUK841" s="106"/>
      <c r="PUL841" s="106"/>
      <c r="PUM841" s="106"/>
      <c r="PUN841" s="106"/>
      <c r="PUO841" s="106"/>
      <c r="PUP841" s="106"/>
      <c r="PUQ841" s="106"/>
      <c r="PUR841" s="106"/>
      <c r="PUS841" s="106"/>
      <c r="PUT841" s="106"/>
      <c r="PUU841" s="106"/>
      <c r="PUV841" s="106"/>
      <c r="PUW841" s="106"/>
      <c r="PUX841" s="106"/>
      <c r="PUY841" s="106"/>
      <c r="PUZ841" s="106"/>
      <c r="PVA841" s="106"/>
      <c r="PVB841" s="106"/>
      <c r="PVC841" s="106"/>
      <c r="PVD841" s="106"/>
      <c r="PVE841" s="106"/>
      <c r="PVF841" s="106"/>
      <c r="PVG841" s="106"/>
      <c r="PVH841" s="106"/>
      <c r="PVI841" s="106"/>
      <c r="PVJ841" s="106"/>
      <c r="PVK841" s="106"/>
      <c r="PVL841" s="106"/>
      <c r="PVM841" s="106"/>
      <c r="PVN841" s="106"/>
      <c r="PVO841" s="106"/>
      <c r="PVP841" s="106"/>
      <c r="PVQ841" s="106"/>
      <c r="PVR841" s="106"/>
      <c r="PVS841" s="106"/>
      <c r="PVT841" s="106"/>
      <c r="PVU841" s="106"/>
      <c r="PVV841" s="106"/>
      <c r="PVW841" s="106"/>
      <c r="PVX841" s="106"/>
      <c r="PVY841" s="106"/>
      <c r="PVZ841" s="106"/>
      <c r="PWA841" s="106"/>
      <c r="PWB841" s="106"/>
      <c r="PWC841" s="106"/>
      <c r="PWD841" s="106"/>
      <c r="PWE841" s="106"/>
      <c r="PWF841" s="106"/>
      <c r="PWG841" s="106"/>
      <c r="PWH841" s="106"/>
      <c r="PWI841" s="106"/>
      <c r="PWJ841" s="106"/>
      <c r="PWK841" s="106"/>
      <c r="PWL841" s="106"/>
      <c r="PWM841" s="106"/>
      <c r="PWN841" s="106"/>
      <c r="PWO841" s="106"/>
      <c r="PWP841" s="106"/>
      <c r="PWQ841" s="106"/>
      <c r="PWR841" s="106"/>
      <c r="PWS841" s="106"/>
      <c r="PWT841" s="106"/>
      <c r="PWU841" s="106"/>
      <c r="PWV841" s="106"/>
      <c r="PWW841" s="106"/>
      <c r="PWX841" s="106"/>
      <c r="PWY841" s="106"/>
      <c r="PWZ841" s="106"/>
      <c r="PXA841" s="106"/>
      <c r="PXB841" s="106"/>
      <c r="PXC841" s="106"/>
      <c r="PXD841" s="106"/>
      <c r="PXE841" s="106"/>
      <c r="PXF841" s="106"/>
      <c r="PXG841" s="106"/>
      <c r="PXH841" s="106"/>
      <c r="PXI841" s="106"/>
      <c r="PXJ841" s="106"/>
      <c r="PXK841" s="106"/>
      <c r="PXL841" s="106"/>
      <c r="PXM841" s="106"/>
      <c r="PXN841" s="106"/>
      <c r="PXO841" s="106"/>
      <c r="PXP841" s="106"/>
      <c r="PXQ841" s="106"/>
      <c r="PXR841" s="106"/>
      <c r="PXS841" s="106"/>
      <c r="PXT841" s="106"/>
      <c r="PXU841" s="106"/>
      <c r="PXV841" s="106"/>
      <c r="PXW841" s="106"/>
      <c r="PXX841" s="106"/>
      <c r="PXY841" s="106"/>
      <c r="PXZ841" s="106"/>
      <c r="PYA841" s="106"/>
      <c r="PYB841" s="106"/>
      <c r="PYC841" s="106"/>
      <c r="PYD841" s="106"/>
      <c r="PYE841" s="106"/>
      <c r="PYF841" s="106"/>
      <c r="PYG841" s="106"/>
      <c r="PYH841" s="106"/>
      <c r="PYI841" s="106"/>
      <c r="PYJ841" s="106"/>
      <c r="PYK841" s="106"/>
      <c r="PYL841" s="106"/>
      <c r="PYM841" s="106"/>
      <c r="PYN841" s="106"/>
      <c r="PYO841" s="106"/>
      <c r="PYP841" s="106"/>
      <c r="PYQ841" s="106"/>
      <c r="PYR841" s="106"/>
      <c r="PYS841" s="106"/>
      <c r="PYT841" s="106"/>
      <c r="PYU841" s="106"/>
      <c r="PYV841" s="106"/>
      <c r="PYW841" s="106"/>
      <c r="PYX841" s="106"/>
      <c r="PYY841" s="106"/>
      <c r="PYZ841" s="106"/>
      <c r="PZA841" s="106"/>
      <c r="PZB841" s="106"/>
      <c r="PZC841" s="106"/>
      <c r="PZD841" s="106"/>
      <c r="PZE841" s="106"/>
      <c r="PZF841" s="106"/>
      <c r="PZG841" s="106"/>
      <c r="PZH841" s="106"/>
      <c r="PZI841" s="106"/>
      <c r="PZJ841" s="106"/>
      <c r="PZK841" s="106"/>
      <c r="PZL841" s="106"/>
      <c r="PZM841" s="106"/>
      <c r="PZN841" s="106"/>
      <c r="PZO841" s="106"/>
      <c r="PZP841" s="106"/>
      <c r="PZQ841" s="106"/>
      <c r="PZR841" s="106"/>
      <c r="PZS841" s="106"/>
      <c r="PZT841" s="106"/>
      <c r="PZU841" s="106"/>
      <c r="PZV841" s="106"/>
      <c r="PZW841" s="106"/>
      <c r="PZX841" s="106"/>
      <c r="PZY841" s="106"/>
      <c r="PZZ841" s="106"/>
      <c r="QAA841" s="106"/>
      <c r="QAB841" s="106"/>
      <c r="QAC841" s="106"/>
      <c r="QAD841" s="106"/>
      <c r="QAE841" s="106"/>
      <c r="QAF841" s="106"/>
      <c r="QAG841" s="106"/>
      <c r="QAH841" s="106"/>
      <c r="QAI841" s="106"/>
      <c r="QAJ841" s="106"/>
      <c r="QAK841" s="106"/>
      <c r="QAL841" s="106"/>
      <c r="QAM841" s="106"/>
      <c r="QAN841" s="106"/>
      <c r="QAO841" s="106"/>
      <c r="QAP841" s="106"/>
      <c r="QAQ841" s="106"/>
      <c r="QAR841" s="106"/>
      <c r="QAS841" s="106"/>
      <c r="QAT841" s="106"/>
      <c r="QAU841" s="106"/>
      <c r="QAV841" s="106"/>
      <c r="QAW841" s="106"/>
      <c r="QAX841" s="106"/>
      <c r="QAY841" s="106"/>
      <c r="QAZ841" s="106"/>
      <c r="QBA841" s="106"/>
      <c r="QBB841" s="106"/>
      <c r="QBC841" s="106"/>
      <c r="QBD841" s="106"/>
      <c r="QBE841" s="106"/>
      <c r="QBF841" s="106"/>
      <c r="QBG841" s="106"/>
      <c r="QBH841" s="106"/>
      <c r="QBI841" s="106"/>
      <c r="QBJ841" s="106"/>
      <c r="QBK841" s="106"/>
      <c r="QBL841" s="106"/>
      <c r="QBM841" s="106"/>
      <c r="QBN841" s="106"/>
      <c r="QBO841" s="106"/>
      <c r="QBP841" s="106"/>
      <c r="QBQ841" s="106"/>
      <c r="QBR841" s="106"/>
      <c r="QBS841" s="106"/>
      <c r="QBT841" s="106"/>
      <c r="QBU841" s="106"/>
      <c r="QBV841" s="106"/>
      <c r="QBW841" s="106"/>
      <c r="QBX841" s="106"/>
      <c r="QBY841" s="106"/>
      <c r="QBZ841" s="106"/>
      <c r="QCA841" s="106"/>
      <c r="QCB841" s="106"/>
      <c r="QCC841" s="106"/>
      <c r="QCD841" s="106"/>
      <c r="QCE841" s="106"/>
      <c r="QCF841" s="106"/>
      <c r="QCG841" s="106"/>
      <c r="QCH841" s="106"/>
      <c r="QCI841" s="106"/>
      <c r="QCJ841" s="106"/>
      <c r="QCK841" s="106"/>
      <c r="QCL841" s="106"/>
      <c r="QCM841" s="106"/>
      <c r="QCN841" s="106"/>
      <c r="QCO841" s="106"/>
      <c r="QCP841" s="106"/>
      <c r="QCQ841" s="106"/>
      <c r="QCR841" s="106"/>
      <c r="QCS841" s="106"/>
      <c r="QCT841" s="106"/>
      <c r="QCU841" s="106"/>
      <c r="QCV841" s="106"/>
      <c r="QCW841" s="106"/>
      <c r="QCX841" s="106"/>
      <c r="QCY841" s="106"/>
      <c r="QCZ841" s="106"/>
      <c r="QDA841" s="106"/>
      <c r="QDB841" s="106"/>
      <c r="QDC841" s="106"/>
      <c r="QDD841" s="106"/>
      <c r="QDE841" s="106"/>
      <c r="QDF841" s="106"/>
      <c r="QDG841" s="106"/>
      <c r="QDH841" s="106"/>
      <c r="QDI841" s="106"/>
      <c r="QDJ841" s="106"/>
      <c r="QDK841" s="106"/>
      <c r="QDL841" s="106"/>
      <c r="QDM841" s="106"/>
      <c r="QDN841" s="106"/>
      <c r="QDO841" s="106"/>
      <c r="QDP841" s="106"/>
      <c r="QDQ841" s="106"/>
      <c r="QDR841" s="106"/>
      <c r="QDS841" s="106"/>
      <c r="QDT841" s="106"/>
      <c r="QDU841" s="106"/>
      <c r="QDV841" s="106"/>
      <c r="QDW841" s="106"/>
      <c r="QDX841" s="106"/>
      <c r="QDY841" s="106"/>
      <c r="QDZ841" s="106"/>
      <c r="QEA841" s="106"/>
      <c r="QEB841" s="106"/>
      <c r="QEC841" s="106"/>
      <c r="QED841" s="106"/>
      <c r="QEE841" s="106"/>
      <c r="QEF841" s="106"/>
      <c r="QEG841" s="106"/>
      <c r="QEH841" s="106"/>
      <c r="QEI841" s="106"/>
      <c r="QEJ841" s="106"/>
      <c r="QEK841" s="106"/>
      <c r="QEL841" s="106"/>
      <c r="QEM841" s="106"/>
      <c r="QEN841" s="106"/>
      <c r="QEO841" s="106"/>
      <c r="QEP841" s="106"/>
      <c r="QEQ841" s="106"/>
      <c r="QER841" s="106"/>
      <c r="QES841" s="106"/>
      <c r="QET841" s="106"/>
      <c r="QEU841" s="106"/>
      <c r="QEV841" s="106"/>
      <c r="QEW841" s="106"/>
      <c r="QEX841" s="106"/>
      <c r="QEY841" s="106"/>
      <c r="QEZ841" s="106"/>
      <c r="QFA841" s="106"/>
      <c r="QFB841" s="106"/>
      <c r="QFC841" s="106"/>
      <c r="QFD841" s="106"/>
      <c r="QFE841" s="106"/>
      <c r="QFF841" s="106"/>
      <c r="QFG841" s="106"/>
      <c r="QFH841" s="106"/>
      <c r="QFI841" s="106"/>
      <c r="QFJ841" s="106"/>
      <c r="QFK841" s="106"/>
      <c r="QFL841" s="106"/>
      <c r="QFM841" s="106"/>
      <c r="QFN841" s="106"/>
      <c r="QFO841" s="106"/>
      <c r="QFP841" s="106"/>
      <c r="QFQ841" s="106"/>
      <c r="QFR841" s="106"/>
      <c r="QFS841" s="106"/>
      <c r="QFT841" s="106"/>
      <c r="QFU841" s="106"/>
      <c r="QFV841" s="106"/>
      <c r="QFW841" s="106"/>
      <c r="QFX841" s="106"/>
      <c r="QFY841" s="106"/>
      <c r="QFZ841" s="106"/>
      <c r="QGA841" s="106"/>
      <c r="QGB841" s="106"/>
      <c r="QGC841" s="106"/>
      <c r="QGD841" s="106"/>
      <c r="QGE841" s="106"/>
      <c r="QGF841" s="106"/>
      <c r="QGG841" s="106"/>
      <c r="QGH841" s="106"/>
      <c r="QGI841" s="106"/>
      <c r="QGJ841" s="106"/>
      <c r="QGK841" s="106"/>
      <c r="QGL841" s="106"/>
      <c r="QGM841" s="106"/>
      <c r="QGN841" s="106"/>
      <c r="QGO841" s="106"/>
      <c r="QGP841" s="106"/>
      <c r="QGQ841" s="106"/>
      <c r="QGR841" s="106"/>
      <c r="QGS841" s="106"/>
      <c r="QGT841" s="106"/>
      <c r="QGU841" s="106"/>
      <c r="QGV841" s="106"/>
      <c r="QGW841" s="106"/>
      <c r="QGX841" s="106"/>
      <c r="QGY841" s="106"/>
      <c r="QGZ841" s="106"/>
      <c r="QHA841" s="106"/>
      <c r="QHB841" s="106"/>
      <c r="QHC841" s="106"/>
      <c r="QHD841" s="106"/>
      <c r="QHE841" s="106"/>
      <c r="QHF841" s="106"/>
      <c r="QHG841" s="106"/>
      <c r="QHH841" s="106"/>
      <c r="QHI841" s="106"/>
      <c r="QHJ841" s="106"/>
      <c r="QHK841" s="106"/>
      <c r="QHL841" s="106"/>
      <c r="QHM841" s="106"/>
      <c r="QHN841" s="106"/>
      <c r="QHO841" s="106"/>
      <c r="QHP841" s="106"/>
      <c r="QHQ841" s="106"/>
      <c r="QHR841" s="106"/>
      <c r="QHS841" s="106"/>
      <c r="QHT841" s="106"/>
      <c r="QHU841" s="106"/>
      <c r="QHV841" s="106"/>
      <c r="QHW841" s="106"/>
      <c r="QHX841" s="106"/>
      <c r="QHY841" s="106"/>
      <c r="QHZ841" s="106"/>
      <c r="QIA841" s="106"/>
      <c r="QIB841" s="106"/>
      <c r="QIC841" s="106"/>
      <c r="QID841" s="106"/>
      <c r="QIE841" s="106"/>
      <c r="QIF841" s="106"/>
      <c r="QIG841" s="106"/>
      <c r="QIH841" s="106"/>
      <c r="QII841" s="106"/>
      <c r="QIJ841" s="106"/>
      <c r="QIK841" s="106"/>
      <c r="QIL841" s="106"/>
      <c r="QIM841" s="106"/>
      <c r="QIN841" s="106"/>
      <c r="QIO841" s="106"/>
      <c r="QIP841" s="106"/>
      <c r="QIQ841" s="106"/>
      <c r="QIR841" s="106"/>
      <c r="QIS841" s="106"/>
      <c r="QIT841" s="106"/>
      <c r="QIU841" s="106"/>
      <c r="QIV841" s="106"/>
      <c r="QIW841" s="106"/>
      <c r="QIX841" s="106"/>
      <c r="QIY841" s="106"/>
      <c r="QIZ841" s="106"/>
      <c r="QJA841" s="106"/>
      <c r="QJB841" s="106"/>
      <c r="QJC841" s="106"/>
      <c r="QJD841" s="106"/>
      <c r="QJE841" s="106"/>
      <c r="QJF841" s="106"/>
      <c r="QJG841" s="106"/>
      <c r="QJH841" s="106"/>
      <c r="QJI841" s="106"/>
      <c r="QJJ841" s="106"/>
      <c r="QJK841" s="106"/>
      <c r="QJL841" s="106"/>
      <c r="QJM841" s="106"/>
      <c r="QJN841" s="106"/>
      <c r="QJO841" s="106"/>
      <c r="QJP841" s="106"/>
      <c r="QJQ841" s="106"/>
      <c r="QJR841" s="106"/>
      <c r="QJS841" s="106"/>
      <c r="QJT841" s="106"/>
      <c r="QJU841" s="106"/>
      <c r="QJV841" s="106"/>
      <c r="QJW841" s="106"/>
      <c r="QJX841" s="106"/>
      <c r="QJY841" s="106"/>
      <c r="QJZ841" s="106"/>
      <c r="QKA841" s="106"/>
      <c r="QKB841" s="106"/>
      <c r="QKC841" s="106"/>
      <c r="QKD841" s="106"/>
      <c r="QKE841" s="106"/>
      <c r="QKF841" s="106"/>
      <c r="QKG841" s="106"/>
      <c r="QKH841" s="106"/>
      <c r="QKI841" s="106"/>
      <c r="QKJ841" s="106"/>
      <c r="QKK841" s="106"/>
      <c r="QKL841" s="106"/>
      <c r="QKM841" s="106"/>
      <c r="QKN841" s="106"/>
      <c r="QKO841" s="106"/>
      <c r="QKP841" s="106"/>
      <c r="QKQ841" s="106"/>
      <c r="QKR841" s="106"/>
      <c r="QKS841" s="106"/>
      <c r="QKT841" s="106"/>
      <c r="QKU841" s="106"/>
      <c r="QKV841" s="106"/>
      <c r="QKW841" s="106"/>
      <c r="QKX841" s="106"/>
      <c r="QKY841" s="106"/>
      <c r="QKZ841" s="106"/>
      <c r="QLA841" s="106"/>
      <c r="QLB841" s="106"/>
      <c r="QLC841" s="106"/>
      <c r="QLD841" s="106"/>
      <c r="QLE841" s="106"/>
      <c r="QLF841" s="106"/>
      <c r="QLG841" s="106"/>
      <c r="QLH841" s="106"/>
      <c r="QLI841" s="106"/>
      <c r="QLJ841" s="106"/>
      <c r="QLK841" s="106"/>
      <c r="QLL841" s="106"/>
      <c r="QLM841" s="106"/>
      <c r="QLN841" s="106"/>
      <c r="QLO841" s="106"/>
      <c r="QLP841" s="106"/>
      <c r="QLQ841" s="106"/>
      <c r="QLR841" s="106"/>
      <c r="QLS841" s="106"/>
      <c r="QLT841" s="106"/>
      <c r="QLU841" s="106"/>
      <c r="QLV841" s="106"/>
      <c r="QLW841" s="106"/>
      <c r="QLX841" s="106"/>
      <c r="QLY841" s="106"/>
      <c r="QLZ841" s="106"/>
      <c r="QMA841" s="106"/>
      <c r="QMB841" s="106"/>
      <c r="QMC841" s="106"/>
      <c r="QMD841" s="106"/>
      <c r="QME841" s="106"/>
      <c r="QMF841" s="106"/>
      <c r="QMG841" s="106"/>
      <c r="QMH841" s="106"/>
      <c r="QMI841" s="106"/>
      <c r="QMJ841" s="106"/>
      <c r="QMK841" s="106"/>
      <c r="QML841" s="106"/>
      <c r="QMM841" s="106"/>
      <c r="QMN841" s="106"/>
      <c r="QMO841" s="106"/>
      <c r="QMP841" s="106"/>
      <c r="QMQ841" s="106"/>
      <c r="QMR841" s="106"/>
      <c r="QMS841" s="106"/>
      <c r="QMT841" s="106"/>
      <c r="QMU841" s="106"/>
      <c r="QMV841" s="106"/>
      <c r="QMW841" s="106"/>
      <c r="QMX841" s="106"/>
      <c r="QMY841" s="106"/>
      <c r="QMZ841" s="106"/>
      <c r="QNA841" s="106"/>
      <c r="QNB841" s="106"/>
      <c r="QNC841" s="106"/>
      <c r="QND841" s="106"/>
      <c r="QNE841" s="106"/>
      <c r="QNF841" s="106"/>
      <c r="QNG841" s="106"/>
      <c r="QNH841" s="106"/>
      <c r="QNI841" s="106"/>
      <c r="QNJ841" s="106"/>
      <c r="QNK841" s="106"/>
      <c r="QNL841" s="106"/>
      <c r="QNM841" s="106"/>
      <c r="QNN841" s="106"/>
      <c r="QNO841" s="106"/>
      <c r="QNP841" s="106"/>
      <c r="QNQ841" s="106"/>
      <c r="QNR841" s="106"/>
      <c r="QNS841" s="106"/>
      <c r="QNT841" s="106"/>
      <c r="QNU841" s="106"/>
      <c r="QNV841" s="106"/>
      <c r="QNW841" s="106"/>
      <c r="QNX841" s="106"/>
      <c r="QNY841" s="106"/>
      <c r="QNZ841" s="106"/>
      <c r="QOA841" s="106"/>
      <c r="QOB841" s="106"/>
      <c r="QOC841" s="106"/>
      <c r="QOD841" s="106"/>
      <c r="QOE841" s="106"/>
      <c r="QOF841" s="106"/>
      <c r="QOG841" s="106"/>
      <c r="QOH841" s="106"/>
      <c r="QOI841" s="106"/>
      <c r="QOJ841" s="106"/>
      <c r="QOK841" s="106"/>
      <c r="QOL841" s="106"/>
      <c r="QOM841" s="106"/>
      <c r="QON841" s="106"/>
      <c r="QOO841" s="106"/>
      <c r="QOP841" s="106"/>
      <c r="QOQ841" s="106"/>
      <c r="QOR841" s="106"/>
      <c r="QOS841" s="106"/>
      <c r="QOT841" s="106"/>
      <c r="QOU841" s="106"/>
      <c r="QOV841" s="106"/>
      <c r="QOW841" s="106"/>
      <c r="QOX841" s="106"/>
      <c r="QOY841" s="106"/>
      <c r="QOZ841" s="106"/>
      <c r="QPA841" s="106"/>
      <c r="QPB841" s="106"/>
      <c r="QPC841" s="106"/>
      <c r="QPD841" s="106"/>
      <c r="QPE841" s="106"/>
      <c r="QPF841" s="106"/>
      <c r="QPG841" s="106"/>
      <c r="QPH841" s="106"/>
      <c r="QPI841" s="106"/>
      <c r="QPJ841" s="106"/>
      <c r="QPK841" s="106"/>
      <c r="QPL841" s="106"/>
      <c r="QPM841" s="106"/>
      <c r="QPN841" s="106"/>
      <c r="QPO841" s="106"/>
      <c r="QPP841" s="106"/>
      <c r="QPQ841" s="106"/>
      <c r="QPR841" s="106"/>
      <c r="QPS841" s="106"/>
      <c r="QPT841" s="106"/>
      <c r="QPU841" s="106"/>
      <c r="QPV841" s="106"/>
      <c r="QPW841" s="106"/>
      <c r="QPX841" s="106"/>
      <c r="QPY841" s="106"/>
      <c r="QPZ841" s="106"/>
      <c r="QQA841" s="106"/>
      <c r="QQB841" s="106"/>
      <c r="QQC841" s="106"/>
      <c r="QQD841" s="106"/>
      <c r="QQE841" s="106"/>
      <c r="QQF841" s="106"/>
      <c r="QQG841" s="106"/>
      <c r="QQH841" s="106"/>
      <c r="QQI841" s="106"/>
      <c r="QQJ841" s="106"/>
      <c r="QQK841" s="106"/>
      <c r="QQL841" s="106"/>
      <c r="QQM841" s="106"/>
      <c r="QQN841" s="106"/>
      <c r="QQO841" s="106"/>
      <c r="QQP841" s="106"/>
      <c r="QQQ841" s="106"/>
      <c r="QQR841" s="106"/>
      <c r="QQS841" s="106"/>
      <c r="QQT841" s="106"/>
      <c r="QQU841" s="106"/>
      <c r="QQV841" s="106"/>
      <c r="QQW841" s="106"/>
      <c r="QQX841" s="106"/>
      <c r="QQY841" s="106"/>
      <c r="QQZ841" s="106"/>
      <c r="QRA841" s="106"/>
      <c r="QRB841" s="106"/>
      <c r="QRC841" s="106"/>
      <c r="QRD841" s="106"/>
      <c r="QRE841" s="106"/>
      <c r="QRF841" s="106"/>
      <c r="QRG841" s="106"/>
      <c r="QRH841" s="106"/>
      <c r="QRI841" s="106"/>
      <c r="QRJ841" s="106"/>
      <c r="QRK841" s="106"/>
      <c r="QRL841" s="106"/>
      <c r="QRM841" s="106"/>
      <c r="QRN841" s="106"/>
      <c r="QRO841" s="106"/>
      <c r="QRP841" s="106"/>
      <c r="QRQ841" s="106"/>
      <c r="QRR841" s="106"/>
      <c r="QRS841" s="106"/>
      <c r="QRT841" s="106"/>
      <c r="QRU841" s="106"/>
      <c r="QRV841" s="106"/>
      <c r="QRW841" s="106"/>
      <c r="QRX841" s="106"/>
      <c r="QRY841" s="106"/>
      <c r="QRZ841" s="106"/>
      <c r="QSA841" s="106"/>
      <c r="QSB841" s="106"/>
      <c r="QSC841" s="106"/>
      <c r="QSD841" s="106"/>
      <c r="QSE841" s="106"/>
      <c r="QSF841" s="106"/>
      <c r="QSG841" s="106"/>
      <c r="QSH841" s="106"/>
      <c r="QSI841" s="106"/>
      <c r="QSJ841" s="106"/>
      <c r="QSK841" s="106"/>
      <c r="QSL841" s="106"/>
      <c r="QSM841" s="106"/>
      <c r="QSN841" s="106"/>
      <c r="QSO841" s="106"/>
      <c r="QSP841" s="106"/>
      <c r="QSQ841" s="106"/>
      <c r="QSR841" s="106"/>
      <c r="QSS841" s="106"/>
      <c r="QST841" s="106"/>
      <c r="QSU841" s="106"/>
      <c r="QSV841" s="106"/>
      <c r="QSW841" s="106"/>
      <c r="QSX841" s="106"/>
      <c r="QSY841" s="106"/>
      <c r="QSZ841" s="106"/>
      <c r="QTA841" s="106"/>
      <c r="QTB841" s="106"/>
      <c r="QTC841" s="106"/>
      <c r="QTD841" s="106"/>
      <c r="QTE841" s="106"/>
      <c r="QTF841" s="106"/>
      <c r="QTG841" s="106"/>
      <c r="QTH841" s="106"/>
      <c r="QTI841" s="106"/>
      <c r="QTJ841" s="106"/>
      <c r="QTK841" s="106"/>
      <c r="QTL841" s="106"/>
      <c r="QTM841" s="106"/>
      <c r="QTN841" s="106"/>
      <c r="QTO841" s="106"/>
      <c r="QTP841" s="106"/>
      <c r="QTQ841" s="106"/>
      <c r="QTR841" s="106"/>
      <c r="QTS841" s="106"/>
      <c r="QTT841" s="106"/>
      <c r="QTU841" s="106"/>
      <c r="QTV841" s="106"/>
      <c r="QTW841" s="106"/>
      <c r="QTX841" s="106"/>
      <c r="QTY841" s="106"/>
      <c r="QTZ841" s="106"/>
      <c r="QUA841" s="106"/>
      <c r="QUB841" s="106"/>
      <c r="QUC841" s="106"/>
      <c r="QUD841" s="106"/>
      <c r="QUE841" s="106"/>
      <c r="QUF841" s="106"/>
      <c r="QUG841" s="106"/>
      <c r="QUH841" s="106"/>
      <c r="QUI841" s="106"/>
      <c r="QUJ841" s="106"/>
      <c r="QUK841" s="106"/>
      <c r="QUL841" s="106"/>
      <c r="QUM841" s="106"/>
      <c r="QUN841" s="106"/>
      <c r="QUO841" s="106"/>
      <c r="QUP841" s="106"/>
      <c r="QUQ841" s="106"/>
      <c r="QUR841" s="106"/>
      <c r="QUS841" s="106"/>
      <c r="QUT841" s="106"/>
      <c r="QUU841" s="106"/>
      <c r="QUV841" s="106"/>
      <c r="QUW841" s="106"/>
      <c r="QUX841" s="106"/>
      <c r="QUY841" s="106"/>
      <c r="QUZ841" s="106"/>
      <c r="QVA841" s="106"/>
      <c r="QVB841" s="106"/>
      <c r="QVC841" s="106"/>
      <c r="QVD841" s="106"/>
      <c r="QVE841" s="106"/>
      <c r="QVF841" s="106"/>
      <c r="QVG841" s="106"/>
      <c r="QVH841" s="106"/>
      <c r="QVI841" s="106"/>
      <c r="QVJ841" s="106"/>
      <c r="QVK841" s="106"/>
      <c r="QVL841" s="106"/>
      <c r="QVM841" s="106"/>
      <c r="QVN841" s="106"/>
      <c r="QVO841" s="106"/>
      <c r="QVP841" s="106"/>
      <c r="QVQ841" s="106"/>
      <c r="QVR841" s="106"/>
      <c r="QVS841" s="106"/>
      <c r="QVT841" s="106"/>
      <c r="QVU841" s="106"/>
      <c r="QVV841" s="106"/>
      <c r="QVW841" s="106"/>
      <c r="QVX841" s="106"/>
      <c r="QVY841" s="106"/>
      <c r="QVZ841" s="106"/>
      <c r="QWA841" s="106"/>
      <c r="QWB841" s="106"/>
      <c r="QWC841" s="106"/>
      <c r="QWD841" s="106"/>
      <c r="QWE841" s="106"/>
      <c r="QWF841" s="106"/>
      <c r="QWG841" s="106"/>
      <c r="QWH841" s="106"/>
      <c r="QWI841" s="106"/>
      <c r="QWJ841" s="106"/>
      <c r="QWK841" s="106"/>
      <c r="QWL841" s="106"/>
      <c r="QWM841" s="106"/>
      <c r="QWN841" s="106"/>
      <c r="QWO841" s="106"/>
      <c r="QWP841" s="106"/>
      <c r="QWQ841" s="106"/>
      <c r="QWR841" s="106"/>
      <c r="QWS841" s="106"/>
      <c r="QWT841" s="106"/>
      <c r="QWU841" s="106"/>
      <c r="QWV841" s="106"/>
      <c r="QWW841" s="106"/>
      <c r="QWX841" s="106"/>
      <c r="QWY841" s="106"/>
      <c r="QWZ841" s="106"/>
      <c r="QXA841" s="106"/>
      <c r="QXB841" s="106"/>
      <c r="QXC841" s="106"/>
      <c r="QXD841" s="106"/>
      <c r="QXE841" s="106"/>
      <c r="QXF841" s="106"/>
      <c r="QXG841" s="106"/>
      <c r="QXH841" s="106"/>
      <c r="QXI841" s="106"/>
      <c r="QXJ841" s="106"/>
      <c r="QXK841" s="106"/>
      <c r="QXL841" s="106"/>
      <c r="QXM841" s="106"/>
      <c r="QXN841" s="106"/>
      <c r="QXO841" s="106"/>
      <c r="QXP841" s="106"/>
      <c r="QXQ841" s="106"/>
      <c r="QXR841" s="106"/>
      <c r="QXS841" s="106"/>
      <c r="QXT841" s="106"/>
      <c r="QXU841" s="106"/>
      <c r="QXV841" s="106"/>
      <c r="QXW841" s="106"/>
      <c r="QXX841" s="106"/>
      <c r="QXY841" s="106"/>
      <c r="QXZ841" s="106"/>
      <c r="QYA841" s="106"/>
      <c r="QYB841" s="106"/>
      <c r="QYC841" s="106"/>
      <c r="QYD841" s="106"/>
      <c r="QYE841" s="106"/>
      <c r="QYF841" s="106"/>
      <c r="QYG841" s="106"/>
      <c r="QYH841" s="106"/>
      <c r="QYI841" s="106"/>
      <c r="QYJ841" s="106"/>
      <c r="QYK841" s="106"/>
      <c r="QYL841" s="106"/>
      <c r="QYM841" s="106"/>
      <c r="QYN841" s="106"/>
      <c r="QYO841" s="106"/>
      <c r="QYP841" s="106"/>
      <c r="QYQ841" s="106"/>
      <c r="QYR841" s="106"/>
      <c r="QYS841" s="106"/>
      <c r="QYT841" s="106"/>
      <c r="QYU841" s="106"/>
      <c r="QYV841" s="106"/>
      <c r="QYW841" s="106"/>
      <c r="QYX841" s="106"/>
      <c r="QYY841" s="106"/>
      <c r="QYZ841" s="106"/>
      <c r="QZA841" s="106"/>
      <c r="QZB841" s="106"/>
      <c r="QZC841" s="106"/>
      <c r="QZD841" s="106"/>
      <c r="QZE841" s="106"/>
      <c r="QZF841" s="106"/>
      <c r="QZG841" s="106"/>
      <c r="QZH841" s="106"/>
      <c r="QZI841" s="106"/>
      <c r="QZJ841" s="106"/>
      <c r="QZK841" s="106"/>
      <c r="QZL841" s="106"/>
      <c r="QZM841" s="106"/>
      <c r="QZN841" s="106"/>
      <c r="QZO841" s="106"/>
      <c r="QZP841" s="106"/>
      <c r="QZQ841" s="106"/>
      <c r="QZR841" s="106"/>
      <c r="QZS841" s="106"/>
      <c r="QZT841" s="106"/>
      <c r="QZU841" s="106"/>
      <c r="QZV841" s="106"/>
      <c r="QZW841" s="106"/>
      <c r="QZX841" s="106"/>
      <c r="QZY841" s="106"/>
      <c r="QZZ841" s="106"/>
      <c r="RAA841" s="106"/>
      <c r="RAB841" s="106"/>
      <c r="RAC841" s="106"/>
      <c r="RAD841" s="106"/>
      <c r="RAE841" s="106"/>
      <c r="RAF841" s="106"/>
      <c r="RAG841" s="106"/>
      <c r="RAH841" s="106"/>
      <c r="RAI841" s="106"/>
      <c r="RAJ841" s="106"/>
      <c r="RAK841" s="106"/>
      <c r="RAL841" s="106"/>
      <c r="RAM841" s="106"/>
      <c r="RAN841" s="106"/>
      <c r="RAO841" s="106"/>
      <c r="RAP841" s="106"/>
      <c r="RAQ841" s="106"/>
      <c r="RAR841" s="106"/>
      <c r="RAS841" s="106"/>
      <c r="RAT841" s="106"/>
      <c r="RAU841" s="106"/>
      <c r="RAV841" s="106"/>
      <c r="RAW841" s="106"/>
      <c r="RAX841" s="106"/>
      <c r="RAY841" s="106"/>
      <c r="RAZ841" s="106"/>
      <c r="RBA841" s="106"/>
      <c r="RBB841" s="106"/>
      <c r="RBC841" s="106"/>
      <c r="RBD841" s="106"/>
      <c r="RBE841" s="106"/>
      <c r="RBF841" s="106"/>
      <c r="RBG841" s="106"/>
      <c r="RBH841" s="106"/>
      <c r="RBI841" s="106"/>
      <c r="RBJ841" s="106"/>
      <c r="RBK841" s="106"/>
      <c r="RBL841" s="106"/>
      <c r="RBM841" s="106"/>
      <c r="RBN841" s="106"/>
      <c r="RBO841" s="106"/>
      <c r="RBP841" s="106"/>
      <c r="RBQ841" s="106"/>
      <c r="RBR841" s="106"/>
      <c r="RBS841" s="106"/>
      <c r="RBT841" s="106"/>
      <c r="RBU841" s="106"/>
      <c r="RBV841" s="106"/>
      <c r="RBW841" s="106"/>
      <c r="RBX841" s="106"/>
      <c r="RBY841" s="106"/>
      <c r="RBZ841" s="106"/>
      <c r="RCA841" s="106"/>
      <c r="RCB841" s="106"/>
      <c r="RCC841" s="106"/>
      <c r="RCD841" s="106"/>
      <c r="RCE841" s="106"/>
      <c r="RCF841" s="106"/>
      <c r="RCG841" s="106"/>
      <c r="RCH841" s="106"/>
      <c r="RCI841" s="106"/>
      <c r="RCJ841" s="106"/>
      <c r="RCK841" s="106"/>
      <c r="RCL841" s="106"/>
      <c r="RCM841" s="106"/>
      <c r="RCN841" s="106"/>
      <c r="RCO841" s="106"/>
      <c r="RCP841" s="106"/>
      <c r="RCQ841" s="106"/>
      <c r="RCR841" s="106"/>
      <c r="RCS841" s="106"/>
      <c r="RCT841" s="106"/>
      <c r="RCU841" s="106"/>
      <c r="RCV841" s="106"/>
      <c r="RCW841" s="106"/>
      <c r="RCX841" s="106"/>
      <c r="RCY841" s="106"/>
      <c r="RCZ841" s="106"/>
      <c r="RDA841" s="106"/>
      <c r="RDB841" s="106"/>
      <c r="RDC841" s="106"/>
      <c r="RDD841" s="106"/>
      <c r="RDE841" s="106"/>
      <c r="RDF841" s="106"/>
      <c r="RDG841" s="106"/>
      <c r="RDH841" s="106"/>
      <c r="RDI841" s="106"/>
      <c r="RDJ841" s="106"/>
      <c r="RDK841" s="106"/>
      <c r="RDL841" s="106"/>
      <c r="RDM841" s="106"/>
      <c r="RDN841" s="106"/>
      <c r="RDO841" s="106"/>
      <c r="RDP841" s="106"/>
      <c r="RDQ841" s="106"/>
      <c r="RDR841" s="106"/>
      <c r="RDS841" s="106"/>
      <c r="RDT841" s="106"/>
      <c r="RDU841" s="106"/>
      <c r="RDV841" s="106"/>
      <c r="RDW841" s="106"/>
      <c r="RDX841" s="106"/>
      <c r="RDY841" s="106"/>
      <c r="RDZ841" s="106"/>
      <c r="REA841" s="106"/>
      <c r="REB841" s="106"/>
      <c r="REC841" s="106"/>
      <c r="RED841" s="106"/>
      <c r="REE841" s="106"/>
      <c r="REF841" s="106"/>
      <c r="REG841" s="106"/>
      <c r="REH841" s="106"/>
      <c r="REI841" s="106"/>
      <c r="REJ841" s="106"/>
      <c r="REK841" s="106"/>
      <c r="REL841" s="106"/>
      <c r="REM841" s="106"/>
      <c r="REN841" s="106"/>
      <c r="REO841" s="106"/>
      <c r="REP841" s="106"/>
      <c r="REQ841" s="106"/>
      <c r="RER841" s="106"/>
      <c r="RES841" s="106"/>
      <c r="RET841" s="106"/>
      <c r="REU841" s="106"/>
      <c r="REV841" s="106"/>
      <c r="REW841" s="106"/>
      <c r="REX841" s="106"/>
      <c r="REY841" s="106"/>
      <c r="REZ841" s="106"/>
      <c r="RFA841" s="106"/>
      <c r="RFB841" s="106"/>
      <c r="RFC841" s="106"/>
      <c r="RFD841" s="106"/>
      <c r="RFE841" s="106"/>
      <c r="RFF841" s="106"/>
      <c r="RFG841" s="106"/>
      <c r="RFH841" s="106"/>
      <c r="RFI841" s="106"/>
      <c r="RFJ841" s="106"/>
      <c r="RFK841" s="106"/>
      <c r="RFL841" s="106"/>
      <c r="RFM841" s="106"/>
      <c r="RFN841" s="106"/>
      <c r="RFO841" s="106"/>
      <c r="RFP841" s="106"/>
      <c r="RFQ841" s="106"/>
      <c r="RFR841" s="106"/>
      <c r="RFS841" s="106"/>
      <c r="RFT841" s="106"/>
      <c r="RFU841" s="106"/>
      <c r="RFV841" s="106"/>
      <c r="RFW841" s="106"/>
      <c r="RFX841" s="106"/>
      <c r="RFY841" s="106"/>
      <c r="RFZ841" s="106"/>
      <c r="RGA841" s="106"/>
      <c r="RGB841" s="106"/>
      <c r="RGC841" s="106"/>
      <c r="RGD841" s="106"/>
      <c r="RGE841" s="106"/>
      <c r="RGF841" s="106"/>
      <c r="RGG841" s="106"/>
      <c r="RGH841" s="106"/>
      <c r="RGI841" s="106"/>
      <c r="RGJ841" s="106"/>
      <c r="RGK841" s="106"/>
      <c r="RGL841" s="106"/>
      <c r="RGM841" s="106"/>
      <c r="RGN841" s="106"/>
      <c r="RGO841" s="106"/>
      <c r="RGP841" s="106"/>
      <c r="RGQ841" s="106"/>
      <c r="RGR841" s="106"/>
      <c r="RGS841" s="106"/>
      <c r="RGT841" s="106"/>
      <c r="RGU841" s="106"/>
      <c r="RGV841" s="106"/>
      <c r="RGW841" s="106"/>
      <c r="RGX841" s="106"/>
      <c r="RGY841" s="106"/>
      <c r="RGZ841" s="106"/>
      <c r="RHA841" s="106"/>
      <c r="RHB841" s="106"/>
      <c r="RHC841" s="106"/>
      <c r="RHD841" s="106"/>
      <c r="RHE841" s="106"/>
      <c r="RHF841" s="106"/>
      <c r="RHG841" s="106"/>
      <c r="RHH841" s="106"/>
      <c r="RHI841" s="106"/>
      <c r="RHJ841" s="106"/>
      <c r="RHK841" s="106"/>
      <c r="RHL841" s="106"/>
      <c r="RHM841" s="106"/>
      <c r="RHN841" s="106"/>
      <c r="RHO841" s="106"/>
      <c r="RHP841" s="106"/>
      <c r="RHQ841" s="106"/>
      <c r="RHR841" s="106"/>
      <c r="RHS841" s="106"/>
      <c r="RHT841" s="106"/>
      <c r="RHU841" s="106"/>
      <c r="RHV841" s="106"/>
      <c r="RHW841" s="106"/>
      <c r="RHX841" s="106"/>
      <c r="RHY841" s="106"/>
      <c r="RHZ841" s="106"/>
      <c r="RIA841" s="106"/>
      <c r="RIB841" s="106"/>
      <c r="RIC841" s="106"/>
      <c r="RID841" s="106"/>
      <c r="RIE841" s="106"/>
      <c r="RIF841" s="106"/>
      <c r="RIG841" s="106"/>
      <c r="RIH841" s="106"/>
      <c r="RII841" s="106"/>
      <c r="RIJ841" s="106"/>
      <c r="RIK841" s="106"/>
      <c r="RIL841" s="106"/>
      <c r="RIM841" s="106"/>
      <c r="RIN841" s="106"/>
      <c r="RIO841" s="106"/>
      <c r="RIP841" s="106"/>
      <c r="RIQ841" s="106"/>
      <c r="RIR841" s="106"/>
      <c r="RIS841" s="106"/>
      <c r="RIT841" s="106"/>
      <c r="RIU841" s="106"/>
      <c r="RIV841" s="106"/>
      <c r="RIW841" s="106"/>
      <c r="RIX841" s="106"/>
      <c r="RIY841" s="106"/>
      <c r="RIZ841" s="106"/>
      <c r="RJA841" s="106"/>
      <c r="RJB841" s="106"/>
      <c r="RJC841" s="106"/>
      <c r="RJD841" s="106"/>
      <c r="RJE841" s="106"/>
      <c r="RJF841" s="106"/>
      <c r="RJG841" s="106"/>
      <c r="RJH841" s="106"/>
      <c r="RJI841" s="106"/>
      <c r="RJJ841" s="106"/>
      <c r="RJK841" s="106"/>
      <c r="RJL841" s="106"/>
      <c r="RJM841" s="106"/>
      <c r="RJN841" s="106"/>
      <c r="RJO841" s="106"/>
      <c r="RJP841" s="106"/>
      <c r="RJQ841" s="106"/>
      <c r="RJR841" s="106"/>
      <c r="RJS841" s="106"/>
      <c r="RJT841" s="106"/>
      <c r="RJU841" s="106"/>
      <c r="RJV841" s="106"/>
      <c r="RJW841" s="106"/>
      <c r="RJX841" s="106"/>
      <c r="RJY841" s="106"/>
      <c r="RJZ841" s="106"/>
      <c r="RKA841" s="106"/>
      <c r="RKB841" s="106"/>
      <c r="RKC841" s="106"/>
      <c r="RKD841" s="106"/>
      <c r="RKE841" s="106"/>
      <c r="RKF841" s="106"/>
      <c r="RKG841" s="106"/>
      <c r="RKH841" s="106"/>
      <c r="RKI841" s="106"/>
      <c r="RKJ841" s="106"/>
      <c r="RKK841" s="106"/>
      <c r="RKL841" s="106"/>
      <c r="RKM841" s="106"/>
      <c r="RKN841" s="106"/>
      <c r="RKO841" s="106"/>
      <c r="RKP841" s="106"/>
      <c r="RKQ841" s="106"/>
      <c r="RKR841" s="106"/>
      <c r="RKS841" s="106"/>
      <c r="RKT841" s="106"/>
      <c r="RKU841" s="106"/>
      <c r="RKV841" s="106"/>
      <c r="RKW841" s="106"/>
      <c r="RKX841" s="106"/>
      <c r="RKY841" s="106"/>
      <c r="RKZ841" s="106"/>
      <c r="RLA841" s="106"/>
      <c r="RLB841" s="106"/>
      <c r="RLC841" s="106"/>
      <c r="RLD841" s="106"/>
      <c r="RLE841" s="106"/>
      <c r="RLF841" s="106"/>
      <c r="RLG841" s="106"/>
      <c r="RLH841" s="106"/>
      <c r="RLI841" s="106"/>
      <c r="RLJ841" s="106"/>
      <c r="RLK841" s="106"/>
      <c r="RLL841" s="106"/>
      <c r="RLM841" s="106"/>
      <c r="RLN841" s="106"/>
      <c r="RLO841" s="106"/>
      <c r="RLP841" s="106"/>
      <c r="RLQ841" s="106"/>
      <c r="RLR841" s="106"/>
      <c r="RLS841" s="106"/>
      <c r="RLT841" s="106"/>
      <c r="RLU841" s="106"/>
      <c r="RLV841" s="106"/>
      <c r="RLW841" s="106"/>
      <c r="RLX841" s="106"/>
      <c r="RLY841" s="106"/>
      <c r="RLZ841" s="106"/>
      <c r="RMA841" s="106"/>
      <c r="RMB841" s="106"/>
      <c r="RMC841" s="106"/>
      <c r="RMD841" s="106"/>
      <c r="RME841" s="106"/>
      <c r="RMF841" s="106"/>
      <c r="RMG841" s="106"/>
      <c r="RMH841" s="106"/>
      <c r="RMI841" s="106"/>
      <c r="RMJ841" s="106"/>
      <c r="RMK841" s="106"/>
      <c r="RML841" s="106"/>
      <c r="RMM841" s="106"/>
      <c r="RMN841" s="106"/>
      <c r="RMO841" s="106"/>
      <c r="RMP841" s="106"/>
      <c r="RMQ841" s="106"/>
      <c r="RMR841" s="106"/>
      <c r="RMS841" s="106"/>
      <c r="RMT841" s="106"/>
      <c r="RMU841" s="106"/>
      <c r="RMV841" s="106"/>
      <c r="RMW841" s="106"/>
      <c r="RMX841" s="106"/>
      <c r="RMY841" s="106"/>
      <c r="RMZ841" s="106"/>
      <c r="RNA841" s="106"/>
      <c r="RNB841" s="106"/>
      <c r="RNC841" s="106"/>
      <c r="RND841" s="106"/>
      <c r="RNE841" s="106"/>
      <c r="RNF841" s="106"/>
      <c r="RNG841" s="106"/>
      <c r="RNH841" s="106"/>
      <c r="RNI841" s="106"/>
      <c r="RNJ841" s="106"/>
      <c r="RNK841" s="106"/>
      <c r="RNL841" s="106"/>
      <c r="RNM841" s="106"/>
      <c r="RNN841" s="106"/>
      <c r="RNO841" s="106"/>
      <c r="RNP841" s="106"/>
      <c r="RNQ841" s="106"/>
      <c r="RNR841" s="106"/>
      <c r="RNS841" s="106"/>
      <c r="RNT841" s="106"/>
      <c r="RNU841" s="106"/>
      <c r="RNV841" s="106"/>
      <c r="RNW841" s="106"/>
      <c r="RNX841" s="106"/>
      <c r="RNY841" s="106"/>
      <c r="RNZ841" s="106"/>
      <c r="ROA841" s="106"/>
      <c r="ROB841" s="106"/>
      <c r="ROC841" s="106"/>
      <c r="ROD841" s="106"/>
      <c r="ROE841" s="106"/>
      <c r="ROF841" s="106"/>
      <c r="ROG841" s="106"/>
      <c r="ROH841" s="106"/>
      <c r="ROI841" s="106"/>
      <c r="ROJ841" s="106"/>
      <c r="ROK841" s="106"/>
      <c r="ROL841" s="106"/>
      <c r="ROM841" s="106"/>
      <c r="RON841" s="106"/>
      <c r="ROO841" s="106"/>
      <c r="ROP841" s="106"/>
      <c r="ROQ841" s="106"/>
      <c r="ROR841" s="106"/>
      <c r="ROS841" s="106"/>
      <c r="ROT841" s="106"/>
      <c r="ROU841" s="106"/>
      <c r="ROV841" s="106"/>
      <c r="ROW841" s="106"/>
      <c r="ROX841" s="106"/>
      <c r="ROY841" s="106"/>
      <c r="ROZ841" s="106"/>
      <c r="RPA841" s="106"/>
      <c r="RPB841" s="106"/>
      <c r="RPC841" s="106"/>
      <c r="RPD841" s="106"/>
      <c r="RPE841" s="106"/>
      <c r="RPF841" s="106"/>
      <c r="RPG841" s="106"/>
      <c r="RPH841" s="106"/>
      <c r="RPI841" s="106"/>
      <c r="RPJ841" s="106"/>
      <c r="RPK841" s="106"/>
      <c r="RPL841" s="106"/>
      <c r="RPM841" s="106"/>
      <c r="RPN841" s="106"/>
      <c r="RPO841" s="106"/>
      <c r="RPP841" s="106"/>
      <c r="RPQ841" s="106"/>
      <c r="RPR841" s="106"/>
      <c r="RPS841" s="106"/>
      <c r="RPT841" s="106"/>
      <c r="RPU841" s="106"/>
      <c r="RPV841" s="106"/>
      <c r="RPW841" s="106"/>
      <c r="RPX841" s="106"/>
      <c r="RPY841" s="106"/>
      <c r="RPZ841" s="106"/>
      <c r="RQA841" s="106"/>
      <c r="RQB841" s="106"/>
      <c r="RQC841" s="106"/>
      <c r="RQD841" s="106"/>
      <c r="RQE841" s="106"/>
      <c r="RQF841" s="106"/>
      <c r="RQG841" s="106"/>
      <c r="RQH841" s="106"/>
      <c r="RQI841" s="106"/>
      <c r="RQJ841" s="106"/>
      <c r="RQK841" s="106"/>
      <c r="RQL841" s="106"/>
      <c r="RQM841" s="106"/>
      <c r="RQN841" s="106"/>
      <c r="RQO841" s="106"/>
      <c r="RQP841" s="106"/>
      <c r="RQQ841" s="106"/>
      <c r="RQR841" s="106"/>
      <c r="RQS841" s="106"/>
      <c r="RQT841" s="106"/>
      <c r="RQU841" s="106"/>
      <c r="RQV841" s="106"/>
      <c r="RQW841" s="106"/>
      <c r="RQX841" s="106"/>
      <c r="RQY841" s="106"/>
      <c r="RQZ841" s="106"/>
      <c r="RRA841" s="106"/>
      <c r="RRB841" s="106"/>
      <c r="RRC841" s="106"/>
      <c r="RRD841" s="106"/>
      <c r="RRE841" s="106"/>
      <c r="RRF841" s="106"/>
      <c r="RRG841" s="106"/>
      <c r="RRH841" s="106"/>
      <c r="RRI841" s="106"/>
      <c r="RRJ841" s="106"/>
      <c r="RRK841" s="106"/>
      <c r="RRL841" s="106"/>
      <c r="RRM841" s="106"/>
      <c r="RRN841" s="106"/>
      <c r="RRO841" s="106"/>
      <c r="RRP841" s="106"/>
      <c r="RRQ841" s="106"/>
      <c r="RRR841" s="106"/>
      <c r="RRS841" s="106"/>
      <c r="RRT841" s="106"/>
      <c r="RRU841" s="106"/>
      <c r="RRV841" s="106"/>
      <c r="RRW841" s="106"/>
      <c r="RRX841" s="106"/>
      <c r="RRY841" s="106"/>
      <c r="RRZ841" s="106"/>
      <c r="RSA841" s="106"/>
      <c r="RSB841" s="106"/>
      <c r="RSC841" s="106"/>
      <c r="RSD841" s="106"/>
      <c r="RSE841" s="106"/>
      <c r="RSF841" s="106"/>
      <c r="RSG841" s="106"/>
      <c r="RSH841" s="106"/>
      <c r="RSI841" s="106"/>
      <c r="RSJ841" s="106"/>
      <c r="RSK841" s="106"/>
      <c r="RSL841" s="106"/>
      <c r="RSM841" s="106"/>
      <c r="RSN841" s="106"/>
      <c r="RSO841" s="106"/>
      <c r="RSP841" s="106"/>
      <c r="RSQ841" s="106"/>
      <c r="RSR841" s="106"/>
      <c r="RSS841" s="106"/>
      <c r="RST841" s="106"/>
      <c r="RSU841" s="106"/>
      <c r="RSV841" s="106"/>
      <c r="RSW841" s="106"/>
      <c r="RSX841" s="106"/>
      <c r="RSY841" s="106"/>
      <c r="RSZ841" s="106"/>
      <c r="RTA841" s="106"/>
      <c r="RTB841" s="106"/>
      <c r="RTC841" s="106"/>
      <c r="RTD841" s="106"/>
      <c r="RTE841" s="106"/>
      <c r="RTF841" s="106"/>
      <c r="RTG841" s="106"/>
      <c r="RTH841" s="106"/>
      <c r="RTI841" s="106"/>
      <c r="RTJ841" s="106"/>
      <c r="RTK841" s="106"/>
      <c r="RTL841" s="106"/>
      <c r="RTM841" s="106"/>
      <c r="RTN841" s="106"/>
      <c r="RTO841" s="106"/>
      <c r="RTP841" s="106"/>
      <c r="RTQ841" s="106"/>
      <c r="RTR841" s="106"/>
      <c r="RTS841" s="106"/>
      <c r="RTT841" s="106"/>
      <c r="RTU841" s="106"/>
      <c r="RTV841" s="106"/>
      <c r="RTW841" s="106"/>
      <c r="RTX841" s="106"/>
      <c r="RTY841" s="106"/>
      <c r="RTZ841" s="106"/>
      <c r="RUA841" s="106"/>
      <c r="RUB841" s="106"/>
      <c r="RUC841" s="106"/>
      <c r="RUD841" s="106"/>
      <c r="RUE841" s="106"/>
      <c r="RUF841" s="106"/>
      <c r="RUG841" s="106"/>
      <c r="RUH841" s="106"/>
      <c r="RUI841" s="106"/>
      <c r="RUJ841" s="106"/>
      <c r="RUK841" s="106"/>
      <c r="RUL841" s="106"/>
      <c r="RUM841" s="106"/>
      <c r="RUN841" s="106"/>
      <c r="RUO841" s="106"/>
      <c r="RUP841" s="106"/>
      <c r="RUQ841" s="106"/>
      <c r="RUR841" s="106"/>
      <c r="RUS841" s="106"/>
      <c r="RUT841" s="106"/>
      <c r="RUU841" s="106"/>
      <c r="RUV841" s="106"/>
      <c r="RUW841" s="106"/>
      <c r="RUX841" s="106"/>
      <c r="RUY841" s="106"/>
      <c r="RUZ841" s="106"/>
      <c r="RVA841" s="106"/>
      <c r="RVB841" s="106"/>
      <c r="RVC841" s="106"/>
      <c r="RVD841" s="106"/>
      <c r="RVE841" s="106"/>
      <c r="RVF841" s="106"/>
      <c r="RVG841" s="106"/>
      <c r="RVH841" s="106"/>
      <c r="RVI841" s="106"/>
      <c r="RVJ841" s="106"/>
      <c r="RVK841" s="106"/>
      <c r="RVL841" s="106"/>
      <c r="RVM841" s="106"/>
      <c r="RVN841" s="106"/>
      <c r="RVO841" s="106"/>
      <c r="RVP841" s="106"/>
      <c r="RVQ841" s="106"/>
      <c r="RVR841" s="106"/>
      <c r="RVS841" s="106"/>
      <c r="RVT841" s="106"/>
      <c r="RVU841" s="106"/>
      <c r="RVV841" s="106"/>
      <c r="RVW841" s="106"/>
      <c r="RVX841" s="106"/>
      <c r="RVY841" s="106"/>
      <c r="RVZ841" s="106"/>
      <c r="RWA841" s="106"/>
      <c r="RWB841" s="106"/>
      <c r="RWC841" s="106"/>
      <c r="RWD841" s="106"/>
      <c r="RWE841" s="106"/>
      <c r="RWF841" s="106"/>
      <c r="RWG841" s="106"/>
      <c r="RWH841" s="106"/>
      <c r="RWI841" s="106"/>
      <c r="RWJ841" s="106"/>
      <c r="RWK841" s="106"/>
      <c r="RWL841" s="106"/>
      <c r="RWM841" s="106"/>
      <c r="RWN841" s="106"/>
      <c r="RWO841" s="106"/>
      <c r="RWP841" s="106"/>
      <c r="RWQ841" s="106"/>
      <c r="RWR841" s="106"/>
      <c r="RWS841" s="106"/>
      <c r="RWT841" s="106"/>
      <c r="RWU841" s="106"/>
      <c r="RWV841" s="106"/>
      <c r="RWW841" s="106"/>
      <c r="RWX841" s="106"/>
      <c r="RWY841" s="106"/>
      <c r="RWZ841" s="106"/>
      <c r="RXA841" s="106"/>
      <c r="RXB841" s="106"/>
      <c r="RXC841" s="106"/>
      <c r="RXD841" s="106"/>
      <c r="RXE841" s="106"/>
      <c r="RXF841" s="106"/>
      <c r="RXG841" s="106"/>
      <c r="RXH841" s="106"/>
      <c r="RXI841" s="106"/>
      <c r="RXJ841" s="106"/>
      <c r="RXK841" s="106"/>
      <c r="RXL841" s="106"/>
      <c r="RXM841" s="106"/>
      <c r="RXN841" s="106"/>
      <c r="RXO841" s="106"/>
      <c r="RXP841" s="106"/>
      <c r="RXQ841" s="106"/>
      <c r="RXR841" s="106"/>
      <c r="RXS841" s="106"/>
      <c r="RXT841" s="106"/>
      <c r="RXU841" s="106"/>
      <c r="RXV841" s="106"/>
      <c r="RXW841" s="106"/>
      <c r="RXX841" s="106"/>
      <c r="RXY841" s="106"/>
      <c r="RXZ841" s="106"/>
      <c r="RYA841" s="106"/>
      <c r="RYB841" s="106"/>
      <c r="RYC841" s="106"/>
      <c r="RYD841" s="106"/>
      <c r="RYE841" s="106"/>
      <c r="RYF841" s="106"/>
      <c r="RYG841" s="106"/>
      <c r="RYH841" s="106"/>
      <c r="RYI841" s="106"/>
      <c r="RYJ841" s="106"/>
      <c r="RYK841" s="106"/>
      <c r="RYL841" s="106"/>
      <c r="RYM841" s="106"/>
      <c r="RYN841" s="106"/>
      <c r="RYO841" s="106"/>
      <c r="RYP841" s="106"/>
      <c r="RYQ841" s="106"/>
      <c r="RYR841" s="106"/>
      <c r="RYS841" s="106"/>
      <c r="RYT841" s="106"/>
      <c r="RYU841" s="106"/>
      <c r="RYV841" s="106"/>
      <c r="RYW841" s="106"/>
      <c r="RYX841" s="106"/>
      <c r="RYY841" s="106"/>
      <c r="RYZ841" s="106"/>
      <c r="RZA841" s="106"/>
      <c r="RZB841" s="106"/>
      <c r="RZC841" s="106"/>
      <c r="RZD841" s="106"/>
      <c r="RZE841" s="106"/>
      <c r="RZF841" s="106"/>
      <c r="RZG841" s="106"/>
      <c r="RZH841" s="106"/>
      <c r="RZI841" s="106"/>
      <c r="RZJ841" s="106"/>
      <c r="RZK841" s="106"/>
      <c r="RZL841" s="106"/>
      <c r="RZM841" s="106"/>
      <c r="RZN841" s="106"/>
      <c r="RZO841" s="106"/>
      <c r="RZP841" s="106"/>
      <c r="RZQ841" s="106"/>
      <c r="RZR841" s="106"/>
      <c r="RZS841" s="106"/>
      <c r="RZT841" s="106"/>
      <c r="RZU841" s="106"/>
      <c r="RZV841" s="106"/>
      <c r="RZW841" s="106"/>
      <c r="RZX841" s="106"/>
      <c r="RZY841" s="106"/>
      <c r="RZZ841" s="106"/>
      <c r="SAA841" s="106"/>
      <c r="SAB841" s="106"/>
      <c r="SAC841" s="106"/>
      <c r="SAD841" s="106"/>
      <c r="SAE841" s="106"/>
      <c r="SAF841" s="106"/>
      <c r="SAG841" s="106"/>
      <c r="SAH841" s="106"/>
      <c r="SAI841" s="106"/>
      <c r="SAJ841" s="106"/>
      <c r="SAK841" s="106"/>
      <c r="SAL841" s="106"/>
      <c r="SAM841" s="106"/>
      <c r="SAN841" s="106"/>
      <c r="SAO841" s="106"/>
      <c r="SAP841" s="106"/>
      <c r="SAQ841" s="106"/>
      <c r="SAR841" s="106"/>
      <c r="SAS841" s="106"/>
      <c r="SAT841" s="106"/>
      <c r="SAU841" s="106"/>
      <c r="SAV841" s="106"/>
      <c r="SAW841" s="106"/>
      <c r="SAX841" s="106"/>
      <c r="SAY841" s="106"/>
      <c r="SAZ841" s="106"/>
      <c r="SBA841" s="106"/>
      <c r="SBB841" s="106"/>
      <c r="SBC841" s="106"/>
      <c r="SBD841" s="106"/>
      <c r="SBE841" s="106"/>
      <c r="SBF841" s="106"/>
      <c r="SBG841" s="106"/>
      <c r="SBH841" s="106"/>
      <c r="SBI841" s="106"/>
      <c r="SBJ841" s="106"/>
      <c r="SBK841" s="106"/>
      <c r="SBL841" s="106"/>
      <c r="SBM841" s="106"/>
      <c r="SBN841" s="106"/>
      <c r="SBO841" s="106"/>
      <c r="SBP841" s="106"/>
      <c r="SBQ841" s="106"/>
      <c r="SBR841" s="106"/>
      <c r="SBS841" s="106"/>
      <c r="SBT841" s="106"/>
      <c r="SBU841" s="106"/>
      <c r="SBV841" s="106"/>
      <c r="SBW841" s="106"/>
      <c r="SBX841" s="106"/>
      <c r="SBY841" s="106"/>
      <c r="SBZ841" s="106"/>
      <c r="SCA841" s="106"/>
      <c r="SCB841" s="106"/>
      <c r="SCC841" s="106"/>
      <c r="SCD841" s="106"/>
      <c r="SCE841" s="106"/>
      <c r="SCF841" s="106"/>
      <c r="SCG841" s="106"/>
      <c r="SCH841" s="106"/>
      <c r="SCI841" s="106"/>
      <c r="SCJ841" s="106"/>
      <c r="SCK841" s="106"/>
      <c r="SCL841" s="106"/>
      <c r="SCM841" s="106"/>
      <c r="SCN841" s="106"/>
      <c r="SCO841" s="106"/>
      <c r="SCP841" s="106"/>
      <c r="SCQ841" s="106"/>
      <c r="SCR841" s="106"/>
      <c r="SCS841" s="106"/>
      <c r="SCT841" s="106"/>
      <c r="SCU841" s="106"/>
      <c r="SCV841" s="106"/>
      <c r="SCW841" s="106"/>
      <c r="SCX841" s="106"/>
      <c r="SCY841" s="106"/>
      <c r="SCZ841" s="106"/>
      <c r="SDA841" s="106"/>
      <c r="SDB841" s="106"/>
      <c r="SDC841" s="106"/>
      <c r="SDD841" s="106"/>
      <c r="SDE841" s="106"/>
      <c r="SDF841" s="106"/>
      <c r="SDG841" s="106"/>
      <c r="SDH841" s="106"/>
      <c r="SDI841" s="106"/>
      <c r="SDJ841" s="106"/>
      <c r="SDK841" s="106"/>
      <c r="SDL841" s="106"/>
      <c r="SDM841" s="106"/>
      <c r="SDN841" s="106"/>
      <c r="SDO841" s="106"/>
      <c r="SDP841" s="106"/>
      <c r="SDQ841" s="106"/>
      <c r="SDR841" s="106"/>
      <c r="SDS841" s="106"/>
      <c r="SDT841" s="106"/>
      <c r="SDU841" s="106"/>
      <c r="SDV841" s="106"/>
      <c r="SDW841" s="106"/>
      <c r="SDX841" s="106"/>
      <c r="SDY841" s="106"/>
      <c r="SDZ841" s="106"/>
      <c r="SEA841" s="106"/>
      <c r="SEB841" s="106"/>
      <c r="SEC841" s="106"/>
      <c r="SED841" s="106"/>
      <c r="SEE841" s="106"/>
      <c r="SEF841" s="106"/>
      <c r="SEG841" s="106"/>
      <c r="SEH841" s="106"/>
      <c r="SEI841" s="106"/>
      <c r="SEJ841" s="106"/>
      <c r="SEK841" s="106"/>
      <c r="SEL841" s="106"/>
      <c r="SEM841" s="106"/>
      <c r="SEN841" s="106"/>
      <c r="SEO841" s="106"/>
      <c r="SEP841" s="106"/>
      <c r="SEQ841" s="106"/>
      <c r="SER841" s="106"/>
      <c r="SES841" s="106"/>
      <c r="SET841" s="106"/>
      <c r="SEU841" s="106"/>
      <c r="SEV841" s="106"/>
      <c r="SEW841" s="106"/>
      <c r="SEX841" s="106"/>
      <c r="SEY841" s="106"/>
      <c r="SEZ841" s="106"/>
      <c r="SFA841" s="106"/>
      <c r="SFB841" s="106"/>
      <c r="SFC841" s="106"/>
      <c r="SFD841" s="106"/>
      <c r="SFE841" s="106"/>
      <c r="SFF841" s="106"/>
      <c r="SFG841" s="106"/>
      <c r="SFH841" s="106"/>
      <c r="SFI841" s="106"/>
      <c r="SFJ841" s="106"/>
      <c r="SFK841" s="106"/>
      <c r="SFL841" s="106"/>
      <c r="SFM841" s="106"/>
      <c r="SFN841" s="106"/>
      <c r="SFO841" s="106"/>
      <c r="SFP841" s="106"/>
      <c r="SFQ841" s="106"/>
      <c r="SFR841" s="106"/>
      <c r="SFS841" s="106"/>
      <c r="SFT841" s="106"/>
      <c r="SFU841" s="106"/>
      <c r="SFV841" s="106"/>
      <c r="SFW841" s="106"/>
      <c r="SFX841" s="106"/>
      <c r="SFY841" s="106"/>
      <c r="SFZ841" s="106"/>
      <c r="SGA841" s="106"/>
      <c r="SGB841" s="106"/>
      <c r="SGC841" s="106"/>
      <c r="SGD841" s="106"/>
      <c r="SGE841" s="106"/>
      <c r="SGF841" s="106"/>
      <c r="SGG841" s="106"/>
      <c r="SGH841" s="106"/>
      <c r="SGI841" s="106"/>
      <c r="SGJ841" s="106"/>
      <c r="SGK841" s="106"/>
      <c r="SGL841" s="106"/>
      <c r="SGM841" s="106"/>
      <c r="SGN841" s="106"/>
      <c r="SGO841" s="106"/>
      <c r="SGP841" s="106"/>
      <c r="SGQ841" s="106"/>
      <c r="SGR841" s="106"/>
      <c r="SGS841" s="106"/>
      <c r="SGT841" s="106"/>
      <c r="SGU841" s="106"/>
      <c r="SGV841" s="106"/>
      <c r="SGW841" s="106"/>
      <c r="SGX841" s="106"/>
      <c r="SGY841" s="106"/>
      <c r="SGZ841" s="106"/>
      <c r="SHA841" s="106"/>
      <c r="SHB841" s="106"/>
      <c r="SHC841" s="106"/>
      <c r="SHD841" s="106"/>
      <c r="SHE841" s="106"/>
      <c r="SHF841" s="106"/>
      <c r="SHG841" s="106"/>
      <c r="SHH841" s="106"/>
      <c r="SHI841" s="106"/>
      <c r="SHJ841" s="106"/>
      <c r="SHK841" s="106"/>
      <c r="SHL841" s="106"/>
      <c r="SHM841" s="106"/>
      <c r="SHN841" s="106"/>
      <c r="SHO841" s="106"/>
      <c r="SHP841" s="106"/>
      <c r="SHQ841" s="106"/>
      <c r="SHR841" s="106"/>
      <c r="SHS841" s="106"/>
      <c r="SHT841" s="106"/>
      <c r="SHU841" s="106"/>
      <c r="SHV841" s="106"/>
      <c r="SHW841" s="106"/>
      <c r="SHX841" s="106"/>
      <c r="SHY841" s="106"/>
      <c r="SHZ841" s="106"/>
      <c r="SIA841" s="106"/>
      <c r="SIB841" s="106"/>
      <c r="SIC841" s="106"/>
      <c r="SID841" s="106"/>
      <c r="SIE841" s="106"/>
      <c r="SIF841" s="106"/>
      <c r="SIG841" s="106"/>
      <c r="SIH841" s="106"/>
      <c r="SII841" s="106"/>
      <c r="SIJ841" s="106"/>
      <c r="SIK841" s="106"/>
      <c r="SIL841" s="106"/>
      <c r="SIM841" s="106"/>
      <c r="SIN841" s="106"/>
      <c r="SIO841" s="106"/>
      <c r="SIP841" s="106"/>
      <c r="SIQ841" s="106"/>
      <c r="SIR841" s="106"/>
      <c r="SIS841" s="106"/>
      <c r="SIT841" s="106"/>
      <c r="SIU841" s="106"/>
      <c r="SIV841" s="106"/>
      <c r="SIW841" s="106"/>
      <c r="SIX841" s="106"/>
      <c r="SIY841" s="106"/>
      <c r="SIZ841" s="106"/>
      <c r="SJA841" s="106"/>
      <c r="SJB841" s="106"/>
      <c r="SJC841" s="106"/>
      <c r="SJD841" s="106"/>
      <c r="SJE841" s="106"/>
      <c r="SJF841" s="106"/>
      <c r="SJG841" s="106"/>
      <c r="SJH841" s="106"/>
      <c r="SJI841" s="106"/>
      <c r="SJJ841" s="106"/>
      <c r="SJK841" s="106"/>
      <c r="SJL841" s="106"/>
      <c r="SJM841" s="106"/>
      <c r="SJN841" s="106"/>
      <c r="SJO841" s="106"/>
      <c r="SJP841" s="106"/>
      <c r="SJQ841" s="106"/>
      <c r="SJR841" s="106"/>
      <c r="SJS841" s="106"/>
      <c r="SJT841" s="106"/>
      <c r="SJU841" s="106"/>
      <c r="SJV841" s="106"/>
      <c r="SJW841" s="106"/>
      <c r="SJX841" s="106"/>
      <c r="SJY841" s="106"/>
      <c r="SJZ841" s="106"/>
      <c r="SKA841" s="106"/>
      <c r="SKB841" s="106"/>
      <c r="SKC841" s="106"/>
      <c r="SKD841" s="106"/>
      <c r="SKE841" s="106"/>
      <c r="SKF841" s="106"/>
      <c r="SKG841" s="106"/>
      <c r="SKH841" s="106"/>
      <c r="SKI841" s="106"/>
      <c r="SKJ841" s="106"/>
      <c r="SKK841" s="106"/>
      <c r="SKL841" s="106"/>
      <c r="SKM841" s="106"/>
      <c r="SKN841" s="106"/>
      <c r="SKO841" s="106"/>
      <c r="SKP841" s="106"/>
      <c r="SKQ841" s="106"/>
      <c r="SKR841" s="106"/>
      <c r="SKS841" s="106"/>
      <c r="SKT841" s="106"/>
      <c r="SKU841" s="106"/>
      <c r="SKV841" s="106"/>
      <c r="SKW841" s="106"/>
      <c r="SKX841" s="106"/>
      <c r="SKY841" s="106"/>
      <c r="SKZ841" s="106"/>
      <c r="SLA841" s="106"/>
      <c r="SLB841" s="106"/>
      <c r="SLC841" s="106"/>
      <c r="SLD841" s="106"/>
      <c r="SLE841" s="106"/>
      <c r="SLF841" s="106"/>
      <c r="SLG841" s="106"/>
      <c r="SLH841" s="106"/>
      <c r="SLI841" s="106"/>
      <c r="SLJ841" s="106"/>
      <c r="SLK841" s="106"/>
      <c r="SLL841" s="106"/>
      <c r="SLM841" s="106"/>
      <c r="SLN841" s="106"/>
      <c r="SLO841" s="106"/>
      <c r="SLP841" s="106"/>
      <c r="SLQ841" s="106"/>
      <c r="SLR841" s="106"/>
      <c r="SLS841" s="106"/>
      <c r="SLT841" s="106"/>
      <c r="SLU841" s="106"/>
      <c r="SLV841" s="106"/>
      <c r="SLW841" s="106"/>
      <c r="SLX841" s="106"/>
      <c r="SLY841" s="106"/>
      <c r="SLZ841" s="106"/>
      <c r="SMA841" s="106"/>
      <c r="SMB841" s="106"/>
      <c r="SMC841" s="106"/>
      <c r="SMD841" s="106"/>
      <c r="SME841" s="106"/>
      <c r="SMF841" s="106"/>
      <c r="SMG841" s="106"/>
      <c r="SMH841" s="106"/>
      <c r="SMI841" s="106"/>
      <c r="SMJ841" s="106"/>
      <c r="SMK841" s="106"/>
      <c r="SML841" s="106"/>
      <c r="SMM841" s="106"/>
      <c r="SMN841" s="106"/>
      <c r="SMO841" s="106"/>
      <c r="SMP841" s="106"/>
      <c r="SMQ841" s="106"/>
      <c r="SMR841" s="106"/>
      <c r="SMS841" s="106"/>
      <c r="SMT841" s="106"/>
      <c r="SMU841" s="106"/>
      <c r="SMV841" s="106"/>
      <c r="SMW841" s="106"/>
      <c r="SMX841" s="106"/>
      <c r="SMY841" s="106"/>
      <c r="SMZ841" s="106"/>
      <c r="SNA841" s="106"/>
      <c r="SNB841" s="106"/>
      <c r="SNC841" s="106"/>
      <c r="SND841" s="106"/>
      <c r="SNE841" s="106"/>
      <c r="SNF841" s="106"/>
      <c r="SNG841" s="106"/>
      <c r="SNH841" s="106"/>
      <c r="SNI841" s="106"/>
      <c r="SNJ841" s="106"/>
      <c r="SNK841" s="106"/>
      <c r="SNL841" s="106"/>
      <c r="SNM841" s="106"/>
      <c r="SNN841" s="106"/>
      <c r="SNO841" s="106"/>
      <c r="SNP841" s="106"/>
      <c r="SNQ841" s="106"/>
      <c r="SNR841" s="106"/>
      <c r="SNS841" s="106"/>
      <c r="SNT841" s="106"/>
      <c r="SNU841" s="106"/>
      <c r="SNV841" s="106"/>
      <c r="SNW841" s="106"/>
      <c r="SNX841" s="106"/>
      <c r="SNY841" s="106"/>
      <c r="SNZ841" s="106"/>
      <c r="SOA841" s="106"/>
      <c r="SOB841" s="106"/>
      <c r="SOC841" s="106"/>
      <c r="SOD841" s="106"/>
      <c r="SOE841" s="106"/>
      <c r="SOF841" s="106"/>
      <c r="SOG841" s="106"/>
      <c r="SOH841" s="106"/>
      <c r="SOI841" s="106"/>
      <c r="SOJ841" s="106"/>
      <c r="SOK841" s="106"/>
      <c r="SOL841" s="106"/>
      <c r="SOM841" s="106"/>
      <c r="SON841" s="106"/>
      <c r="SOO841" s="106"/>
      <c r="SOP841" s="106"/>
      <c r="SOQ841" s="106"/>
      <c r="SOR841" s="106"/>
      <c r="SOS841" s="106"/>
      <c r="SOT841" s="106"/>
      <c r="SOU841" s="106"/>
      <c r="SOV841" s="106"/>
      <c r="SOW841" s="106"/>
      <c r="SOX841" s="106"/>
      <c r="SOY841" s="106"/>
      <c r="SOZ841" s="106"/>
      <c r="SPA841" s="106"/>
      <c r="SPB841" s="106"/>
      <c r="SPC841" s="106"/>
      <c r="SPD841" s="106"/>
      <c r="SPE841" s="106"/>
      <c r="SPF841" s="106"/>
      <c r="SPG841" s="106"/>
      <c r="SPH841" s="106"/>
      <c r="SPI841" s="106"/>
      <c r="SPJ841" s="106"/>
      <c r="SPK841" s="106"/>
      <c r="SPL841" s="106"/>
      <c r="SPM841" s="106"/>
      <c r="SPN841" s="106"/>
      <c r="SPO841" s="106"/>
      <c r="SPP841" s="106"/>
      <c r="SPQ841" s="106"/>
      <c r="SPR841" s="106"/>
      <c r="SPS841" s="106"/>
      <c r="SPT841" s="106"/>
      <c r="SPU841" s="106"/>
      <c r="SPV841" s="106"/>
      <c r="SPW841" s="106"/>
      <c r="SPX841" s="106"/>
      <c r="SPY841" s="106"/>
      <c r="SPZ841" s="106"/>
      <c r="SQA841" s="106"/>
      <c r="SQB841" s="106"/>
      <c r="SQC841" s="106"/>
      <c r="SQD841" s="106"/>
      <c r="SQE841" s="106"/>
      <c r="SQF841" s="106"/>
      <c r="SQG841" s="106"/>
      <c r="SQH841" s="106"/>
      <c r="SQI841" s="106"/>
      <c r="SQJ841" s="106"/>
      <c r="SQK841" s="106"/>
      <c r="SQL841" s="106"/>
      <c r="SQM841" s="106"/>
      <c r="SQN841" s="106"/>
      <c r="SQO841" s="106"/>
      <c r="SQP841" s="106"/>
      <c r="SQQ841" s="106"/>
      <c r="SQR841" s="106"/>
      <c r="SQS841" s="106"/>
      <c r="SQT841" s="106"/>
      <c r="SQU841" s="106"/>
      <c r="SQV841" s="106"/>
      <c r="SQW841" s="106"/>
      <c r="SQX841" s="106"/>
      <c r="SQY841" s="106"/>
      <c r="SQZ841" s="106"/>
      <c r="SRA841" s="106"/>
      <c r="SRB841" s="106"/>
      <c r="SRC841" s="106"/>
      <c r="SRD841" s="106"/>
      <c r="SRE841" s="106"/>
      <c r="SRF841" s="106"/>
      <c r="SRG841" s="106"/>
      <c r="SRH841" s="106"/>
      <c r="SRI841" s="106"/>
      <c r="SRJ841" s="106"/>
      <c r="SRK841" s="106"/>
      <c r="SRL841" s="106"/>
      <c r="SRM841" s="106"/>
      <c r="SRN841" s="106"/>
      <c r="SRO841" s="106"/>
      <c r="SRP841" s="106"/>
      <c r="SRQ841" s="106"/>
      <c r="SRR841" s="106"/>
      <c r="SRS841" s="106"/>
      <c r="SRT841" s="106"/>
      <c r="SRU841" s="106"/>
      <c r="SRV841" s="106"/>
      <c r="SRW841" s="106"/>
      <c r="SRX841" s="106"/>
      <c r="SRY841" s="106"/>
      <c r="SRZ841" s="106"/>
      <c r="SSA841" s="106"/>
      <c r="SSB841" s="106"/>
      <c r="SSC841" s="106"/>
      <c r="SSD841" s="106"/>
      <c r="SSE841" s="106"/>
      <c r="SSF841" s="106"/>
      <c r="SSG841" s="106"/>
      <c r="SSH841" s="106"/>
      <c r="SSI841" s="106"/>
      <c r="SSJ841" s="106"/>
      <c r="SSK841" s="106"/>
      <c r="SSL841" s="106"/>
      <c r="SSM841" s="106"/>
      <c r="SSN841" s="106"/>
      <c r="SSO841" s="106"/>
      <c r="SSP841" s="106"/>
      <c r="SSQ841" s="106"/>
      <c r="SSR841" s="106"/>
      <c r="SSS841" s="106"/>
      <c r="SST841" s="106"/>
      <c r="SSU841" s="106"/>
      <c r="SSV841" s="106"/>
      <c r="SSW841" s="106"/>
      <c r="SSX841" s="106"/>
      <c r="SSY841" s="106"/>
      <c r="SSZ841" s="106"/>
      <c r="STA841" s="106"/>
      <c r="STB841" s="106"/>
      <c r="STC841" s="106"/>
      <c r="STD841" s="106"/>
      <c r="STE841" s="106"/>
      <c r="STF841" s="106"/>
      <c r="STG841" s="106"/>
      <c r="STH841" s="106"/>
      <c r="STI841" s="106"/>
      <c r="STJ841" s="106"/>
      <c r="STK841" s="106"/>
      <c r="STL841" s="106"/>
      <c r="STM841" s="106"/>
      <c r="STN841" s="106"/>
      <c r="STO841" s="106"/>
      <c r="STP841" s="106"/>
      <c r="STQ841" s="106"/>
      <c r="STR841" s="106"/>
      <c r="STS841" s="106"/>
      <c r="STT841" s="106"/>
      <c r="STU841" s="106"/>
      <c r="STV841" s="106"/>
      <c r="STW841" s="106"/>
      <c r="STX841" s="106"/>
      <c r="STY841" s="106"/>
      <c r="STZ841" s="106"/>
      <c r="SUA841" s="106"/>
      <c r="SUB841" s="106"/>
      <c r="SUC841" s="106"/>
      <c r="SUD841" s="106"/>
      <c r="SUE841" s="106"/>
      <c r="SUF841" s="106"/>
      <c r="SUG841" s="106"/>
      <c r="SUH841" s="106"/>
      <c r="SUI841" s="106"/>
      <c r="SUJ841" s="106"/>
      <c r="SUK841" s="106"/>
      <c r="SUL841" s="106"/>
      <c r="SUM841" s="106"/>
      <c r="SUN841" s="106"/>
      <c r="SUO841" s="106"/>
      <c r="SUP841" s="106"/>
      <c r="SUQ841" s="106"/>
      <c r="SUR841" s="106"/>
      <c r="SUS841" s="106"/>
      <c r="SUT841" s="106"/>
      <c r="SUU841" s="106"/>
      <c r="SUV841" s="106"/>
      <c r="SUW841" s="106"/>
      <c r="SUX841" s="106"/>
      <c r="SUY841" s="106"/>
      <c r="SUZ841" s="106"/>
      <c r="SVA841" s="106"/>
      <c r="SVB841" s="106"/>
      <c r="SVC841" s="106"/>
      <c r="SVD841" s="106"/>
      <c r="SVE841" s="106"/>
      <c r="SVF841" s="106"/>
      <c r="SVG841" s="106"/>
      <c r="SVH841" s="106"/>
      <c r="SVI841" s="106"/>
      <c r="SVJ841" s="106"/>
      <c r="SVK841" s="106"/>
      <c r="SVL841" s="106"/>
      <c r="SVM841" s="106"/>
      <c r="SVN841" s="106"/>
      <c r="SVO841" s="106"/>
      <c r="SVP841" s="106"/>
      <c r="SVQ841" s="106"/>
      <c r="SVR841" s="106"/>
      <c r="SVS841" s="106"/>
      <c r="SVT841" s="106"/>
      <c r="SVU841" s="106"/>
      <c r="SVV841" s="106"/>
      <c r="SVW841" s="106"/>
      <c r="SVX841" s="106"/>
      <c r="SVY841" s="106"/>
      <c r="SVZ841" s="106"/>
      <c r="SWA841" s="106"/>
      <c r="SWB841" s="106"/>
      <c r="SWC841" s="106"/>
      <c r="SWD841" s="106"/>
      <c r="SWE841" s="106"/>
      <c r="SWF841" s="106"/>
      <c r="SWG841" s="106"/>
      <c r="SWH841" s="106"/>
      <c r="SWI841" s="106"/>
      <c r="SWJ841" s="106"/>
      <c r="SWK841" s="106"/>
      <c r="SWL841" s="106"/>
      <c r="SWM841" s="106"/>
      <c r="SWN841" s="106"/>
      <c r="SWO841" s="106"/>
      <c r="SWP841" s="106"/>
      <c r="SWQ841" s="106"/>
      <c r="SWR841" s="106"/>
      <c r="SWS841" s="106"/>
      <c r="SWT841" s="106"/>
      <c r="SWU841" s="106"/>
      <c r="SWV841" s="106"/>
      <c r="SWW841" s="106"/>
      <c r="SWX841" s="106"/>
      <c r="SWY841" s="106"/>
      <c r="SWZ841" s="106"/>
      <c r="SXA841" s="106"/>
      <c r="SXB841" s="106"/>
      <c r="SXC841" s="106"/>
      <c r="SXD841" s="106"/>
      <c r="SXE841" s="106"/>
      <c r="SXF841" s="106"/>
      <c r="SXG841" s="106"/>
      <c r="SXH841" s="106"/>
      <c r="SXI841" s="106"/>
      <c r="SXJ841" s="106"/>
      <c r="SXK841" s="106"/>
      <c r="SXL841" s="106"/>
      <c r="SXM841" s="106"/>
      <c r="SXN841" s="106"/>
      <c r="SXO841" s="106"/>
      <c r="SXP841" s="106"/>
      <c r="SXQ841" s="106"/>
      <c r="SXR841" s="106"/>
      <c r="SXS841" s="106"/>
      <c r="SXT841" s="106"/>
      <c r="SXU841" s="106"/>
      <c r="SXV841" s="106"/>
      <c r="SXW841" s="106"/>
      <c r="SXX841" s="106"/>
      <c r="SXY841" s="106"/>
      <c r="SXZ841" s="106"/>
      <c r="SYA841" s="106"/>
      <c r="SYB841" s="106"/>
      <c r="SYC841" s="106"/>
      <c r="SYD841" s="106"/>
      <c r="SYE841" s="106"/>
      <c r="SYF841" s="106"/>
      <c r="SYG841" s="106"/>
      <c r="SYH841" s="106"/>
      <c r="SYI841" s="106"/>
      <c r="SYJ841" s="106"/>
      <c r="SYK841" s="106"/>
      <c r="SYL841" s="106"/>
      <c r="SYM841" s="106"/>
      <c r="SYN841" s="106"/>
      <c r="SYO841" s="106"/>
      <c r="SYP841" s="106"/>
      <c r="SYQ841" s="106"/>
      <c r="SYR841" s="106"/>
      <c r="SYS841" s="106"/>
      <c r="SYT841" s="106"/>
      <c r="SYU841" s="106"/>
      <c r="SYV841" s="106"/>
      <c r="SYW841" s="106"/>
      <c r="SYX841" s="106"/>
      <c r="SYY841" s="106"/>
      <c r="SYZ841" s="106"/>
      <c r="SZA841" s="106"/>
      <c r="SZB841" s="106"/>
      <c r="SZC841" s="106"/>
      <c r="SZD841" s="106"/>
      <c r="SZE841" s="106"/>
      <c r="SZF841" s="106"/>
      <c r="SZG841" s="106"/>
      <c r="SZH841" s="106"/>
      <c r="SZI841" s="106"/>
      <c r="SZJ841" s="106"/>
      <c r="SZK841" s="106"/>
      <c r="SZL841" s="106"/>
      <c r="SZM841" s="106"/>
      <c r="SZN841" s="106"/>
      <c r="SZO841" s="106"/>
      <c r="SZP841" s="106"/>
      <c r="SZQ841" s="106"/>
      <c r="SZR841" s="106"/>
      <c r="SZS841" s="106"/>
      <c r="SZT841" s="106"/>
      <c r="SZU841" s="106"/>
      <c r="SZV841" s="106"/>
      <c r="SZW841" s="106"/>
      <c r="SZX841" s="106"/>
      <c r="SZY841" s="106"/>
      <c r="SZZ841" s="106"/>
      <c r="TAA841" s="106"/>
      <c r="TAB841" s="106"/>
      <c r="TAC841" s="106"/>
      <c r="TAD841" s="106"/>
      <c r="TAE841" s="106"/>
      <c r="TAF841" s="106"/>
      <c r="TAG841" s="106"/>
      <c r="TAH841" s="106"/>
      <c r="TAI841" s="106"/>
      <c r="TAJ841" s="106"/>
      <c r="TAK841" s="106"/>
      <c r="TAL841" s="106"/>
      <c r="TAM841" s="106"/>
      <c r="TAN841" s="106"/>
      <c r="TAO841" s="106"/>
      <c r="TAP841" s="106"/>
      <c r="TAQ841" s="106"/>
      <c r="TAR841" s="106"/>
      <c r="TAS841" s="106"/>
      <c r="TAT841" s="106"/>
      <c r="TAU841" s="106"/>
      <c r="TAV841" s="106"/>
      <c r="TAW841" s="106"/>
      <c r="TAX841" s="106"/>
      <c r="TAY841" s="106"/>
      <c r="TAZ841" s="106"/>
      <c r="TBA841" s="106"/>
      <c r="TBB841" s="106"/>
      <c r="TBC841" s="106"/>
      <c r="TBD841" s="106"/>
      <c r="TBE841" s="106"/>
      <c r="TBF841" s="106"/>
      <c r="TBG841" s="106"/>
      <c r="TBH841" s="106"/>
      <c r="TBI841" s="106"/>
      <c r="TBJ841" s="106"/>
      <c r="TBK841" s="106"/>
      <c r="TBL841" s="106"/>
      <c r="TBM841" s="106"/>
      <c r="TBN841" s="106"/>
      <c r="TBO841" s="106"/>
      <c r="TBP841" s="106"/>
      <c r="TBQ841" s="106"/>
      <c r="TBR841" s="106"/>
      <c r="TBS841" s="106"/>
      <c r="TBT841" s="106"/>
      <c r="TBU841" s="106"/>
      <c r="TBV841" s="106"/>
      <c r="TBW841" s="106"/>
      <c r="TBX841" s="106"/>
      <c r="TBY841" s="106"/>
      <c r="TBZ841" s="106"/>
      <c r="TCA841" s="106"/>
      <c r="TCB841" s="106"/>
      <c r="TCC841" s="106"/>
      <c r="TCD841" s="106"/>
      <c r="TCE841" s="106"/>
      <c r="TCF841" s="106"/>
      <c r="TCG841" s="106"/>
      <c r="TCH841" s="106"/>
      <c r="TCI841" s="106"/>
      <c r="TCJ841" s="106"/>
      <c r="TCK841" s="106"/>
      <c r="TCL841" s="106"/>
      <c r="TCM841" s="106"/>
      <c r="TCN841" s="106"/>
      <c r="TCO841" s="106"/>
      <c r="TCP841" s="106"/>
      <c r="TCQ841" s="106"/>
      <c r="TCR841" s="106"/>
      <c r="TCS841" s="106"/>
      <c r="TCT841" s="106"/>
      <c r="TCU841" s="106"/>
      <c r="TCV841" s="106"/>
      <c r="TCW841" s="106"/>
      <c r="TCX841" s="106"/>
      <c r="TCY841" s="106"/>
      <c r="TCZ841" s="106"/>
      <c r="TDA841" s="106"/>
      <c r="TDB841" s="106"/>
      <c r="TDC841" s="106"/>
      <c r="TDD841" s="106"/>
      <c r="TDE841" s="106"/>
      <c r="TDF841" s="106"/>
      <c r="TDG841" s="106"/>
      <c r="TDH841" s="106"/>
      <c r="TDI841" s="106"/>
      <c r="TDJ841" s="106"/>
      <c r="TDK841" s="106"/>
      <c r="TDL841" s="106"/>
      <c r="TDM841" s="106"/>
      <c r="TDN841" s="106"/>
      <c r="TDO841" s="106"/>
      <c r="TDP841" s="106"/>
      <c r="TDQ841" s="106"/>
      <c r="TDR841" s="106"/>
      <c r="TDS841" s="106"/>
      <c r="TDT841" s="106"/>
      <c r="TDU841" s="106"/>
      <c r="TDV841" s="106"/>
      <c r="TDW841" s="106"/>
      <c r="TDX841" s="106"/>
      <c r="TDY841" s="106"/>
      <c r="TDZ841" s="106"/>
      <c r="TEA841" s="106"/>
      <c r="TEB841" s="106"/>
      <c r="TEC841" s="106"/>
      <c r="TED841" s="106"/>
      <c r="TEE841" s="106"/>
      <c r="TEF841" s="106"/>
      <c r="TEG841" s="106"/>
      <c r="TEH841" s="106"/>
      <c r="TEI841" s="106"/>
      <c r="TEJ841" s="106"/>
      <c r="TEK841" s="106"/>
      <c r="TEL841" s="106"/>
      <c r="TEM841" s="106"/>
      <c r="TEN841" s="106"/>
      <c r="TEO841" s="106"/>
      <c r="TEP841" s="106"/>
      <c r="TEQ841" s="106"/>
      <c r="TER841" s="106"/>
      <c r="TES841" s="106"/>
      <c r="TET841" s="106"/>
      <c r="TEU841" s="106"/>
      <c r="TEV841" s="106"/>
      <c r="TEW841" s="106"/>
      <c r="TEX841" s="106"/>
      <c r="TEY841" s="106"/>
      <c r="TEZ841" s="106"/>
      <c r="TFA841" s="106"/>
      <c r="TFB841" s="106"/>
      <c r="TFC841" s="106"/>
      <c r="TFD841" s="106"/>
      <c r="TFE841" s="106"/>
      <c r="TFF841" s="106"/>
      <c r="TFG841" s="106"/>
      <c r="TFH841" s="106"/>
      <c r="TFI841" s="106"/>
      <c r="TFJ841" s="106"/>
      <c r="TFK841" s="106"/>
      <c r="TFL841" s="106"/>
      <c r="TFM841" s="106"/>
      <c r="TFN841" s="106"/>
      <c r="TFO841" s="106"/>
      <c r="TFP841" s="106"/>
      <c r="TFQ841" s="106"/>
      <c r="TFR841" s="106"/>
      <c r="TFS841" s="106"/>
      <c r="TFT841" s="106"/>
      <c r="TFU841" s="106"/>
      <c r="TFV841" s="106"/>
      <c r="TFW841" s="106"/>
      <c r="TFX841" s="106"/>
      <c r="TFY841" s="106"/>
      <c r="TFZ841" s="106"/>
      <c r="TGA841" s="106"/>
      <c r="TGB841" s="106"/>
      <c r="TGC841" s="106"/>
      <c r="TGD841" s="106"/>
      <c r="TGE841" s="106"/>
      <c r="TGF841" s="106"/>
      <c r="TGG841" s="106"/>
      <c r="TGH841" s="106"/>
      <c r="TGI841" s="106"/>
      <c r="TGJ841" s="106"/>
      <c r="TGK841" s="106"/>
      <c r="TGL841" s="106"/>
      <c r="TGM841" s="106"/>
      <c r="TGN841" s="106"/>
      <c r="TGO841" s="106"/>
      <c r="TGP841" s="106"/>
      <c r="TGQ841" s="106"/>
      <c r="TGR841" s="106"/>
      <c r="TGS841" s="106"/>
      <c r="TGT841" s="106"/>
      <c r="TGU841" s="106"/>
      <c r="TGV841" s="106"/>
      <c r="TGW841" s="106"/>
      <c r="TGX841" s="106"/>
      <c r="TGY841" s="106"/>
      <c r="TGZ841" s="106"/>
      <c r="THA841" s="106"/>
      <c r="THB841" s="106"/>
      <c r="THC841" s="106"/>
      <c r="THD841" s="106"/>
      <c r="THE841" s="106"/>
      <c r="THF841" s="106"/>
      <c r="THG841" s="106"/>
      <c r="THH841" s="106"/>
      <c r="THI841" s="106"/>
      <c r="THJ841" s="106"/>
      <c r="THK841" s="106"/>
      <c r="THL841" s="106"/>
      <c r="THM841" s="106"/>
      <c r="THN841" s="106"/>
      <c r="THO841" s="106"/>
      <c r="THP841" s="106"/>
      <c r="THQ841" s="106"/>
      <c r="THR841" s="106"/>
      <c r="THS841" s="106"/>
      <c r="THT841" s="106"/>
      <c r="THU841" s="106"/>
      <c r="THV841" s="106"/>
      <c r="THW841" s="106"/>
      <c r="THX841" s="106"/>
      <c r="THY841" s="106"/>
      <c r="THZ841" s="106"/>
      <c r="TIA841" s="106"/>
      <c r="TIB841" s="106"/>
      <c r="TIC841" s="106"/>
      <c r="TID841" s="106"/>
      <c r="TIE841" s="106"/>
      <c r="TIF841" s="106"/>
      <c r="TIG841" s="106"/>
      <c r="TIH841" s="106"/>
      <c r="TII841" s="106"/>
      <c r="TIJ841" s="106"/>
      <c r="TIK841" s="106"/>
      <c r="TIL841" s="106"/>
      <c r="TIM841" s="106"/>
      <c r="TIN841" s="106"/>
      <c r="TIO841" s="106"/>
      <c r="TIP841" s="106"/>
      <c r="TIQ841" s="106"/>
      <c r="TIR841" s="106"/>
      <c r="TIS841" s="106"/>
      <c r="TIT841" s="106"/>
      <c r="TIU841" s="106"/>
      <c r="TIV841" s="106"/>
      <c r="TIW841" s="106"/>
      <c r="TIX841" s="106"/>
      <c r="TIY841" s="106"/>
      <c r="TIZ841" s="106"/>
      <c r="TJA841" s="106"/>
      <c r="TJB841" s="106"/>
      <c r="TJC841" s="106"/>
      <c r="TJD841" s="106"/>
      <c r="TJE841" s="106"/>
      <c r="TJF841" s="106"/>
      <c r="TJG841" s="106"/>
      <c r="TJH841" s="106"/>
      <c r="TJI841" s="106"/>
      <c r="TJJ841" s="106"/>
      <c r="TJK841" s="106"/>
      <c r="TJL841" s="106"/>
      <c r="TJM841" s="106"/>
      <c r="TJN841" s="106"/>
      <c r="TJO841" s="106"/>
      <c r="TJP841" s="106"/>
      <c r="TJQ841" s="106"/>
      <c r="TJR841" s="106"/>
      <c r="TJS841" s="106"/>
      <c r="TJT841" s="106"/>
      <c r="TJU841" s="106"/>
      <c r="TJV841" s="106"/>
      <c r="TJW841" s="106"/>
      <c r="TJX841" s="106"/>
      <c r="TJY841" s="106"/>
      <c r="TJZ841" s="106"/>
      <c r="TKA841" s="106"/>
      <c r="TKB841" s="106"/>
      <c r="TKC841" s="106"/>
      <c r="TKD841" s="106"/>
      <c r="TKE841" s="106"/>
      <c r="TKF841" s="106"/>
      <c r="TKG841" s="106"/>
      <c r="TKH841" s="106"/>
      <c r="TKI841" s="106"/>
      <c r="TKJ841" s="106"/>
      <c r="TKK841" s="106"/>
      <c r="TKL841" s="106"/>
      <c r="TKM841" s="106"/>
      <c r="TKN841" s="106"/>
      <c r="TKO841" s="106"/>
      <c r="TKP841" s="106"/>
      <c r="TKQ841" s="106"/>
      <c r="TKR841" s="106"/>
      <c r="TKS841" s="106"/>
      <c r="TKT841" s="106"/>
      <c r="TKU841" s="106"/>
      <c r="TKV841" s="106"/>
      <c r="TKW841" s="106"/>
      <c r="TKX841" s="106"/>
      <c r="TKY841" s="106"/>
      <c r="TKZ841" s="106"/>
      <c r="TLA841" s="106"/>
      <c r="TLB841" s="106"/>
      <c r="TLC841" s="106"/>
      <c r="TLD841" s="106"/>
      <c r="TLE841" s="106"/>
      <c r="TLF841" s="106"/>
      <c r="TLG841" s="106"/>
      <c r="TLH841" s="106"/>
      <c r="TLI841" s="106"/>
      <c r="TLJ841" s="106"/>
      <c r="TLK841" s="106"/>
      <c r="TLL841" s="106"/>
      <c r="TLM841" s="106"/>
      <c r="TLN841" s="106"/>
      <c r="TLO841" s="106"/>
      <c r="TLP841" s="106"/>
      <c r="TLQ841" s="106"/>
      <c r="TLR841" s="106"/>
      <c r="TLS841" s="106"/>
      <c r="TLT841" s="106"/>
      <c r="TLU841" s="106"/>
      <c r="TLV841" s="106"/>
      <c r="TLW841" s="106"/>
      <c r="TLX841" s="106"/>
      <c r="TLY841" s="106"/>
      <c r="TLZ841" s="106"/>
      <c r="TMA841" s="106"/>
      <c r="TMB841" s="106"/>
      <c r="TMC841" s="106"/>
      <c r="TMD841" s="106"/>
      <c r="TME841" s="106"/>
      <c r="TMF841" s="106"/>
      <c r="TMG841" s="106"/>
      <c r="TMH841" s="106"/>
      <c r="TMI841" s="106"/>
      <c r="TMJ841" s="106"/>
      <c r="TMK841" s="106"/>
      <c r="TML841" s="106"/>
      <c r="TMM841" s="106"/>
      <c r="TMN841" s="106"/>
      <c r="TMO841" s="106"/>
      <c r="TMP841" s="106"/>
      <c r="TMQ841" s="106"/>
      <c r="TMR841" s="106"/>
      <c r="TMS841" s="106"/>
      <c r="TMT841" s="106"/>
      <c r="TMU841" s="106"/>
      <c r="TMV841" s="106"/>
      <c r="TMW841" s="106"/>
      <c r="TMX841" s="106"/>
      <c r="TMY841" s="106"/>
      <c r="TMZ841" s="106"/>
      <c r="TNA841" s="106"/>
      <c r="TNB841" s="106"/>
      <c r="TNC841" s="106"/>
      <c r="TND841" s="106"/>
      <c r="TNE841" s="106"/>
      <c r="TNF841" s="106"/>
      <c r="TNG841" s="106"/>
      <c r="TNH841" s="106"/>
      <c r="TNI841" s="106"/>
      <c r="TNJ841" s="106"/>
      <c r="TNK841" s="106"/>
      <c r="TNL841" s="106"/>
      <c r="TNM841" s="106"/>
      <c r="TNN841" s="106"/>
      <c r="TNO841" s="106"/>
      <c r="TNP841" s="106"/>
      <c r="TNQ841" s="106"/>
      <c r="TNR841" s="106"/>
      <c r="TNS841" s="106"/>
      <c r="TNT841" s="106"/>
      <c r="TNU841" s="106"/>
      <c r="TNV841" s="106"/>
      <c r="TNW841" s="106"/>
      <c r="TNX841" s="106"/>
      <c r="TNY841" s="106"/>
      <c r="TNZ841" s="106"/>
      <c r="TOA841" s="106"/>
      <c r="TOB841" s="106"/>
      <c r="TOC841" s="106"/>
      <c r="TOD841" s="106"/>
      <c r="TOE841" s="106"/>
      <c r="TOF841" s="106"/>
      <c r="TOG841" s="106"/>
      <c r="TOH841" s="106"/>
      <c r="TOI841" s="106"/>
      <c r="TOJ841" s="106"/>
      <c r="TOK841" s="106"/>
      <c r="TOL841" s="106"/>
      <c r="TOM841" s="106"/>
      <c r="TON841" s="106"/>
      <c r="TOO841" s="106"/>
      <c r="TOP841" s="106"/>
      <c r="TOQ841" s="106"/>
      <c r="TOR841" s="106"/>
      <c r="TOS841" s="106"/>
      <c r="TOT841" s="106"/>
      <c r="TOU841" s="106"/>
      <c r="TOV841" s="106"/>
      <c r="TOW841" s="106"/>
      <c r="TOX841" s="106"/>
      <c r="TOY841" s="106"/>
      <c r="TOZ841" s="106"/>
      <c r="TPA841" s="106"/>
      <c r="TPB841" s="106"/>
      <c r="TPC841" s="106"/>
      <c r="TPD841" s="106"/>
      <c r="TPE841" s="106"/>
      <c r="TPF841" s="106"/>
      <c r="TPG841" s="106"/>
      <c r="TPH841" s="106"/>
      <c r="TPI841" s="106"/>
      <c r="TPJ841" s="106"/>
      <c r="TPK841" s="106"/>
      <c r="TPL841" s="106"/>
      <c r="TPM841" s="106"/>
      <c r="TPN841" s="106"/>
      <c r="TPO841" s="106"/>
      <c r="TPP841" s="106"/>
      <c r="TPQ841" s="106"/>
      <c r="TPR841" s="106"/>
      <c r="TPS841" s="106"/>
      <c r="TPT841" s="106"/>
      <c r="TPU841" s="106"/>
      <c r="TPV841" s="106"/>
      <c r="TPW841" s="106"/>
      <c r="TPX841" s="106"/>
      <c r="TPY841" s="106"/>
      <c r="TPZ841" s="106"/>
      <c r="TQA841" s="106"/>
      <c r="TQB841" s="106"/>
      <c r="TQC841" s="106"/>
      <c r="TQD841" s="106"/>
      <c r="TQE841" s="106"/>
      <c r="TQF841" s="106"/>
      <c r="TQG841" s="106"/>
      <c r="TQH841" s="106"/>
      <c r="TQI841" s="106"/>
      <c r="TQJ841" s="106"/>
      <c r="TQK841" s="106"/>
      <c r="TQL841" s="106"/>
      <c r="TQM841" s="106"/>
      <c r="TQN841" s="106"/>
      <c r="TQO841" s="106"/>
      <c r="TQP841" s="106"/>
      <c r="TQQ841" s="106"/>
      <c r="TQR841" s="106"/>
      <c r="TQS841" s="106"/>
      <c r="TQT841" s="106"/>
      <c r="TQU841" s="106"/>
      <c r="TQV841" s="106"/>
      <c r="TQW841" s="106"/>
      <c r="TQX841" s="106"/>
      <c r="TQY841" s="106"/>
      <c r="TQZ841" s="106"/>
      <c r="TRA841" s="106"/>
      <c r="TRB841" s="106"/>
      <c r="TRC841" s="106"/>
      <c r="TRD841" s="106"/>
      <c r="TRE841" s="106"/>
      <c r="TRF841" s="106"/>
      <c r="TRG841" s="106"/>
      <c r="TRH841" s="106"/>
      <c r="TRI841" s="106"/>
      <c r="TRJ841" s="106"/>
      <c r="TRK841" s="106"/>
      <c r="TRL841" s="106"/>
      <c r="TRM841" s="106"/>
      <c r="TRN841" s="106"/>
      <c r="TRO841" s="106"/>
      <c r="TRP841" s="106"/>
      <c r="TRQ841" s="106"/>
      <c r="TRR841" s="106"/>
      <c r="TRS841" s="106"/>
      <c r="TRT841" s="106"/>
      <c r="TRU841" s="106"/>
      <c r="TRV841" s="106"/>
      <c r="TRW841" s="106"/>
      <c r="TRX841" s="106"/>
      <c r="TRY841" s="106"/>
      <c r="TRZ841" s="106"/>
      <c r="TSA841" s="106"/>
      <c r="TSB841" s="106"/>
      <c r="TSC841" s="106"/>
      <c r="TSD841" s="106"/>
      <c r="TSE841" s="106"/>
      <c r="TSF841" s="106"/>
      <c r="TSG841" s="106"/>
      <c r="TSH841" s="106"/>
      <c r="TSI841" s="106"/>
      <c r="TSJ841" s="106"/>
      <c r="TSK841" s="106"/>
      <c r="TSL841" s="106"/>
      <c r="TSM841" s="106"/>
      <c r="TSN841" s="106"/>
      <c r="TSO841" s="106"/>
      <c r="TSP841" s="106"/>
      <c r="TSQ841" s="106"/>
      <c r="TSR841" s="106"/>
      <c r="TSS841" s="106"/>
      <c r="TST841" s="106"/>
      <c r="TSU841" s="106"/>
      <c r="TSV841" s="106"/>
      <c r="TSW841" s="106"/>
      <c r="TSX841" s="106"/>
      <c r="TSY841" s="106"/>
      <c r="TSZ841" s="106"/>
      <c r="TTA841" s="106"/>
      <c r="TTB841" s="106"/>
      <c r="TTC841" s="106"/>
      <c r="TTD841" s="106"/>
      <c r="TTE841" s="106"/>
      <c r="TTF841" s="106"/>
      <c r="TTG841" s="106"/>
      <c r="TTH841" s="106"/>
      <c r="TTI841" s="106"/>
      <c r="TTJ841" s="106"/>
      <c r="TTK841" s="106"/>
      <c r="TTL841" s="106"/>
      <c r="TTM841" s="106"/>
      <c r="TTN841" s="106"/>
      <c r="TTO841" s="106"/>
      <c r="TTP841" s="106"/>
      <c r="TTQ841" s="106"/>
      <c r="TTR841" s="106"/>
      <c r="TTS841" s="106"/>
      <c r="TTT841" s="106"/>
      <c r="TTU841" s="106"/>
      <c r="TTV841" s="106"/>
      <c r="TTW841" s="106"/>
      <c r="TTX841" s="106"/>
      <c r="TTY841" s="106"/>
      <c r="TTZ841" s="106"/>
      <c r="TUA841" s="106"/>
      <c r="TUB841" s="106"/>
      <c r="TUC841" s="106"/>
      <c r="TUD841" s="106"/>
      <c r="TUE841" s="106"/>
      <c r="TUF841" s="106"/>
      <c r="TUG841" s="106"/>
      <c r="TUH841" s="106"/>
      <c r="TUI841" s="106"/>
      <c r="TUJ841" s="106"/>
      <c r="TUK841" s="106"/>
      <c r="TUL841" s="106"/>
      <c r="TUM841" s="106"/>
      <c r="TUN841" s="106"/>
      <c r="TUO841" s="106"/>
      <c r="TUP841" s="106"/>
      <c r="TUQ841" s="106"/>
      <c r="TUR841" s="106"/>
      <c r="TUS841" s="106"/>
      <c r="TUT841" s="106"/>
      <c r="TUU841" s="106"/>
      <c r="TUV841" s="106"/>
      <c r="TUW841" s="106"/>
      <c r="TUX841" s="106"/>
      <c r="TUY841" s="106"/>
      <c r="TUZ841" s="106"/>
      <c r="TVA841" s="106"/>
      <c r="TVB841" s="106"/>
      <c r="TVC841" s="106"/>
      <c r="TVD841" s="106"/>
      <c r="TVE841" s="106"/>
      <c r="TVF841" s="106"/>
      <c r="TVG841" s="106"/>
      <c r="TVH841" s="106"/>
      <c r="TVI841" s="106"/>
      <c r="TVJ841" s="106"/>
      <c r="TVK841" s="106"/>
      <c r="TVL841" s="106"/>
      <c r="TVM841" s="106"/>
      <c r="TVN841" s="106"/>
      <c r="TVO841" s="106"/>
      <c r="TVP841" s="106"/>
      <c r="TVQ841" s="106"/>
      <c r="TVR841" s="106"/>
      <c r="TVS841" s="106"/>
      <c r="TVT841" s="106"/>
      <c r="TVU841" s="106"/>
      <c r="TVV841" s="106"/>
      <c r="TVW841" s="106"/>
      <c r="TVX841" s="106"/>
      <c r="TVY841" s="106"/>
      <c r="TVZ841" s="106"/>
      <c r="TWA841" s="106"/>
      <c r="TWB841" s="106"/>
      <c r="TWC841" s="106"/>
      <c r="TWD841" s="106"/>
      <c r="TWE841" s="106"/>
      <c r="TWF841" s="106"/>
      <c r="TWG841" s="106"/>
      <c r="TWH841" s="106"/>
      <c r="TWI841" s="106"/>
      <c r="TWJ841" s="106"/>
      <c r="TWK841" s="106"/>
      <c r="TWL841" s="106"/>
      <c r="TWM841" s="106"/>
      <c r="TWN841" s="106"/>
      <c r="TWO841" s="106"/>
      <c r="TWP841" s="106"/>
      <c r="TWQ841" s="106"/>
      <c r="TWR841" s="106"/>
      <c r="TWS841" s="106"/>
      <c r="TWT841" s="106"/>
      <c r="TWU841" s="106"/>
      <c r="TWV841" s="106"/>
      <c r="TWW841" s="106"/>
      <c r="TWX841" s="106"/>
      <c r="TWY841" s="106"/>
      <c r="TWZ841" s="106"/>
      <c r="TXA841" s="106"/>
      <c r="TXB841" s="106"/>
      <c r="TXC841" s="106"/>
      <c r="TXD841" s="106"/>
      <c r="TXE841" s="106"/>
      <c r="TXF841" s="106"/>
      <c r="TXG841" s="106"/>
      <c r="TXH841" s="106"/>
      <c r="TXI841" s="106"/>
      <c r="TXJ841" s="106"/>
      <c r="TXK841" s="106"/>
      <c r="TXL841" s="106"/>
      <c r="TXM841" s="106"/>
      <c r="TXN841" s="106"/>
      <c r="TXO841" s="106"/>
      <c r="TXP841" s="106"/>
      <c r="TXQ841" s="106"/>
      <c r="TXR841" s="106"/>
      <c r="TXS841" s="106"/>
      <c r="TXT841" s="106"/>
      <c r="TXU841" s="106"/>
      <c r="TXV841" s="106"/>
      <c r="TXW841" s="106"/>
      <c r="TXX841" s="106"/>
      <c r="TXY841" s="106"/>
      <c r="TXZ841" s="106"/>
      <c r="TYA841" s="106"/>
      <c r="TYB841" s="106"/>
      <c r="TYC841" s="106"/>
      <c r="TYD841" s="106"/>
      <c r="TYE841" s="106"/>
      <c r="TYF841" s="106"/>
      <c r="TYG841" s="106"/>
      <c r="TYH841" s="106"/>
      <c r="TYI841" s="106"/>
      <c r="TYJ841" s="106"/>
      <c r="TYK841" s="106"/>
      <c r="TYL841" s="106"/>
      <c r="TYM841" s="106"/>
      <c r="TYN841" s="106"/>
      <c r="TYO841" s="106"/>
      <c r="TYP841" s="106"/>
      <c r="TYQ841" s="106"/>
      <c r="TYR841" s="106"/>
      <c r="TYS841" s="106"/>
      <c r="TYT841" s="106"/>
      <c r="TYU841" s="106"/>
      <c r="TYV841" s="106"/>
      <c r="TYW841" s="106"/>
      <c r="TYX841" s="106"/>
      <c r="TYY841" s="106"/>
      <c r="TYZ841" s="106"/>
      <c r="TZA841" s="106"/>
      <c r="TZB841" s="106"/>
      <c r="TZC841" s="106"/>
      <c r="TZD841" s="106"/>
      <c r="TZE841" s="106"/>
      <c r="TZF841" s="106"/>
      <c r="TZG841" s="106"/>
      <c r="TZH841" s="106"/>
      <c r="TZI841" s="106"/>
      <c r="TZJ841" s="106"/>
      <c r="TZK841" s="106"/>
      <c r="TZL841" s="106"/>
      <c r="TZM841" s="106"/>
      <c r="TZN841" s="106"/>
      <c r="TZO841" s="106"/>
      <c r="TZP841" s="106"/>
      <c r="TZQ841" s="106"/>
      <c r="TZR841" s="106"/>
      <c r="TZS841" s="106"/>
      <c r="TZT841" s="106"/>
      <c r="TZU841" s="106"/>
      <c r="TZV841" s="106"/>
      <c r="TZW841" s="106"/>
      <c r="TZX841" s="106"/>
      <c r="TZY841" s="106"/>
      <c r="TZZ841" s="106"/>
      <c r="UAA841" s="106"/>
      <c r="UAB841" s="106"/>
      <c r="UAC841" s="106"/>
      <c r="UAD841" s="106"/>
      <c r="UAE841" s="106"/>
      <c r="UAF841" s="106"/>
      <c r="UAG841" s="106"/>
      <c r="UAH841" s="106"/>
      <c r="UAI841" s="106"/>
      <c r="UAJ841" s="106"/>
      <c r="UAK841" s="106"/>
      <c r="UAL841" s="106"/>
      <c r="UAM841" s="106"/>
      <c r="UAN841" s="106"/>
      <c r="UAO841" s="106"/>
      <c r="UAP841" s="106"/>
      <c r="UAQ841" s="106"/>
      <c r="UAR841" s="106"/>
      <c r="UAS841" s="106"/>
      <c r="UAT841" s="106"/>
      <c r="UAU841" s="106"/>
      <c r="UAV841" s="106"/>
      <c r="UAW841" s="106"/>
      <c r="UAX841" s="106"/>
      <c r="UAY841" s="106"/>
      <c r="UAZ841" s="106"/>
      <c r="UBA841" s="106"/>
      <c r="UBB841" s="106"/>
      <c r="UBC841" s="106"/>
      <c r="UBD841" s="106"/>
      <c r="UBE841" s="106"/>
      <c r="UBF841" s="106"/>
      <c r="UBG841" s="106"/>
      <c r="UBH841" s="106"/>
      <c r="UBI841" s="106"/>
      <c r="UBJ841" s="106"/>
      <c r="UBK841" s="106"/>
      <c r="UBL841" s="106"/>
      <c r="UBM841" s="106"/>
      <c r="UBN841" s="106"/>
      <c r="UBO841" s="106"/>
      <c r="UBP841" s="106"/>
      <c r="UBQ841" s="106"/>
      <c r="UBR841" s="106"/>
      <c r="UBS841" s="106"/>
      <c r="UBT841" s="106"/>
      <c r="UBU841" s="106"/>
      <c r="UBV841" s="106"/>
      <c r="UBW841" s="106"/>
      <c r="UBX841" s="106"/>
      <c r="UBY841" s="106"/>
      <c r="UBZ841" s="106"/>
      <c r="UCA841" s="106"/>
      <c r="UCB841" s="106"/>
      <c r="UCC841" s="106"/>
      <c r="UCD841" s="106"/>
      <c r="UCE841" s="106"/>
      <c r="UCF841" s="106"/>
      <c r="UCG841" s="106"/>
      <c r="UCH841" s="106"/>
      <c r="UCI841" s="106"/>
      <c r="UCJ841" s="106"/>
      <c r="UCK841" s="106"/>
      <c r="UCL841" s="106"/>
      <c r="UCM841" s="106"/>
      <c r="UCN841" s="106"/>
      <c r="UCO841" s="106"/>
      <c r="UCP841" s="106"/>
      <c r="UCQ841" s="106"/>
      <c r="UCR841" s="106"/>
      <c r="UCS841" s="106"/>
      <c r="UCT841" s="106"/>
      <c r="UCU841" s="106"/>
      <c r="UCV841" s="106"/>
      <c r="UCW841" s="106"/>
      <c r="UCX841" s="106"/>
      <c r="UCY841" s="106"/>
      <c r="UCZ841" s="106"/>
      <c r="UDA841" s="106"/>
      <c r="UDB841" s="106"/>
      <c r="UDC841" s="106"/>
      <c r="UDD841" s="106"/>
      <c r="UDE841" s="106"/>
      <c r="UDF841" s="106"/>
      <c r="UDG841" s="106"/>
      <c r="UDH841" s="106"/>
      <c r="UDI841" s="106"/>
      <c r="UDJ841" s="106"/>
      <c r="UDK841" s="106"/>
      <c r="UDL841" s="106"/>
      <c r="UDM841" s="106"/>
      <c r="UDN841" s="106"/>
      <c r="UDO841" s="106"/>
      <c r="UDP841" s="106"/>
      <c r="UDQ841" s="106"/>
      <c r="UDR841" s="106"/>
      <c r="UDS841" s="106"/>
      <c r="UDT841" s="106"/>
      <c r="UDU841" s="106"/>
      <c r="UDV841" s="106"/>
      <c r="UDW841" s="106"/>
      <c r="UDX841" s="106"/>
      <c r="UDY841" s="106"/>
      <c r="UDZ841" s="106"/>
      <c r="UEA841" s="106"/>
      <c r="UEB841" s="106"/>
      <c r="UEC841" s="106"/>
      <c r="UED841" s="106"/>
      <c r="UEE841" s="106"/>
      <c r="UEF841" s="106"/>
      <c r="UEG841" s="106"/>
      <c r="UEH841" s="106"/>
      <c r="UEI841" s="106"/>
      <c r="UEJ841" s="106"/>
      <c r="UEK841" s="106"/>
      <c r="UEL841" s="106"/>
      <c r="UEM841" s="106"/>
      <c r="UEN841" s="106"/>
      <c r="UEO841" s="106"/>
      <c r="UEP841" s="106"/>
      <c r="UEQ841" s="106"/>
      <c r="UER841" s="106"/>
      <c r="UES841" s="106"/>
      <c r="UET841" s="106"/>
      <c r="UEU841" s="106"/>
      <c r="UEV841" s="106"/>
      <c r="UEW841" s="106"/>
      <c r="UEX841" s="106"/>
      <c r="UEY841" s="106"/>
      <c r="UEZ841" s="106"/>
      <c r="UFA841" s="106"/>
      <c r="UFB841" s="106"/>
      <c r="UFC841" s="106"/>
      <c r="UFD841" s="106"/>
      <c r="UFE841" s="106"/>
      <c r="UFF841" s="106"/>
      <c r="UFG841" s="106"/>
      <c r="UFH841" s="106"/>
      <c r="UFI841" s="106"/>
      <c r="UFJ841" s="106"/>
      <c r="UFK841" s="106"/>
      <c r="UFL841" s="106"/>
      <c r="UFM841" s="106"/>
      <c r="UFN841" s="106"/>
      <c r="UFO841" s="106"/>
      <c r="UFP841" s="106"/>
      <c r="UFQ841" s="106"/>
      <c r="UFR841" s="106"/>
      <c r="UFS841" s="106"/>
      <c r="UFT841" s="106"/>
      <c r="UFU841" s="106"/>
      <c r="UFV841" s="106"/>
      <c r="UFW841" s="106"/>
      <c r="UFX841" s="106"/>
      <c r="UFY841" s="106"/>
      <c r="UFZ841" s="106"/>
      <c r="UGA841" s="106"/>
      <c r="UGB841" s="106"/>
      <c r="UGC841" s="106"/>
      <c r="UGD841" s="106"/>
      <c r="UGE841" s="106"/>
      <c r="UGF841" s="106"/>
      <c r="UGG841" s="106"/>
      <c r="UGH841" s="106"/>
      <c r="UGI841" s="106"/>
      <c r="UGJ841" s="106"/>
      <c r="UGK841" s="106"/>
      <c r="UGL841" s="106"/>
      <c r="UGM841" s="106"/>
      <c r="UGN841" s="106"/>
      <c r="UGO841" s="106"/>
      <c r="UGP841" s="106"/>
      <c r="UGQ841" s="106"/>
      <c r="UGR841" s="106"/>
      <c r="UGS841" s="106"/>
      <c r="UGT841" s="106"/>
      <c r="UGU841" s="106"/>
      <c r="UGV841" s="106"/>
      <c r="UGW841" s="106"/>
      <c r="UGX841" s="106"/>
      <c r="UGY841" s="106"/>
      <c r="UGZ841" s="106"/>
      <c r="UHA841" s="106"/>
      <c r="UHB841" s="106"/>
      <c r="UHC841" s="106"/>
      <c r="UHD841" s="106"/>
      <c r="UHE841" s="106"/>
      <c r="UHF841" s="106"/>
      <c r="UHG841" s="106"/>
      <c r="UHH841" s="106"/>
      <c r="UHI841" s="106"/>
      <c r="UHJ841" s="106"/>
      <c r="UHK841" s="106"/>
      <c r="UHL841" s="106"/>
      <c r="UHM841" s="106"/>
      <c r="UHN841" s="106"/>
      <c r="UHO841" s="106"/>
      <c r="UHP841" s="106"/>
      <c r="UHQ841" s="106"/>
      <c r="UHR841" s="106"/>
      <c r="UHS841" s="106"/>
      <c r="UHT841" s="106"/>
      <c r="UHU841" s="106"/>
      <c r="UHV841" s="106"/>
      <c r="UHW841" s="106"/>
      <c r="UHX841" s="106"/>
      <c r="UHY841" s="106"/>
      <c r="UHZ841" s="106"/>
      <c r="UIA841" s="106"/>
      <c r="UIB841" s="106"/>
      <c r="UIC841" s="106"/>
      <c r="UID841" s="106"/>
      <c r="UIE841" s="106"/>
      <c r="UIF841" s="106"/>
      <c r="UIG841" s="106"/>
      <c r="UIH841" s="106"/>
      <c r="UII841" s="106"/>
      <c r="UIJ841" s="106"/>
      <c r="UIK841" s="106"/>
      <c r="UIL841" s="106"/>
      <c r="UIM841" s="106"/>
      <c r="UIN841" s="106"/>
      <c r="UIO841" s="106"/>
      <c r="UIP841" s="106"/>
      <c r="UIQ841" s="106"/>
      <c r="UIR841" s="106"/>
      <c r="UIS841" s="106"/>
      <c r="UIT841" s="106"/>
      <c r="UIU841" s="106"/>
      <c r="UIV841" s="106"/>
      <c r="UIW841" s="106"/>
      <c r="UIX841" s="106"/>
      <c r="UIY841" s="106"/>
      <c r="UIZ841" s="106"/>
      <c r="UJA841" s="106"/>
      <c r="UJB841" s="106"/>
      <c r="UJC841" s="106"/>
      <c r="UJD841" s="106"/>
      <c r="UJE841" s="106"/>
      <c r="UJF841" s="106"/>
      <c r="UJG841" s="106"/>
      <c r="UJH841" s="106"/>
      <c r="UJI841" s="106"/>
      <c r="UJJ841" s="106"/>
      <c r="UJK841" s="106"/>
      <c r="UJL841" s="106"/>
      <c r="UJM841" s="106"/>
      <c r="UJN841" s="106"/>
      <c r="UJO841" s="106"/>
      <c r="UJP841" s="106"/>
      <c r="UJQ841" s="106"/>
      <c r="UJR841" s="106"/>
      <c r="UJS841" s="106"/>
      <c r="UJT841" s="106"/>
      <c r="UJU841" s="106"/>
      <c r="UJV841" s="106"/>
      <c r="UJW841" s="106"/>
      <c r="UJX841" s="106"/>
      <c r="UJY841" s="106"/>
      <c r="UJZ841" s="106"/>
      <c r="UKA841" s="106"/>
      <c r="UKB841" s="106"/>
      <c r="UKC841" s="106"/>
      <c r="UKD841" s="106"/>
      <c r="UKE841" s="106"/>
      <c r="UKF841" s="106"/>
      <c r="UKG841" s="106"/>
      <c r="UKH841" s="106"/>
      <c r="UKI841" s="106"/>
      <c r="UKJ841" s="106"/>
      <c r="UKK841" s="106"/>
      <c r="UKL841" s="106"/>
      <c r="UKM841" s="106"/>
      <c r="UKN841" s="106"/>
      <c r="UKO841" s="106"/>
      <c r="UKP841" s="106"/>
      <c r="UKQ841" s="106"/>
      <c r="UKR841" s="106"/>
      <c r="UKS841" s="106"/>
      <c r="UKT841" s="106"/>
      <c r="UKU841" s="106"/>
      <c r="UKV841" s="106"/>
      <c r="UKW841" s="106"/>
      <c r="UKX841" s="106"/>
      <c r="UKY841" s="106"/>
      <c r="UKZ841" s="106"/>
      <c r="ULA841" s="106"/>
      <c r="ULB841" s="106"/>
      <c r="ULC841" s="106"/>
      <c r="ULD841" s="106"/>
      <c r="ULE841" s="106"/>
      <c r="ULF841" s="106"/>
      <c r="ULG841" s="106"/>
      <c r="ULH841" s="106"/>
      <c r="ULI841" s="106"/>
      <c r="ULJ841" s="106"/>
      <c r="ULK841" s="106"/>
      <c r="ULL841" s="106"/>
      <c r="ULM841" s="106"/>
      <c r="ULN841" s="106"/>
      <c r="ULO841" s="106"/>
      <c r="ULP841" s="106"/>
      <c r="ULQ841" s="106"/>
      <c r="ULR841" s="106"/>
      <c r="ULS841" s="106"/>
      <c r="ULT841" s="106"/>
      <c r="ULU841" s="106"/>
      <c r="ULV841" s="106"/>
      <c r="ULW841" s="106"/>
      <c r="ULX841" s="106"/>
      <c r="ULY841" s="106"/>
      <c r="ULZ841" s="106"/>
      <c r="UMA841" s="106"/>
      <c r="UMB841" s="106"/>
      <c r="UMC841" s="106"/>
      <c r="UMD841" s="106"/>
      <c r="UME841" s="106"/>
      <c r="UMF841" s="106"/>
      <c r="UMG841" s="106"/>
      <c r="UMH841" s="106"/>
      <c r="UMI841" s="106"/>
      <c r="UMJ841" s="106"/>
      <c r="UMK841" s="106"/>
      <c r="UML841" s="106"/>
      <c r="UMM841" s="106"/>
      <c r="UMN841" s="106"/>
      <c r="UMO841" s="106"/>
      <c r="UMP841" s="106"/>
      <c r="UMQ841" s="106"/>
      <c r="UMR841" s="106"/>
      <c r="UMS841" s="106"/>
      <c r="UMT841" s="106"/>
      <c r="UMU841" s="106"/>
      <c r="UMV841" s="106"/>
      <c r="UMW841" s="106"/>
      <c r="UMX841" s="106"/>
      <c r="UMY841" s="106"/>
      <c r="UMZ841" s="106"/>
      <c r="UNA841" s="106"/>
      <c r="UNB841" s="106"/>
      <c r="UNC841" s="106"/>
      <c r="UND841" s="106"/>
      <c r="UNE841" s="106"/>
      <c r="UNF841" s="106"/>
      <c r="UNG841" s="106"/>
      <c r="UNH841" s="106"/>
      <c r="UNI841" s="106"/>
      <c r="UNJ841" s="106"/>
      <c r="UNK841" s="106"/>
      <c r="UNL841" s="106"/>
      <c r="UNM841" s="106"/>
      <c r="UNN841" s="106"/>
      <c r="UNO841" s="106"/>
      <c r="UNP841" s="106"/>
      <c r="UNQ841" s="106"/>
      <c r="UNR841" s="106"/>
      <c r="UNS841" s="106"/>
      <c r="UNT841" s="106"/>
      <c r="UNU841" s="106"/>
      <c r="UNV841" s="106"/>
      <c r="UNW841" s="106"/>
      <c r="UNX841" s="106"/>
      <c r="UNY841" s="106"/>
      <c r="UNZ841" s="106"/>
      <c r="UOA841" s="106"/>
      <c r="UOB841" s="106"/>
      <c r="UOC841" s="106"/>
      <c r="UOD841" s="106"/>
      <c r="UOE841" s="106"/>
      <c r="UOF841" s="106"/>
      <c r="UOG841" s="106"/>
      <c r="UOH841" s="106"/>
      <c r="UOI841" s="106"/>
      <c r="UOJ841" s="106"/>
      <c r="UOK841" s="106"/>
      <c r="UOL841" s="106"/>
      <c r="UOM841" s="106"/>
      <c r="UON841" s="106"/>
      <c r="UOO841" s="106"/>
      <c r="UOP841" s="106"/>
      <c r="UOQ841" s="106"/>
      <c r="UOR841" s="106"/>
      <c r="UOS841" s="106"/>
      <c r="UOT841" s="106"/>
      <c r="UOU841" s="106"/>
      <c r="UOV841" s="106"/>
      <c r="UOW841" s="106"/>
      <c r="UOX841" s="106"/>
      <c r="UOY841" s="106"/>
      <c r="UOZ841" s="106"/>
      <c r="UPA841" s="106"/>
      <c r="UPB841" s="106"/>
      <c r="UPC841" s="106"/>
      <c r="UPD841" s="106"/>
      <c r="UPE841" s="106"/>
      <c r="UPF841" s="106"/>
      <c r="UPG841" s="106"/>
      <c r="UPH841" s="106"/>
      <c r="UPI841" s="106"/>
      <c r="UPJ841" s="106"/>
      <c r="UPK841" s="106"/>
      <c r="UPL841" s="106"/>
      <c r="UPM841" s="106"/>
      <c r="UPN841" s="106"/>
      <c r="UPO841" s="106"/>
      <c r="UPP841" s="106"/>
      <c r="UPQ841" s="106"/>
      <c r="UPR841" s="106"/>
      <c r="UPS841" s="106"/>
      <c r="UPT841" s="106"/>
      <c r="UPU841" s="106"/>
      <c r="UPV841" s="106"/>
      <c r="UPW841" s="106"/>
      <c r="UPX841" s="106"/>
      <c r="UPY841" s="106"/>
      <c r="UPZ841" s="106"/>
      <c r="UQA841" s="106"/>
      <c r="UQB841" s="106"/>
      <c r="UQC841" s="106"/>
      <c r="UQD841" s="106"/>
      <c r="UQE841" s="106"/>
      <c r="UQF841" s="106"/>
      <c r="UQG841" s="106"/>
      <c r="UQH841" s="106"/>
      <c r="UQI841" s="106"/>
      <c r="UQJ841" s="106"/>
      <c r="UQK841" s="106"/>
      <c r="UQL841" s="106"/>
      <c r="UQM841" s="106"/>
      <c r="UQN841" s="106"/>
      <c r="UQO841" s="106"/>
      <c r="UQP841" s="106"/>
      <c r="UQQ841" s="106"/>
      <c r="UQR841" s="106"/>
      <c r="UQS841" s="106"/>
      <c r="UQT841" s="106"/>
      <c r="UQU841" s="106"/>
      <c r="UQV841" s="106"/>
      <c r="UQW841" s="106"/>
      <c r="UQX841" s="106"/>
      <c r="UQY841" s="106"/>
      <c r="UQZ841" s="106"/>
      <c r="URA841" s="106"/>
      <c r="URB841" s="106"/>
      <c r="URC841" s="106"/>
      <c r="URD841" s="106"/>
      <c r="URE841" s="106"/>
      <c r="URF841" s="106"/>
      <c r="URG841" s="106"/>
      <c r="URH841" s="106"/>
      <c r="URI841" s="106"/>
      <c r="URJ841" s="106"/>
      <c r="URK841" s="106"/>
      <c r="URL841" s="106"/>
      <c r="URM841" s="106"/>
      <c r="URN841" s="106"/>
      <c r="URO841" s="106"/>
      <c r="URP841" s="106"/>
      <c r="URQ841" s="106"/>
      <c r="URR841" s="106"/>
      <c r="URS841" s="106"/>
      <c r="URT841" s="106"/>
      <c r="URU841" s="106"/>
      <c r="URV841" s="106"/>
      <c r="URW841" s="106"/>
      <c r="URX841" s="106"/>
      <c r="URY841" s="106"/>
      <c r="URZ841" s="106"/>
      <c r="USA841" s="106"/>
      <c r="USB841" s="106"/>
      <c r="USC841" s="106"/>
      <c r="USD841" s="106"/>
      <c r="USE841" s="106"/>
      <c r="USF841" s="106"/>
      <c r="USG841" s="106"/>
      <c r="USH841" s="106"/>
      <c r="USI841" s="106"/>
      <c r="USJ841" s="106"/>
      <c r="USK841" s="106"/>
      <c r="USL841" s="106"/>
      <c r="USM841" s="106"/>
      <c r="USN841" s="106"/>
      <c r="USO841" s="106"/>
      <c r="USP841" s="106"/>
      <c r="USQ841" s="106"/>
      <c r="USR841" s="106"/>
      <c r="USS841" s="106"/>
      <c r="UST841" s="106"/>
      <c r="USU841" s="106"/>
      <c r="USV841" s="106"/>
      <c r="USW841" s="106"/>
      <c r="USX841" s="106"/>
      <c r="USY841" s="106"/>
      <c r="USZ841" s="106"/>
      <c r="UTA841" s="106"/>
      <c r="UTB841" s="106"/>
      <c r="UTC841" s="106"/>
      <c r="UTD841" s="106"/>
      <c r="UTE841" s="106"/>
      <c r="UTF841" s="106"/>
      <c r="UTG841" s="106"/>
      <c r="UTH841" s="106"/>
      <c r="UTI841" s="106"/>
      <c r="UTJ841" s="106"/>
      <c r="UTK841" s="106"/>
      <c r="UTL841" s="106"/>
      <c r="UTM841" s="106"/>
      <c r="UTN841" s="106"/>
      <c r="UTO841" s="106"/>
      <c r="UTP841" s="106"/>
      <c r="UTQ841" s="106"/>
      <c r="UTR841" s="106"/>
      <c r="UTS841" s="106"/>
      <c r="UTT841" s="106"/>
      <c r="UTU841" s="106"/>
      <c r="UTV841" s="106"/>
      <c r="UTW841" s="106"/>
      <c r="UTX841" s="106"/>
      <c r="UTY841" s="106"/>
      <c r="UTZ841" s="106"/>
      <c r="UUA841" s="106"/>
      <c r="UUB841" s="106"/>
      <c r="UUC841" s="106"/>
      <c r="UUD841" s="106"/>
      <c r="UUE841" s="106"/>
      <c r="UUF841" s="106"/>
      <c r="UUG841" s="106"/>
      <c r="UUH841" s="106"/>
      <c r="UUI841" s="106"/>
      <c r="UUJ841" s="106"/>
      <c r="UUK841" s="106"/>
      <c r="UUL841" s="106"/>
      <c r="UUM841" s="106"/>
      <c r="UUN841" s="106"/>
      <c r="UUO841" s="106"/>
      <c r="UUP841" s="106"/>
      <c r="UUQ841" s="106"/>
      <c r="UUR841" s="106"/>
      <c r="UUS841" s="106"/>
      <c r="UUT841" s="106"/>
      <c r="UUU841" s="106"/>
      <c r="UUV841" s="106"/>
      <c r="UUW841" s="106"/>
      <c r="UUX841" s="106"/>
      <c r="UUY841" s="106"/>
      <c r="UUZ841" s="106"/>
      <c r="UVA841" s="106"/>
      <c r="UVB841" s="106"/>
      <c r="UVC841" s="106"/>
      <c r="UVD841" s="106"/>
      <c r="UVE841" s="106"/>
      <c r="UVF841" s="106"/>
      <c r="UVG841" s="106"/>
      <c r="UVH841" s="106"/>
      <c r="UVI841" s="106"/>
      <c r="UVJ841" s="106"/>
      <c r="UVK841" s="106"/>
      <c r="UVL841" s="106"/>
      <c r="UVM841" s="106"/>
      <c r="UVN841" s="106"/>
      <c r="UVO841" s="106"/>
      <c r="UVP841" s="106"/>
      <c r="UVQ841" s="106"/>
      <c r="UVR841" s="106"/>
      <c r="UVS841" s="106"/>
      <c r="UVT841" s="106"/>
      <c r="UVU841" s="106"/>
      <c r="UVV841" s="106"/>
      <c r="UVW841" s="106"/>
      <c r="UVX841" s="106"/>
      <c r="UVY841" s="106"/>
      <c r="UVZ841" s="106"/>
      <c r="UWA841" s="106"/>
      <c r="UWB841" s="106"/>
      <c r="UWC841" s="106"/>
      <c r="UWD841" s="106"/>
      <c r="UWE841" s="106"/>
      <c r="UWF841" s="106"/>
      <c r="UWG841" s="106"/>
      <c r="UWH841" s="106"/>
      <c r="UWI841" s="106"/>
      <c r="UWJ841" s="106"/>
      <c r="UWK841" s="106"/>
      <c r="UWL841" s="106"/>
      <c r="UWM841" s="106"/>
      <c r="UWN841" s="106"/>
      <c r="UWO841" s="106"/>
      <c r="UWP841" s="106"/>
      <c r="UWQ841" s="106"/>
      <c r="UWR841" s="106"/>
      <c r="UWS841" s="106"/>
      <c r="UWT841" s="106"/>
      <c r="UWU841" s="106"/>
      <c r="UWV841" s="106"/>
      <c r="UWW841" s="106"/>
      <c r="UWX841" s="106"/>
      <c r="UWY841" s="106"/>
      <c r="UWZ841" s="106"/>
      <c r="UXA841" s="106"/>
      <c r="UXB841" s="106"/>
      <c r="UXC841" s="106"/>
      <c r="UXD841" s="106"/>
      <c r="UXE841" s="106"/>
      <c r="UXF841" s="106"/>
      <c r="UXG841" s="106"/>
      <c r="UXH841" s="106"/>
      <c r="UXI841" s="106"/>
      <c r="UXJ841" s="106"/>
      <c r="UXK841" s="106"/>
      <c r="UXL841" s="106"/>
      <c r="UXM841" s="106"/>
      <c r="UXN841" s="106"/>
      <c r="UXO841" s="106"/>
      <c r="UXP841" s="106"/>
      <c r="UXQ841" s="106"/>
      <c r="UXR841" s="106"/>
      <c r="UXS841" s="106"/>
      <c r="UXT841" s="106"/>
      <c r="UXU841" s="106"/>
      <c r="UXV841" s="106"/>
      <c r="UXW841" s="106"/>
      <c r="UXX841" s="106"/>
      <c r="UXY841" s="106"/>
      <c r="UXZ841" s="106"/>
      <c r="UYA841" s="106"/>
      <c r="UYB841" s="106"/>
      <c r="UYC841" s="106"/>
      <c r="UYD841" s="106"/>
      <c r="UYE841" s="106"/>
      <c r="UYF841" s="106"/>
      <c r="UYG841" s="106"/>
      <c r="UYH841" s="106"/>
      <c r="UYI841" s="106"/>
      <c r="UYJ841" s="106"/>
      <c r="UYK841" s="106"/>
      <c r="UYL841" s="106"/>
      <c r="UYM841" s="106"/>
      <c r="UYN841" s="106"/>
      <c r="UYO841" s="106"/>
      <c r="UYP841" s="106"/>
      <c r="UYQ841" s="106"/>
      <c r="UYR841" s="106"/>
      <c r="UYS841" s="106"/>
      <c r="UYT841" s="106"/>
      <c r="UYU841" s="106"/>
      <c r="UYV841" s="106"/>
      <c r="UYW841" s="106"/>
      <c r="UYX841" s="106"/>
      <c r="UYY841" s="106"/>
      <c r="UYZ841" s="106"/>
      <c r="UZA841" s="106"/>
      <c r="UZB841" s="106"/>
      <c r="UZC841" s="106"/>
      <c r="UZD841" s="106"/>
      <c r="UZE841" s="106"/>
      <c r="UZF841" s="106"/>
      <c r="UZG841" s="106"/>
      <c r="UZH841" s="106"/>
      <c r="UZI841" s="106"/>
      <c r="UZJ841" s="106"/>
      <c r="UZK841" s="106"/>
      <c r="UZL841" s="106"/>
      <c r="UZM841" s="106"/>
      <c r="UZN841" s="106"/>
      <c r="UZO841" s="106"/>
      <c r="UZP841" s="106"/>
      <c r="UZQ841" s="106"/>
      <c r="UZR841" s="106"/>
      <c r="UZS841" s="106"/>
      <c r="UZT841" s="106"/>
      <c r="UZU841" s="106"/>
      <c r="UZV841" s="106"/>
      <c r="UZW841" s="106"/>
      <c r="UZX841" s="106"/>
      <c r="UZY841" s="106"/>
      <c r="UZZ841" s="106"/>
      <c r="VAA841" s="106"/>
      <c r="VAB841" s="106"/>
      <c r="VAC841" s="106"/>
      <c r="VAD841" s="106"/>
      <c r="VAE841" s="106"/>
      <c r="VAF841" s="106"/>
      <c r="VAG841" s="106"/>
      <c r="VAH841" s="106"/>
      <c r="VAI841" s="106"/>
      <c r="VAJ841" s="106"/>
      <c r="VAK841" s="106"/>
      <c r="VAL841" s="106"/>
      <c r="VAM841" s="106"/>
      <c r="VAN841" s="106"/>
      <c r="VAO841" s="106"/>
      <c r="VAP841" s="106"/>
      <c r="VAQ841" s="106"/>
      <c r="VAR841" s="106"/>
      <c r="VAS841" s="106"/>
      <c r="VAT841" s="106"/>
      <c r="VAU841" s="106"/>
      <c r="VAV841" s="106"/>
      <c r="VAW841" s="106"/>
      <c r="VAX841" s="106"/>
      <c r="VAY841" s="106"/>
      <c r="VAZ841" s="106"/>
      <c r="VBA841" s="106"/>
      <c r="VBB841" s="106"/>
      <c r="VBC841" s="106"/>
      <c r="VBD841" s="106"/>
      <c r="VBE841" s="106"/>
      <c r="VBF841" s="106"/>
      <c r="VBG841" s="106"/>
      <c r="VBH841" s="106"/>
      <c r="VBI841" s="106"/>
      <c r="VBJ841" s="106"/>
      <c r="VBK841" s="106"/>
      <c r="VBL841" s="106"/>
      <c r="VBM841" s="106"/>
      <c r="VBN841" s="106"/>
      <c r="VBO841" s="106"/>
      <c r="VBP841" s="106"/>
      <c r="VBQ841" s="106"/>
      <c r="VBR841" s="106"/>
      <c r="VBS841" s="106"/>
      <c r="VBT841" s="106"/>
      <c r="VBU841" s="106"/>
      <c r="VBV841" s="106"/>
      <c r="VBW841" s="106"/>
      <c r="VBX841" s="106"/>
      <c r="VBY841" s="106"/>
      <c r="VBZ841" s="106"/>
      <c r="VCA841" s="106"/>
      <c r="VCB841" s="106"/>
      <c r="VCC841" s="106"/>
      <c r="VCD841" s="106"/>
      <c r="VCE841" s="106"/>
      <c r="VCF841" s="106"/>
      <c r="VCG841" s="106"/>
      <c r="VCH841" s="106"/>
      <c r="VCI841" s="106"/>
      <c r="VCJ841" s="106"/>
      <c r="VCK841" s="106"/>
      <c r="VCL841" s="106"/>
      <c r="VCM841" s="106"/>
      <c r="VCN841" s="106"/>
      <c r="VCO841" s="106"/>
      <c r="VCP841" s="106"/>
      <c r="VCQ841" s="106"/>
      <c r="VCR841" s="106"/>
      <c r="VCS841" s="106"/>
      <c r="VCT841" s="106"/>
      <c r="VCU841" s="106"/>
      <c r="VCV841" s="106"/>
      <c r="VCW841" s="106"/>
      <c r="VCX841" s="106"/>
      <c r="VCY841" s="106"/>
      <c r="VCZ841" s="106"/>
      <c r="VDA841" s="106"/>
      <c r="VDB841" s="106"/>
      <c r="VDC841" s="106"/>
      <c r="VDD841" s="106"/>
      <c r="VDE841" s="106"/>
      <c r="VDF841" s="106"/>
      <c r="VDG841" s="106"/>
      <c r="VDH841" s="106"/>
      <c r="VDI841" s="106"/>
      <c r="VDJ841" s="106"/>
      <c r="VDK841" s="106"/>
      <c r="VDL841" s="106"/>
      <c r="VDM841" s="106"/>
      <c r="VDN841" s="106"/>
      <c r="VDO841" s="106"/>
      <c r="VDP841" s="106"/>
      <c r="VDQ841" s="106"/>
      <c r="VDR841" s="106"/>
      <c r="VDS841" s="106"/>
      <c r="VDT841" s="106"/>
      <c r="VDU841" s="106"/>
      <c r="VDV841" s="106"/>
      <c r="VDW841" s="106"/>
      <c r="VDX841" s="106"/>
      <c r="VDY841" s="106"/>
      <c r="VDZ841" s="106"/>
      <c r="VEA841" s="106"/>
      <c r="VEB841" s="106"/>
      <c r="VEC841" s="106"/>
      <c r="VED841" s="106"/>
      <c r="VEE841" s="106"/>
      <c r="VEF841" s="106"/>
      <c r="VEG841" s="106"/>
      <c r="VEH841" s="106"/>
      <c r="VEI841" s="106"/>
      <c r="VEJ841" s="106"/>
      <c r="VEK841" s="106"/>
      <c r="VEL841" s="106"/>
      <c r="VEM841" s="106"/>
      <c r="VEN841" s="106"/>
      <c r="VEO841" s="106"/>
      <c r="VEP841" s="106"/>
      <c r="VEQ841" s="106"/>
      <c r="VER841" s="106"/>
      <c r="VES841" s="106"/>
      <c r="VET841" s="106"/>
      <c r="VEU841" s="106"/>
      <c r="VEV841" s="106"/>
      <c r="VEW841" s="106"/>
      <c r="VEX841" s="106"/>
      <c r="VEY841" s="106"/>
      <c r="VEZ841" s="106"/>
      <c r="VFA841" s="106"/>
      <c r="VFB841" s="106"/>
      <c r="VFC841" s="106"/>
      <c r="VFD841" s="106"/>
      <c r="VFE841" s="106"/>
      <c r="VFF841" s="106"/>
      <c r="VFG841" s="106"/>
      <c r="VFH841" s="106"/>
      <c r="VFI841" s="106"/>
      <c r="VFJ841" s="106"/>
      <c r="VFK841" s="106"/>
      <c r="VFL841" s="106"/>
      <c r="VFM841" s="106"/>
      <c r="VFN841" s="106"/>
      <c r="VFO841" s="106"/>
      <c r="VFP841" s="106"/>
      <c r="VFQ841" s="106"/>
      <c r="VFR841" s="106"/>
      <c r="VFS841" s="106"/>
      <c r="VFT841" s="106"/>
      <c r="VFU841" s="106"/>
      <c r="VFV841" s="106"/>
      <c r="VFW841" s="106"/>
      <c r="VFX841" s="106"/>
      <c r="VFY841" s="106"/>
      <c r="VFZ841" s="106"/>
      <c r="VGA841" s="106"/>
      <c r="VGB841" s="106"/>
      <c r="VGC841" s="106"/>
      <c r="VGD841" s="106"/>
      <c r="VGE841" s="106"/>
      <c r="VGF841" s="106"/>
      <c r="VGG841" s="106"/>
      <c r="VGH841" s="106"/>
      <c r="VGI841" s="106"/>
      <c r="VGJ841" s="106"/>
      <c r="VGK841" s="106"/>
      <c r="VGL841" s="106"/>
      <c r="VGM841" s="106"/>
      <c r="VGN841" s="106"/>
      <c r="VGO841" s="106"/>
      <c r="VGP841" s="106"/>
      <c r="VGQ841" s="106"/>
      <c r="VGR841" s="106"/>
      <c r="VGS841" s="106"/>
      <c r="VGT841" s="106"/>
      <c r="VGU841" s="106"/>
      <c r="VGV841" s="106"/>
      <c r="VGW841" s="106"/>
      <c r="VGX841" s="106"/>
      <c r="VGY841" s="106"/>
      <c r="VGZ841" s="106"/>
      <c r="VHA841" s="106"/>
      <c r="VHB841" s="106"/>
      <c r="VHC841" s="106"/>
      <c r="VHD841" s="106"/>
      <c r="VHE841" s="106"/>
      <c r="VHF841" s="106"/>
      <c r="VHG841" s="106"/>
      <c r="VHH841" s="106"/>
      <c r="VHI841" s="106"/>
      <c r="VHJ841" s="106"/>
      <c r="VHK841" s="106"/>
      <c r="VHL841" s="106"/>
      <c r="VHM841" s="106"/>
      <c r="VHN841" s="106"/>
      <c r="VHO841" s="106"/>
      <c r="VHP841" s="106"/>
      <c r="VHQ841" s="106"/>
      <c r="VHR841" s="106"/>
      <c r="VHS841" s="106"/>
      <c r="VHT841" s="106"/>
      <c r="VHU841" s="106"/>
      <c r="VHV841" s="106"/>
      <c r="VHW841" s="106"/>
      <c r="VHX841" s="106"/>
      <c r="VHY841" s="106"/>
      <c r="VHZ841" s="106"/>
      <c r="VIA841" s="106"/>
      <c r="VIB841" s="106"/>
      <c r="VIC841" s="106"/>
      <c r="VID841" s="106"/>
      <c r="VIE841" s="106"/>
      <c r="VIF841" s="106"/>
      <c r="VIG841" s="106"/>
      <c r="VIH841" s="106"/>
      <c r="VII841" s="106"/>
      <c r="VIJ841" s="106"/>
      <c r="VIK841" s="106"/>
      <c r="VIL841" s="106"/>
      <c r="VIM841" s="106"/>
      <c r="VIN841" s="106"/>
      <c r="VIO841" s="106"/>
      <c r="VIP841" s="106"/>
      <c r="VIQ841" s="106"/>
      <c r="VIR841" s="106"/>
      <c r="VIS841" s="106"/>
      <c r="VIT841" s="106"/>
      <c r="VIU841" s="106"/>
      <c r="VIV841" s="106"/>
      <c r="VIW841" s="106"/>
      <c r="VIX841" s="106"/>
      <c r="VIY841" s="106"/>
      <c r="VIZ841" s="106"/>
      <c r="VJA841" s="106"/>
      <c r="VJB841" s="106"/>
      <c r="VJC841" s="106"/>
      <c r="VJD841" s="106"/>
      <c r="VJE841" s="106"/>
      <c r="VJF841" s="106"/>
      <c r="VJG841" s="106"/>
      <c r="VJH841" s="106"/>
      <c r="VJI841" s="106"/>
      <c r="VJJ841" s="106"/>
      <c r="VJK841" s="106"/>
      <c r="VJL841" s="106"/>
      <c r="VJM841" s="106"/>
      <c r="VJN841" s="106"/>
      <c r="VJO841" s="106"/>
      <c r="VJP841" s="106"/>
      <c r="VJQ841" s="106"/>
      <c r="VJR841" s="106"/>
      <c r="VJS841" s="106"/>
      <c r="VJT841" s="106"/>
      <c r="VJU841" s="106"/>
      <c r="VJV841" s="106"/>
      <c r="VJW841" s="106"/>
      <c r="VJX841" s="106"/>
      <c r="VJY841" s="106"/>
      <c r="VJZ841" s="106"/>
      <c r="VKA841" s="106"/>
      <c r="VKB841" s="106"/>
      <c r="VKC841" s="106"/>
      <c r="VKD841" s="106"/>
      <c r="VKE841" s="106"/>
      <c r="VKF841" s="106"/>
      <c r="VKG841" s="106"/>
      <c r="VKH841" s="106"/>
      <c r="VKI841" s="106"/>
      <c r="VKJ841" s="106"/>
      <c r="VKK841" s="106"/>
      <c r="VKL841" s="106"/>
      <c r="VKM841" s="106"/>
      <c r="VKN841" s="106"/>
      <c r="VKO841" s="106"/>
      <c r="VKP841" s="106"/>
      <c r="VKQ841" s="106"/>
      <c r="VKR841" s="106"/>
      <c r="VKS841" s="106"/>
      <c r="VKT841" s="106"/>
      <c r="VKU841" s="106"/>
      <c r="VKV841" s="106"/>
      <c r="VKW841" s="106"/>
      <c r="VKX841" s="106"/>
      <c r="VKY841" s="106"/>
      <c r="VKZ841" s="106"/>
      <c r="VLA841" s="106"/>
      <c r="VLB841" s="106"/>
      <c r="VLC841" s="106"/>
      <c r="VLD841" s="106"/>
      <c r="VLE841" s="106"/>
      <c r="VLF841" s="106"/>
      <c r="VLG841" s="106"/>
      <c r="VLH841" s="106"/>
      <c r="VLI841" s="106"/>
      <c r="VLJ841" s="106"/>
      <c r="VLK841" s="106"/>
      <c r="VLL841" s="106"/>
      <c r="VLM841" s="106"/>
      <c r="VLN841" s="106"/>
      <c r="VLO841" s="106"/>
      <c r="VLP841" s="106"/>
      <c r="VLQ841" s="106"/>
      <c r="VLR841" s="106"/>
      <c r="VLS841" s="106"/>
      <c r="VLT841" s="106"/>
      <c r="VLU841" s="106"/>
      <c r="VLV841" s="106"/>
      <c r="VLW841" s="106"/>
      <c r="VLX841" s="106"/>
      <c r="VLY841" s="106"/>
      <c r="VLZ841" s="106"/>
      <c r="VMA841" s="106"/>
      <c r="VMB841" s="106"/>
      <c r="VMC841" s="106"/>
      <c r="VMD841" s="106"/>
      <c r="VME841" s="106"/>
      <c r="VMF841" s="106"/>
      <c r="VMG841" s="106"/>
      <c r="VMH841" s="106"/>
      <c r="VMI841" s="106"/>
      <c r="VMJ841" s="106"/>
      <c r="VMK841" s="106"/>
      <c r="VML841" s="106"/>
      <c r="VMM841" s="106"/>
      <c r="VMN841" s="106"/>
      <c r="VMO841" s="106"/>
      <c r="VMP841" s="106"/>
      <c r="VMQ841" s="106"/>
      <c r="VMR841" s="106"/>
      <c r="VMS841" s="106"/>
      <c r="VMT841" s="106"/>
      <c r="VMU841" s="106"/>
      <c r="VMV841" s="106"/>
      <c r="VMW841" s="106"/>
      <c r="VMX841" s="106"/>
      <c r="VMY841" s="106"/>
      <c r="VMZ841" s="106"/>
      <c r="VNA841" s="106"/>
      <c r="VNB841" s="106"/>
      <c r="VNC841" s="106"/>
      <c r="VND841" s="106"/>
      <c r="VNE841" s="106"/>
      <c r="VNF841" s="106"/>
      <c r="VNG841" s="106"/>
      <c r="VNH841" s="106"/>
      <c r="VNI841" s="106"/>
      <c r="VNJ841" s="106"/>
      <c r="VNK841" s="106"/>
      <c r="VNL841" s="106"/>
      <c r="VNM841" s="106"/>
      <c r="VNN841" s="106"/>
      <c r="VNO841" s="106"/>
      <c r="VNP841" s="106"/>
      <c r="VNQ841" s="106"/>
      <c r="VNR841" s="106"/>
      <c r="VNS841" s="106"/>
      <c r="VNT841" s="106"/>
      <c r="VNU841" s="106"/>
      <c r="VNV841" s="106"/>
      <c r="VNW841" s="106"/>
      <c r="VNX841" s="106"/>
      <c r="VNY841" s="106"/>
      <c r="VNZ841" s="106"/>
      <c r="VOA841" s="106"/>
      <c r="VOB841" s="106"/>
      <c r="VOC841" s="106"/>
      <c r="VOD841" s="106"/>
      <c r="VOE841" s="106"/>
      <c r="VOF841" s="106"/>
      <c r="VOG841" s="106"/>
      <c r="VOH841" s="106"/>
      <c r="VOI841" s="106"/>
      <c r="VOJ841" s="106"/>
      <c r="VOK841" s="106"/>
      <c r="VOL841" s="106"/>
      <c r="VOM841" s="106"/>
      <c r="VON841" s="106"/>
      <c r="VOO841" s="106"/>
      <c r="VOP841" s="106"/>
      <c r="VOQ841" s="106"/>
      <c r="VOR841" s="106"/>
      <c r="VOS841" s="106"/>
      <c r="VOT841" s="106"/>
      <c r="VOU841" s="106"/>
      <c r="VOV841" s="106"/>
      <c r="VOW841" s="106"/>
      <c r="VOX841" s="106"/>
      <c r="VOY841" s="106"/>
      <c r="VOZ841" s="106"/>
      <c r="VPA841" s="106"/>
      <c r="VPB841" s="106"/>
      <c r="VPC841" s="106"/>
      <c r="VPD841" s="106"/>
      <c r="VPE841" s="106"/>
      <c r="VPF841" s="106"/>
      <c r="VPG841" s="106"/>
      <c r="VPH841" s="106"/>
      <c r="VPI841" s="106"/>
      <c r="VPJ841" s="106"/>
      <c r="VPK841" s="106"/>
      <c r="VPL841" s="106"/>
      <c r="VPM841" s="106"/>
      <c r="VPN841" s="106"/>
      <c r="VPO841" s="106"/>
      <c r="VPP841" s="106"/>
      <c r="VPQ841" s="106"/>
      <c r="VPR841" s="106"/>
      <c r="VPS841" s="106"/>
      <c r="VPT841" s="106"/>
      <c r="VPU841" s="106"/>
      <c r="VPV841" s="106"/>
      <c r="VPW841" s="106"/>
      <c r="VPX841" s="106"/>
      <c r="VPY841" s="106"/>
      <c r="VPZ841" s="106"/>
      <c r="VQA841" s="106"/>
      <c r="VQB841" s="106"/>
      <c r="VQC841" s="106"/>
      <c r="VQD841" s="106"/>
      <c r="VQE841" s="106"/>
      <c r="VQF841" s="106"/>
      <c r="VQG841" s="106"/>
      <c r="VQH841" s="106"/>
      <c r="VQI841" s="106"/>
      <c r="VQJ841" s="106"/>
      <c r="VQK841" s="106"/>
      <c r="VQL841" s="106"/>
      <c r="VQM841" s="106"/>
      <c r="VQN841" s="106"/>
      <c r="VQO841" s="106"/>
      <c r="VQP841" s="106"/>
      <c r="VQQ841" s="106"/>
      <c r="VQR841" s="106"/>
      <c r="VQS841" s="106"/>
      <c r="VQT841" s="106"/>
      <c r="VQU841" s="106"/>
      <c r="VQV841" s="106"/>
      <c r="VQW841" s="106"/>
      <c r="VQX841" s="106"/>
      <c r="VQY841" s="106"/>
      <c r="VQZ841" s="106"/>
      <c r="VRA841" s="106"/>
      <c r="VRB841" s="106"/>
      <c r="VRC841" s="106"/>
      <c r="VRD841" s="106"/>
      <c r="VRE841" s="106"/>
      <c r="VRF841" s="106"/>
      <c r="VRG841" s="106"/>
      <c r="VRH841" s="106"/>
      <c r="VRI841" s="106"/>
      <c r="VRJ841" s="106"/>
      <c r="VRK841" s="106"/>
      <c r="VRL841" s="106"/>
      <c r="VRM841" s="106"/>
      <c r="VRN841" s="106"/>
      <c r="VRO841" s="106"/>
      <c r="VRP841" s="106"/>
      <c r="VRQ841" s="106"/>
      <c r="VRR841" s="106"/>
      <c r="VRS841" s="106"/>
      <c r="VRT841" s="106"/>
      <c r="VRU841" s="106"/>
      <c r="VRV841" s="106"/>
      <c r="VRW841" s="106"/>
      <c r="VRX841" s="106"/>
      <c r="VRY841" s="106"/>
      <c r="VRZ841" s="106"/>
      <c r="VSA841" s="106"/>
      <c r="VSB841" s="106"/>
      <c r="VSC841" s="106"/>
      <c r="VSD841" s="106"/>
      <c r="VSE841" s="106"/>
      <c r="VSF841" s="106"/>
      <c r="VSG841" s="106"/>
      <c r="VSH841" s="106"/>
      <c r="VSI841" s="106"/>
      <c r="VSJ841" s="106"/>
      <c r="VSK841" s="106"/>
      <c r="VSL841" s="106"/>
      <c r="VSM841" s="106"/>
      <c r="VSN841" s="106"/>
      <c r="VSO841" s="106"/>
      <c r="VSP841" s="106"/>
      <c r="VSQ841" s="106"/>
      <c r="VSR841" s="106"/>
      <c r="VSS841" s="106"/>
      <c r="VST841" s="106"/>
      <c r="VSU841" s="106"/>
      <c r="VSV841" s="106"/>
      <c r="VSW841" s="106"/>
      <c r="VSX841" s="106"/>
      <c r="VSY841" s="106"/>
      <c r="VSZ841" s="106"/>
      <c r="VTA841" s="106"/>
      <c r="VTB841" s="106"/>
      <c r="VTC841" s="106"/>
      <c r="VTD841" s="106"/>
      <c r="VTE841" s="106"/>
      <c r="VTF841" s="106"/>
      <c r="VTG841" s="106"/>
      <c r="VTH841" s="106"/>
      <c r="VTI841" s="106"/>
      <c r="VTJ841" s="106"/>
      <c r="VTK841" s="106"/>
      <c r="VTL841" s="106"/>
      <c r="VTM841" s="106"/>
      <c r="VTN841" s="106"/>
      <c r="VTO841" s="106"/>
      <c r="VTP841" s="106"/>
      <c r="VTQ841" s="106"/>
      <c r="VTR841" s="106"/>
      <c r="VTS841" s="106"/>
      <c r="VTT841" s="106"/>
      <c r="VTU841" s="106"/>
      <c r="VTV841" s="106"/>
      <c r="VTW841" s="106"/>
      <c r="VTX841" s="106"/>
      <c r="VTY841" s="106"/>
      <c r="VTZ841" s="106"/>
      <c r="VUA841" s="106"/>
      <c r="VUB841" s="106"/>
      <c r="VUC841" s="106"/>
      <c r="VUD841" s="106"/>
      <c r="VUE841" s="106"/>
      <c r="VUF841" s="106"/>
      <c r="VUG841" s="106"/>
      <c r="VUH841" s="106"/>
      <c r="VUI841" s="106"/>
      <c r="VUJ841" s="106"/>
      <c r="VUK841" s="106"/>
      <c r="VUL841" s="106"/>
      <c r="VUM841" s="106"/>
      <c r="VUN841" s="106"/>
      <c r="VUO841" s="106"/>
      <c r="VUP841" s="106"/>
      <c r="VUQ841" s="106"/>
      <c r="VUR841" s="106"/>
      <c r="VUS841" s="106"/>
      <c r="VUT841" s="106"/>
      <c r="VUU841" s="106"/>
      <c r="VUV841" s="106"/>
      <c r="VUW841" s="106"/>
      <c r="VUX841" s="106"/>
      <c r="VUY841" s="106"/>
      <c r="VUZ841" s="106"/>
      <c r="VVA841" s="106"/>
      <c r="VVB841" s="106"/>
      <c r="VVC841" s="106"/>
      <c r="VVD841" s="106"/>
      <c r="VVE841" s="106"/>
      <c r="VVF841" s="106"/>
      <c r="VVG841" s="106"/>
      <c r="VVH841" s="106"/>
      <c r="VVI841" s="106"/>
      <c r="VVJ841" s="106"/>
      <c r="VVK841" s="106"/>
      <c r="VVL841" s="106"/>
      <c r="VVM841" s="106"/>
      <c r="VVN841" s="106"/>
      <c r="VVO841" s="106"/>
      <c r="VVP841" s="106"/>
      <c r="VVQ841" s="106"/>
      <c r="VVR841" s="106"/>
      <c r="VVS841" s="106"/>
      <c r="VVT841" s="106"/>
      <c r="VVU841" s="106"/>
      <c r="VVV841" s="106"/>
      <c r="VVW841" s="106"/>
      <c r="VVX841" s="106"/>
      <c r="VVY841" s="106"/>
      <c r="VVZ841" s="106"/>
      <c r="VWA841" s="106"/>
      <c r="VWB841" s="106"/>
      <c r="VWC841" s="106"/>
      <c r="VWD841" s="106"/>
      <c r="VWE841" s="106"/>
      <c r="VWF841" s="106"/>
      <c r="VWG841" s="106"/>
      <c r="VWH841" s="106"/>
      <c r="VWI841" s="106"/>
      <c r="VWJ841" s="106"/>
      <c r="VWK841" s="106"/>
      <c r="VWL841" s="106"/>
      <c r="VWM841" s="106"/>
      <c r="VWN841" s="106"/>
      <c r="VWO841" s="106"/>
      <c r="VWP841" s="106"/>
      <c r="VWQ841" s="106"/>
      <c r="VWR841" s="106"/>
      <c r="VWS841" s="106"/>
      <c r="VWT841" s="106"/>
      <c r="VWU841" s="106"/>
      <c r="VWV841" s="106"/>
      <c r="VWW841" s="106"/>
      <c r="VWX841" s="106"/>
      <c r="VWY841" s="106"/>
      <c r="VWZ841" s="106"/>
      <c r="VXA841" s="106"/>
      <c r="VXB841" s="106"/>
      <c r="VXC841" s="106"/>
      <c r="VXD841" s="106"/>
      <c r="VXE841" s="106"/>
      <c r="VXF841" s="106"/>
      <c r="VXG841" s="106"/>
      <c r="VXH841" s="106"/>
      <c r="VXI841" s="106"/>
      <c r="VXJ841" s="106"/>
      <c r="VXK841" s="106"/>
      <c r="VXL841" s="106"/>
      <c r="VXM841" s="106"/>
      <c r="VXN841" s="106"/>
      <c r="VXO841" s="106"/>
      <c r="VXP841" s="106"/>
      <c r="VXQ841" s="106"/>
      <c r="VXR841" s="106"/>
      <c r="VXS841" s="106"/>
      <c r="VXT841" s="106"/>
      <c r="VXU841" s="106"/>
      <c r="VXV841" s="106"/>
      <c r="VXW841" s="106"/>
      <c r="VXX841" s="106"/>
      <c r="VXY841" s="106"/>
      <c r="VXZ841" s="106"/>
      <c r="VYA841" s="106"/>
      <c r="VYB841" s="106"/>
      <c r="VYC841" s="106"/>
      <c r="VYD841" s="106"/>
      <c r="VYE841" s="106"/>
      <c r="VYF841" s="106"/>
      <c r="VYG841" s="106"/>
      <c r="VYH841" s="106"/>
      <c r="VYI841" s="106"/>
      <c r="VYJ841" s="106"/>
      <c r="VYK841" s="106"/>
      <c r="VYL841" s="106"/>
      <c r="VYM841" s="106"/>
      <c r="VYN841" s="106"/>
      <c r="VYO841" s="106"/>
      <c r="VYP841" s="106"/>
      <c r="VYQ841" s="106"/>
      <c r="VYR841" s="106"/>
      <c r="VYS841" s="106"/>
      <c r="VYT841" s="106"/>
      <c r="VYU841" s="106"/>
      <c r="VYV841" s="106"/>
      <c r="VYW841" s="106"/>
      <c r="VYX841" s="106"/>
      <c r="VYY841" s="106"/>
      <c r="VYZ841" s="106"/>
      <c r="VZA841" s="106"/>
      <c r="VZB841" s="106"/>
      <c r="VZC841" s="106"/>
      <c r="VZD841" s="106"/>
      <c r="VZE841" s="106"/>
      <c r="VZF841" s="106"/>
      <c r="VZG841" s="106"/>
      <c r="VZH841" s="106"/>
      <c r="VZI841" s="106"/>
      <c r="VZJ841" s="106"/>
      <c r="VZK841" s="106"/>
      <c r="VZL841" s="106"/>
      <c r="VZM841" s="106"/>
      <c r="VZN841" s="106"/>
      <c r="VZO841" s="106"/>
      <c r="VZP841" s="106"/>
      <c r="VZQ841" s="106"/>
      <c r="VZR841" s="106"/>
      <c r="VZS841" s="106"/>
      <c r="VZT841" s="106"/>
      <c r="VZU841" s="106"/>
      <c r="VZV841" s="106"/>
      <c r="VZW841" s="106"/>
      <c r="VZX841" s="106"/>
      <c r="VZY841" s="106"/>
      <c r="VZZ841" s="106"/>
      <c r="WAA841" s="106"/>
      <c r="WAB841" s="106"/>
      <c r="WAC841" s="106"/>
      <c r="WAD841" s="106"/>
      <c r="WAE841" s="106"/>
      <c r="WAF841" s="106"/>
      <c r="WAG841" s="106"/>
      <c r="WAH841" s="106"/>
      <c r="WAI841" s="106"/>
      <c r="WAJ841" s="106"/>
      <c r="WAK841" s="106"/>
      <c r="WAL841" s="106"/>
      <c r="WAM841" s="106"/>
      <c r="WAN841" s="106"/>
      <c r="WAO841" s="106"/>
      <c r="WAP841" s="106"/>
      <c r="WAQ841" s="106"/>
      <c r="WAR841" s="106"/>
      <c r="WAS841" s="106"/>
      <c r="WAT841" s="106"/>
      <c r="WAU841" s="106"/>
      <c r="WAV841" s="106"/>
      <c r="WAW841" s="106"/>
      <c r="WAX841" s="106"/>
      <c r="WAY841" s="106"/>
      <c r="WAZ841" s="106"/>
      <c r="WBA841" s="106"/>
      <c r="WBB841" s="106"/>
      <c r="WBC841" s="106"/>
      <c r="WBD841" s="106"/>
      <c r="WBE841" s="106"/>
      <c r="WBF841" s="106"/>
      <c r="WBG841" s="106"/>
      <c r="WBH841" s="106"/>
      <c r="WBI841" s="106"/>
      <c r="WBJ841" s="106"/>
      <c r="WBK841" s="106"/>
      <c r="WBL841" s="106"/>
      <c r="WBM841" s="106"/>
      <c r="WBN841" s="106"/>
      <c r="WBO841" s="106"/>
      <c r="WBP841" s="106"/>
      <c r="WBQ841" s="106"/>
      <c r="WBR841" s="106"/>
      <c r="WBS841" s="106"/>
      <c r="WBT841" s="106"/>
      <c r="WBU841" s="106"/>
      <c r="WBV841" s="106"/>
      <c r="WBW841" s="106"/>
      <c r="WBX841" s="106"/>
      <c r="WBY841" s="106"/>
      <c r="WBZ841" s="106"/>
      <c r="WCA841" s="106"/>
      <c r="WCB841" s="106"/>
      <c r="WCC841" s="106"/>
      <c r="WCD841" s="106"/>
      <c r="WCE841" s="106"/>
      <c r="WCF841" s="106"/>
      <c r="WCG841" s="106"/>
      <c r="WCH841" s="106"/>
      <c r="WCI841" s="106"/>
      <c r="WCJ841" s="106"/>
      <c r="WCK841" s="106"/>
      <c r="WCL841" s="106"/>
      <c r="WCM841" s="106"/>
      <c r="WCN841" s="106"/>
      <c r="WCO841" s="106"/>
      <c r="WCP841" s="106"/>
      <c r="WCQ841" s="106"/>
      <c r="WCR841" s="106"/>
      <c r="WCS841" s="106"/>
      <c r="WCT841" s="106"/>
      <c r="WCU841" s="106"/>
      <c r="WCV841" s="106"/>
      <c r="WCW841" s="106"/>
      <c r="WCX841" s="106"/>
      <c r="WCY841" s="106"/>
      <c r="WCZ841" s="106"/>
      <c r="WDA841" s="106"/>
      <c r="WDB841" s="106"/>
      <c r="WDC841" s="106"/>
      <c r="WDD841" s="106"/>
      <c r="WDE841" s="106"/>
      <c r="WDF841" s="106"/>
      <c r="WDG841" s="106"/>
      <c r="WDH841" s="106"/>
      <c r="WDI841" s="106"/>
      <c r="WDJ841" s="106"/>
      <c r="WDK841" s="106"/>
      <c r="WDL841" s="106"/>
      <c r="WDM841" s="106"/>
      <c r="WDN841" s="106"/>
      <c r="WDO841" s="106"/>
      <c r="WDP841" s="106"/>
      <c r="WDQ841" s="106"/>
      <c r="WDR841" s="106"/>
      <c r="WDS841" s="106"/>
      <c r="WDT841" s="106"/>
      <c r="WDU841" s="106"/>
      <c r="WDV841" s="106"/>
      <c r="WDW841" s="106"/>
      <c r="WDX841" s="106"/>
      <c r="WDY841" s="106"/>
      <c r="WDZ841" s="106"/>
      <c r="WEA841" s="106"/>
      <c r="WEB841" s="106"/>
      <c r="WEC841" s="106"/>
      <c r="WED841" s="106"/>
      <c r="WEE841" s="106"/>
      <c r="WEF841" s="106"/>
      <c r="WEG841" s="106"/>
      <c r="WEH841" s="106"/>
      <c r="WEI841" s="106"/>
      <c r="WEJ841" s="106"/>
      <c r="WEK841" s="106"/>
      <c r="WEL841" s="106"/>
      <c r="WEM841" s="106"/>
      <c r="WEN841" s="106"/>
      <c r="WEO841" s="106"/>
      <c r="WEP841" s="106"/>
      <c r="WEQ841" s="106"/>
      <c r="WER841" s="106"/>
      <c r="WES841" s="106"/>
      <c r="WET841" s="106"/>
      <c r="WEU841" s="106"/>
      <c r="WEV841" s="106"/>
      <c r="WEW841" s="106"/>
      <c r="WEX841" s="106"/>
      <c r="WEY841" s="106"/>
      <c r="WEZ841" s="106"/>
      <c r="WFA841" s="106"/>
      <c r="WFB841" s="106"/>
      <c r="WFC841" s="106"/>
      <c r="WFD841" s="106"/>
      <c r="WFE841" s="106"/>
      <c r="WFF841" s="106"/>
      <c r="WFG841" s="106"/>
      <c r="WFH841" s="106"/>
      <c r="WFI841" s="106"/>
      <c r="WFJ841" s="106"/>
      <c r="WFK841" s="106"/>
      <c r="WFL841" s="106"/>
      <c r="WFM841" s="106"/>
      <c r="WFN841" s="106"/>
      <c r="WFO841" s="106"/>
      <c r="WFP841" s="106"/>
      <c r="WFQ841" s="106"/>
      <c r="WFR841" s="106"/>
      <c r="WFS841" s="106"/>
      <c r="WFT841" s="106"/>
      <c r="WFU841" s="106"/>
      <c r="WFV841" s="106"/>
      <c r="WFW841" s="106"/>
      <c r="WFX841" s="106"/>
      <c r="WFY841" s="106"/>
      <c r="WFZ841" s="106"/>
      <c r="WGA841" s="106"/>
      <c r="WGB841" s="106"/>
      <c r="WGC841" s="106"/>
      <c r="WGD841" s="106"/>
      <c r="WGE841" s="106"/>
      <c r="WGF841" s="106"/>
      <c r="WGG841" s="106"/>
      <c r="WGH841" s="106"/>
      <c r="WGI841" s="106"/>
      <c r="WGJ841" s="106"/>
      <c r="WGK841" s="106"/>
      <c r="WGL841" s="106"/>
      <c r="WGM841" s="106"/>
      <c r="WGN841" s="106"/>
      <c r="WGO841" s="106"/>
      <c r="WGP841" s="106"/>
      <c r="WGQ841" s="106"/>
      <c r="WGR841" s="106"/>
      <c r="WGS841" s="106"/>
      <c r="WGT841" s="106"/>
      <c r="WGU841" s="106"/>
      <c r="WGV841" s="106"/>
      <c r="WGW841" s="106"/>
      <c r="WGX841" s="106"/>
      <c r="WGY841" s="106"/>
      <c r="WGZ841" s="106"/>
      <c r="WHA841" s="106"/>
      <c r="WHB841" s="106"/>
      <c r="WHC841" s="106"/>
      <c r="WHD841" s="106"/>
      <c r="WHE841" s="106"/>
      <c r="WHF841" s="106"/>
      <c r="WHG841" s="106"/>
      <c r="WHH841" s="106"/>
      <c r="WHI841" s="106"/>
      <c r="WHJ841" s="106"/>
      <c r="WHK841" s="106"/>
      <c r="WHL841" s="106"/>
      <c r="WHM841" s="106"/>
      <c r="WHN841" s="106"/>
      <c r="WHO841" s="106"/>
      <c r="WHP841" s="106"/>
      <c r="WHQ841" s="106"/>
      <c r="WHR841" s="106"/>
      <c r="WHS841" s="106"/>
      <c r="WHT841" s="106"/>
      <c r="WHU841" s="106"/>
      <c r="WHV841" s="106"/>
      <c r="WHW841" s="106"/>
      <c r="WHX841" s="106"/>
      <c r="WHY841" s="106"/>
      <c r="WHZ841" s="106"/>
      <c r="WIA841" s="106"/>
      <c r="WIB841" s="106"/>
      <c r="WIC841" s="106"/>
      <c r="WID841" s="106"/>
      <c r="WIE841" s="106"/>
      <c r="WIF841" s="106"/>
      <c r="WIG841" s="106"/>
      <c r="WIH841" s="106"/>
      <c r="WII841" s="106"/>
      <c r="WIJ841" s="106"/>
      <c r="WIK841" s="106"/>
      <c r="WIL841" s="106"/>
      <c r="WIM841" s="106"/>
      <c r="WIN841" s="106"/>
      <c r="WIO841" s="106"/>
      <c r="WIP841" s="106"/>
      <c r="WIQ841" s="106"/>
      <c r="WIR841" s="106"/>
      <c r="WIS841" s="106"/>
      <c r="WIT841" s="106"/>
      <c r="WIU841" s="106"/>
      <c r="WIV841" s="106"/>
      <c r="WIW841" s="106"/>
      <c r="WIX841" s="106"/>
      <c r="WIY841" s="106"/>
      <c r="WIZ841" s="106"/>
      <c r="WJA841" s="106"/>
      <c r="WJB841" s="106"/>
      <c r="WJC841" s="106"/>
      <c r="WJD841" s="106"/>
      <c r="WJE841" s="106"/>
      <c r="WJF841" s="106"/>
      <c r="WJG841" s="106"/>
      <c r="WJH841" s="106"/>
      <c r="WJI841" s="106"/>
      <c r="WJJ841" s="106"/>
      <c r="WJK841" s="106"/>
      <c r="WJL841" s="106"/>
      <c r="WJM841" s="106"/>
      <c r="WJN841" s="106"/>
      <c r="WJO841" s="106"/>
      <c r="WJP841" s="106"/>
      <c r="WJQ841" s="106"/>
      <c r="WJR841" s="106"/>
      <c r="WJS841" s="106"/>
      <c r="WJT841" s="106"/>
      <c r="WJU841" s="106"/>
      <c r="WJV841" s="106"/>
      <c r="WJW841" s="106"/>
      <c r="WJX841" s="106"/>
      <c r="WJY841" s="106"/>
      <c r="WJZ841" s="106"/>
      <c r="WKA841" s="106"/>
      <c r="WKB841" s="106"/>
      <c r="WKC841" s="106"/>
      <c r="WKD841" s="106"/>
      <c r="WKE841" s="106"/>
      <c r="WKF841" s="106"/>
      <c r="WKG841" s="106"/>
      <c r="WKH841" s="106"/>
      <c r="WKI841" s="106"/>
      <c r="WKJ841" s="106"/>
      <c r="WKK841" s="106"/>
      <c r="WKL841" s="106"/>
      <c r="WKM841" s="106"/>
      <c r="WKN841" s="106"/>
      <c r="WKO841" s="106"/>
      <c r="WKP841" s="106"/>
      <c r="WKQ841" s="106"/>
      <c r="WKR841" s="106"/>
      <c r="WKS841" s="106"/>
      <c r="WKT841" s="106"/>
      <c r="WKU841" s="106"/>
      <c r="WKV841" s="106"/>
      <c r="WKW841" s="106"/>
      <c r="WKX841" s="106"/>
      <c r="WKY841" s="106"/>
      <c r="WKZ841" s="106"/>
      <c r="WLA841" s="106"/>
      <c r="WLB841" s="106"/>
      <c r="WLC841" s="106"/>
      <c r="WLD841" s="106"/>
      <c r="WLE841" s="106"/>
      <c r="WLF841" s="106"/>
      <c r="WLG841" s="106"/>
      <c r="WLH841" s="106"/>
      <c r="WLI841" s="106"/>
      <c r="WLJ841" s="106"/>
      <c r="WLK841" s="106"/>
      <c r="WLL841" s="106"/>
      <c r="WLM841" s="106"/>
      <c r="WLN841" s="106"/>
      <c r="WLO841" s="106"/>
      <c r="WLP841" s="106"/>
      <c r="WLQ841" s="106"/>
      <c r="WLR841" s="106"/>
      <c r="WLS841" s="106"/>
      <c r="WLT841" s="106"/>
      <c r="WLU841" s="106"/>
      <c r="WLV841" s="106"/>
      <c r="WLW841" s="106"/>
      <c r="WLX841" s="106"/>
      <c r="WLY841" s="106"/>
      <c r="WLZ841" s="106"/>
      <c r="WMA841" s="106"/>
      <c r="WMB841" s="106"/>
      <c r="WMC841" s="106"/>
      <c r="WMD841" s="106"/>
      <c r="WME841" s="106"/>
      <c r="WMF841" s="106"/>
      <c r="WMG841" s="106"/>
      <c r="WMH841" s="106"/>
      <c r="WMI841" s="106"/>
      <c r="WMJ841" s="106"/>
      <c r="WMK841" s="106"/>
      <c r="WML841" s="106"/>
      <c r="WMM841" s="106"/>
      <c r="WMN841" s="106"/>
      <c r="WMO841" s="106"/>
      <c r="WMP841" s="106"/>
      <c r="WMQ841" s="106"/>
      <c r="WMR841" s="106"/>
      <c r="WMS841" s="106"/>
      <c r="WMT841" s="106"/>
      <c r="WMU841" s="106"/>
      <c r="WMV841" s="106"/>
      <c r="WMW841" s="106"/>
      <c r="WMX841" s="106"/>
      <c r="WMY841" s="106"/>
      <c r="WMZ841" s="106"/>
      <c r="WNA841" s="106"/>
      <c r="WNB841" s="106"/>
      <c r="WNC841" s="106"/>
      <c r="WND841" s="106"/>
      <c r="WNE841" s="106"/>
      <c r="WNF841" s="106"/>
      <c r="WNG841" s="106"/>
      <c r="WNH841" s="106"/>
      <c r="WNI841" s="106"/>
      <c r="WNJ841" s="106"/>
      <c r="WNK841" s="106"/>
      <c r="WNL841" s="106"/>
      <c r="WNM841" s="106"/>
      <c r="WNN841" s="106"/>
      <c r="WNO841" s="106"/>
      <c r="WNP841" s="106"/>
      <c r="WNQ841" s="106"/>
      <c r="WNR841" s="106"/>
      <c r="WNS841" s="106"/>
      <c r="WNT841" s="106"/>
      <c r="WNU841" s="106"/>
      <c r="WNV841" s="106"/>
      <c r="WNW841" s="106"/>
      <c r="WNX841" s="106"/>
      <c r="WNY841" s="106"/>
      <c r="WNZ841" s="106"/>
      <c r="WOA841" s="106"/>
      <c r="WOB841" s="106"/>
      <c r="WOC841" s="106"/>
      <c r="WOD841" s="106"/>
      <c r="WOE841" s="106"/>
      <c r="WOF841" s="106"/>
      <c r="WOG841" s="106"/>
      <c r="WOH841" s="106"/>
      <c r="WOI841" s="106"/>
      <c r="WOJ841" s="106"/>
      <c r="WOK841" s="106"/>
      <c r="WOL841" s="106"/>
      <c r="WOM841" s="106"/>
      <c r="WON841" s="106"/>
      <c r="WOO841" s="106"/>
      <c r="WOP841" s="106"/>
      <c r="WOQ841" s="106"/>
      <c r="WOR841" s="106"/>
      <c r="WOS841" s="106"/>
      <c r="WOT841" s="106"/>
      <c r="WOU841" s="106"/>
      <c r="WOV841" s="106"/>
      <c r="WOW841" s="106"/>
      <c r="WOX841" s="106"/>
      <c r="WOY841" s="106"/>
      <c r="WOZ841" s="106"/>
      <c r="WPA841" s="106"/>
      <c r="WPB841" s="106"/>
      <c r="WPC841" s="106"/>
      <c r="WPD841" s="106"/>
      <c r="WPE841" s="106"/>
      <c r="WPF841" s="106"/>
      <c r="WPG841" s="106"/>
      <c r="WPH841" s="106"/>
      <c r="WPI841" s="106"/>
      <c r="WPJ841" s="106"/>
      <c r="WPK841" s="106"/>
      <c r="WPL841" s="106"/>
      <c r="WPM841" s="106"/>
      <c r="WPN841" s="106"/>
      <c r="WPO841" s="106"/>
      <c r="WPP841" s="106"/>
      <c r="WPQ841" s="106"/>
      <c r="WPR841" s="106"/>
      <c r="WPS841" s="106"/>
      <c r="WPT841" s="106"/>
      <c r="WPU841" s="106"/>
      <c r="WPV841" s="106"/>
      <c r="WPW841" s="106"/>
      <c r="WPX841" s="106"/>
      <c r="WPY841" s="106"/>
      <c r="WPZ841" s="106"/>
      <c r="WQA841" s="106"/>
      <c r="WQB841" s="106"/>
      <c r="WQC841" s="106"/>
      <c r="WQD841" s="106"/>
      <c r="WQE841" s="106"/>
      <c r="WQF841" s="106"/>
      <c r="WQG841" s="106"/>
      <c r="WQH841" s="106"/>
      <c r="WQI841" s="106"/>
      <c r="WQJ841" s="106"/>
      <c r="WQK841" s="106"/>
      <c r="WQL841" s="106"/>
      <c r="WQM841" s="106"/>
      <c r="WQN841" s="106"/>
      <c r="WQO841" s="106"/>
      <c r="WQP841" s="106"/>
      <c r="WQQ841" s="106"/>
      <c r="WQR841" s="106"/>
      <c r="WQS841" s="106"/>
      <c r="WQT841" s="106"/>
      <c r="WQU841" s="106"/>
      <c r="WQV841" s="106"/>
      <c r="WQW841" s="106"/>
      <c r="WQX841" s="106"/>
      <c r="WQY841" s="106"/>
      <c r="WQZ841" s="106"/>
      <c r="WRA841" s="106"/>
      <c r="WRB841" s="106"/>
      <c r="WRC841" s="106"/>
      <c r="WRD841" s="106"/>
      <c r="WRE841" s="106"/>
      <c r="WRF841" s="106"/>
      <c r="WRG841" s="106"/>
      <c r="WRH841" s="106"/>
      <c r="WRI841" s="106"/>
      <c r="WRJ841" s="106"/>
      <c r="WRK841" s="106"/>
      <c r="WRL841" s="106"/>
      <c r="WRM841" s="106"/>
      <c r="WRN841" s="106"/>
      <c r="WRO841" s="106"/>
      <c r="WRP841" s="106"/>
      <c r="WRQ841" s="106"/>
      <c r="WRR841" s="106"/>
      <c r="WRS841" s="106"/>
      <c r="WRT841" s="106"/>
      <c r="WRU841" s="106"/>
      <c r="WRV841" s="106"/>
      <c r="WRW841" s="106"/>
      <c r="WRX841" s="106"/>
      <c r="WRY841" s="106"/>
      <c r="WRZ841" s="106"/>
      <c r="WSA841" s="106"/>
      <c r="WSB841" s="106"/>
      <c r="WSC841" s="106"/>
      <c r="WSD841" s="106"/>
      <c r="WSE841" s="106"/>
      <c r="WSF841" s="106"/>
      <c r="WSG841" s="106"/>
      <c r="WSH841" s="106"/>
      <c r="WSI841" s="106"/>
      <c r="WSJ841" s="106"/>
      <c r="WSK841" s="106"/>
      <c r="WSL841" s="106"/>
      <c r="WSM841" s="106"/>
      <c r="WSN841" s="106"/>
      <c r="WSO841" s="106"/>
      <c r="WSP841" s="106"/>
      <c r="WSQ841" s="106"/>
      <c r="WSR841" s="106"/>
      <c r="WSS841" s="106"/>
      <c r="WST841" s="106"/>
      <c r="WSU841" s="106"/>
      <c r="WSV841" s="106"/>
      <c r="WSW841" s="106"/>
      <c r="WSX841" s="106"/>
      <c r="WSY841" s="106"/>
      <c r="WSZ841" s="106"/>
      <c r="WTA841" s="106"/>
      <c r="WTB841" s="106"/>
      <c r="WTC841" s="106"/>
      <c r="WTD841" s="106"/>
      <c r="WTE841" s="106"/>
      <c r="WTF841" s="106"/>
      <c r="WTG841" s="106"/>
      <c r="WTH841" s="106"/>
      <c r="WTI841" s="106"/>
      <c r="WTJ841" s="106"/>
      <c r="WTK841" s="106"/>
      <c r="WTL841" s="106"/>
      <c r="WTM841" s="106"/>
      <c r="WTN841" s="106"/>
      <c r="WTO841" s="106"/>
      <c r="WTP841" s="106"/>
      <c r="WTQ841" s="106"/>
      <c r="WTR841" s="106"/>
      <c r="WTS841" s="106"/>
      <c r="WTT841" s="106"/>
      <c r="WTU841" s="106"/>
      <c r="WTV841" s="106"/>
      <c r="WTW841" s="106"/>
      <c r="WTX841" s="106"/>
      <c r="WTY841" s="106"/>
      <c r="WTZ841" s="106"/>
      <c r="WUA841" s="106"/>
      <c r="WUB841" s="106"/>
      <c r="WUC841" s="106"/>
      <c r="WUD841" s="106"/>
      <c r="WUE841" s="106"/>
      <c r="WUF841" s="106"/>
      <c r="WUG841" s="106"/>
      <c r="WUH841" s="106"/>
      <c r="WUI841" s="106"/>
      <c r="WUJ841" s="106"/>
      <c r="WUK841" s="106"/>
      <c r="WUL841" s="106"/>
      <c r="WUM841" s="106"/>
      <c r="WUN841" s="106"/>
      <c r="WUO841" s="106"/>
      <c r="WUP841" s="106"/>
      <c r="WUQ841" s="106"/>
      <c r="WUR841" s="106"/>
      <c r="WUS841" s="106"/>
      <c r="WUT841" s="106"/>
      <c r="WUU841" s="106"/>
      <c r="WUV841" s="106"/>
      <c r="WUW841" s="106"/>
      <c r="WUX841" s="106"/>
      <c r="WUY841" s="106"/>
      <c r="WUZ841" s="106"/>
      <c r="WVA841" s="106"/>
      <c r="WVB841" s="106"/>
      <c r="WVC841" s="106"/>
      <c r="WVD841" s="106"/>
      <c r="WVE841" s="106"/>
      <c r="WVF841" s="106"/>
      <c r="WVG841" s="106"/>
      <c r="WVH841" s="106"/>
      <c r="WVI841" s="106"/>
      <c r="WVJ841" s="106"/>
      <c r="WVK841" s="106"/>
      <c r="WVL841" s="106"/>
      <c r="WVM841" s="106"/>
      <c r="WVN841" s="106"/>
      <c r="WVO841" s="106"/>
      <c r="WVP841" s="106"/>
      <c r="WVQ841" s="106"/>
      <c r="WVR841" s="106"/>
      <c r="WVS841" s="106"/>
      <c r="WVT841" s="106"/>
      <c r="WVU841" s="106"/>
      <c r="WVV841" s="106"/>
      <c r="WVW841" s="106"/>
      <c r="WVX841" s="106"/>
      <c r="WVY841" s="106"/>
      <c r="WVZ841" s="106"/>
      <c r="WWA841" s="106"/>
      <c r="WWB841" s="106"/>
      <c r="WWC841" s="106"/>
      <c r="WWD841" s="106"/>
      <c r="WWE841" s="106"/>
      <c r="WWF841" s="106"/>
      <c r="WWG841" s="106"/>
      <c r="WWH841" s="106"/>
      <c r="WWI841" s="106"/>
      <c r="WWJ841" s="106"/>
      <c r="WWK841" s="106"/>
      <c r="WWL841" s="106"/>
      <c r="WWM841" s="106"/>
      <c r="WWN841" s="106"/>
      <c r="WWO841" s="106"/>
      <c r="WWP841" s="106"/>
      <c r="WWQ841" s="106"/>
      <c r="WWR841" s="106"/>
      <c r="WWS841" s="106"/>
      <c r="WWT841" s="106"/>
      <c r="WWU841" s="106"/>
      <c r="WWV841" s="106"/>
      <c r="WWW841" s="106"/>
      <c r="WWX841" s="106"/>
      <c r="WWY841" s="106"/>
      <c r="WWZ841" s="106"/>
      <c r="WXA841" s="106"/>
      <c r="WXB841" s="106"/>
      <c r="WXC841" s="106"/>
      <c r="WXD841" s="106"/>
      <c r="WXE841" s="106"/>
      <c r="WXF841" s="106"/>
      <c r="WXG841" s="106"/>
      <c r="WXH841" s="106"/>
      <c r="WXI841" s="106"/>
      <c r="WXJ841" s="106"/>
      <c r="WXK841" s="106"/>
      <c r="WXL841" s="106"/>
      <c r="WXM841" s="106"/>
      <c r="WXN841" s="106"/>
      <c r="WXO841" s="106"/>
      <c r="WXP841" s="106"/>
      <c r="WXQ841" s="106"/>
      <c r="WXR841" s="106"/>
      <c r="WXS841" s="106"/>
      <c r="WXT841" s="106"/>
      <c r="WXU841" s="106"/>
      <c r="WXV841" s="106"/>
      <c r="WXW841" s="106"/>
      <c r="WXX841" s="106"/>
      <c r="WXY841" s="106"/>
      <c r="WXZ841" s="106"/>
      <c r="WYA841" s="106"/>
      <c r="WYB841" s="106"/>
      <c r="WYC841" s="106"/>
      <c r="WYD841" s="106"/>
      <c r="WYE841" s="106"/>
      <c r="WYF841" s="106"/>
      <c r="WYG841" s="106"/>
      <c r="WYH841" s="106"/>
      <c r="WYI841" s="106"/>
      <c r="WYJ841" s="106"/>
      <c r="WYK841" s="106"/>
      <c r="WYL841" s="106"/>
      <c r="WYM841" s="106"/>
      <c r="WYN841" s="106"/>
      <c r="WYO841" s="106"/>
      <c r="WYP841" s="106"/>
      <c r="WYQ841" s="106"/>
      <c r="WYR841" s="106"/>
      <c r="WYS841" s="106"/>
      <c r="WYT841" s="106"/>
      <c r="WYU841" s="106"/>
      <c r="WYV841" s="106"/>
      <c r="WYW841" s="106"/>
      <c r="WYX841" s="106"/>
      <c r="WYY841" s="106"/>
      <c r="WYZ841" s="106"/>
      <c r="WZA841" s="106"/>
      <c r="WZB841" s="106"/>
      <c r="WZC841" s="106"/>
      <c r="WZD841" s="106"/>
      <c r="WZE841" s="106"/>
      <c r="WZF841" s="106"/>
      <c r="WZG841" s="106"/>
      <c r="WZH841" s="106"/>
      <c r="WZI841" s="106"/>
      <c r="WZJ841" s="106"/>
      <c r="WZK841" s="106"/>
      <c r="WZL841" s="106"/>
      <c r="WZM841" s="106"/>
      <c r="WZN841" s="106"/>
      <c r="WZO841" s="106"/>
      <c r="WZP841" s="106"/>
      <c r="WZQ841" s="106"/>
      <c r="WZR841" s="106"/>
      <c r="WZS841" s="106"/>
      <c r="WZT841" s="106"/>
      <c r="WZU841" s="106"/>
      <c r="WZV841" s="106"/>
      <c r="WZW841" s="106"/>
      <c r="WZX841" s="106"/>
      <c r="WZY841" s="106"/>
      <c r="WZZ841" s="106"/>
      <c r="XAA841" s="106"/>
      <c r="XAB841" s="106"/>
      <c r="XAC841" s="106"/>
      <c r="XAD841" s="106"/>
      <c r="XAE841" s="106"/>
      <c r="XAF841" s="106"/>
      <c r="XAG841" s="106"/>
      <c r="XAH841" s="106"/>
      <c r="XAI841" s="106"/>
      <c r="XAJ841" s="106"/>
      <c r="XAK841" s="106"/>
      <c r="XAL841" s="106"/>
      <c r="XAM841" s="106"/>
      <c r="XAN841" s="106"/>
      <c r="XAO841" s="106"/>
      <c r="XAP841" s="106"/>
      <c r="XAQ841" s="106"/>
      <c r="XAR841" s="106"/>
      <c r="XAS841" s="106"/>
      <c r="XAT841" s="106"/>
      <c r="XAU841" s="106"/>
      <c r="XAV841" s="106"/>
      <c r="XAW841" s="106"/>
      <c r="XAX841" s="106"/>
      <c r="XAY841" s="106"/>
      <c r="XAZ841" s="106"/>
      <c r="XBA841" s="106"/>
      <c r="XBB841" s="106"/>
      <c r="XBC841" s="106"/>
      <c r="XBD841" s="106"/>
      <c r="XBE841" s="106"/>
      <c r="XBF841" s="106"/>
      <c r="XBG841" s="106"/>
      <c r="XBH841" s="106"/>
      <c r="XBI841" s="106"/>
      <c r="XBJ841" s="106"/>
      <c r="XBK841" s="106"/>
      <c r="XBL841" s="106"/>
      <c r="XBM841" s="106"/>
      <c r="XBN841" s="106"/>
      <c r="XBO841" s="106"/>
      <c r="XBP841" s="106"/>
      <c r="XBQ841" s="106"/>
      <c r="XBR841" s="106"/>
      <c r="XBS841" s="106"/>
      <c r="XBT841" s="106"/>
      <c r="XBU841" s="106"/>
      <c r="XBV841" s="106"/>
      <c r="XBW841" s="106"/>
      <c r="XBX841" s="106"/>
      <c r="XBY841" s="106"/>
      <c r="XBZ841" s="106"/>
      <c r="XCA841" s="106"/>
      <c r="XCB841" s="106"/>
      <c r="XCC841" s="106"/>
      <c r="XCD841" s="106"/>
      <c r="XCE841" s="106"/>
      <c r="XCF841" s="106"/>
      <c r="XCG841" s="106"/>
      <c r="XCH841" s="106"/>
      <c r="XCI841" s="106"/>
      <c r="XCJ841" s="106"/>
      <c r="XCK841" s="106"/>
      <c r="XCL841" s="106"/>
      <c r="XCM841" s="106"/>
      <c r="XCN841" s="106"/>
      <c r="XCO841" s="106"/>
      <c r="XCP841" s="106"/>
      <c r="XCQ841" s="106"/>
      <c r="XCR841" s="106"/>
      <c r="XCS841" s="106"/>
      <c r="XCT841" s="106"/>
      <c r="XCU841" s="106"/>
      <c r="XCV841" s="106"/>
      <c r="XCW841" s="106"/>
      <c r="XCX841" s="106"/>
      <c r="XCY841" s="106"/>
      <c r="XCZ841" s="106"/>
      <c r="XDA841" s="106"/>
      <c r="XDB841" s="106"/>
      <c r="XDC841" s="106"/>
      <c r="XDD841" s="106"/>
      <c r="XDE841" s="106"/>
      <c r="XDF841" s="106"/>
      <c r="XDG841" s="106"/>
      <c r="XDH841" s="106"/>
      <c r="XDI841" s="106"/>
      <c r="XDJ841" s="106"/>
      <c r="XDK841" s="106"/>
      <c r="XDL841" s="106"/>
      <c r="XDM841" s="106"/>
      <c r="XDN841" s="106"/>
      <c r="XDO841" s="106"/>
      <c r="XDP841" s="106"/>
      <c r="XDQ841" s="106"/>
      <c r="XDR841" s="106"/>
      <c r="XDS841" s="106"/>
      <c r="XDT841" s="106"/>
      <c r="XDU841" s="106"/>
      <c r="XDV841" s="106"/>
      <c r="XDW841" s="106"/>
      <c r="XDX841" s="106"/>
      <c r="XDY841" s="106"/>
      <c r="XDZ841" s="106"/>
      <c r="XEA841" s="106"/>
      <c r="XEB841" s="106"/>
      <c r="XEC841" s="106"/>
      <c r="XED841" s="106"/>
      <c r="XEE841" s="106"/>
      <c r="XEF841" s="106"/>
      <c r="XEG841" s="106"/>
      <c r="XEH841" s="106"/>
      <c r="XEI841" s="106"/>
      <c r="XEJ841" s="106"/>
      <c r="XEK841" s="106"/>
      <c r="XEL841" s="106"/>
      <c r="XEM841" s="106"/>
      <c r="XEN841" s="106"/>
      <c r="XEO841" s="106"/>
      <c r="XEP841" s="106"/>
      <c r="XEQ841" s="106"/>
      <c r="XER841" s="106"/>
      <c r="XES841" s="106"/>
      <c r="XET841" s="106"/>
      <c r="XEU841" s="106"/>
      <c r="XEV841" s="106"/>
      <c r="XEW841" s="106"/>
      <c r="XEX841" s="106"/>
      <c r="XEY841" s="106"/>
      <c r="XEZ841" s="106"/>
      <c r="XFA841" s="106"/>
      <c r="XFB841" s="106"/>
      <c r="XFC841" s="106"/>
      <c r="XFD841" s="106"/>
    </row>
    <row r="842" spans="1:16384" s="99" customFormat="1" ht="14.25">
      <c r="A842" s="94" t="s">
        <v>740</v>
      </c>
      <c r="B842" s="95" t="s">
        <v>739</v>
      </c>
      <c r="C842" s="96" t="s">
        <v>14</v>
      </c>
      <c r="D842" s="97">
        <v>500</v>
      </c>
      <c r="E842" s="97">
        <v>1330</v>
      </c>
      <c r="F842" s="96">
        <v>1340</v>
      </c>
      <c r="G842" s="96">
        <v>0</v>
      </c>
      <c r="H842" s="96">
        <v>0</v>
      </c>
      <c r="I842" s="98">
        <f t="shared" si="2008"/>
        <v>5000</v>
      </c>
      <c r="J842" s="96">
        <v>0</v>
      </c>
      <c r="K842" s="96">
        <f t="shared" ref="K842" si="2011">SUM(H842-G842)*D842</f>
        <v>0</v>
      </c>
      <c r="L842" s="98">
        <f t="shared" si="2010"/>
        <v>5000</v>
      </c>
    </row>
    <row r="843" spans="1:16384" s="99" customFormat="1" ht="14.25">
      <c r="A843" s="94" t="s">
        <v>735</v>
      </c>
      <c r="B843" s="95" t="s">
        <v>737</v>
      </c>
      <c r="C843" s="96" t="s">
        <v>14</v>
      </c>
      <c r="D843" s="97">
        <v>2000</v>
      </c>
      <c r="E843" s="97">
        <v>143</v>
      </c>
      <c r="F843" s="96">
        <v>144</v>
      </c>
      <c r="G843" s="96">
        <v>145</v>
      </c>
      <c r="H843" s="96">
        <v>146</v>
      </c>
      <c r="I843" s="98">
        <f t="shared" ref="I843" si="2012">SUM(F843-E843)*D843</f>
        <v>2000</v>
      </c>
      <c r="J843" s="96">
        <f>SUM(G843-F843)*D843</f>
        <v>2000</v>
      </c>
      <c r="K843" s="96">
        <f t="shared" ref="K843" si="2013">SUM(H843-G843)*D843</f>
        <v>2000</v>
      </c>
      <c r="L843" s="98">
        <f t="shared" ref="L843" si="2014">SUM(I843:K843)</f>
        <v>6000</v>
      </c>
    </row>
    <row r="844" spans="1:16384" s="99" customFormat="1" ht="14.25">
      <c r="A844" s="94" t="s">
        <v>735</v>
      </c>
      <c r="B844" s="95" t="s">
        <v>71</v>
      </c>
      <c r="C844" s="96" t="s">
        <v>14</v>
      </c>
      <c r="D844" s="97">
        <v>500</v>
      </c>
      <c r="E844" s="97">
        <v>1650</v>
      </c>
      <c r="F844" s="96">
        <v>1660</v>
      </c>
      <c r="G844" s="96">
        <v>1670</v>
      </c>
      <c r="H844" s="96">
        <v>0</v>
      </c>
      <c r="I844" s="98">
        <f t="shared" ref="I844" si="2015">SUM(F844-E844)*D844</f>
        <v>5000</v>
      </c>
      <c r="J844" s="96">
        <f>SUM(G844-F844)*D844</f>
        <v>5000</v>
      </c>
      <c r="K844" s="96">
        <v>0</v>
      </c>
      <c r="L844" s="98">
        <f t="shared" ref="L844" si="2016">SUM(I844:K844)</f>
        <v>10000</v>
      </c>
    </row>
    <row r="845" spans="1:16384" s="99" customFormat="1" ht="14.25">
      <c r="A845" s="94" t="s">
        <v>735</v>
      </c>
      <c r="B845" s="95" t="s">
        <v>736</v>
      </c>
      <c r="C845" s="96" t="s">
        <v>14</v>
      </c>
      <c r="D845" s="97">
        <v>1000</v>
      </c>
      <c r="E845" s="97">
        <v>361.5</v>
      </c>
      <c r="F845" s="96">
        <v>363</v>
      </c>
      <c r="G845" s="96">
        <v>0</v>
      </c>
      <c r="H845" s="96">
        <v>0</v>
      </c>
      <c r="I845" s="98">
        <f t="shared" ref="I845" si="2017">SUM(F845-E845)*D845</f>
        <v>1500</v>
      </c>
      <c r="J845" s="96">
        <v>0</v>
      </c>
      <c r="K845" s="96">
        <f t="shared" ref="K845" si="2018">SUM(H845-G845)*D845</f>
        <v>0</v>
      </c>
      <c r="L845" s="98">
        <f t="shared" ref="L845" si="2019">SUM(I845:K845)</f>
        <v>1500</v>
      </c>
    </row>
    <row r="846" spans="1:16384" s="99" customFormat="1" ht="14.25">
      <c r="A846" s="94" t="s">
        <v>735</v>
      </c>
      <c r="B846" s="95" t="s">
        <v>138</v>
      </c>
      <c r="C846" s="96" t="s">
        <v>14</v>
      </c>
      <c r="D846" s="97">
        <v>2000</v>
      </c>
      <c r="E846" s="97">
        <v>191</v>
      </c>
      <c r="F846" s="96">
        <v>191</v>
      </c>
      <c r="G846" s="96">
        <v>0</v>
      </c>
      <c r="H846" s="96">
        <v>0</v>
      </c>
      <c r="I846" s="98">
        <f t="shared" ref="I846" si="2020">SUM(F846-E846)*D846</f>
        <v>0</v>
      </c>
      <c r="J846" s="96">
        <v>0</v>
      </c>
      <c r="K846" s="96">
        <v>0</v>
      </c>
      <c r="L846" s="98">
        <f t="shared" ref="L846" si="2021">SUM(I846:K846)</f>
        <v>0</v>
      </c>
    </row>
    <row r="847" spans="1:16384" s="99" customFormat="1" ht="14.25">
      <c r="A847" s="94" t="s">
        <v>731</v>
      </c>
      <c r="B847" s="95" t="s">
        <v>71</v>
      </c>
      <c r="C847" s="96" t="s">
        <v>14</v>
      </c>
      <c r="D847" s="97">
        <v>500</v>
      </c>
      <c r="E847" s="97">
        <v>1645</v>
      </c>
      <c r="F847" s="96">
        <v>1650</v>
      </c>
      <c r="G847" s="96">
        <v>0</v>
      </c>
      <c r="H847" s="96">
        <v>0</v>
      </c>
      <c r="I847" s="98">
        <f t="shared" ref="I847" si="2022">SUM(F847-E847)*D847</f>
        <v>2500</v>
      </c>
      <c r="J847" s="96">
        <v>0</v>
      </c>
      <c r="K847" s="96">
        <f t="shared" ref="K847" si="2023">SUM(H847-G847)*D847</f>
        <v>0</v>
      </c>
      <c r="L847" s="98">
        <f t="shared" ref="L847" si="2024">SUM(I847:K847)</f>
        <v>2500</v>
      </c>
    </row>
    <row r="848" spans="1:16384" s="99" customFormat="1" ht="14.25">
      <c r="A848" s="94" t="s">
        <v>731</v>
      </c>
      <c r="B848" s="95" t="s">
        <v>28</v>
      </c>
      <c r="C848" s="96" t="s">
        <v>14</v>
      </c>
      <c r="D848" s="97">
        <v>500</v>
      </c>
      <c r="E848" s="97">
        <v>710</v>
      </c>
      <c r="F848" s="96">
        <v>716</v>
      </c>
      <c r="G848" s="96">
        <v>0</v>
      </c>
      <c r="H848" s="96">
        <v>0</v>
      </c>
      <c r="I848" s="98">
        <f t="shared" ref="I848" si="2025">SUM(F848-E848)*D848</f>
        <v>3000</v>
      </c>
      <c r="J848" s="96">
        <v>0</v>
      </c>
      <c r="K848" s="96">
        <f t="shared" ref="K848" si="2026">SUM(H848-G848)*D848</f>
        <v>0</v>
      </c>
      <c r="L848" s="98">
        <f t="shared" ref="L848" si="2027">SUM(I848:K848)</f>
        <v>3000</v>
      </c>
    </row>
    <row r="849" spans="1:12" s="99" customFormat="1" ht="14.25">
      <c r="A849" s="94" t="s">
        <v>730</v>
      </c>
      <c r="B849" s="95" t="s">
        <v>51</v>
      </c>
      <c r="C849" s="96" t="s">
        <v>14</v>
      </c>
      <c r="D849" s="97">
        <v>2000</v>
      </c>
      <c r="E849" s="97">
        <v>257</v>
      </c>
      <c r="F849" s="96">
        <v>259</v>
      </c>
      <c r="G849" s="96">
        <v>0</v>
      </c>
      <c r="H849" s="96">
        <v>0</v>
      </c>
      <c r="I849" s="98">
        <f t="shared" ref="I849" si="2028">SUM(F849-E849)*D849</f>
        <v>4000</v>
      </c>
      <c r="J849" s="96">
        <v>0</v>
      </c>
      <c r="K849" s="96">
        <f t="shared" ref="K849" si="2029">SUM(H849-G849)*D849</f>
        <v>0</v>
      </c>
      <c r="L849" s="98">
        <f t="shared" ref="L849" si="2030">SUM(I849:K849)</f>
        <v>4000</v>
      </c>
    </row>
    <row r="850" spans="1:12" s="99" customFormat="1" ht="14.25">
      <c r="A850" s="94" t="s">
        <v>730</v>
      </c>
      <c r="B850" s="95" t="s">
        <v>217</v>
      </c>
      <c r="C850" s="96" t="s">
        <v>14</v>
      </c>
      <c r="D850" s="97">
        <v>2000</v>
      </c>
      <c r="E850" s="97">
        <v>162</v>
      </c>
      <c r="F850" s="96">
        <v>163.25</v>
      </c>
      <c r="G850" s="96">
        <v>0</v>
      </c>
      <c r="H850" s="96">
        <v>0</v>
      </c>
      <c r="I850" s="98">
        <f t="shared" ref="I850" si="2031">SUM(F850-E850)*D850</f>
        <v>2500</v>
      </c>
      <c r="J850" s="96">
        <v>0</v>
      </c>
      <c r="K850" s="96">
        <f t="shared" ref="K850" si="2032">SUM(H850-G850)*D850</f>
        <v>0</v>
      </c>
      <c r="L850" s="98">
        <f t="shared" ref="L850" si="2033">SUM(I850:K850)</f>
        <v>2500</v>
      </c>
    </row>
    <row r="851" spans="1:12" s="99" customFormat="1" ht="14.25">
      <c r="A851" s="94" t="s">
        <v>729</v>
      </c>
      <c r="B851" s="95" t="s">
        <v>83</v>
      </c>
      <c r="C851" s="96" t="s">
        <v>14</v>
      </c>
      <c r="D851" s="97">
        <v>2000</v>
      </c>
      <c r="E851" s="97">
        <v>280</v>
      </c>
      <c r="F851" s="96">
        <v>281</v>
      </c>
      <c r="G851" s="96">
        <v>0</v>
      </c>
      <c r="H851" s="96">
        <v>0</v>
      </c>
      <c r="I851" s="98">
        <f t="shared" ref="I851" si="2034">SUM(F851-E851)*D851</f>
        <v>2000</v>
      </c>
      <c r="J851" s="96">
        <v>0</v>
      </c>
      <c r="K851" s="96">
        <f t="shared" ref="K851" si="2035">SUM(H851-G851)*D851</f>
        <v>0</v>
      </c>
      <c r="L851" s="98">
        <f t="shared" ref="L851" si="2036">SUM(I851:K851)</f>
        <v>2000</v>
      </c>
    </row>
    <row r="852" spans="1:12" s="99" customFormat="1" ht="14.25">
      <c r="A852" s="94" t="s">
        <v>729</v>
      </c>
      <c r="B852" s="95" t="s">
        <v>23</v>
      </c>
      <c r="C852" s="96" t="s">
        <v>14</v>
      </c>
      <c r="D852" s="97">
        <v>2000</v>
      </c>
      <c r="E852" s="97">
        <v>206</v>
      </c>
      <c r="F852" s="96">
        <v>203</v>
      </c>
      <c r="G852" s="96">
        <v>0</v>
      </c>
      <c r="H852" s="96">
        <v>0</v>
      </c>
      <c r="I852" s="98">
        <f t="shared" ref="I852" si="2037">SUM(F852-E852)*D852</f>
        <v>-6000</v>
      </c>
      <c r="J852" s="96">
        <v>0</v>
      </c>
      <c r="K852" s="96">
        <f t="shared" ref="K852" si="2038">SUM(H852-G852)*D852</f>
        <v>0</v>
      </c>
      <c r="L852" s="98">
        <f t="shared" ref="L852" si="2039">SUM(I852:K852)</f>
        <v>-6000</v>
      </c>
    </row>
    <row r="853" spans="1:12" s="99" customFormat="1" ht="14.25">
      <c r="A853" s="94" t="s">
        <v>725</v>
      </c>
      <c r="B853" s="95" t="s">
        <v>724</v>
      </c>
      <c r="C853" s="96" t="s">
        <v>14</v>
      </c>
      <c r="D853" s="97">
        <v>2000</v>
      </c>
      <c r="E853" s="97">
        <v>359.7</v>
      </c>
      <c r="F853" s="96">
        <v>362.5</v>
      </c>
      <c r="G853" s="96">
        <v>0</v>
      </c>
      <c r="H853" s="96">
        <v>0</v>
      </c>
      <c r="I853" s="98">
        <f t="shared" ref="I853" si="2040">SUM(F853-E853)*D853</f>
        <v>5600.0000000000227</v>
      </c>
      <c r="J853" s="96">
        <v>0</v>
      </c>
      <c r="K853" s="96">
        <f t="shared" ref="K853" si="2041">SUM(H853-G853)*D853</f>
        <v>0</v>
      </c>
      <c r="L853" s="98">
        <f t="shared" ref="L853" si="2042">SUM(I853:K853)</f>
        <v>5600.0000000000227</v>
      </c>
    </row>
    <row r="854" spans="1:12" s="99" customFormat="1" ht="14.25">
      <c r="A854" s="94" t="s">
        <v>725</v>
      </c>
      <c r="B854" s="95" t="s">
        <v>291</v>
      </c>
      <c r="C854" s="96" t="s">
        <v>14</v>
      </c>
      <c r="D854" s="97">
        <v>500</v>
      </c>
      <c r="E854" s="97">
        <v>1252</v>
      </c>
      <c r="F854" s="96">
        <v>1260</v>
      </c>
      <c r="G854" s="96">
        <v>0</v>
      </c>
      <c r="H854" s="96">
        <v>0</v>
      </c>
      <c r="I854" s="98">
        <f t="shared" ref="I854:I855" si="2043">SUM(F854-E854)*D854</f>
        <v>4000</v>
      </c>
      <c r="J854" s="96">
        <v>0</v>
      </c>
      <c r="K854" s="96">
        <f t="shared" ref="K854" si="2044">SUM(H854-G854)*D854</f>
        <v>0</v>
      </c>
      <c r="L854" s="98">
        <f t="shared" ref="L854" si="2045">SUM(I854:K854)</f>
        <v>4000</v>
      </c>
    </row>
    <row r="855" spans="1:12" s="99" customFormat="1" ht="14.25">
      <c r="A855" s="94" t="s">
        <v>725</v>
      </c>
      <c r="B855" s="95" t="s">
        <v>47</v>
      </c>
      <c r="C855" s="96" t="s">
        <v>14</v>
      </c>
      <c r="D855" s="97">
        <v>500</v>
      </c>
      <c r="E855" s="97">
        <v>1180</v>
      </c>
      <c r="F855" s="96">
        <v>1165</v>
      </c>
      <c r="G855" s="96">
        <v>0</v>
      </c>
      <c r="H855" s="96">
        <v>0</v>
      </c>
      <c r="I855" s="98">
        <f t="shared" si="2043"/>
        <v>-7500</v>
      </c>
      <c r="J855" s="96">
        <v>0</v>
      </c>
      <c r="K855" s="96">
        <f t="shared" ref="K855:K856" si="2046">SUM(H855-G855)*D855</f>
        <v>0</v>
      </c>
      <c r="L855" s="98">
        <f t="shared" ref="L855:L856" si="2047">SUM(I855:K855)</f>
        <v>-7500</v>
      </c>
    </row>
    <row r="856" spans="1:12" s="99" customFormat="1" ht="14.25">
      <c r="A856" s="94" t="s">
        <v>725</v>
      </c>
      <c r="B856" s="95" t="s">
        <v>665</v>
      </c>
      <c r="C856" s="96" t="s">
        <v>14</v>
      </c>
      <c r="D856" s="97">
        <v>2000</v>
      </c>
      <c r="E856" s="97">
        <v>208</v>
      </c>
      <c r="F856" s="96">
        <v>205</v>
      </c>
      <c r="G856" s="96">
        <v>0</v>
      </c>
      <c r="H856" s="96">
        <v>0</v>
      </c>
      <c r="I856" s="98">
        <f t="shared" ref="I856" si="2048">SUM(F856-E856)*D856</f>
        <v>-6000</v>
      </c>
      <c r="J856" s="96">
        <v>0</v>
      </c>
      <c r="K856" s="96">
        <f t="shared" si="2046"/>
        <v>0</v>
      </c>
      <c r="L856" s="98">
        <f t="shared" si="2047"/>
        <v>-6000</v>
      </c>
    </row>
    <row r="857" spans="1:12" s="99" customFormat="1" ht="14.25">
      <c r="A857" s="94"/>
      <c r="B857" s="95"/>
      <c r="C857" s="96"/>
      <c r="D857" s="97"/>
      <c r="E857" s="97"/>
      <c r="F857" s="96"/>
      <c r="G857" s="96"/>
      <c r="H857" s="96"/>
      <c r="I857" s="98"/>
      <c r="J857" s="96"/>
      <c r="K857" s="96"/>
      <c r="L857" s="98"/>
    </row>
    <row r="858" spans="1:12" s="99" customFormat="1" ht="14.25">
      <c r="A858" s="123"/>
      <c r="B858" s="124"/>
      <c r="C858" s="124"/>
      <c r="D858" s="124"/>
      <c r="E858" s="124"/>
      <c r="F858" s="124"/>
      <c r="G858" s="125"/>
      <c r="H858" s="124"/>
      <c r="I858" s="126">
        <f>SUM(I590:I856)</f>
        <v>551898.52993161709</v>
      </c>
      <c r="J858" s="127"/>
      <c r="K858" s="127"/>
      <c r="L858" s="126">
        <f>SUM(L590:L856)</f>
        <v>1296991.1260090065</v>
      </c>
    </row>
    <row r="859" spans="1:12" s="99" customFormat="1" ht="14.25"/>
    <row r="860" spans="1:12" s="99" customFormat="1" ht="14.25">
      <c r="A860" s="101"/>
      <c r="B860" s="102"/>
      <c r="C860" s="102"/>
      <c r="D860" s="103"/>
      <c r="E860" s="103"/>
      <c r="F860" s="129">
        <v>43525</v>
      </c>
      <c r="G860" s="102"/>
      <c r="H860" s="102"/>
      <c r="I860" s="104"/>
      <c r="J860" s="104"/>
      <c r="K860" s="104"/>
      <c r="L860" s="104"/>
    </row>
    <row r="861" spans="1:12" s="99" customFormat="1" ht="14.25">
      <c r="A861" s="94"/>
      <c r="B861" s="95"/>
      <c r="C861" s="96"/>
      <c r="D861" s="97"/>
      <c r="E861" s="97"/>
      <c r="F861" s="96"/>
      <c r="G861" s="96"/>
      <c r="H861" s="96"/>
      <c r="I861" s="98"/>
      <c r="J861" s="105" t="s">
        <v>732</v>
      </c>
      <c r="K861" s="102"/>
      <c r="L861" s="130">
        <v>0.84</v>
      </c>
    </row>
    <row r="862" spans="1:12" s="99" customFormat="1" ht="14.25">
      <c r="A862" s="94" t="s">
        <v>722</v>
      </c>
      <c r="B862" s="95" t="s">
        <v>330</v>
      </c>
      <c r="C862" s="96" t="s">
        <v>14</v>
      </c>
      <c r="D862" s="97">
        <v>2000</v>
      </c>
      <c r="E862" s="97">
        <v>104.25</v>
      </c>
      <c r="F862" s="96">
        <v>105.25</v>
      </c>
      <c r="G862" s="96">
        <v>106.25</v>
      </c>
      <c r="H862" s="96">
        <v>107.25</v>
      </c>
      <c r="I862" s="98">
        <f t="shared" ref="I862" si="2049">SUM(F862-E862)*D862</f>
        <v>2000</v>
      </c>
      <c r="J862" s="96">
        <f>SUM(G862-F862)*D862</f>
        <v>2000</v>
      </c>
      <c r="K862" s="96">
        <f t="shared" ref="K862" si="2050">SUM(H862-G862)*D862</f>
        <v>2000</v>
      </c>
      <c r="L862" s="98">
        <f t="shared" ref="L862" si="2051">SUM(I862:K862)</f>
        <v>6000</v>
      </c>
    </row>
    <row r="863" spans="1:12" s="99" customFormat="1" ht="14.25">
      <c r="A863" s="94" t="s">
        <v>722</v>
      </c>
      <c r="B863" s="95" t="s">
        <v>696</v>
      </c>
      <c r="C863" s="96" t="s">
        <v>14</v>
      </c>
      <c r="D863" s="97">
        <v>500</v>
      </c>
      <c r="E863" s="97">
        <v>1213</v>
      </c>
      <c r="F863" s="96">
        <v>1223</v>
      </c>
      <c r="G863" s="96">
        <v>1234</v>
      </c>
      <c r="H863" s="96">
        <v>1244</v>
      </c>
      <c r="I863" s="98">
        <f t="shared" ref="I863" si="2052">SUM(F863-E863)*D863</f>
        <v>5000</v>
      </c>
      <c r="J863" s="96">
        <f>SUM(G863-F863)*D863</f>
        <v>5500</v>
      </c>
      <c r="K863" s="96">
        <f t="shared" ref="K863" si="2053">SUM(H863-G863)*D863</f>
        <v>5000</v>
      </c>
      <c r="L863" s="98">
        <f t="shared" ref="L863" si="2054">SUM(I863:K863)</f>
        <v>15500</v>
      </c>
    </row>
    <row r="864" spans="1:12" s="99" customFormat="1" ht="14.25">
      <c r="A864" s="94" t="s">
        <v>722</v>
      </c>
      <c r="B864" s="95" t="s">
        <v>723</v>
      </c>
      <c r="C864" s="96" t="s">
        <v>14</v>
      </c>
      <c r="D864" s="97">
        <v>500</v>
      </c>
      <c r="E864" s="97">
        <v>597.1</v>
      </c>
      <c r="F864" s="96">
        <v>590</v>
      </c>
      <c r="G864" s="96">
        <v>0</v>
      </c>
      <c r="H864" s="96">
        <v>0</v>
      </c>
      <c r="I864" s="98">
        <f t="shared" ref="I864" si="2055">SUM(F864-E864)*D864</f>
        <v>-3550.0000000000114</v>
      </c>
      <c r="J864" s="96">
        <v>0</v>
      </c>
      <c r="K864" s="96">
        <f t="shared" ref="K864" si="2056">SUM(H864-G864)*D864</f>
        <v>0</v>
      </c>
      <c r="L864" s="98">
        <f t="shared" ref="L864" si="2057">SUM(I864:K864)</f>
        <v>-3550.0000000000114</v>
      </c>
    </row>
    <row r="865" spans="1:13" s="99" customFormat="1" ht="14.25">
      <c r="A865" s="94" t="s">
        <v>721</v>
      </c>
      <c r="B865" s="95" t="s">
        <v>664</v>
      </c>
      <c r="C865" s="96" t="s">
        <v>14</v>
      </c>
      <c r="D865" s="97">
        <v>2000</v>
      </c>
      <c r="E865" s="97">
        <v>140</v>
      </c>
      <c r="F865" s="96">
        <v>141.5</v>
      </c>
      <c r="G865" s="96">
        <v>144</v>
      </c>
      <c r="H865" s="96">
        <v>146</v>
      </c>
      <c r="I865" s="98">
        <f t="shared" ref="I865:I870" si="2058">SUM(F865-E865)*D865</f>
        <v>3000</v>
      </c>
      <c r="J865" s="96">
        <f>SUM(G865-F865)*D865</f>
        <v>5000</v>
      </c>
      <c r="K865" s="96">
        <f t="shared" ref="K865:K870" si="2059">SUM(H865-G865)*D865</f>
        <v>4000</v>
      </c>
      <c r="L865" s="98">
        <f t="shared" ref="L865:L870" si="2060">SUM(I865:K865)</f>
        <v>12000</v>
      </c>
    </row>
    <row r="866" spans="1:13" s="99" customFormat="1" ht="14.25">
      <c r="A866" s="94" t="s">
        <v>721</v>
      </c>
      <c r="B866" s="95" t="s">
        <v>307</v>
      </c>
      <c r="C866" s="96" t="s">
        <v>14</v>
      </c>
      <c r="D866" s="97">
        <v>2000</v>
      </c>
      <c r="E866" s="97">
        <v>97</v>
      </c>
      <c r="F866" s="96">
        <v>97.5</v>
      </c>
      <c r="G866" s="96">
        <v>0</v>
      </c>
      <c r="H866" s="96">
        <v>0</v>
      </c>
      <c r="I866" s="98">
        <f t="shared" si="2058"/>
        <v>1000</v>
      </c>
      <c r="J866" s="96">
        <v>0</v>
      </c>
      <c r="K866" s="96">
        <f t="shared" si="2059"/>
        <v>0</v>
      </c>
      <c r="L866" s="98">
        <f t="shared" si="2060"/>
        <v>1000</v>
      </c>
    </row>
    <row r="867" spans="1:13" s="99" customFormat="1" ht="14.25">
      <c r="A867" s="94" t="s">
        <v>721</v>
      </c>
      <c r="B867" s="95" t="s">
        <v>308</v>
      </c>
      <c r="C867" s="96" t="s">
        <v>14</v>
      </c>
      <c r="D867" s="97">
        <v>2000</v>
      </c>
      <c r="E867" s="97">
        <v>95</v>
      </c>
      <c r="F867" s="96">
        <v>95.7</v>
      </c>
      <c r="G867" s="96">
        <v>0</v>
      </c>
      <c r="H867" s="96">
        <v>0</v>
      </c>
      <c r="I867" s="98">
        <f t="shared" si="2058"/>
        <v>1400.0000000000057</v>
      </c>
      <c r="J867" s="96">
        <v>0</v>
      </c>
      <c r="K867" s="96">
        <f t="shared" si="2059"/>
        <v>0</v>
      </c>
      <c r="L867" s="98">
        <f t="shared" si="2060"/>
        <v>1400.0000000000057</v>
      </c>
    </row>
    <row r="868" spans="1:13" s="99" customFormat="1" ht="14.25">
      <c r="A868" s="94" t="s">
        <v>721</v>
      </c>
      <c r="B868" s="95" t="s">
        <v>24</v>
      </c>
      <c r="C868" s="96" t="s">
        <v>14</v>
      </c>
      <c r="D868" s="97">
        <v>500</v>
      </c>
      <c r="E868" s="97">
        <v>992</v>
      </c>
      <c r="F868" s="96">
        <v>992</v>
      </c>
      <c r="G868" s="96">
        <v>0</v>
      </c>
      <c r="H868" s="96">
        <v>0</v>
      </c>
      <c r="I868" s="98">
        <f t="shared" si="2058"/>
        <v>0</v>
      </c>
      <c r="J868" s="96">
        <v>0</v>
      </c>
      <c r="K868" s="96">
        <f t="shared" si="2059"/>
        <v>0</v>
      </c>
      <c r="L868" s="98">
        <f t="shared" si="2060"/>
        <v>0</v>
      </c>
    </row>
    <row r="869" spans="1:13" s="99" customFormat="1" ht="14.25">
      <c r="A869" s="94" t="s">
        <v>721</v>
      </c>
      <c r="B869" s="95" t="s">
        <v>54</v>
      </c>
      <c r="C869" s="96" t="s">
        <v>14</v>
      </c>
      <c r="D869" s="97">
        <v>500</v>
      </c>
      <c r="E869" s="97">
        <v>2460</v>
      </c>
      <c r="F869" s="96">
        <v>2460</v>
      </c>
      <c r="G869" s="96">
        <v>0</v>
      </c>
      <c r="H869" s="96">
        <v>0</v>
      </c>
      <c r="I869" s="98">
        <f t="shared" si="2058"/>
        <v>0</v>
      </c>
      <c r="J869" s="96">
        <v>0</v>
      </c>
      <c r="K869" s="96">
        <f t="shared" si="2059"/>
        <v>0</v>
      </c>
      <c r="L869" s="98">
        <f t="shared" si="2060"/>
        <v>0</v>
      </c>
    </row>
    <row r="870" spans="1:13" s="99" customFormat="1" ht="14.25">
      <c r="A870" s="94" t="s">
        <v>721</v>
      </c>
      <c r="B870" s="95" t="s">
        <v>71</v>
      </c>
      <c r="C870" s="96" t="s">
        <v>14</v>
      </c>
      <c r="D870" s="97">
        <v>500</v>
      </c>
      <c r="E870" s="97">
        <v>1615</v>
      </c>
      <c r="F870" s="96">
        <v>1600</v>
      </c>
      <c r="G870" s="96">
        <v>0</v>
      </c>
      <c r="H870" s="96">
        <v>0</v>
      </c>
      <c r="I870" s="98">
        <f t="shared" si="2058"/>
        <v>-7500</v>
      </c>
      <c r="J870" s="96">
        <v>0</v>
      </c>
      <c r="K870" s="96">
        <f t="shared" si="2059"/>
        <v>0</v>
      </c>
      <c r="L870" s="98">
        <f t="shared" si="2060"/>
        <v>-7500</v>
      </c>
    </row>
    <row r="871" spans="1:13" s="99" customFormat="1" ht="14.25">
      <c r="A871" s="94" t="s">
        <v>719</v>
      </c>
      <c r="B871" s="95" t="s">
        <v>693</v>
      </c>
      <c r="C871" s="96" t="s">
        <v>14</v>
      </c>
      <c r="D871" s="97">
        <v>1000</v>
      </c>
      <c r="E871" s="97">
        <v>407</v>
      </c>
      <c r="F871" s="96">
        <v>411</v>
      </c>
      <c r="G871" s="96">
        <v>415</v>
      </c>
      <c r="H871" s="96">
        <v>420</v>
      </c>
      <c r="I871" s="98">
        <f t="shared" ref="I871" si="2061">SUM(F871-E871)*D871</f>
        <v>4000</v>
      </c>
      <c r="J871" s="96">
        <f>SUM(G871-F871)*D871</f>
        <v>4000</v>
      </c>
      <c r="K871" s="96">
        <f t="shared" ref="K871" si="2062">SUM(H871-G871)*D871</f>
        <v>5000</v>
      </c>
      <c r="L871" s="98">
        <f t="shared" ref="L871" si="2063">SUM(I871:K871)</f>
        <v>13000</v>
      </c>
    </row>
    <row r="872" spans="1:13" s="99" customFormat="1" ht="14.25">
      <c r="A872" s="94" t="s">
        <v>719</v>
      </c>
      <c r="B872" s="95" t="s">
        <v>673</v>
      </c>
      <c r="C872" s="96" t="s">
        <v>14</v>
      </c>
      <c r="D872" s="97">
        <v>500</v>
      </c>
      <c r="E872" s="97">
        <v>525</v>
      </c>
      <c r="F872" s="96">
        <v>518</v>
      </c>
      <c r="G872" s="96">
        <v>0</v>
      </c>
      <c r="H872" s="96">
        <v>0</v>
      </c>
      <c r="I872" s="98">
        <f t="shared" ref="I872" si="2064">SUM(F872-E872)*D872</f>
        <v>-3500</v>
      </c>
      <c r="J872" s="96">
        <v>0</v>
      </c>
      <c r="K872" s="96">
        <f t="shared" ref="K872" si="2065">SUM(H872-G872)*D872</f>
        <v>0</v>
      </c>
      <c r="L872" s="98">
        <f t="shared" ref="L872" si="2066">SUM(I872:K872)</f>
        <v>-3500</v>
      </c>
    </row>
    <row r="873" spans="1:13" s="99" customFormat="1" ht="14.25">
      <c r="A873" s="94" t="s">
        <v>719</v>
      </c>
      <c r="B873" s="95" t="s">
        <v>720</v>
      </c>
      <c r="C873" s="96" t="s">
        <v>14</v>
      </c>
      <c r="D873" s="97">
        <v>500</v>
      </c>
      <c r="E873" s="97">
        <v>1473</v>
      </c>
      <c r="F873" s="96">
        <v>1473</v>
      </c>
      <c r="G873" s="96">
        <v>0</v>
      </c>
      <c r="H873" s="96">
        <v>0</v>
      </c>
      <c r="I873" s="98">
        <f t="shared" ref="I873" si="2067">SUM(F873-E873)*D873</f>
        <v>0</v>
      </c>
      <c r="J873" s="96">
        <v>0</v>
      </c>
      <c r="K873" s="96">
        <f t="shared" ref="K873" si="2068">SUM(H873-G873)*D873</f>
        <v>0</v>
      </c>
      <c r="L873" s="98">
        <f t="shared" ref="L873" si="2069">SUM(I873:K873)</f>
        <v>0</v>
      </c>
    </row>
    <row r="874" spans="1:13" s="99" customFormat="1" ht="14.25">
      <c r="A874" s="94" t="s">
        <v>718</v>
      </c>
      <c r="B874" s="95" t="s">
        <v>96</v>
      </c>
      <c r="C874" s="96" t="s">
        <v>14</v>
      </c>
      <c r="D874" s="97">
        <v>1000</v>
      </c>
      <c r="E874" s="97">
        <v>422</v>
      </c>
      <c r="F874" s="96">
        <v>426</v>
      </c>
      <c r="G874" s="96">
        <v>430</v>
      </c>
      <c r="H874" s="96">
        <v>434</v>
      </c>
      <c r="I874" s="98">
        <f t="shared" ref="I874" si="2070">SUM(F874-E874)*D874</f>
        <v>4000</v>
      </c>
      <c r="J874" s="96">
        <f>SUM(G874-F874)*D874</f>
        <v>4000</v>
      </c>
      <c r="K874" s="96">
        <f t="shared" ref="K874:K877" si="2071">SUM(H874-G874)*D874</f>
        <v>4000</v>
      </c>
      <c r="L874" s="98">
        <f t="shared" ref="L874" si="2072">SUM(I874:K874)</f>
        <v>12000</v>
      </c>
    </row>
    <row r="875" spans="1:13" s="99" customFormat="1" ht="14.25">
      <c r="A875" s="94" t="s">
        <v>718</v>
      </c>
      <c r="B875" s="95" t="s">
        <v>665</v>
      </c>
      <c r="C875" s="96" t="s">
        <v>14</v>
      </c>
      <c r="D875" s="97">
        <v>2000</v>
      </c>
      <c r="E875" s="97">
        <v>193.5</v>
      </c>
      <c r="F875" s="96">
        <v>195</v>
      </c>
      <c r="G875" s="96">
        <v>197</v>
      </c>
      <c r="H875" s="96">
        <v>199</v>
      </c>
      <c r="I875" s="98">
        <f t="shared" ref="I875" si="2073">SUM(F875-E875)*D875</f>
        <v>3000</v>
      </c>
      <c r="J875" s="96">
        <f>SUM(G875-F875)*D875</f>
        <v>4000</v>
      </c>
      <c r="K875" s="96">
        <f>SUM(H875-G875)*D875</f>
        <v>4000</v>
      </c>
      <c r="L875" s="98">
        <f t="shared" ref="L875" si="2074">SUM(I875:K875)</f>
        <v>11000</v>
      </c>
    </row>
    <row r="876" spans="1:13" s="99" customFormat="1" ht="14.25">
      <c r="A876" s="94" t="s">
        <v>718</v>
      </c>
      <c r="B876" s="95" t="s">
        <v>716</v>
      </c>
      <c r="C876" s="96" t="s">
        <v>14</v>
      </c>
      <c r="D876" s="97">
        <v>2000</v>
      </c>
      <c r="E876" s="97">
        <v>274</v>
      </c>
      <c r="F876" s="96">
        <v>276</v>
      </c>
      <c r="G876" s="96">
        <v>0</v>
      </c>
      <c r="H876" s="96">
        <v>0</v>
      </c>
      <c r="I876" s="98">
        <f t="shared" ref="I876" si="2075">SUM(F876-E876)*D876</f>
        <v>4000</v>
      </c>
      <c r="J876" s="96">
        <v>0</v>
      </c>
      <c r="K876" s="96">
        <v>0</v>
      </c>
      <c r="L876" s="98">
        <f t="shared" ref="L876" si="2076">SUM(I876:K876)</f>
        <v>4000</v>
      </c>
    </row>
    <row r="877" spans="1:13" s="99" customFormat="1" ht="14.25">
      <c r="A877" s="94" t="s">
        <v>717</v>
      </c>
      <c r="B877" s="95" t="s">
        <v>716</v>
      </c>
      <c r="C877" s="96" t="s">
        <v>14</v>
      </c>
      <c r="D877" s="97">
        <v>2000</v>
      </c>
      <c r="E877" s="97">
        <v>230</v>
      </c>
      <c r="F877" s="96">
        <v>232</v>
      </c>
      <c r="G877" s="96">
        <v>234</v>
      </c>
      <c r="H877" s="96">
        <v>236</v>
      </c>
      <c r="I877" s="98">
        <f t="shared" ref="I877" si="2077">SUM(F877-E877)*D877</f>
        <v>4000</v>
      </c>
      <c r="J877" s="96">
        <f>SUM(G877-F877)*D877</f>
        <v>4000</v>
      </c>
      <c r="K877" s="96">
        <f t="shared" si="2071"/>
        <v>4000</v>
      </c>
      <c r="L877" s="98">
        <f t="shared" ref="L877" si="2078">SUM(I877:K877)</f>
        <v>12000</v>
      </c>
      <c r="M877" s="106"/>
    </row>
    <row r="878" spans="1:13" s="99" customFormat="1" ht="14.25">
      <c r="A878" s="94" t="s">
        <v>715</v>
      </c>
      <c r="B878" s="95" t="s">
        <v>63</v>
      </c>
      <c r="C878" s="96" t="s">
        <v>14</v>
      </c>
      <c r="D878" s="97">
        <v>500</v>
      </c>
      <c r="E878" s="97">
        <v>1430</v>
      </c>
      <c r="F878" s="96">
        <v>1435</v>
      </c>
      <c r="G878" s="96">
        <v>0</v>
      </c>
      <c r="H878" s="96">
        <v>0</v>
      </c>
      <c r="I878" s="98">
        <f t="shared" ref="I878" si="2079">SUM(F878-E878)*D878</f>
        <v>2500</v>
      </c>
      <c r="J878" s="96">
        <v>0</v>
      </c>
      <c r="K878" s="96">
        <v>0</v>
      </c>
      <c r="L878" s="98">
        <f t="shared" ref="L878" si="2080">SUM(I878:K878)</f>
        <v>2500</v>
      </c>
      <c r="M878" s="108"/>
    </row>
    <row r="879" spans="1:13" s="99" customFormat="1" ht="14.25">
      <c r="A879" s="94" t="s">
        <v>715</v>
      </c>
      <c r="B879" s="95" t="s">
        <v>52</v>
      </c>
      <c r="C879" s="96" t="s">
        <v>14</v>
      </c>
      <c r="D879" s="97">
        <v>500</v>
      </c>
      <c r="E879" s="97">
        <v>1445</v>
      </c>
      <c r="F879" s="96">
        <v>1455</v>
      </c>
      <c r="G879" s="96">
        <v>0</v>
      </c>
      <c r="H879" s="96">
        <v>0</v>
      </c>
      <c r="I879" s="98">
        <f t="shared" ref="I879" si="2081">SUM(F879-E879)*D879</f>
        <v>5000</v>
      </c>
      <c r="J879" s="96">
        <v>0</v>
      </c>
      <c r="K879" s="96">
        <v>0</v>
      </c>
      <c r="L879" s="98">
        <f t="shared" ref="L879" si="2082">SUM(I879:K879)</f>
        <v>5000</v>
      </c>
      <c r="M879" s="108"/>
    </row>
    <row r="880" spans="1:13" s="99" customFormat="1" ht="14.25">
      <c r="A880" s="94" t="s">
        <v>713</v>
      </c>
      <c r="B880" s="95" t="s">
        <v>714</v>
      </c>
      <c r="C880" s="96" t="s">
        <v>14</v>
      </c>
      <c r="D880" s="97">
        <v>500</v>
      </c>
      <c r="E880" s="97">
        <v>782</v>
      </c>
      <c r="F880" s="96">
        <v>787</v>
      </c>
      <c r="G880" s="96">
        <v>797</v>
      </c>
      <c r="H880" s="96">
        <v>0</v>
      </c>
      <c r="I880" s="98">
        <f t="shared" ref="I880" si="2083">SUM(F880-E880)*D880</f>
        <v>2500</v>
      </c>
      <c r="J880" s="96">
        <f>SUM(G880-F880)*D880</f>
        <v>5000</v>
      </c>
      <c r="K880" s="96">
        <v>0</v>
      </c>
      <c r="L880" s="98">
        <f t="shared" ref="L880" si="2084">SUM(I880:K880)</f>
        <v>7500</v>
      </c>
      <c r="M880" s="108"/>
    </row>
    <row r="881" spans="1:13" s="99" customFormat="1" ht="14.25">
      <c r="A881" s="94" t="s">
        <v>713</v>
      </c>
      <c r="B881" s="95" t="s">
        <v>665</v>
      </c>
      <c r="C881" s="96" t="s">
        <v>14</v>
      </c>
      <c r="D881" s="97">
        <v>2000</v>
      </c>
      <c r="E881" s="97">
        <v>192</v>
      </c>
      <c r="F881" s="96">
        <v>193</v>
      </c>
      <c r="G881" s="96">
        <v>0</v>
      </c>
      <c r="H881" s="96">
        <v>0</v>
      </c>
      <c r="I881" s="98">
        <f t="shared" ref="I881" si="2085">SUM(F881-E881)*D881</f>
        <v>2000</v>
      </c>
      <c r="J881" s="96">
        <v>0</v>
      </c>
      <c r="K881" s="96">
        <v>0</v>
      </c>
      <c r="L881" s="98">
        <f t="shared" ref="L881" si="2086">SUM(I881:K881)</f>
        <v>2000</v>
      </c>
      <c r="M881" s="108"/>
    </row>
    <row r="882" spans="1:13" s="99" customFormat="1" ht="14.25">
      <c r="A882" s="94" t="s">
        <v>713</v>
      </c>
      <c r="B882" s="95" t="s">
        <v>193</v>
      </c>
      <c r="C882" s="96" t="s">
        <v>14</v>
      </c>
      <c r="D882" s="97">
        <v>2000</v>
      </c>
      <c r="E882" s="97">
        <v>95.5</v>
      </c>
      <c r="F882" s="96">
        <v>96.5</v>
      </c>
      <c r="G882" s="96">
        <v>0</v>
      </c>
      <c r="H882" s="96">
        <v>0</v>
      </c>
      <c r="I882" s="98">
        <f>SUM(F882-E882)*D882</f>
        <v>2000</v>
      </c>
      <c r="J882" s="96">
        <v>0</v>
      </c>
      <c r="K882" s="96">
        <v>0</v>
      </c>
      <c r="L882" s="98">
        <f>SUM(I882:K882)</f>
        <v>2000</v>
      </c>
      <c r="M882" s="106"/>
    </row>
    <row r="883" spans="1:13" s="99" customFormat="1" ht="14.25">
      <c r="A883" s="94" t="s">
        <v>713</v>
      </c>
      <c r="B883" s="95" t="s">
        <v>243</v>
      </c>
      <c r="C883" s="96" t="s">
        <v>14</v>
      </c>
      <c r="D883" s="97">
        <v>500</v>
      </c>
      <c r="E883" s="97">
        <v>1355</v>
      </c>
      <c r="F883" s="96">
        <v>1355</v>
      </c>
      <c r="G883" s="96">
        <v>0</v>
      </c>
      <c r="H883" s="96">
        <v>0</v>
      </c>
      <c r="I883" s="98">
        <f>SUM(F883-E883)*D883</f>
        <v>0</v>
      </c>
      <c r="J883" s="96">
        <v>0</v>
      </c>
      <c r="K883" s="96">
        <v>0</v>
      </c>
      <c r="L883" s="98">
        <f>SUM(I883:K883)</f>
        <v>0</v>
      </c>
      <c r="M883" s="108"/>
    </row>
    <row r="884" spans="1:13" s="99" customFormat="1" ht="14.25">
      <c r="A884" s="94" t="s">
        <v>711</v>
      </c>
      <c r="B884" s="95" t="s">
        <v>665</v>
      </c>
      <c r="C884" s="96" t="s">
        <v>14</v>
      </c>
      <c r="D884" s="97">
        <v>2000</v>
      </c>
      <c r="E884" s="97">
        <v>191.5</v>
      </c>
      <c r="F884" s="96">
        <v>193</v>
      </c>
      <c r="G884" s="96">
        <v>0</v>
      </c>
      <c r="H884" s="96">
        <v>0</v>
      </c>
      <c r="I884" s="98">
        <f t="shared" ref="I884" si="2087">SUM(F884-E884)*D884</f>
        <v>3000</v>
      </c>
      <c r="J884" s="96">
        <v>0</v>
      </c>
      <c r="K884" s="96">
        <v>0</v>
      </c>
      <c r="L884" s="98">
        <f t="shared" ref="L884" si="2088">SUM(I884:K884)</f>
        <v>3000</v>
      </c>
      <c r="M884" s="108"/>
    </row>
    <row r="885" spans="1:13" s="99" customFormat="1" ht="14.25">
      <c r="A885" s="94" t="s">
        <v>711</v>
      </c>
      <c r="B885" s="95" t="s">
        <v>712</v>
      </c>
      <c r="C885" s="96" t="s">
        <v>14</v>
      </c>
      <c r="D885" s="97">
        <v>2000</v>
      </c>
      <c r="E885" s="97">
        <v>63.5</v>
      </c>
      <c r="F885" s="96">
        <v>64</v>
      </c>
      <c r="G885" s="96">
        <v>64.5</v>
      </c>
      <c r="H885" s="96">
        <v>0</v>
      </c>
      <c r="I885" s="98">
        <f t="shared" ref="I885:I886" si="2089">SUM(F885-E885)*D885</f>
        <v>1000</v>
      </c>
      <c r="J885" s="96">
        <f>SUM(G885-F885)*D885</f>
        <v>1000</v>
      </c>
      <c r="K885" s="96">
        <v>0</v>
      </c>
      <c r="L885" s="98">
        <f t="shared" ref="L885:L886" si="2090">SUM(I885:K885)</f>
        <v>2000</v>
      </c>
      <c r="M885" s="108"/>
    </row>
    <row r="886" spans="1:13" s="99" customFormat="1" ht="14.25">
      <c r="A886" s="94" t="s">
        <v>711</v>
      </c>
      <c r="B886" s="95" t="s">
        <v>94</v>
      </c>
      <c r="C886" s="96" t="s">
        <v>14</v>
      </c>
      <c r="D886" s="97">
        <v>1000</v>
      </c>
      <c r="E886" s="97">
        <v>453</v>
      </c>
      <c r="F886" s="96">
        <v>457</v>
      </c>
      <c r="G886" s="96">
        <v>0</v>
      </c>
      <c r="H886" s="96">
        <v>0</v>
      </c>
      <c r="I886" s="98">
        <f t="shared" si="2089"/>
        <v>4000</v>
      </c>
      <c r="J886" s="96">
        <v>0</v>
      </c>
      <c r="K886" s="96">
        <v>0</v>
      </c>
      <c r="L886" s="98">
        <f t="shared" si="2090"/>
        <v>4000</v>
      </c>
      <c r="M886" s="108"/>
    </row>
    <row r="887" spans="1:13" s="99" customFormat="1" ht="14.25">
      <c r="A887" s="94" t="s">
        <v>711</v>
      </c>
      <c r="B887" s="95" t="s">
        <v>98</v>
      </c>
      <c r="C887" s="96" t="s">
        <v>14</v>
      </c>
      <c r="D887" s="97">
        <v>2000</v>
      </c>
      <c r="E887" s="97">
        <v>149.19999999999999</v>
      </c>
      <c r="F887" s="96">
        <v>147</v>
      </c>
      <c r="G887" s="96">
        <v>0</v>
      </c>
      <c r="H887" s="96">
        <v>0</v>
      </c>
      <c r="I887" s="98">
        <f t="shared" ref="I887" si="2091">SUM(F887-E887)*D887</f>
        <v>-4399.9999999999773</v>
      </c>
      <c r="J887" s="96">
        <v>0</v>
      </c>
      <c r="K887" s="96">
        <v>0</v>
      </c>
      <c r="L887" s="98">
        <f t="shared" ref="L887" si="2092">SUM(I887:K887)</f>
        <v>-4399.9999999999773</v>
      </c>
      <c r="M887" s="108"/>
    </row>
    <row r="888" spans="1:13" s="99" customFormat="1" ht="14.25">
      <c r="A888" s="94" t="s">
        <v>710</v>
      </c>
      <c r="B888" s="95" t="s">
        <v>665</v>
      </c>
      <c r="C888" s="96" t="s">
        <v>14</v>
      </c>
      <c r="D888" s="97">
        <v>2000</v>
      </c>
      <c r="E888" s="97">
        <v>179</v>
      </c>
      <c r="F888" s="96">
        <v>180</v>
      </c>
      <c r="G888" s="96">
        <v>181</v>
      </c>
      <c r="H888" s="96">
        <v>0</v>
      </c>
      <c r="I888" s="98">
        <f t="shared" ref="I888" si="2093">SUM(F888-E888)*D888</f>
        <v>2000</v>
      </c>
      <c r="J888" s="96">
        <f>SUM(G888-F888)*D888</f>
        <v>2000</v>
      </c>
      <c r="K888" s="96">
        <v>0</v>
      </c>
      <c r="L888" s="98">
        <f t="shared" ref="L888" si="2094">SUM(I888:K888)</f>
        <v>4000</v>
      </c>
      <c r="M888" s="108"/>
    </row>
    <row r="889" spans="1:13" s="99" customFormat="1" ht="14.25">
      <c r="A889" s="94" t="s">
        <v>710</v>
      </c>
      <c r="B889" s="95" t="s">
        <v>63</v>
      </c>
      <c r="C889" s="96" t="s">
        <v>14</v>
      </c>
      <c r="D889" s="97">
        <v>500</v>
      </c>
      <c r="E889" s="97">
        <v>1370</v>
      </c>
      <c r="F889" s="96">
        <v>1380</v>
      </c>
      <c r="G889" s="96">
        <v>1390</v>
      </c>
      <c r="H889" s="96">
        <v>0</v>
      </c>
      <c r="I889" s="98">
        <f t="shared" ref="I889" si="2095">SUM(F889-E889)*D889</f>
        <v>5000</v>
      </c>
      <c r="J889" s="96">
        <f>SUM(G889-F889)*D889</f>
        <v>5000</v>
      </c>
      <c r="K889" s="96">
        <v>0</v>
      </c>
      <c r="L889" s="98">
        <f t="shared" ref="L889" si="2096">SUM(I889:K889)</f>
        <v>10000</v>
      </c>
      <c r="M889" s="106"/>
    </row>
    <row r="890" spans="1:13" s="99" customFormat="1" ht="14.25">
      <c r="A890" s="94" t="s">
        <v>708</v>
      </c>
      <c r="B890" s="95" t="s">
        <v>100</v>
      </c>
      <c r="C890" s="96" t="s">
        <v>14</v>
      </c>
      <c r="D890" s="97">
        <v>1000</v>
      </c>
      <c r="E890" s="97">
        <v>443</v>
      </c>
      <c r="F890" s="96">
        <v>447</v>
      </c>
      <c r="G890" s="96">
        <v>0</v>
      </c>
      <c r="H890" s="96">
        <v>0</v>
      </c>
      <c r="I890" s="98">
        <f t="shared" ref="I890" si="2097">SUM(F890-E890)*D890</f>
        <v>4000</v>
      </c>
      <c r="J890" s="96">
        <v>0</v>
      </c>
      <c r="K890" s="96">
        <f t="shared" ref="K890" si="2098">SUM(H890-G890)*D890</f>
        <v>0</v>
      </c>
      <c r="L890" s="98">
        <f t="shared" ref="L890" si="2099">SUM(I890:K890)</f>
        <v>4000</v>
      </c>
      <c r="M890" s="108"/>
    </row>
    <row r="891" spans="1:13" s="99" customFormat="1" ht="14.25">
      <c r="A891" s="94" t="s">
        <v>708</v>
      </c>
      <c r="B891" s="95" t="s">
        <v>709</v>
      </c>
      <c r="C891" s="96" t="s">
        <v>14</v>
      </c>
      <c r="D891" s="97">
        <v>1000</v>
      </c>
      <c r="E891" s="97">
        <v>299</v>
      </c>
      <c r="F891" s="96">
        <v>302</v>
      </c>
      <c r="G891" s="96">
        <v>0</v>
      </c>
      <c r="H891" s="96">
        <v>0</v>
      </c>
      <c r="I891" s="98">
        <f t="shared" ref="I891" si="2100">SUM(F891-E891)*D891</f>
        <v>3000</v>
      </c>
      <c r="J891" s="96">
        <v>0</v>
      </c>
      <c r="K891" s="96">
        <f t="shared" ref="K891" si="2101">SUM(H891-G891)*D891</f>
        <v>0</v>
      </c>
      <c r="L891" s="98">
        <f t="shared" ref="L891" si="2102">SUM(I891:K891)</f>
        <v>3000</v>
      </c>
      <c r="M891" s="106"/>
    </row>
    <row r="892" spans="1:13" s="99" customFormat="1" ht="14.25">
      <c r="A892" s="94" t="s">
        <v>708</v>
      </c>
      <c r="B892" s="95" t="s">
        <v>27</v>
      </c>
      <c r="C892" s="96" t="s">
        <v>14</v>
      </c>
      <c r="D892" s="97">
        <v>500</v>
      </c>
      <c r="E892" s="97">
        <v>795</v>
      </c>
      <c r="F892" s="96">
        <v>785</v>
      </c>
      <c r="G892" s="96">
        <v>0</v>
      </c>
      <c r="H892" s="96">
        <v>0</v>
      </c>
      <c r="I892" s="98">
        <f t="shared" ref="I892" si="2103">SUM(F892-E892)*D892</f>
        <v>-5000</v>
      </c>
      <c r="J892" s="96">
        <v>0</v>
      </c>
      <c r="K892" s="96">
        <f t="shared" ref="K892" si="2104">SUM(H892-G892)*D892</f>
        <v>0</v>
      </c>
      <c r="L892" s="98">
        <f t="shared" ref="L892" si="2105">SUM(I892:K892)</f>
        <v>-5000</v>
      </c>
      <c r="M892" s="108"/>
    </row>
    <row r="893" spans="1:13" s="99" customFormat="1" ht="14.25">
      <c r="A893" s="94" t="s">
        <v>708</v>
      </c>
      <c r="B893" s="95" t="s">
        <v>113</v>
      </c>
      <c r="C893" s="96" t="s">
        <v>14</v>
      </c>
      <c r="D893" s="97">
        <v>2000</v>
      </c>
      <c r="E893" s="97">
        <v>168.5</v>
      </c>
      <c r="F893" s="96">
        <v>168.5</v>
      </c>
      <c r="G893" s="96">
        <v>0</v>
      </c>
      <c r="H893" s="96">
        <v>0</v>
      </c>
      <c r="I893" s="98">
        <f t="shared" ref="I893" si="2106">SUM(F893-E893)*D893</f>
        <v>0</v>
      </c>
      <c r="J893" s="96">
        <v>0</v>
      </c>
      <c r="K893" s="96">
        <f t="shared" ref="K893" si="2107">SUM(H893-G893)*D893</f>
        <v>0</v>
      </c>
      <c r="L893" s="98">
        <f t="shared" ref="L893" si="2108">SUM(I893:K893)</f>
        <v>0</v>
      </c>
      <c r="M893" s="108"/>
    </row>
    <row r="894" spans="1:13" s="99" customFormat="1" ht="14.25">
      <c r="A894" s="94" t="s">
        <v>706</v>
      </c>
      <c r="B894" s="95" t="s">
        <v>707</v>
      </c>
      <c r="C894" s="96" t="s">
        <v>14</v>
      </c>
      <c r="D894" s="97">
        <v>2000</v>
      </c>
      <c r="E894" s="97">
        <v>93</v>
      </c>
      <c r="F894" s="96">
        <v>94</v>
      </c>
      <c r="G894" s="96">
        <v>95</v>
      </c>
      <c r="H894" s="96">
        <v>96</v>
      </c>
      <c r="I894" s="98">
        <f t="shared" ref="I894" si="2109">SUM(F894-E894)*D894</f>
        <v>2000</v>
      </c>
      <c r="J894" s="96">
        <f>SUM(G894-F894)*D894</f>
        <v>2000</v>
      </c>
      <c r="K894" s="96">
        <f t="shared" ref="K894" si="2110">SUM(H894-G894)*D894</f>
        <v>2000</v>
      </c>
      <c r="L894" s="98">
        <f t="shared" ref="L894" si="2111">SUM(I894:K894)</f>
        <v>6000</v>
      </c>
      <c r="M894" s="106"/>
    </row>
    <row r="895" spans="1:13" s="99" customFormat="1" ht="14.25">
      <c r="A895" s="94" t="s">
        <v>706</v>
      </c>
      <c r="B895" s="95" t="s">
        <v>193</v>
      </c>
      <c r="C895" s="96" t="s">
        <v>14</v>
      </c>
      <c r="D895" s="97">
        <v>2000</v>
      </c>
      <c r="E895" s="97">
        <v>85.5</v>
      </c>
      <c r="F895" s="96">
        <v>86.25</v>
      </c>
      <c r="G895" s="96">
        <v>87</v>
      </c>
      <c r="H895" s="96">
        <v>88</v>
      </c>
      <c r="I895" s="98">
        <f t="shared" ref="I895" si="2112">SUM(F895-E895)*D895</f>
        <v>1500</v>
      </c>
      <c r="J895" s="96">
        <f>SUM(G895-F895)*D895</f>
        <v>1500</v>
      </c>
      <c r="K895" s="96">
        <f t="shared" ref="K895" si="2113">SUM(H895-G895)*D895</f>
        <v>2000</v>
      </c>
      <c r="L895" s="98">
        <f t="shared" ref="L895" si="2114">SUM(I895:K895)</f>
        <v>5000</v>
      </c>
      <c r="M895" s="106"/>
    </row>
    <row r="896" spans="1:13" s="99" customFormat="1" ht="14.25">
      <c r="A896" s="94" t="s">
        <v>705</v>
      </c>
      <c r="B896" s="95" t="s">
        <v>47</v>
      </c>
      <c r="C896" s="96" t="s">
        <v>14</v>
      </c>
      <c r="D896" s="97">
        <v>500</v>
      </c>
      <c r="E896" s="97">
        <v>1065</v>
      </c>
      <c r="F896" s="96">
        <v>1075</v>
      </c>
      <c r="G896" s="96">
        <v>1085</v>
      </c>
      <c r="H896" s="96">
        <v>0</v>
      </c>
      <c r="I896" s="98">
        <f t="shared" ref="I896" si="2115">SUM(F896-E896)*D896</f>
        <v>5000</v>
      </c>
      <c r="J896" s="96">
        <f>SUM(G896-F896)*D896</f>
        <v>5000</v>
      </c>
      <c r="K896" s="96">
        <v>0</v>
      </c>
      <c r="L896" s="98">
        <f t="shared" ref="L896" si="2116">SUM(I896:K896)</f>
        <v>10000</v>
      </c>
      <c r="M896" s="108"/>
    </row>
    <row r="897" spans="1:13" s="99" customFormat="1" ht="14.25">
      <c r="A897" s="94" t="s">
        <v>705</v>
      </c>
      <c r="B897" s="95" t="s">
        <v>74</v>
      </c>
      <c r="C897" s="96" t="s">
        <v>14</v>
      </c>
      <c r="D897" s="97">
        <v>500</v>
      </c>
      <c r="E897" s="97">
        <v>1645</v>
      </c>
      <c r="F897" s="96">
        <v>1655</v>
      </c>
      <c r="G897" s="96">
        <v>0</v>
      </c>
      <c r="H897" s="96">
        <v>0</v>
      </c>
      <c r="I897" s="98">
        <f t="shared" ref="I897" si="2117">SUM(F897-E897)*D897</f>
        <v>5000</v>
      </c>
      <c r="J897" s="96">
        <v>0</v>
      </c>
      <c r="K897" s="96">
        <f t="shared" ref="K897:K903" si="2118">SUM(H897-G897)*D897</f>
        <v>0</v>
      </c>
      <c r="L897" s="98">
        <f t="shared" ref="L897" si="2119">SUM(I897:K897)</f>
        <v>5000</v>
      </c>
      <c r="M897" s="108"/>
    </row>
    <row r="898" spans="1:13" s="99" customFormat="1" ht="14.25">
      <c r="A898" s="94" t="s">
        <v>705</v>
      </c>
      <c r="B898" s="95" t="s">
        <v>47</v>
      </c>
      <c r="C898" s="96" t="s">
        <v>14</v>
      </c>
      <c r="D898" s="97">
        <v>500</v>
      </c>
      <c r="E898" s="97">
        <v>1080</v>
      </c>
      <c r="F898" s="96">
        <v>1090</v>
      </c>
      <c r="G898" s="96">
        <v>0</v>
      </c>
      <c r="H898" s="96">
        <v>0</v>
      </c>
      <c r="I898" s="98">
        <f t="shared" ref="I898" si="2120">SUM(F898-E898)*D898</f>
        <v>5000</v>
      </c>
      <c r="J898" s="96">
        <v>0</v>
      </c>
      <c r="K898" s="96">
        <f t="shared" si="2118"/>
        <v>0</v>
      </c>
      <c r="L898" s="98">
        <f t="shared" ref="L898" si="2121">SUM(I898:K898)</f>
        <v>5000</v>
      </c>
      <c r="M898" s="108"/>
    </row>
    <row r="899" spans="1:13" s="99" customFormat="1" ht="14.25">
      <c r="A899" s="94" t="s">
        <v>704</v>
      </c>
      <c r="B899" s="95" t="s">
        <v>339</v>
      </c>
      <c r="C899" s="96" t="s">
        <v>14</v>
      </c>
      <c r="D899" s="97">
        <v>2000</v>
      </c>
      <c r="E899" s="97">
        <v>141.15</v>
      </c>
      <c r="F899" s="96">
        <v>142.25</v>
      </c>
      <c r="G899" s="96">
        <v>143</v>
      </c>
      <c r="H899" s="96">
        <v>144</v>
      </c>
      <c r="I899" s="98">
        <f t="shared" ref="I899:I906" si="2122">SUM(F899-E899)*D899</f>
        <v>2199.9999999999886</v>
      </c>
      <c r="J899" s="96">
        <f>SUM(G899-F899)*D899</f>
        <v>1500</v>
      </c>
      <c r="K899" s="96">
        <f t="shared" si="2118"/>
        <v>2000</v>
      </c>
      <c r="L899" s="98">
        <f t="shared" ref="L899:L908" si="2123">SUM(I899:K899)</f>
        <v>5699.9999999999891</v>
      </c>
      <c r="M899" s="108"/>
    </row>
    <row r="900" spans="1:13" s="99" customFormat="1" ht="14.25">
      <c r="A900" s="94" t="s">
        <v>704</v>
      </c>
      <c r="B900" s="95" t="s">
        <v>29</v>
      </c>
      <c r="C900" s="96" t="s">
        <v>14</v>
      </c>
      <c r="D900" s="97">
        <v>500</v>
      </c>
      <c r="E900" s="97">
        <v>1315</v>
      </c>
      <c r="F900" s="96">
        <v>1325</v>
      </c>
      <c r="G900" s="96">
        <v>1335</v>
      </c>
      <c r="H900" s="96">
        <v>1345</v>
      </c>
      <c r="I900" s="98">
        <f t="shared" si="2122"/>
        <v>5000</v>
      </c>
      <c r="J900" s="96">
        <f>SUM(G900-F900)*D900</f>
        <v>5000</v>
      </c>
      <c r="K900" s="96">
        <f t="shared" si="2118"/>
        <v>5000</v>
      </c>
      <c r="L900" s="98">
        <f t="shared" si="2123"/>
        <v>15000</v>
      </c>
      <c r="M900" s="108"/>
    </row>
    <row r="901" spans="1:13" s="99" customFormat="1" ht="14.25">
      <c r="A901" s="94" t="s">
        <v>704</v>
      </c>
      <c r="B901" s="95" t="s">
        <v>89</v>
      </c>
      <c r="C901" s="96" t="s">
        <v>14</v>
      </c>
      <c r="D901" s="97">
        <v>2000</v>
      </c>
      <c r="E901" s="97">
        <v>281</v>
      </c>
      <c r="F901" s="96">
        <v>283.5</v>
      </c>
      <c r="G901" s="96">
        <v>286</v>
      </c>
      <c r="H901" s="96">
        <v>290</v>
      </c>
      <c r="I901" s="98">
        <f t="shared" si="2122"/>
        <v>5000</v>
      </c>
      <c r="J901" s="96">
        <f>SUM(G901-F901)*D901</f>
        <v>5000</v>
      </c>
      <c r="K901" s="96">
        <f t="shared" si="2118"/>
        <v>8000</v>
      </c>
      <c r="L901" s="98">
        <f t="shared" si="2123"/>
        <v>18000</v>
      </c>
      <c r="M901" s="108"/>
    </row>
    <row r="902" spans="1:13" s="99" customFormat="1" ht="14.25">
      <c r="A902" s="94" t="s">
        <v>704</v>
      </c>
      <c r="B902" s="95" t="s">
        <v>243</v>
      </c>
      <c r="C902" s="96" t="s">
        <v>14</v>
      </c>
      <c r="D902" s="97">
        <v>500</v>
      </c>
      <c r="E902" s="97">
        <v>1262</v>
      </c>
      <c r="F902" s="96">
        <v>1270</v>
      </c>
      <c r="G902" s="96">
        <v>0</v>
      </c>
      <c r="H902" s="96">
        <v>0</v>
      </c>
      <c r="I902" s="98">
        <f t="shared" si="2122"/>
        <v>4000</v>
      </c>
      <c r="J902" s="96">
        <v>0</v>
      </c>
      <c r="K902" s="96">
        <f t="shared" si="2118"/>
        <v>0</v>
      </c>
      <c r="L902" s="98">
        <f t="shared" si="2123"/>
        <v>4000</v>
      </c>
      <c r="M902" s="108"/>
    </row>
    <row r="903" spans="1:13" s="99" customFormat="1" ht="14.25">
      <c r="A903" s="94" t="s">
        <v>704</v>
      </c>
      <c r="B903" s="95" t="s">
        <v>138</v>
      </c>
      <c r="C903" s="96" t="s">
        <v>14</v>
      </c>
      <c r="D903" s="97">
        <v>2000</v>
      </c>
      <c r="E903" s="97">
        <v>180</v>
      </c>
      <c r="F903" s="96">
        <v>178</v>
      </c>
      <c r="G903" s="96">
        <v>0</v>
      </c>
      <c r="H903" s="96">
        <v>0</v>
      </c>
      <c r="I903" s="98">
        <f t="shared" si="2122"/>
        <v>-4000</v>
      </c>
      <c r="J903" s="96">
        <v>0</v>
      </c>
      <c r="K903" s="96">
        <f t="shared" si="2118"/>
        <v>0</v>
      </c>
      <c r="L903" s="98">
        <f t="shared" si="2123"/>
        <v>-4000</v>
      </c>
      <c r="M903" s="108"/>
    </row>
    <row r="904" spans="1:13" s="99" customFormat="1" ht="14.25">
      <c r="A904" s="94" t="s">
        <v>703</v>
      </c>
      <c r="B904" s="95" t="s">
        <v>379</v>
      </c>
      <c r="C904" s="96" t="s">
        <v>14</v>
      </c>
      <c r="D904" s="97">
        <v>2000</v>
      </c>
      <c r="E904" s="97">
        <v>153.5</v>
      </c>
      <c r="F904" s="96">
        <v>154.5</v>
      </c>
      <c r="G904" s="96">
        <v>155.5</v>
      </c>
      <c r="H904" s="96">
        <v>156.5</v>
      </c>
      <c r="I904" s="98">
        <f t="shared" si="2122"/>
        <v>2000</v>
      </c>
      <c r="J904" s="96">
        <f>SUM(G904-F904)*D904</f>
        <v>2000</v>
      </c>
      <c r="K904" s="96">
        <f t="shared" ref="K904:K910" si="2124">SUM(H904-G904)*D904</f>
        <v>2000</v>
      </c>
      <c r="L904" s="98">
        <f t="shared" si="2123"/>
        <v>6000</v>
      </c>
      <c r="M904" s="106"/>
    </row>
    <row r="905" spans="1:13" s="99" customFormat="1" ht="14.25">
      <c r="A905" s="94" t="s">
        <v>703</v>
      </c>
      <c r="B905" s="95" t="s">
        <v>30</v>
      </c>
      <c r="C905" s="96" t="s">
        <v>14</v>
      </c>
      <c r="D905" s="97">
        <v>3000</v>
      </c>
      <c r="E905" s="97">
        <v>81.25</v>
      </c>
      <c r="F905" s="96">
        <v>81.95</v>
      </c>
      <c r="G905" s="96">
        <v>0</v>
      </c>
      <c r="H905" s="96">
        <v>0</v>
      </c>
      <c r="I905" s="98">
        <f t="shared" si="2122"/>
        <v>2100.0000000000086</v>
      </c>
      <c r="J905" s="96">
        <v>0</v>
      </c>
      <c r="K905" s="96">
        <f t="shared" si="2124"/>
        <v>0</v>
      </c>
      <c r="L905" s="98">
        <f t="shared" si="2123"/>
        <v>2100.0000000000086</v>
      </c>
      <c r="M905" s="108"/>
    </row>
    <row r="906" spans="1:13" s="99" customFormat="1" ht="14.25">
      <c r="A906" s="94" t="s">
        <v>703</v>
      </c>
      <c r="B906" s="95" t="s">
        <v>83</v>
      </c>
      <c r="C906" s="96" t="s">
        <v>14</v>
      </c>
      <c r="D906" s="97">
        <v>2000</v>
      </c>
      <c r="E906" s="97">
        <v>235</v>
      </c>
      <c r="F906" s="96">
        <v>237</v>
      </c>
      <c r="G906" s="96">
        <v>0</v>
      </c>
      <c r="H906" s="96">
        <v>0</v>
      </c>
      <c r="I906" s="98">
        <f t="shared" si="2122"/>
        <v>4000</v>
      </c>
      <c r="J906" s="96">
        <v>0</v>
      </c>
      <c r="K906" s="96">
        <f t="shared" si="2124"/>
        <v>0</v>
      </c>
      <c r="L906" s="98">
        <f t="shared" si="2123"/>
        <v>4000</v>
      </c>
      <c r="M906" s="108"/>
    </row>
    <row r="907" spans="1:13" s="99" customFormat="1" ht="14.25">
      <c r="A907" s="94" t="s">
        <v>703</v>
      </c>
      <c r="B907" s="95" t="s">
        <v>91</v>
      </c>
      <c r="C907" s="96" t="s">
        <v>14</v>
      </c>
      <c r="D907" s="97">
        <v>1000</v>
      </c>
      <c r="E907" s="97">
        <v>399</v>
      </c>
      <c r="F907" s="96">
        <v>403</v>
      </c>
      <c r="G907" s="96">
        <v>0</v>
      </c>
      <c r="H907" s="96">
        <v>0</v>
      </c>
      <c r="I907" s="98">
        <v>0</v>
      </c>
      <c r="J907" s="96">
        <v>0</v>
      </c>
      <c r="K907" s="96">
        <f t="shared" si="2124"/>
        <v>0</v>
      </c>
      <c r="L907" s="98">
        <f t="shared" si="2123"/>
        <v>0</v>
      </c>
      <c r="M907" s="108"/>
    </row>
    <row r="908" spans="1:13" s="99" customFormat="1" ht="14.25">
      <c r="A908" s="94" t="s">
        <v>703</v>
      </c>
      <c r="B908" s="95" t="s">
        <v>104</v>
      </c>
      <c r="C908" s="96" t="s">
        <v>14</v>
      </c>
      <c r="D908" s="97">
        <v>4000</v>
      </c>
      <c r="E908" s="97">
        <v>117</v>
      </c>
      <c r="F908" s="96">
        <v>0</v>
      </c>
      <c r="G908" s="96">
        <v>0</v>
      </c>
      <c r="H908" s="96">
        <v>0</v>
      </c>
      <c r="I908" s="98">
        <v>0</v>
      </c>
      <c r="J908" s="96">
        <v>0</v>
      </c>
      <c r="K908" s="96">
        <f t="shared" si="2124"/>
        <v>0</v>
      </c>
      <c r="L908" s="98">
        <f t="shared" si="2123"/>
        <v>0</v>
      </c>
      <c r="M908" s="108"/>
    </row>
    <row r="909" spans="1:13" s="99" customFormat="1" ht="14.25">
      <c r="A909" s="94" t="s">
        <v>703</v>
      </c>
      <c r="B909" s="95" t="s">
        <v>74</v>
      </c>
      <c r="C909" s="96" t="s">
        <v>14</v>
      </c>
      <c r="D909" s="97">
        <v>500</v>
      </c>
      <c r="E909" s="97">
        <v>1555</v>
      </c>
      <c r="F909" s="96">
        <v>1540</v>
      </c>
      <c r="G909" s="96">
        <v>0</v>
      </c>
      <c r="H909" s="96">
        <v>0</v>
      </c>
      <c r="I909" s="98">
        <f>SUM(F909-E909)*D909</f>
        <v>-7500</v>
      </c>
      <c r="J909" s="96">
        <v>0</v>
      </c>
      <c r="K909" s="96">
        <f t="shared" si="2124"/>
        <v>0</v>
      </c>
      <c r="L909" s="98">
        <f>SUM(I909:K909)</f>
        <v>-7500</v>
      </c>
      <c r="M909" s="108"/>
    </row>
    <row r="910" spans="1:13" s="99" customFormat="1" ht="14.25">
      <c r="A910" s="94" t="s">
        <v>700</v>
      </c>
      <c r="B910" s="95" t="s">
        <v>702</v>
      </c>
      <c r="C910" s="96" t="s">
        <v>14</v>
      </c>
      <c r="D910" s="97">
        <v>4000</v>
      </c>
      <c r="E910" s="97">
        <v>100.6</v>
      </c>
      <c r="F910" s="96">
        <v>101.5</v>
      </c>
      <c r="G910" s="96">
        <v>102.5</v>
      </c>
      <c r="H910" s="96">
        <v>103.2</v>
      </c>
      <c r="I910" s="98">
        <f>SUM(F910-E910)*D910</f>
        <v>3600.0000000000227</v>
      </c>
      <c r="J910" s="96">
        <f>SUM(G910-F910)*D910</f>
        <v>4000</v>
      </c>
      <c r="K910" s="96">
        <f t="shared" si="2124"/>
        <v>2800.0000000000114</v>
      </c>
      <c r="L910" s="98">
        <f>SUM(I910:K910)</f>
        <v>10400.000000000035</v>
      </c>
      <c r="M910" s="108"/>
    </row>
    <row r="911" spans="1:13" s="99" customFormat="1" ht="14.25">
      <c r="A911" s="94" t="s">
        <v>700</v>
      </c>
      <c r="B911" s="95" t="s">
        <v>701</v>
      </c>
      <c r="C911" s="96" t="s">
        <v>14</v>
      </c>
      <c r="D911" s="97">
        <v>4000</v>
      </c>
      <c r="E911" s="97">
        <v>93</v>
      </c>
      <c r="F911" s="96">
        <v>94</v>
      </c>
      <c r="G911" s="96">
        <v>0</v>
      </c>
      <c r="H911" s="96">
        <v>0</v>
      </c>
      <c r="I911" s="98">
        <f t="shared" ref="I911" si="2125">SUM(F911-E911)*D911</f>
        <v>4000</v>
      </c>
      <c r="J911" s="96">
        <v>0</v>
      </c>
      <c r="K911" s="96">
        <f t="shared" ref="K911:K918" si="2126">SUM(H911-G911)*D911</f>
        <v>0</v>
      </c>
      <c r="L911" s="98">
        <f t="shared" ref="L911" si="2127">SUM(I911:K911)</f>
        <v>4000</v>
      </c>
      <c r="M911" s="106"/>
    </row>
    <row r="912" spans="1:13" s="99" customFormat="1" ht="14.25">
      <c r="A912" s="94" t="s">
        <v>700</v>
      </c>
      <c r="B912" s="95" t="s">
        <v>23</v>
      </c>
      <c r="C912" s="96" t="s">
        <v>14</v>
      </c>
      <c r="D912" s="97">
        <v>2000</v>
      </c>
      <c r="E912" s="97">
        <v>195</v>
      </c>
      <c r="F912" s="96">
        <v>196.5</v>
      </c>
      <c r="G912" s="96">
        <v>0</v>
      </c>
      <c r="H912" s="96">
        <v>0</v>
      </c>
      <c r="I912" s="98">
        <f t="shared" ref="I912" si="2128">SUM(F912-E912)*D912</f>
        <v>3000</v>
      </c>
      <c r="J912" s="96">
        <v>0</v>
      </c>
      <c r="K912" s="96">
        <f t="shared" si="2126"/>
        <v>0</v>
      </c>
      <c r="L912" s="98">
        <f t="shared" ref="L912" si="2129">SUM(I912:K912)</f>
        <v>3000</v>
      </c>
      <c r="M912" s="106"/>
    </row>
    <row r="913" spans="1:16384" s="107" customFormat="1" ht="14.25">
      <c r="A913" s="94" t="s">
        <v>700</v>
      </c>
      <c r="B913" s="95" t="s">
        <v>71</v>
      </c>
      <c r="C913" s="96" t="s">
        <v>14</v>
      </c>
      <c r="D913" s="97">
        <v>1000</v>
      </c>
      <c r="E913" s="97">
        <v>1573</v>
      </c>
      <c r="F913" s="96">
        <v>1583</v>
      </c>
      <c r="G913" s="96">
        <v>0</v>
      </c>
      <c r="H913" s="96">
        <v>0</v>
      </c>
      <c r="I913" s="98">
        <f t="shared" ref="I913" si="2130">SUM(F913-E913)*D913</f>
        <v>10000</v>
      </c>
      <c r="J913" s="96">
        <v>0</v>
      </c>
      <c r="K913" s="96">
        <f t="shared" si="2126"/>
        <v>0</v>
      </c>
      <c r="L913" s="98">
        <f t="shared" ref="L913" si="2131">SUM(I913:K913)</f>
        <v>10000</v>
      </c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  <c r="AG913" s="106"/>
      <c r="AH913" s="106"/>
      <c r="AI913" s="106"/>
      <c r="AJ913" s="106"/>
      <c r="AK913" s="106"/>
      <c r="AL913" s="106"/>
      <c r="AM913" s="106"/>
      <c r="AN913" s="106"/>
      <c r="AO913" s="106"/>
      <c r="AP913" s="106"/>
      <c r="AQ913" s="106"/>
      <c r="AR913" s="106"/>
      <c r="AS913" s="106"/>
      <c r="AT913" s="106"/>
      <c r="AU913" s="106"/>
      <c r="AV913" s="106"/>
      <c r="AW913" s="106"/>
      <c r="AX913" s="106"/>
      <c r="AY913" s="106"/>
      <c r="AZ913" s="106"/>
      <c r="BA913" s="106"/>
      <c r="BB913" s="106"/>
      <c r="BC913" s="106"/>
      <c r="BD913" s="106"/>
      <c r="BE913" s="106"/>
      <c r="BF913" s="106"/>
      <c r="BG913" s="106"/>
      <c r="BH913" s="106"/>
      <c r="BI913" s="106"/>
      <c r="BJ913" s="106"/>
      <c r="BK913" s="106"/>
      <c r="BL913" s="106"/>
      <c r="BM913" s="106"/>
      <c r="BN913" s="106"/>
      <c r="BO913" s="106"/>
      <c r="BP913" s="106"/>
      <c r="BQ913" s="106"/>
      <c r="BR913" s="106"/>
      <c r="BS913" s="106"/>
      <c r="BT913" s="106"/>
      <c r="BU913" s="106"/>
      <c r="BV913" s="106"/>
      <c r="BW913" s="106"/>
      <c r="BX913" s="106"/>
      <c r="BY913" s="106"/>
      <c r="BZ913" s="106"/>
      <c r="CA913" s="106"/>
      <c r="CB913" s="106"/>
      <c r="CC913" s="106"/>
      <c r="CD913" s="106"/>
      <c r="CE913" s="106"/>
      <c r="CF913" s="106"/>
      <c r="CG913" s="106"/>
      <c r="CH913" s="106"/>
      <c r="CI913" s="106"/>
      <c r="CJ913" s="106"/>
      <c r="CK913" s="106"/>
      <c r="CL913" s="106"/>
      <c r="CM913" s="106"/>
      <c r="CN913" s="106"/>
      <c r="CO913" s="106"/>
      <c r="CP913" s="106"/>
      <c r="CQ913" s="106"/>
      <c r="CR913" s="106"/>
      <c r="CS913" s="106"/>
      <c r="CT913" s="106"/>
      <c r="CU913" s="106"/>
      <c r="CV913" s="106"/>
      <c r="CW913" s="106"/>
      <c r="CX913" s="106"/>
      <c r="CY913" s="106"/>
      <c r="CZ913" s="106"/>
      <c r="DA913" s="106"/>
      <c r="DB913" s="106"/>
      <c r="DC913" s="106"/>
      <c r="DD913" s="106"/>
      <c r="DE913" s="106"/>
      <c r="DF913" s="106"/>
      <c r="DG913" s="106"/>
      <c r="DH913" s="106"/>
      <c r="DI913" s="106"/>
      <c r="DJ913" s="106"/>
      <c r="DK913" s="106"/>
      <c r="DL913" s="106"/>
      <c r="DM913" s="106"/>
      <c r="DN913" s="106"/>
      <c r="DO913" s="106"/>
      <c r="DP913" s="106"/>
      <c r="DQ913" s="106"/>
      <c r="DR913" s="106"/>
      <c r="DS913" s="106"/>
      <c r="DT913" s="106"/>
      <c r="DU913" s="106"/>
      <c r="DV913" s="106"/>
      <c r="DW913" s="106"/>
      <c r="DX913" s="106"/>
      <c r="DY913" s="106"/>
      <c r="DZ913" s="106"/>
      <c r="EA913" s="106"/>
      <c r="EB913" s="106"/>
      <c r="EC913" s="106"/>
      <c r="ED913" s="106"/>
      <c r="EE913" s="106"/>
      <c r="EF913" s="106"/>
      <c r="EG913" s="106"/>
      <c r="EH913" s="106"/>
      <c r="EI913" s="106"/>
      <c r="EJ913" s="106"/>
      <c r="EK913" s="106"/>
      <c r="EL913" s="106"/>
      <c r="EM913" s="106"/>
      <c r="EN913" s="106"/>
      <c r="EO913" s="106"/>
      <c r="EP913" s="106"/>
      <c r="EQ913" s="106"/>
      <c r="ER913" s="106"/>
      <c r="ES913" s="106"/>
      <c r="ET913" s="106"/>
      <c r="EU913" s="106"/>
      <c r="EV913" s="106"/>
      <c r="EW913" s="106"/>
      <c r="EX913" s="106"/>
      <c r="EY913" s="106"/>
      <c r="EZ913" s="106"/>
      <c r="FA913" s="106"/>
      <c r="FB913" s="106"/>
      <c r="FC913" s="106"/>
      <c r="FD913" s="106"/>
      <c r="FE913" s="106"/>
      <c r="FF913" s="106"/>
      <c r="FG913" s="106"/>
      <c r="FH913" s="106"/>
      <c r="FI913" s="106"/>
      <c r="FJ913" s="106"/>
      <c r="FK913" s="106"/>
      <c r="FL913" s="106"/>
      <c r="FM913" s="106"/>
      <c r="FN913" s="106"/>
      <c r="FO913" s="106"/>
      <c r="FP913" s="106"/>
      <c r="FQ913" s="106"/>
      <c r="FR913" s="106"/>
      <c r="FS913" s="106"/>
      <c r="FT913" s="106"/>
      <c r="FU913" s="106"/>
      <c r="FV913" s="106"/>
      <c r="FW913" s="106"/>
      <c r="FX913" s="106"/>
      <c r="FY913" s="106"/>
      <c r="FZ913" s="106"/>
      <c r="GA913" s="106"/>
      <c r="GB913" s="106"/>
      <c r="GC913" s="106"/>
      <c r="GD913" s="106"/>
      <c r="GE913" s="106"/>
      <c r="GF913" s="106"/>
      <c r="GG913" s="106"/>
      <c r="GH913" s="106"/>
      <c r="GI913" s="106"/>
      <c r="GJ913" s="106"/>
      <c r="GK913" s="106"/>
      <c r="GL913" s="106"/>
      <c r="GM913" s="106"/>
      <c r="GN913" s="106"/>
      <c r="GO913" s="106"/>
      <c r="GP913" s="106"/>
      <c r="GQ913" s="106"/>
      <c r="GR913" s="106"/>
      <c r="GS913" s="106"/>
      <c r="GT913" s="106"/>
      <c r="GU913" s="106"/>
      <c r="GV913" s="106"/>
      <c r="GW913" s="106"/>
      <c r="GX913" s="106"/>
      <c r="GY913" s="106"/>
      <c r="GZ913" s="106"/>
      <c r="HA913" s="106"/>
      <c r="HB913" s="106"/>
      <c r="HC913" s="106"/>
      <c r="HD913" s="106"/>
      <c r="HE913" s="106"/>
      <c r="HF913" s="106"/>
      <c r="HG913" s="106"/>
      <c r="HH913" s="106"/>
      <c r="HI913" s="106"/>
      <c r="HJ913" s="106"/>
      <c r="HK913" s="106"/>
      <c r="HL913" s="106"/>
      <c r="HM913" s="106"/>
      <c r="HN913" s="106"/>
      <c r="HO913" s="106"/>
      <c r="HP913" s="106"/>
      <c r="HQ913" s="106"/>
      <c r="HR913" s="106"/>
      <c r="HS913" s="106"/>
      <c r="HT913" s="106"/>
      <c r="HU913" s="106"/>
      <c r="HV913" s="106"/>
      <c r="HW913" s="106"/>
      <c r="HX913" s="106"/>
      <c r="HY913" s="106"/>
      <c r="HZ913" s="106"/>
      <c r="IA913" s="106"/>
      <c r="IB913" s="106"/>
      <c r="IC913" s="106"/>
      <c r="ID913" s="106"/>
      <c r="IE913" s="106"/>
      <c r="IF913" s="106"/>
      <c r="IG913" s="106"/>
      <c r="IH913" s="106"/>
      <c r="II913" s="106"/>
      <c r="IJ913" s="106"/>
      <c r="IK913" s="106"/>
      <c r="IL913" s="106"/>
      <c r="IM913" s="106"/>
      <c r="IN913" s="106"/>
      <c r="IO913" s="106"/>
      <c r="IP913" s="106"/>
      <c r="IQ913" s="106"/>
      <c r="IR913" s="106"/>
      <c r="IS913" s="106"/>
      <c r="IT913" s="106"/>
      <c r="IU913" s="106"/>
      <c r="IV913" s="106"/>
      <c r="IW913" s="106"/>
      <c r="IX913" s="106"/>
      <c r="IY913" s="106"/>
      <c r="IZ913" s="106"/>
      <c r="JA913" s="106"/>
      <c r="JB913" s="106"/>
      <c r="JC913" s="106"/>
      <c r="JD913" s="106"/>
      <c r="JE913" s="106"/>
      <c r="JF913" s="106"/>
      <c r="JG913" s="106"/>
      <c r="JH913" s="106"/>
      <c r="JI913" s="106"/>
      <c r="JJ913" s="106"/>
      <c r="JK913" s="106"/>
      <c r="JL913" s="106"/>
      <c r="JM913" s="106"/>
      <c r="JN913" s="106"/>
      <c r="JO913" s="106"/>
      <c r="JP913" s="106"/>
      <c r="JQ913" s="106"/>
      <c r="JR913" s="106"/>
      <c r="JS913" s="106"/>
      <c r="JT913" s="106"/>
      <c r="JU913" s="106"/>
      <c r="JV913" s="106"/>
      <c r="JW913" s="106"/>
      <c r="JX913" s="106"/>
      <c r="JY913" s="106"/>
      <c r="JZ913" s="106"/>
      <c r="KA913" s="106"/>
      <c r="KB913" s="106"/>
      <c r="KC913" s="106"/>
      <c r="KD913" s="106"/>
      <c r="KE913" s="106"/>
      <c r="KF913" s="106"/>
      <c r="KG913" s="106"/>
      <c r="KH913" s="106"/>
      <c r="KI913" s="106"/>
      <c r="KJ913" s="106"/>
      <c r="KK913" s="106"/>
      <c r="KL913" s="106"/>
      <c r="KM913" s="106"/>
      <c r="KN913" s="106"/>
      <c r="KO913" s="106"/>
      <c r="KP913" s="106"/>
      <c r="KQ913" s="106"/>
      <c r="KR913" s="106"/>
      <c r="KS913" s="106"/>
      <c r="KT913" s="106"/>
      <c r="KU913" s="106"/>
      <c r="KV913" s="106"/>
      <c r="KW913" s="106"/>
      <c r="KX913" s="106"/>
      <c r="KY913" s="106"/>
      <c r="KZ913" s="106"/>
      <c r="LA913" s="106"/>
      <c r="LB913" s="106"/>
      <c r="LC913" s="106"/>
      <c r="LD913" s="106"/>
      <c r="LE913" s="106"/>
      <c r="LF913" s="106"/>
      <c r="LG913" s="106"/>
      <c r="LH913" s="106"/>
      <c r="LI913" s="106"/>
      <c r="LJ913" s="106"/>
      <c r="LK913" s="106"/>
      <c r="LL913" s="106"/>
      <c r="LM913" s="106"/>
      <c r="LN913" s="106"/>
      <c r="LO913" s="106"/>
      <c r="LP913" s="106"/>
      <c r="LQ913" s="106"/>
      <c r="LR913" s="106"/>
      <c r="LS913" s="106"/>
      <c r="LT913" s="106"/>
      <c r="LU913" s="106"/>
      <c r="LV913" s="106"/>
      <c r="LW913" s="106"/>
      <c r="LX913" s="106"/>
      <c r="LY913" s="106"/>
      <c r="LZ913" s="106"/>
      <c r="MA913" s="106"/>
      <c r="MB913" s="106"/>
      <c r="MC913" s="106"/>
      <c r="MD913" s="106"/>
      <c r="ME913" s="106"/>
      <c r="MF913" s="106"/>
      <c r="MG913" s="106"/>
      <c r="MH913" s="106"/>
      <c r="MI913" s="106"/>
      <c r="MJ913" s="106"/>
      <c r="MK913" s="106"/>
      <c r="ML913" s="106"/>
      <c r="MM913" s="106"/>
      <c r="MN913" s="106"/>
      <c r="MO913" s="106"/>
      <c r="MP913" s="106"/>
      <c r="MQ913" s="106"/>
      <c r="MR913" s="106"/>
      <c r="MS913" s="106"/>
      <c r="MT913" s="106"/>
      <c r="MU913" s="106"/>
      <c r="MV913" s="106"/>
      <c r="MW913" s="106"/>
      <c r="MX913" s="106"/>
      <c r="MY913" s="106"/>
      <c r="MZ913" s="106"/>
      <c r="NA913" s="106"/>
      <c r="NB913" s="106"/>
      <c r="NC913" s="106"/>
      <c r="ND913" s="106"/>
      <c r="NE913" s="106"/>
      <c r="NF913" s="106"/>
      <c r="NG913" s="106"/>
      <c r="NH913" s="106"/>
      <c r="NI913" s="106"/>
      <c r="NJ913" s="106"/>
      <c r="NK913" s="106"/>
      <c r="NL913" s="106"/>
      <c r="NM913" s="106"/>
      <c r="NN913" s="106"/>
      <c r="NO913" s="106"/>
      <c r="NP913" s="106"/>
      <c r="NQ913" s="106"/>
      <c r="NR913" s="106"/>
      <c r="NS913" s="106"/>
      <c r="NT913" s="106"/>
      <c r="NU913" s="106"/>
      <c r="NV913" s="106"/>
      <c r="NW913" s="106"/>
      <c r="NX913" s="106"/>
      <c r="NY913" s="106"/>
      <c r="NZ913" s="106"/>
      <c r="OA913" s="106"/>
      <c r="OB913" s="106"/>
      <c r="OC913" s="106"/>
      <c r="OD913" s="106"/>
      <c r="OE913" s="106"/>
      <c r="OF913" s="106"/>
      <c r="OG913" s="106"/>
      <c r="OH913" s="106"/>
      <c r="OI913" s="106"/>
      <c r="OJ913" s="106"/>
      <c r="OK913" s="106"/>
      <c r="OL913" s="106"/>
      <c r="OM913" s="106"/>
      <c r="ON913" s="106"/>
      <c r="OO913" s="106"/>
      <c r="OP913" s="106"/>
      <c r="OQ913" s="106"/>
      <c r="OR913" s="106"/>
      <c r="OS913" s="106"/>
      <c r="OT913" s="106"/>
      <c r="OU913" s="106"/>
      <c r="OV913" s="106"/>
      <c r="OW913" s="106"/>
      <c r="OX913" s="106"/>
      <c r="OY913" s="106"/>
      <c r="OZ913" s="106"/>
      <c r="PA913" s="106"/>
      <c r="PB913" s="106"/>
      <c r="PC913" s="106"/>
      <c r="PD913" s="106"/>
      <c r="PE913" s="106"/>
      <c r="PF913" s="106"/>
      <c r="PG913" s="106"/>
      <c r="PH913" s="106"/>
      <c r="PI913" s="106"/>
      <c r="PJ913" s="106"/>
      <c r="PK913" s="106"/>
      <c r="PL913" s="106"/>
      <c r="PM913" s="106"/>
      <c r="PN913" s="106"/>
      <c r="PO913" s="106"/>
      <c r="PP913" s="106"/>
      <c r="PQ913" s="106"/>
      <c r="PR913" s="106"/>
      <c r="PS913" s="106"/>
      <c r="PT913" s="106"/>
      <c r="PU913" s="106"/>
      <c r="PV913" s="106"/>
      <c r="PW913" s="106"/>
      <c r="PX913" s="106"/>
      <c r="PY913" s="106"/>
      <c r="PZ913" s="106"/>
      <c r="QA913" s="106"/>
      <c r="QB913" s="106"/>
      <c r="QC913" s="106"/>
      <c r="QD913" s="106"/>
      <c r="QE913" s="106"/>
      <c r="QF913" s="106"/>
      <c r="QG913" s="106"/>
      <c r="QH913" s="106"/>
      <c r="QI913" s="106"/>
      <c r="QJ913" s="106"/>
      <c r="QK913" s="106"/>
      <c r="QL913" s="106"/>
      <c r="QM913" s="106"/>
      <c r="QN913" s="106"/>
      <c r="QO913" s="106"/>
      <c r="QP913" s="106"/>
      <c r="QQ913" s="106"/>
      <c r="QR913" s="106"/>
      <c r="QS913" s="106"/>
      <c r="QT913" s="106"/>
      <c r="QU913" s="106"/>
      <c r="QV913" s="106"/>
      <c r="QW913" s="106"/>
      <c r="QX913" s="106"/>
      <c r="QY913" s="106"/>
      <c r="QZ913" s="106"/>
      <c r="RA913" s="106"/>
      <c r="RB913" s="106"/>
      <c r="RC913" s="106"/>
      <c r="RD913" s="106"/>
      <c r="RE913" s="106"/>
      <c r="RF913" s="106"/>
      <c r="RG913" s="106"/>
      <c r="RH913" s="106"/>
      <c r="RI913" s="106"/>
      <c r="RJ913" s="106"/>
      <c r="RK913" s="106"/>
      <c r="RL913" s="106"/>
      <c r="RM913" s="106"/>
      <c r="RN913" s="106"/>
      <c r="RO913" s="106"/>
      <c r="RP913" s="106"/>
      <c r="RQ913" s="106"/>
      <c r="RR913" s="106"/>
      <c r="RS913" s="106"/>
      <c r="RT913" s="106"/>
      <c r="RU913" s="106"/>
      <c r="RV913" s="106"/>
      <c r="RW913" s="106"/>
      <c r="RX913" s="106"/>
      <c r="RY913" s="106"/>
      <c r="RZ913" s="106"/>
      <c r="SA913" s="106"/>
      <c r="SB913" s="106"/>
      <c r="SC913" s="106"/>
      <c r="SD913" s="106"/>
      <c r="SE913" s="106"/>
      <c r="SF913" s="106"/>
      <c r="SG913" s="106"/>
      <c r="SH913" s="106"/>
      <c r="SI913" s="106"/>
      <c r="SJ913" s="106"/>
      <c r="SK913" s="106"/>
      <c r="SL913" s="106"/>
      <c r="SM913" s="106"/>
      <c r="SN913" s="106"/>
      <c r="SO913" s="106"/>
      <c r="SP913" s="106"/>
      <c r="SQ913" s="106"/>
      <c r="SR913" s="106"/>
      <c r="SS913" s="106"/>
      <c r="ST913" s="106"/>
      <c r="SU913" s="106"/>
      <c r="SV913" s="106"/>
      <c r="SW913" s="106"/>
      <c r="SX913" s="106"/>
      <c r="SY913" s="106"/>
      <c r="SZ913" s="106"/>
      <c r="TA913" s="106"/>
      <c r="TB913" s="106"/>
      <c r="TC913" s="106"/>
      <c r="TD913" s="106"/>
      <c r="TE913" s="106"/>
      <c r="TF913" s="106"/>
      <c r="TG913" s="106"/>
      <c r="TH913" s="106"/>
      <c r="TI913" s="106"/>
      <c r="TJ913" s="106"/>
      <c r="TK913" s="106"/>
      <c r="TL913" s="106"/>
      <c r="TM913" s="106"/>
      <c r="TN913" s="106"/>
      <c r="TO913" s="106"/>
      <c r="TP913" s="106"/>
      <c r="TQ913" s="106"/>
      <c r="TR913" s="106"/>
      <c r="TS913" s="106"/>
      <c r="TT913" s="106"/>
      <c r="TU913" s="106"/>
      <c r="TV913" s="106"/>
      <c r="TW913" s="106"/>
      <c r="TX913" s="106"/>
      <c r="TY913" s="106"/>
      <c r="TZ913" s="106"/>
      <c r="UA913" s="106"/>
      <c r="UB913" s="106"/>
      <c r="UC913" s="106"/>
      <c r="UD913" s="106"/>
      <c r="UE913" s="106"/>
      <c r="UF913" s="106"/>
      <c r="UG913" s="106"/>
      <c r="UH913" s="106"/>
      <c r="UI913" s="106"/>
      <c r="UJ913" s="106"/>
      <c r="UK913" s="106"/>
      <c r="UL913" s="106"/>
      <c r="UM913" s="106"/>
      <c r="UN913" s="106"/>
      <c r="UO913" s="106"/>
      <c r="UP913" s="106"/>
      <c r="UQ913" s="106"/>
      <c r="UR913" s="106"/>
      <c r="US913" s="106"/>
      <c r="UT913" s="106"/>
      <c r="UU913" s="106"/>
      <c r="UV913" s="106"/>
      <c r="UW913" s="106"/>
      <c r="UX913" s="106"/>
      <c r="UY913" s="106"/>
      <c r="UZ913" s="106"/>
      <c r="VA913" s="106"/>
      <c r="VB913" s="106"/>
      <c r="VC913" s="106"/>
      <c r="VD913" s="106"/>
      <c r="VE913" s="106"/>
      <c r="VF913" s="106"/>
      <c r="VG913" s="106"/>
      <c r="VH913" s="106"/>
      <c r="VI913" s="106"/>
      <c r="VJ913" s="106"/>
      <c r="VK913" s="106"/>
      <c r="VL913" s="106"/>
      <c r="VM913" s="106"/>
      <c r="VN913" s="106"/>
      <c r="VO913" s="106"/>
      <c r="VP913" s="106"/>
      <c r="VQ913" s="106"/>
      <c r="VR913" s="106"/>
      <c r="VS913" s="106"/>
      <c r="VT913" s="106"/>
      <c r="VU913" s="106"/>
      <c r="VV913" s="106"/>
      <c r="VW913" s="106"/>
      <c r="VX913" s="106"/>
      <c r="VY913" s="106"/>
      <c r="VZ913" s="106"/>
      <c r="WA913" s="106"/>
      <c r="WB913" s="106"/>
      <c r="WC913" s="106"/>
      <c r="WD913" s="106"/>
      <c r="WE913" s="106"/>
      <c r="WF913" s="106"/>
      <c r="WG913" s="106"/>
      <c r="WH913" s="106"/>
      <c r="WI913" s="106"/>
      <c r="WJ913" s="106"/>
      <c r="WK913" s="106"/>
      <c r="WL913" s="106"/>
      <c r="WM913" s="106"/>
      <c r="WN913" s="106"/>
      <c r="WO913" s="106"/>
      <c r="WP913" s="106"/>
      <c r="WQ913" s="106"/>
      <c r="WR913" s="106"/>
      <c r="WS913" s="106"/>
      <c r="WT913" s="106"/>
      <c r="WU913" s="106"/>
      <c r="WV913" s="106"/>
      <c r="WW913" s="106"/>
      <c r="WX913" s="106"/>
      <c r="WY913" s="106"/>
      <c r="WZ913" s="106"/>
      <c r="XA913" s="106"/>
      <c r="XB913" s="106"/>
      <c r="XC913" s="106"/>
      <c r="XD913" s="106"/>
      <c r="XE913" s="106"/>
      <c r="XF913" s="106"/>
      <c r="XG913" s="106"/>
      <c r="XH913" s="106"/>
      <c r="XI913" s="106"/>
      <c r="XJ913" s="106"/>
      <c r="XK913" s="106"/>
      <c r="XL913" s="106"/>
      <c r="XM913" s="106"/>
      <c r="XN913" s="106"/>
      <c r="XO913" s="106"/>
      <c r="XP913" s="106"/>
      <c r="XQ913" s="106"/>
      <c r="XR913" s="106"/>
      <c r="XS913" s="106"/>
      <c r="XT913" s="106"/>
      <c r="XU913" s="106"/>
      <c r="XV913" s="106"/>
      <c r="XW913" s="106"/>
      <c r="XX913" s="106"/>
      <c r="XY913" s="106"/>
      <c r="XZ913" s="106"/>
      <c r="YA913" s="106"/>
      <c r="YB913" s="106"/>
      <c r="YC913" s="106"/>
      <c r="YD913" s="106"/>
      <c r="YE913" s="106"/>
      <c r="YF913" s="106"/>
      <c r="YG913" s="106"/>
      <c r="YH913" s="106"/>
      <c r="YI913" s="106"/>
      <c r="YJ913" s="106"/>
      <c r="YK913" s="106"/>
      <c r="YL913" s="106"/>
      <c r="YM913" s="106"/>
      <c r="YN913" s="106"/>
      <c r="YO913" s="106"/>
      <c r="YP913" s="106"/>
      <c r="YQ913" s="106"/>
      <c r="YR913" s="106"/>
      <c r="YS913" s="106"/>
      <c r="YT913" s="106"/>
      <c r="YU913" s="106"/>
      <c r="YV913" s="106"/>
      <c r="YW913" s="106"/>
      <c r="YX913" s="106"/>
      <c r="YY913" s="106"/>
      <c r="YZ913" s="106"/>
      <c r="ZA913" s="106"/>
      <c r="ZB913" s="106"/>
      <c r="ZC913" s="106"/>
      <c r="ZD913" s="106"/>
      <c r="ZE913" s="106"/>
      <c r="ZF913" s="106"/>
      <c r="ZG913" s="106"/>
      <c r="ZH913" s="106"/>
      <c r="ZI913" s="106"/>
      <c r="ZJ913" s="106"/>
      <c r="ZK913" s="106"/>
      <c r="ZL913" s="106"/>
      <c r="ZM913" s="106"/>
      <c r="ZN913" s="106"/>
      <c r="ZO913" s="106"/>
      <c r="ZP913" s="106"/>
      <c r="ZQ913" s="106"/>
      <c r="ZR913" s="106"/>
      <c r="ZS913" s="106"/>
      <c r="ZT913" s="106"/>
      <c r="ZU913" s="106"/>
      <c r="ZV913" s="106"/>
      <c r="ZW913" s="106"/>
      <c r="ZX913" s="106"/>
      <c r="ZY913" s="106"/>
      <c r="ZZ913" s="106"/>
      <c r="AAA913" s="106"/>
      <c r="AAB913" s="106"/>
      <c r="AAC913" s="106"/>
      <c r="AAD913" s="106"/>
      <c r="AAE913" s="106"/>
      <c r="AAF913" s="106"/>
      <c r="AAG913" s="106"/>
      <c r="AAH913" s="106"/>
      <c r="AAI913" s="106"/>
      <c r="AAJ913" s="106"/>
      <c r="AAK913" s="106"/>
      <c r="AAL913" s="106"/>
      <c r="AAM913" s="106"/>
      <c r="AAN913" s="106"/>
      <c r="AAO913" s="106"/>
      <c r="AAP913" s="106"/>
      <c r="AAQ913" s="106"/>
      <c r="AAR913" s="106"/>
      <c r="AAS913" s="106"/>
      <c r="AAT913" s="106"/>
      <c r="AAU913" s="106"/>
      <c r="AAV913" s="106"/>
      <c r="AAW913" s="106"/>
      <c r="AAX913" s="106"/>
      <c r="AAY913" s="106"/>
      <c r="AAZ913" s="106"/>
      <c r="ABA913" s="106"/>
      <c r="ABB913" s="106"/>
      <c r="ABC913" s="106"/>
      <c r="ABD913" s="106"/>
      <c r="ABE913" s="106"/>
      <c r="ABF913" s="106"/>
      <c r="ABG913" s="106"/>
      <c r="ABH913" s="106"/>
      <c r="ABI913" s="106"/>
      <c r="ABJ913" s="106"/>
      <c r="ABK913" s="106"/>
      <c r="ABL913" s="106"/>
      <c r="ABM913" s="106"/>
      <c r="ABN913" s="106"/>
      <c r="ABO913" s="106"/>
      <c r="ABP913" s="106"/>
      <c r="ABQ913" s="106"/>
      <c r="ABR913" s="106"/>
      <c r="ABS913" s="106"/>
      <c r="ABT913" s="106"/>
      <c r="ABU913" s="106"/>
      <c r="ABV913" s="106"/>
      <c r="ABW913" s="106"/>
      <c r="ABX913" s="106"/>
      <c r="ABY913" s="106"/>
      <c r="ABZ913" s="106"/>
      <c r="ACA913" s="106"/>
      <c r="ACB913" s="106"/>
      <c r="ACC913" s="106"/>
      <c r="ACD913" s="106"/>
      <c r="ACE913" s="106"/>
      <c r="ACF913" s="106"/>
      <c r="ACG913" s="106"/>
      <c r="ACH913" s="106"/>
      <c r="ACI913" s="106"/>
      <c r="ACJ913" s="106"/>
      <c r="ACK913" s="106"/>
      <c r="ACL913" s="106"/>
      <c r="ACM913" s="106"/>
      <c r="ACN913" s="106"/>
      <c r="ACO913" s="106"/>
      <c r="ACP913" s="106"/>
      <c r="ACQ913" s="106"/>
      <c r="ACR913" s="106"/>
      <c r="ACS913" s="106"/>
      <c r="ACT913" s="106"/>
      <c r="ACU913" s="106"/>
      <c r="ACV913" s="106"/>
      <c r="ACW913" s="106"/>
      <c r="ACX913" s="106"/>
      <c r="ACY913" s="106"/>
      <c r="ACZ913" s="106"/>
      <c r="ADA913" s="106"/>
      <c r="ADB913" s="106"/>
      <c r="ADC913" s="106"/>
      <c r="ADD913" s="106"/>
      <c r="ADE913" s="106"/>
      <c r="ADF913" s="106"/>
      <c r="ADG913" s="106"/>
      <c r="ADH913" s="106"/>
      <c r="ADI913" s="106"/>
      <c r="ADJ913" s="106"/>
      <c r="ADK913" s="106"/>
      <c r="ADL913" s="106"/>
      <c r="ADM913" s="106"/>
      <c r="ADN913" s="106"/>
      <c r="ADO913" s="106"/>
      <c r="ADP913" s="106"/>
      <c r="ADQ913" s="106"/>
      <c r="ADR913" s="106"/>
      <c r="ADS913" s="106"/>
      <c r="ADT913" s="106"/>
      <c r="ADU913" s="106"/>
      <c r="ADV913" s="106"/>
      <c r="ADW913" s="106"/>
      <c r="ADX913" s="106"/>
      <c r="ADY913" s="106"/>
      <c r="ADZ913" s="106"/>
      <c r="AEA913" s="106"/>
      <c r="AEB913" s="106"/>
      <c r="AEC913" s="106"/>
      <c r="AED913" s="106"/>
      <c r="AEE913" s="106"/>
      <c r="AEF913" s="106"/>
      <c r="AEG913" s="106"/>
      <c r="AEH913" s="106"/>
      <c r="AEI913" s="106"/>
      <c r="AEJ913" s="106"/>
      <c r="AEK913" s="106"/>
      <c r="AEL913" s="106"/>
      <c r="AEM913" s="106"/>
      <c r="AEN913" s="106"/>
      <c r="AEO913" s="106"/>
      <c r="AEP913" s="106"/>
      <c r="AEQ913" s="106"/>
      <c r="AER913" s="106"/>
      <c r="AES913" s="106"/>
      <c r="AET913" s="106"/>
      <c r="AEU913" s="106"/>
      <c r="AEV913" s="106"/>
      <c r="AEW913" s="106"/>
      <c r="AEX913" s="106"/>
      <c r="AEY913" s="106"/>
      <c r="AEZ913" s="106"/>
      <c r="AFA913" s="106"/>
      <c r="AFB913" s="106"/>
      <c r="AFC913" s="106"/>
      <c r="AFD913" s="106"/>
      <c r="AFE913" s="106"/>
      <c r="AFF913" s="106"/>
      <c r="AFG913" s="106"/>
      <c r="AFH913" s="106"/>
      <c r="AFI913" s="106"/>
      <c r="AFJ913" s="106"/>
      <c r="AFK913" s="106"/>
      <c r="AFL913" s="106"/>
      <c r="AFM913" s="106"/>
      <c r="AFN913" s="106"/>
      <c r="AFO913" s="106"/>
      <c r="AFP913" s="106"/>
      <c r="AFQ913" s="106"/>
      <c r="AFR913" s="106"/>
      <c r="AFS913" s="106"/>
      <c r="AFT913" s="106"/>
      <c r="AFU913" s="106"/>
      <c r="AFV913" s="106"/>
      <c r="AFW913" s="106"/>
      <c r="AFX913" s="106"/>
      <c r="AFY913" s="106"/>
      <c r="AFZ913" s="106"/>
      <c r="AGA913" s="106"/>
      <c r="AGB913" s="106"/>
      <c r="AGC913" s="106"/>
      <c r="AGD913" s="106"/>
      <c r="AGE913" s="106"/>
      <c r="AGF913" s="106"/>
      <c r="AGG913" s="106"/>
      <c r="AGH913" s="106"/>
      <c r="AGI913" s="106"/>
      <c r="AGJ913" s="106"/>
      <c r="AGK913" s="106"/>
      <c r="AGL913" s="106"/>
      <c r="AGM913" s="106"/>
      <c r="AGN913" s="106"/>
      <c r="AGO913" s="106"/>
      <c r="AGP913" s="106"/>
      <c r="AGQ913" s="106"/>
      <c r="AGR913" s="106"/>
      <c r="AGS913" s="106"/>
      <c r="AGT913" s="106"/>
      <c r="AGU913" s="106"/>
      <c r="AGV913" s="106"/>
      <c r="AGW913" s="106"/>
      <c r="AGX913" s="106"/>
      <c r="AGY913" s="106"/>
      <c r="AGZ913" s="106"/>
      <c r="AHA913" s="106"/>
      <c r="AHB913" s="106"/>
      <c r="AHC913" s="106"/>
      <c r="AHD913" s="106"/>
      <c r="AHE913" s="106"/>
      <c r="AHF913" s="106"/>
      <c r="AHG913" s="106"/>
      <c r="AHH913" s="106"/>
      <c r="AHI913" s="106"/>
      <c r="AHJ913" s="106"/>
      <c r="AHK913" s="106"/>
      <c r="AHL913" s="106"/>
      <c r="AHM913" s="106"/>
      <c r="AHN913" s="106"/>
      <c r="AHO913" s="106"/>
      <c r="AHP913" s="106"/>
      <c r="AHQ913" s="106"/>
      <c r="AHR913" s="106"/>
      <c r="AHS913" s="106"/>
      <c r="AHT913" s="106"/>
      <c r="AHU913" s="106"/>
      <c r="AHV913" s="106"/>
      <c r="AHW913" s="106"/>
      <c r="AHX913" s="106"/>
      <c r="AHY913" s="106"/>
      <c r="AHZ913" s="106"/>
      <c r="AIA913" s="106"/>
      <c r="AIB913" s="106"/>
      <c r="AIC913" s="106"/>
      <c r="AID913" s="106"/>
      <c r="AIE913" s="106"/>
      <c r="AIF913" s="106"/>
      <c r="AIG913" s="106"/>
      <c r="AIH913" s="106"/>
      <c r="AII913" s="106"/>
      <c r="AIJ913" s="106"/>
      <c r="AIK913" s="106"/>
      <c r="AIL913" s="106"/>
      <c r="AIM913" s="106"/>
      <c r="AIN913" s="106"/>
      <c r="AIO913" s="106"/>
      <c r="AIP913" s="106"/>
      <c r="AIQ913" s="106"/>
      <c r="AIR913" s="106"/>
      <c r="AIS913" s="106"/>
      <c r="AIT913" s="106"/>
      <c r="AIU913" s="106"/>
      <c r="AIV913" s="106"/>
      <c r="AIW913" s="106"/>
      <c r="AIX913" s="106"/>
      <c r="AIY913" s="106"/>
      <c r="AIZ913" s="106"/>
      <c r="AJA913" s="106"/>
      <c r="AJB913" s="106"/>
      <c r="AJC913" s="106"/>
      <c r="AJD913" s="106"/>
      <c r="AJE913" s="106"/>
      <c r="AJF913" s="106"/>
      <c r="AJG913" s="106"/>
      <c r="AJH913" s="106"/>
      <c r="AJI913" s="106"/>
      <c r="AJJ913" s="106"/>
      <c r="AJK913" s="106"/>
      <c r="AJL913" s="106"/>
      <c r="AJM913" s="106"/>
      <c r="AJN913" s="106"/>
      <c r="AJO913" s="106"/>
      <c r="AJP913" s="106"/>
      <c r="AJQ913" s="106"/>
      <c r="AJR913" s="106"/>
      <c r="AJS913" s="106"/>
      <c r="AJT913" s="106"/>
      <c r="AJU913" s="106"/>
      <c r="AJV913" s="106"/>
      <c r="AJW913" s="106"/>
      <c r="AJX913" s="106"/>
      <c r="AJY913" s="106"/>
      <c r="AJZ913" s="106"/>
      <c r="AKA913" s="106"/>
      <c r="AKB913" s="106"/>
      <c r="AKC913" s="106"/>
      <c r="AKD913" s="106"/>
      <c r="AKE913" s="106"/>
      <c r="AKF913" s="106"/>
      <c r="AKG913" s="106"/>
      <c r="AKH913" s="106"/>
      <c r="AKI913" s="106"/>
      <c r="AKJ913" s="106"/>
      <c r="AKK913" s="106"/>
      <c r="AKL913" s="106"/>
      <c r="AKM913" s="106"/>
      <c r="AKN913" s="106"/>
      <c r="AKO913" s="106"/>
      <c r="AKP913" s="106"/>
      <c r="AKQ913" s="106"/>
      <c r="AKR913" s="106"/>
      <c r="AKS913" s="106"/>
      <c r="AKT913" s="106"/>
      <c r="AKU913" s="106"/>
      <c r="AKV913" s="106"/>
      <c r="AKW913" s="106"/>
      <c r="AKX913" s="106"/>
      <c r="AKY913" s="106"/>
      <c r="AKZ913" s="106"/>
      <c r="ALA913" s="106"/>
      <c r="ALB913" s="106"/>
      <c r="ALC913" s="106"/>
      <c r="ALD913" s="106"/>
      <c r="ALE913" s="106"/>
      <c r="ALF913" s="106"/>
      <c r="ALG913" s="106"/>
      <c r="ALH913" s="106"/>
      <c r="ALI913" s="106"/>
      <c r="ALJ913" s="106"/>
      <c r="ALK913" s="106"/>
      <c r="ALL913" s="106"/>
      <c r="ALM913" s="106"/>
      <c r="ALN913" s="106"/>
      <c r="ALO913" s="106"/>
      <c r="ALP913" s="106"/>
      <c r="ALQ913" s="106"/>
      <c r="ALR913" s="106"/>
      <c r="ALS913" s="106"/>
      <c r="ALT913" s="106"/>
      <c r="ALU913" s="106"/>
      <c r="ALV913" s="106"/>
      <c r="ALW913" s="106"/>
      <c r="ALX913" s="106"/>
      <c r="ALY913" s="106"/>
      <c r="ALZ913" s="106"/>
      <c r="AMA913" s="106"/>
      <c r="AMB913" s="106"/>
      <c r="AMC913" s="106"/>
      <c r="AMD913" s="106"/>
      <c r="AME913" s="106"/>
      <c r="AMF913" s="106"/>
      <c r="AMG913" s="106"/>
      <c r="AMH913" s="106"/>
      <c r="AMI913" s="106"/>
      <c r="AMJ913" s="106"/>
      <c r="AMK913" s="106"/>
      <c r="AML913" s="106"/>
      <c r="AMM913" s="106"/>
      <c r="AMN913" s="106"/>
      <c r="AMO913" s="106"/>
      <c r="AMP913" s="106"/>
      <c r="AMQ913" s="106"/>
      <c r="AMR913" s="106"/>
      <c r="AMS913" s="106"/>
      <c r="AMT913" s="106"/>
      <c r="AMU913" s="106"/>
      <c r="AMV913" s="106"/>
      <c r="AMW913" s="106"/>
      <c r="AMX913" s="106"/>
      <c r="AMY913" s="106"/>
      <c r="AMZ913" s="106"/>
      <c r="ANA913" s="106"/>
      <c r="ANB913" s="106"/>
      <c r="ANC913" s="106"/>
      <c r="AND913" s="106"/>
      <c r="ANE913" s="106"/>
      <c r="ANF913" s="106"/>
      <c r="ANG913" s="106"/>
      <c r="ANH913" s="106"/>
      <c r="ANI913" s="106"/>
      <c r="ANJ913" s="106"/>
      <c r="ANK913" s="106"/>
      <c r="ANL913" s="106"/>
      <c r="ANM913" s="106"/>
      <c r="ANN913" s="106"/>
      <c r="ANO913" s="106"/>
      <c r="ANP913" s="106"/>
      <c r="ANQ913" s="106"/>
      <c r="ANR913" s="106"/>
      <c r="ANS913" s="106"/>
      <c r="ANT913" s="106"/>
      <c r="ANU913" s="106"/>
      <c r="ANV913" s="106"/>
      <c r="ANW913" s="106"/>
      <c r="ANX913" s="106"/>
      <c r="ANY913" s="106"/>
      <c r="ANZ913" s="106"/>
      <c r="AOA913" s="106"/>
      <c r="AOB913" s="106"/>
      <c r="AOC913" s="106"/>
      <c r="AOD913" s="106"/>
      <c r="AOE913" s="106"/>
      <c r="AOF913" s="106"/>
      <c r="AOG913" s="106"/>
      <c r="AOH913" s="106"/>
      <c r="AOI913" s="106"/>
      <c r="AOJ913" s="106"/>
      <c r="AOK913" s="106"/>
      <c r="AOL913" s="106"/>
      <c r="AOM913" s="106"/>
      <c r="AON913" s="106"/>
      <c r="AOO913" s="106"/>
      <c r="AOP913" s="106"/>
      <c r="AOQ913" s="106"/>
      <c r="AOR913" s="106"/>
      <c r="AOS913" s="106"/>
      <c r="AOT913" s="106"/>
      <c r="AOU913" s="106"/>
      <c r="AOV913" s="106"/>
      <c r="AOW913" s="106"/>
      <c r="AOX913" s="106"/>
      <c r="AOY913" s="106"/>
      <c r="AOZ913" s="106"/>
      <c r="APA913" s="106"/>
      <c r="APB913" s="106"/>
      <c r="APC913" s="106"/>
      <c r="APD913" s="106"/>
      <c r="APE913" s="106"/>
      <c r="APF913" s="106"/>
      <c r="APG913" s="106"/>
      <c r="APH913" s="106"/>
      <c r="API913" s="106"/>
      <c r="APJ913" s="106"/>
      <c r="APK913" s="106"/>
      <c r="APL913" s="106"/>
      <c r="APM913" s="106"/>
      <c r="APN913" s="106"/>
      <c r="APO913" s="106"/>
      <c r="APP913" s="106"/>
      <c r="APQ913" s="106"/>
      <c r="APR913" s="106"/>
      <c r="APS913" s="106"/>
      <c r="APT913" s="106"/>
      <c r="APU913" s="106"/>
      <c r="APV913" s="106"/>
      <c r="APW913" s="106"/>
      <c r="APX913" s="106"/>
      <c r="APY913" s="106"/>
      <c r="APZ913" s="106"/>
      <c r="AQA913" s="106"/>
      <c r="AQB913" s="106"/>
      <c r="AQC913" s="106"/>
      <c r="AQD913" s="106"/>
      <c r="AQE913" s="106"/>
      <c r="AQF913" s="106"/>
      <c r="AQG913" s="106"/>
      <c r="AQH913" s="106"/>
      <c r="AQI913" s="106"/>
      <c r="AQJ913" s="106"/>
      <c r="AQK913" s="106"/>
      <c r="AQL913" s="106"/>
      <c r="AQM913" s="106"/>
      <c r="AQN913" s="106"/>
      <c r="AQO913" s="106"/>
      <c r="AQP913" s="106"/>
      <c r="AQQ913" s="106"/>
      <c r="AQR913" s="106"/>
      <c r="AQS913" s="106"/>
      <c r="AQT913" s="106"/>
      <c r="AQU913" s="106"/>
      <c r="AQV913" s="106"/>
      <c r="AQW913" s="106"/>
      <c r="AQX913" s="106"/>
      <c r="AQY913" s="106"/>
      <c r="AQZ913" s="106"/>
      <c r="ARA913" s="106"/>
      <c r="ARB913" s="106"/>
      <c r="ARC913" s="106"/>
      <c r="ARD913" s="106"/>
      <c r="ARE913" s="106"/>
      <c r="ARF913" s="106"/>
      <c r="ARG913" s="106"/>
      <c r="ARH913" s="106"/>
      <c r="ARI913" s="106"/>
      <c r="ARJ913" s="106"/>
      <c r="ARK913" s="106"/>
      <c r="ARL913" s="106"/>
      <c r="ARM913" s="106"/>
      <c r="ARN913" s="106"/>
      <c r="ARO913" s="106"/>
      <c r="ARP913" s="106"/>
      <c r="ARQ913" s="106"/>
      <c r="ARR913" s="106"/>
      <c r="ARS913" s="106"/>
      <c r="ART913" s="106"/>
      <c r="ARU913" s="106"/>
      <c r="ARV913" s="106"/>
      <c r="ARW913" s="106"/>
      <c r="ARX913" s="106"/>
      <c r="ARY913" s="106"/>
      <c r="ARZ913" s="106"/>
      <c r="ASA913" s="106"/>
      <c r="ASB913" s="106"/>
      <c r="ASC913" s="106"/>
      <c r="ASD913" s="106"/>
      <c r="ASE913" s="106"/>
      <c r="ASF913" s="106"/>
      <c r="ASG913" s="106"/>
      <c r="ASH913" s="106"/>
      <c r="ASI913" s="106"/>
      <c r="ASJ913" s="106"/>
      <c r="ASK913" s="106"/>
      <c r="ASL913" s="106"/>
      <c r="ASM913" s="106"/>
      <c r="ASN913" s="106"/>
      <c r="ASO913" s="106"/>
      <c r="ASP913" s="106"/>
      <c r="ASQ913" s="106"/>
      <c r="ASR913" s="106"/>
      <c r="ASS913" s="106"/>
      <c r="AST913" s="106"/>
      <c r="ASU913" s="106"/>
      <c r="ASV913" s="106"/>
      <c r="ASW913" s="106"/>
      <c r="ASX913" s="106"/>
      <c r="ASY913" s="106"/>
      <c r="ASZ913" s="106"/>
      <c r="ATA913" s="106"/>
      <c r="ATB913" s="106"/>
      <c r="ATC913" s="106"/>
      <c r="ATD913" s="106"/>
      <c r="ATE913" s="106"/>
      <c r="ATF913" s="106"/>
      <c r="ATG913" s="106"/>
      <c r="ATH913" s="106"/>
      <c r="ATI913" s="106"/>
      <c r="ATJ913" s="106"/>
      <c r="ATK913" s="106"/>
      <c r="ATL913" s="106"/>
      <c r="ATM913" s="106"/>
      <c r="ATN913" s="106"/>
      <c r="ATO913" s="106"/>
      <c r="ATP913" s="106"/>
      <c r="ATQ913" s="106"/>
      <c r="ATR913" s="106"/>
      <c r="ATS913" s="106"/>
      <c r="ATT913" s="106"/>
      <c r="ATU913" s="106"/>
      <c r="ATV913" s="106"/>
      <c r="ATW913" s="106"/>
      <c r="ATX913" s="106"/>
      <c r="ATY913" s="106"/>
      <c r="ATZ913" s="106"/>
      <c r="AUA913" s="106"/>
      <c r="AUB913" s="106"/>
      <c r="AUC913" s="106"/>
      <c r="AUD913" s="106"/>
      <c r="AUE913" s="106"/>
      <c r="AUF913" s="106"/>
      <c r="AUG913" s="106"/>
      <c r="AUH913" s="106"/>
      <c r="AUI913" s="106"/>
      <c r="AUJ913" s="106"/>
      <c r="AUK913" s="106"/>
      <c r="AUL913" s="106"/>
      <c r="AUM913" s="106"/>
      <c r="AUN913" s="106"/>
      <c r="AUO913" s="106"/>
      <c r="AUP913" s="106"/>
      <c r="AUQ913" s="106"/>
      <c r="AUR913" s="106"/>
      <c r="AUS913" s="106"/>
      <c r="AUT913" s="106"/>
      <c r="AUU913" s="106"/>
      <c r="AUV913" s="106"/>
      <c r="AUW913" s="106"/>
      <c r="AUX913" s="106"/>
      <c r="AUY913" s="106"/>
      <c r="AUZ913" s="106"/>
      <c r="AVA913" s="106"/>
      <c r="AVB913" s="106"/>
      <c r="AVC913" s="106"/>
      <c r="AVD913" s="106"/>
      <c r="AVE913" s="106"/>
      <c r="AVF913" s="106"/>
      <c r="AVG913" s="106"/>
      <c r="AVH913" s="106"/>
      <c r="AVI913" s="106"/>
      <c r="AVJ913" s="106"/>
      <c r="AVK913" s="106"/>
      <c r="AVL913" s="106"/>
      <c r="AVM913" s="106"/>
      <c r="AVN913" s="106"/>
      <c r="AVO913" s="106"/>
      <c r="AVP913" s="106"/>
      <c r="AVQ913" s="106"/>
      <c r="AVR913" s="106"/>
      <c r="AVS913" s="106"/>
      <c r="AVT913" s="106"/>
      <c r="AVU913" s="106"/>
      <c r="AVV913" s="106"/>
      <c r="AVW913" s="106"/>
      <c r="AVX913" s="106"/>
      <c r="AVY913" s="106"/>
      <c r="AVZ913" s="106"/>
      <c r="AWA913" s="106"/>
      <c r="AWB913" s="106"/>
      <c r="AWC913" s="106"/>
      <c r="AWD913" s="106"/>
      <c r="AWE913" s="106"/>
      <c r="AWF913" s="106"/>
      <c r="AWG913" s="106"/>
      <c r="AWH913" s="106"/>
      <c r="AWI913" s="106"/>
      <c r="AWJ913" s="106"/>
      <c r="AWK913" s="106"/>
      <c r="AWL913" s="106"/>
      <c r="AWM913" s="106"/>
      <c r="AWN913" s="106"/>
      <c r="AWO913" s="106"/>
      <c r="AWP913" s="106"/>
      <c r="AWQ913" s="106"/>
      <c r="AWR913" s="106"/>
      <c r="AWS913" s="106"/>
      <c r="AWT913" s="106"/>
      <c r="AWU913" s="106"/>
      <c r="AWV913" s="106"/>
      <c r="AWW913" s="106"/>
      <c r="AWX913" s="106"/>
      <c r="AWY913" s="106"/>
      <c r="AWZ913" s="106"/>
      <c r="AXA913" s="106"/>
      <c r="AXB913" s="106"/>
      <c r="AXC913" s="106"/>
      <c r="AXD913" s="106"/>
      <c r="AXE913" s="106"/>
      <c r="AXF913" s="106"/>
      <c r="AXG913" s="106"/>
      <c r="AXH913" s="106"/>
      <c r="AXI913" s="106"/>
      <c r="AXJ913" s="106"/>
      <c r="AXK913" s="106"/>
      <c r="AXL913" s="106"/>
      <c r="AXM913" s="106"/>
      <c r="AXN913" s="106"/>
      <c r="AXO913" s="106"/>
      <c r="AXP913" s="106"/>
      <c r="AXQ913" s="106"/>
      <c r="AXR913" s="106"/>
      <c r="AXS913" s="106"/>
      <c r="AXT913" s="106"/>
      <c r="AXU913" s="106"/>
      <c r="AXV913" s="106"/>
      <c r="AXW913" s="106"/>
      <c r="AXX913" s="106"/>
      <c r="AXY913" s="106"/>
      <c r="AXZ913" s="106"/>
      <c r="AYA913" s="106"/>
      <c r="AYB913" s="106"/>
      <c r="AYC913" s="106"/>
      <c r="AYD913" s="106"/>
      <c r="AYE913" s="106"/>
      <c r="AYF913" s="106"/>
      <c r="AYG913" s="106"/>
      <c r="AYH913" s="106"/>
      <c r="AYI913" s="106"/>
      <c r="AYJ913" s="106"/>
      <c r="AYK913" s="106"/>
      <c r="AYL913" s="106"/>
      <c r="AYM913" s="106"/>
      <c r="AYN913" s="106"/>
      <c r="AYO913" s="106"/>
      <c r="AYP913" s="106"/>
      <c r="AYQ913" s="106"/>
      <c r="AYR913" s="106"/>
      <c r="AYS913" s="106"/>
      <c r="AYT913" s="106"/>
      <c r="AYU913" s="106"/>
      <c r="AYV913" s="106"/>
      <c r="AYW913" s="106"/>
      <c r="AYX913" s="106"/>
      <c r="AYY913" s="106"/>
      <c r="AYZ913" s="106"/>
      <c r="AZA913" s="106"/>
      <c r="AZB913" s="106"/>
      <c r="AZC913" s="106"/>
      <c r="AZD913" s="106"/>
      <c r="AZE913" s="106"/>
      <c r="AZF913" s="106"/>
      <c r="AZG913" s="106"/>
      <c r="AZH913" s="106"/>
      <c r="AZI913" s="106"/>
      <c r="AZJ913" s="106"/>
      <c r="AZK913" s="106"/>
      <c r="AZL913" s="106"/>
      <c r="AZM913" s="106"/>
      <c r="AZN913" s="106"/>
      <c r="AZO913" s="106"/>
      <c r="AZP913" s="106"/>
      <c r="AZQ913" s="106"/>
      <c r="AZR913" s="106"/>
      <c r="AZS913" s="106"/>
      <c r="AZT913" s="106"/>
      <c r="AZU913" s="106"/>
      <c r="AZV913" s="106"/>
      <c r="AZW913" s="106"/>
      <c r="AZX913" s="106"/>
      <c r="AZY913" s="106"/>
      <c r="AZZ913" s="106"/>
      <c r="BAA913" s="106"/>
      <c r="BAB913" s="106"/>
      <c r="BAC913" s="106"/>
      <c r="BAD913" s="106"/>
      <c r="BAE913" s="106"/>
      <c r="BAF913" s="106"/>
      <c r="BAG913" s="106"/>
      <c r="BAH913" s="106"/>
      <c r="BAI913" s="106"/>
      <c r="BAJ913" s="106"/>
      <c r="BAK913" s="106"/>
      <c r="BAL913" s="106"/>
      <c r="BAM913" s="106"/>
      <c r="BAN913" s="106"/>
      <c r="BAO913" s="106"/>
      <c r="BAP913" s="106"/>
      <c r="BAQ913" s="106"/>
      <c r="BAR913" s="106"/>
      <c r="BAS913" s="106"/>
      <c r="BAT913" s="106"/>
      <c r="BAU913" s="106"/>
      <c r="BAV913" s="106"/>
      <c r="BAW913" s="106"/>
      <c r="BAX913" s="106"/>
      <c r="BAY913" s="106"/>
      <c r="BAZ913" s="106"/>
      <c r="BBA913" s="106"/>
      <c r="BBB913" s="106"/>
      <c r="BBC913" s="106"/>
      <c r="BBD913" s="106"/>
      <c r="BBE913" s="106"/>
      <c r="BBF913" s="106"/>
      <c r="BBG913" s="106"/>
      <c r="BBH913" s="106"/>
      <c r="BBI913" s="106"/>
      <c r="BBJ913" s="106"/>
      <c r="BBK913" s="106"/>
      <c r="BBL913" s="106"/>
      <c r="BBM913" s="106"/>
      <c r="BBN913" s="106"/>
      <c r="BBO913" s="106"/>
      <c r="BBP913" s="106"/>
      <c r="BBQ913" s="106"/>
      <c r="BBR913" s="106"/>
      <c r="BBS913" s="106"/>
      <c r="BBT913" s="106"/>
      <c r="BBU913" s="106"/>
      <c r="BBV913" s="106"/>
      <c r="BBW913" s="106"/>
      <c r="BBX913" s="106"/>
      <c r="BBY913" s="106"/>
      <c r="BBZ913" s="106"/>
      <c r="BCA913" s="106"/>
      <c r="BCB913" s="106"/>
      <c r="BCC913" s="106"/>
      <c r="BCD913" s="106"/>
      <c r="BCE913" s="106"/>
      <c r="BCF913" s="106"/>
      <c r="BCG913" s="106"/>
      <c r="BCH913" s="106"/>
      <c r="BCI913" s="106"/>
      <c r="BCJ913" s="106"/>
      <c r="BCK913" s="106"/>
      <c r="BCL913" s="106"/>
      <c r="BCM913" s="106"/>
      <c r="BCN913" s="106"/>
      <c r="BCO913" s="106"/>
      <c r="BCP913" s="106"/>
      <c r="BCQ913" s="106"/>
      <c r="BCR913" s="106"/>
      <c r="BCS913" s="106"/>
      <c r="BCT913" s="106"/>
      <c r="BCU913" s="106"/>
      <c r="BCV913" s="106"/>
      <c r="BCW913" s="106"/>
      <c r="BCX913" s="106"/>
      <c r="BCY913" s="106"/>
      <c r="BCZ913" s="106"/>
      <c r="BDA913" s="106"/>
      <c r="BDB913" s="106"/>
      <c r="BDC913" s="106"/>
      <c r="BDD913" s="106"/>
      <c r="BDE913" s="106"/>
      <c r="BDF913" s="106"/>
      <c r="BDG913" s="106"/>
      <c r="BDH913" s="106"/>
      <c r="BDI913" s="106"/>
      <c r="BDJ913" s="106"/>
      <c r="BDK913" s="106"/>
      <c r="BDL913" s="106"/>
      <c r="BDM913" s="106"/>
      <c r="BDN913" s="106"/>
      <c r="BDO913" s="106"/>
      <c r="BDP913" s="106"/>
      <c r="BDQ913" s="106"/>
      <c r="BDR913" s="106"/>
      <c r="BDS913" s="106"/>
      <c r="BDT913" s="106"/>
      <c r="BDU913" s="106"/>
      <c r="BDV913" s="106"/>
      <c r="BDW913" s="106"/>
      <c r="BDX913" s="106"/>
      <c r="BDY913" s="106"/>
      <c r="BDZ913" s="106"/>
      <c r="BEA913" s="106"/>
      <c r="BEB913" s="106"/>
      <c r="BEC913" s="106"/>
      <c r="BED913" s="106"/>
      <c r="BEE913" s="106"/>
      <c r="BEF913" s="106"/>
      <c r="BEG913" s="106"/>
      <c r="BEH913" s="106"/>
      <c r="BEI913" s="106"/>
      <c r="BEJ913" s="106"/>
      <c r="BEK913" s="106"/>
      <c r="BEL913" s="106"/>
      <c r="BEM913" s="106"/>
      <c r="BEN913" s="106"/>
      <c r="BEO913" s="106"/>
      <c r="BEP913" s="106"/>
      <c r="BEQ913" s="106"/>
      <c r="BER913" s="106"/>
      <c r="BES913" s="106"/>
      <c r="BET913" s="106"/>
      <c r="BEU913" s="106"/>
      <c r="BEV913" s="106"/>
      <c r="BEW913" s="106"/>
      <c r="BEX913" s="106"/>
      <c r="BEY913" s="106"/>
      <c r="BEZ913" s="106"/>
      <c r="BFA913" s="106"/>
      <c r="BFB913" s="106"/>
      <c r="BFC913" s="106"/>
      <c r="BFD913" s="106"/>
      <c r="BFE913" s="106"/>
      <c r="BFF913" s="106"/>
      <c r="BFG913" s="106"/>
      <c r="BFH913" s="106"/>
      <c r="BFI913" s="106"/>
      <c r="BFJ913" s="106"/>
      <c r="BFK913" s="106"/>
      <c r="BFL913" s="106"/>
      <c r="BFM913" s="106"/>
      <c r="BFN913" s="106"/>
      <c r="BFO913" s="106"/>
      <c r="BFP913" s="106"/>
      <c r="BFQ913" s="106"/>
      <c r="BFR913" s="106"/>
      <c r="BFS913" s="106"/>
      <c r="BFT913" s="106"/>
      <c r="BFU913" s="106"/>
      <c r="BFV913" s="106"/>
      <c r="BFW913" s="106"/>
      <c r="BFX913" s="106"/>
      <c r="BFY913" s="106"/>
      <c r="BFZ913" s="106"/>
      <c r="BGA913" s="106"/>
      <c r="BGB913" s="106"/>
      <c r="BGC913" s="106"/>
      <c r="BGD913" s="106"/>
      <c r="BGE913" s="106"/>
      <c r="BGF913" s="106"/>
      <c r="BGG913" s="106"/>
      <c r="BGH913" s="106"/>
      <c r="BGI913" s="106"/>
      <c r="BGJ913" s="106"/>
      <c r="BGK913" s="106"/>
      <c r="BGL913" s="106"/>
      <c r="BGM913" s="106"/>
      <c r="BGN913" s="106"/>
      <c r="BGO913" s="106"/>
      <c r="BGP913" s="106"/>
      <c r="BGQ913" s="106"/>
      <c r="BGR913" s="106"/>
      <c r="BGS913" s="106"/>
      <c r="BGT913" s="106"/>
      <c r="BGU913" s="106"/>
      <c r="BGV913" s="106"/>
      <c r="BGW913" s="106"/>
      <c r="BGX913" s="106"/>
      <c r="BGY913" s="106"/>
      <c r="BGZ913" s="106"/>
      <c r="BHA913" s="106"/>
      <c r="BHB913" s="106"/>
      <c r="BHC913" s="106"/>
      <c r="BHD913" s="106"/>
      <c r="BHE913" s="106"/>
      <c r="BHF913" s="106"/>
      <c r="BHG913" s="106"/>
      <c r="BHH913" s="106"/>
      <c r="BHI913" s="106"/>
      <c r="BHJ913" s="106"/>
      <c r="BHK913" s="106"/>
      <c r="BHL913" s="106"/>
      <c r="BHM913" s="106"/>
      <c r="BHN913" s="106"/>
      <c r="BHO913" s="106"/>
      <c r="BHP913" s="106"/>
      <c r="BHQ913" s="106"/>
      <c r="BHR913" s="106"/>
      <c r="BHS913" s="106"/>
      <c r="BHT913" s="106"/>
      <c r="BHU913" s="106"/>
      <c r="BHV913" s="106"/>
      <c r="BHW913" s="106"/>
      <c r="BHX913" s="106"/>
      <c r="BHY913" s="106"/>
      <c r="BHZ913" s="106"/>
      <c r="BIA913" s="106"/>
      <c r="BIB913" s="106"/>
      <c r="BIC913" s="106"/>
      <c r="BID913" s="106"/>
      <c r="BIE913" s="106"/>
      <c r="BIF913" s="106"/>
      <c r="BIG913" s="106"/>
      <c r="BIH913" s="106"/>
      <c r="BII913" s="106"/>
      <c r="BIJ913" s="106"/>
      <c r="BIK913" s="106"/>
      <c r="BIL913" s="106"/>
      <c r="BIM913" s="106"/>
      <c r="BIN913" s="106"/>
      <c r="BIO913" s="106"/>
      <c r="BIP913" s="106"/>
      <c r="BIQ913" s="106"/>
      <c r="BIR913" s="106"/>
      <c r="BIS913" s="106"/>
      <c r="BIT913" s="106"/>
      <c r="BIU913" s="106"/>
      <c r="BIV913" s="106"/>
      <c r="BIW913" s="106"/>
      <c r="BIX913" s="106"/>
      <c r="BIY913" s="106"/>
      <c r="BIZ913" s="106"/>
      <c r="BJA913" s="106"/>
      <c r="BJB913" s="106"/>
      <c r="BJC913" s="106"/>
      <c r="BJD913" s="106"/>
      <c r="BJE913" s="106"/>
      <c r="BJF913" s="106"/>
      <c r="BJG913" s="106"/>
      <c r="BJH913" s="106"/>
      <c r="BJI913" s="106"/>
      <c r="BJJ913" s="106"/>
      <c r="BJK913" s="106"/>
      <c r="BJL913" s="106"/>
      <c r="BJM913" s="106"/>
      <c r="BJN913" s="106"/>
      <c r="BJO913" s="106"/>
      <c r="BJP913" s="106"/>
      <c r="BJQ913" s="106"/>
      <c r="BJR913" s="106"/>
      <c r="BJS913" s="106"/>
      <c r="BJT913" s="106"/>
      <c r="BJU913" s="106"/>
      <c r="BJV913" s="106"/>
      <c r="BJW913" s="106"/>
      <c r="BJX913" s="106"/>
      <c r="BJY913" s="106"/>
      <c r="BJZ913" s="106"/>
      <c r="BKA913" s="106"/>
      <c r="BKB913" s="106"/>
      <c r="BKC913" s="106"/>
      <c r="BKD913" s="106"/>
      <c r="BKE913" s="106"/>
      <c r="BKF913" s="106"/>
      <c r="BKG913" s="106"/>
      <c r="BKH913" s="106"/>
      <c r="BKI913" s="106"/>
      <c r="BKJ913" s="106"/>
      <c r="BKK913" s="106"/>
      <c r="BKL913" s="106"/>
      <c r="BKM913" s="106"/>
      <c r="BKN913" s="106"/>
      <c r="BKO913" s="106"/>
      <c r="BKP913" s="106"/>
      <c r="BKQ913" s="106"/>
      <c r="BKR913" s="106"/>
      <c r="BKS913" s="106"/>
      <c r="BKT913" s="106"/>
      <c r="BKU913" s="106"/>
      <c r="BKV913" s="106"/>
      <c r="BKW913" s="106"/>
      <c r="BKX913" s="106"/>
      <c r="BKY913" s="106"/>
      <c r="BKZ913" s="106"/>
      <c r="BLA913" s="106"/>
      <c r="BLB913" s="106"/>
      <c r="BLC913" s="106"/>
      <c r="BLD913" s="106"/>
      <c r="BLE913" s="106"/>
      <c r="BLF913" s="106"/>
      <c r="BLG913" s="106"/>
      <c r="BLH913" s="106"/>
      <c r="BLI913" s="106"/>
      <c r="BLJ913" s="106"/>
      <c r="BLK913" s="106"/>
      <c r="BLL913" s="106"/>
      <c r="BLM913" s="106"/>
      <c r="BLN913" s="106"/>
      <c r="BLO913" s="106"/>
      <c r="BLP913" s="106"/>
      <c r="BLQ913" s="106"/>
      <c r="BLR913" s="106"/>
      <c r="BLS913" s="106"/>
      <c r="BLT913" s="106"/>
      <c r="BLU913" s="106"/>
      <c r="BLV913" s="106"/>
      <c r="BLW913" s="106"/>
      <c r="BLX913" s="106"/>
      <c r="BLY913" s="106"/>
      <c r="BLZ913" s="106"/>
      <c r="BMA913" s="106"/>
      <c r="BMB913" s="106"/>
      <c r="BMC913" s="106"/>
      <c r="BMD913" s="106"/>
      <c r="BME913" s="106"/>
      <c r="BMF913" s="106"/>
      <c r="BMG913" s="106"/>
      <c r="BMH913" s="106"/>
      <c r="BMI913" s="106"/>
      <c r="BMJ913" s="106"/>
      <c r="BMK913" s="106"/>
      <c r="BML913" s="106"/>
      <c r="BMM913" s="106"/>
      <c r="BMN913" s="106"/>
      <c r="BMO913" s="106"/>
      <c r="BMP913" s="106"/>
      <c r="BMQ913" s="106"/>
      <c r="BMR913" s="106"/>
      <c r="BMS913" s="106"/>
      <c r="BMT913" s="106"/>
      <c r="BMU913" s="106"/>
      <c r="BMV913" s="106"/>
      <c r="BMW913" s="106"/>
      <c r="BMX913" s="106"/>
      <c r="BMY913" s="106"/>
      <c r="BMZ913" s="106"/>
      <c r="BNA913" s="106"/>
      <c r="BNB913" s="106"/>
      <c r="BNC913" s="106"/>
      <c r="BND913" s="106"/>
      <c r="BNE913" s="106"/>
      <c r="BNF913" s="106"/>
      <c r="BNG913" s="106"/>
      <c r="BNH913" s="106"/>
      <c r="BNI913" s="106"/>
      <c r="BNJ913" s="106"/>
      <c r="BNK913" s="106"/>
      <c r="BNL913" s="106"/>
      <c r="BNM913" s="106"/>
      <c r="BNN913" s="106"/>
      <c r="BNO913" s="106"/>
      <c r="BNP913" s="106"/>
      <c r="BNQ913" s="106"/>
      <c r="BNR913" s="106"/>
      <c r="BNS913" s="106"/>
      <c r="BNT913" s="106"/>
      <c r="BNU913" s="106"/>
      <c r="BNV913" s="106"/>
      <c r="BNW913" s="106"/>
      <c r="BNX913" s="106"/>
      <c r="BNY913" s="106"/>
      <c r="BNZ913" s="106"/>
      <c r="BOA913" s="106"/>
      <c r="BOB913" s="106"/>
      <c r="BOC913" s="106"/>
      <c r="BOD913" s="106"/>
      <c r="BOE913" s="106"/>
      <c r="BOF913" s="106"/>
      <c r="BOG913" s="106"/>
      <c r="BOH913" s="106"/>
      <c r="BOI913" s="106"/>
      <c r="BOJ913" s="106"/>
      <c r="BOK913" s="106"/>
      <c r="BOL913" s="106"/>
      <c r="BOM913" s="106"/>
      <c r="BON913" s="106"/>
      <c r="BOO913" s="106"/>
      <c r="BOP913" s="106"/>
      <c r="BOQ913" s="106"/>
      <c r="BOR913" s="106"/>
      <c r="BOS913" s="106"/>
      <c r="BOT913" s="106"/>
      <c r="BOU913" s="106"/>
      <c r="BOV913" s="106"/>
      <c r="BOW913" s="106"/>
      <c r="BOX913" s="106"/>
      <c r="BOY913" s="106"/>
      <c r="BOZ913" s="106"/>
      <c r="BPA913" s="106"/>
      <c r="BPB913" s="106"/>
      <c r="BPC913" s="106"/>
      <c r="BPD913" s="106"/>
      <c r="BPE913" s="106"/>
      <c r="BPF913" s="106"/>
      <c r="BPG913" s="106"/>
      <c r="BPH913" s="106"/>
      <c r="BPI913" s="106"/>
      <c r="BPJ913" s="106"/>
      <c r="BPK913" s="106"/>
      <c r="BPL913" s="106"/>
      <c r="BPM913" s="106"/>
      <c r="BPN913" s="106"/>
      <c r="BPO913" s="106"/>
      <c r="BPP913" s="106"/>
      <c r="BPQ913" s="106"/>
      <c r="BPR913" s="106"/>
      <c r="BPS913" s="106"/>
      <c r="BPT913" s="106"/>
      <c r="BPU913" s="106"/>
      <c r="BPV913" s="106"/>
      <c r="BPW913" s="106"/>
      <c r="BPX913" s="106"/>
      <c r="BPY913" s="106"/>
      <c r="BPZ913" s="106"/>
      <c r="BQA913" s="106"/>
      <c r="BQB913" s="106"/>
      <c r="BQC913" s="106"/>
      <c r="BQD913" s="106"/>
      <c r="BQE913" s="106"/>
      <c r="BQF913" s="106"/>
      <c r="BQG913" s="106"/>
      <c r="BQH913" s="106"/>
      <c r="BQI913" s="106"/>
      <c r="BQJ913" s="106"/>
      <c r="BQK913" s="106"/>
      <c r="BQL913" s="106"/>
      <c r="BQM913" s="106"/>
      <c r="BQN913" s="106"/>
      <c r="BQO913" s="106"/>
      <c r="BQP913" s="106"/>
      <c r="BQQ913" s="106"/>
      <c r="BQR913" s="106"/>
      <c r="BQS913" s="106"/>
      <c r="BQT913" s="106"/>
      <c r="BQU913" s="106"/>
      <c r="BQV913" s="106"/>
      <c r="BQW913" s="106"/>
      <c r="BQX913" s="106"/>
      <c r="BQY913" s="106"/>
      <c r="BQZ913" s="106"/>
      <c r="BRA913" s="106"/>
      <c r="BRB913" s="106"/>
      <c r="BRC913" s="106"/>
      <c r="BRD913" s="106"/>
      <c r="BRE913" s="106"/>
      <c r="BRF913" s="106"/>
      <c r="BRG913" s="106"/>
      <c r="BRH913" s="106"/>
      <c r="BRI913" s="106"/>
      <c r="BRJ913" s="106"/>
      <c r="BRK913" s="106"/>
      <c r="BRL913" s="106"/>
      <c r="BRM913" s="106"/>
      <c r="BRN913" s="106"/>
      <c r="BRO913" s="106"/>
      <c r="BRP913" s="106"/>
      <c r="BRQ913" s="106"/>
      <c r="BRR913" s="106"/>
      <c r="BRS913" s="106"/>
      <c r="BRT913" s="106"/>
      <c r="BRU913" s="106"/>
      <c r="BRV913" s="106"/>
      <c r="BRW913" s="106"/>
      <c r="BRX913" s="106"/>
      <c r="BRY913" s="106"/>
      <c r="BRZ913" s="106"/>
      <c r="BSA913" s="106"/>
      <c r="BSB913" s="106"/>
      <c r="BSC913" s="106"/>
      <c r="BSD913" s="106"/>
      <c r="BSE913" s="106"/>
      <c r="BSF913" s="106"/>
      <c r="BSG913" s="106"/>
      <c r="BSH913" s="106"/>
      <c r="BSI913" s="106"/>
      <c r="BSJ913" s="106"/>
      <c r="BSK913" s="106"/>
      <c r="BSL913" s="106"/>
      <c r="BSM913" s="106"/>
      <c r="BSN913" s="106"/>
      <c r="BSO913" s="106"/>
      <c r="BSP913" s="106"/>
      <c r="BSQ913" s="106"/>
      <c r="BSR913" s="106"/>
      <c r="BSS913" s="106"/>
      <c r="BST913" s="106"/>
      <c r="BSU913" s="106"/>
      <c r="BSV913" s="106"/>
      <c r="BSW913" s="106"/>
      <c r="BSX913" s="106"/>
      <c r="BSY913" s="106"/>
      <c r="BSZ913" s="106"/>
      <c r="BTA913" s="106"/>
      <c r="BTB913" s="106"/>
      <c r="BTC913" s="106"/>
      <c r="BTD913" s="106"/>
      <c r="BTE913" s="106"/>
      <c r="BTF913" s="106"/>
      <c r="BTG913" s="106"/>
      <c r="BTH913" s="106"/>
      <c r="BTI913" s="106"/>
      <c r="BTJ913" s="106"/>
      <c r="BTK913" s="106"/>
      <c r="BTL913" s="106"/>
      <c r="BTM913" s="106"/>
      <c r="BTN913" s="106"/>
      <c r="BTO913" s="106"/>
      <c r="BTP913" s="106"/>
      <c r="BTQ913" s="106"/>
      <c r="BTR913" s="106"/>
      <c r="BTS913" s="106"/>
      <c r="BTT913" s="106"/>
      <c r="BTU913" s="106"/>
      <c r="BTV913" s="106"/>
      <c r="BTW913" s="106"/>
      <c r="BTX913" s="106"/>
      <c r="BTY913" s="106"/>
      <c r="BTZ913" s="106"/>
      <c r="BUA913" s="106"/>
      <c r="BUB913" s="106"/>
      <c r="BUC913" s="106"/>
      <c r="BUD913" s="106"/>
      <c r="BUE913" s="106"/>
      <c r="BUF913" s="106"/>
      <c r="BUG913" s="106"/>
      <c r="BUH913" s="106"/>
      <c r="BUI913" s="106"/>
      <c r="BUJ913" s="106"/>
      <c r="BUK913" s="106"/>
      <c r="BUL913" s="106"/>
      <c r="BUM913" s="106"/>
      <c r="BUN913" s="106"/>
      <c r="BUO913" s="106"/>
      <c r="BUP913" s="106"/>
      <c r="BUQ913" s="106"/>
      <c r="BUR913" s="106"/>
      <c r="BUS913" s="106"/>
      <c r="BUT913" s="106"/>
      <c r="BUU913" s="106"/>
      <c r="BUV913" s="106"/>
      <c r="BUW913" s="106"/>
      <c r="BUX913" s="106"/>
      <c r="BUY913" s="106"/>
      <c r="BUZ913" s="106"/>
      <c r="BVA913" s="106"/>
      <c r="BVB913" s="106"/>
      <c r="BVC913" s="106"/>
      <c r="BVD913" s="106"/>
      <c r="BVE913" s="106"/>
      <c r="BVF913" s="106"/>
      <c r="BVG913" s="106"/>
      <c r="BVH913" s="106"/>
      <c r="BVI913" s="106"/>
      <c r="BVJ913" s="106"/>
      <c r="BVK913" s="106"/>
      <c r="BVL913" s="106"/>
      <c r="BVM913" s="106"/>
      <c r="BVN913" s="106"/>
      <c r="BVO913" s="106"/>
      <c r="BVP913" s="106"/>
      <c r="BVQ913" s="106"/>
      <c r="BVR913" s="106"/>
      <c r="BVS913" s="106"/>
      <c r="BVT913" s="106"/>
      <c r="BVU913" s="106"/>
      <c r="BVV913" s="106"/>
      <c r="BVW913" s="106"/>
      <c r="BVX913" s="106"/>
      <c r="BVY913" s="106"/>
      <c r="BVZ913" s="106"/>
      <c r="BWA913" s="106"/>
      <c r="BWB913" s="106"/>
      <c r="BWC913" s="106"/>
      <c r="BWD913" s="106"/>
      <c r="BWE913" s="106"/>
      <c r="BWF913" s="106"/>
      <c r="BWG913" s="106"/>
      <c r="BWH913" s="106"/>
      <c r="BWI913" s="106"/>
      <c r="BWJ913" s="106"/>
      <c r="BWK913" s="106"/>
      <c r="BWL913" s="106"/>
      <c r="BWM913" s="106"/>
      <c r="BWN913" s="106"/>
      <c r="BWO913" s="106"/>
      <c r="BWP913" s="106"/>
      <c r="BWQ913" s="106"/>
      <c r="BWR913" s="106"/>
      <c r="BWS913" s="106"/>
      <c r="BWT913" s="106"/>
      <c r="BWU913" s="106"/>
      <c r="BWV913" s="106"/>
      <c r="BWW913" s="106"/>
      <c r="BWX913" s="106"/>
      <c r="BWY913" s="106"/>
      <c r="BWZ913" s="106"/>
      <c r="BXA913" s="106"/>
      <c r="BXB913" s="106"/>
      <c r="BXC913" s="106"/>
      <c r="BXD913" s="106"/>
      <c r="BXE913" s="106"/>
      <c r="BXF913" s="106"/>
      <c r="BXG913" s="106"/>
      <c r="BXH913" s="106"/>
      <c r="BXI913" s="106"/>
      <c r="BXJ913" s="106"/>
      <c r="BXK913" s="106"/>
      <c r="BXL913" s="106"/>
      <c r="BXM913" s="106"/>
      <c r="BXN913" s="106"/>
      <c r="BXO913" s="106"/>
      <c r="BXP913" s="106"/>
      <c r="BXQ913" s="106"/>
      <c r="BXR913" s="106"/>
      <c r="BXS913" s="106"/>
      <c r="BXT913" s="106"/>
      <c r="BXU913" s="106"/>
      <c r="BXV913" s="106"/>
      <c r="BXW913" s="106"/>
      <c r="BXX913" s="106"/>
      <c r="BXY913" s="106"/>
      <c r="BXZ913" s="106"/>
      <c r="BYA913" s="106"/>
      <c r="BYB913" s="106"/>
      <c r="BYC913" s="106"/>
      <c r="BYD913" s="106"/>
      <c r="BYE913" s="106"/>
      <c r="BYF913" s="106"/>
      <c r="BYG913" s="106"/>
      <c r="BYH913" s="106"/>
      <c r="BYI913" s="106"/>
      <c r="BYJ913" s="106"/>
      <c r="BYK913" s="106"/>
      <c r="BYL913" s="106"/>
      <c r="BYM913" s="106"/>
      <c r="BYN913" s="106"/>
      <c r="BYO913" s="106"/>
      <c r="BYP913" s="106"/>
      <c r="BYQ913" s="106"/>
      <c r="BYR913" s="106"/>
      <c r="BYS913" s="106"/>
      <c r="BYT913" s="106"/>
      <c r="BYU913" s="106"/>
      <c r="BYV913" s="106"/>
      <c r="BYW913" s="106"/>
      <c r="BYX913" s="106"/>
      <c r="BYY913" s="106"/>
      <c r="BYZ913" s="106"/>
      <c r="BZA913" s="106"/>
      <c r="BZB913" s="106"/>
      <c r="BZC913" s="106"/>
      <c r="BZD913" s="106"/>
      <c r="BZE913" s="106"/>
      <c r="BZF913" s="106"/>
      <c r="BZG913" s="106"/>
      <c r="BZH913" s="106"/>
      <c r="BZI913" s="106"/>
      <c r="BZJ913" s="106"/>
      <c r="BZK913" s="106"/>
      <c r="BZL913" s="106"/>
      <c r="BZM913" s="106"/>
      <c r="BZN913" s="106"/>
      <c r="BZO913" s="106"/>
      <c r="BZP913" s="106"/>
      <c r="BZQ913" s="106"/>
      <c r="BZR913" s="106"/>
      <c r="BZS913" s="106"/>
      <c r="BZT913" s="106"/>
      <c r="BZU913" s="106"/>
      <c r="BZV913" s="106"/>
      <c r="BZW913" s="106"/>
      <c r="BZX913" s="106"/>
      <c r="BZY913" s="106"/>
      <c r="BZZ913" s="106"/>
      <c r="CAA913" s="106"/>
      <c r="CAB913" s="106"/>
      <c r="CAC913" s="106"/>
      <c r="CAD913" s="106"/>
      <c r="CAE913" s="106"/>
      <c r="CAF913" s="106"/>
      <c r="CAG913" s="106"/>
      <c r="CAH913" s="106"/>
      <c r="CAI913" s="106"/>
      <c r="CAJ913" s="106"/>
      <c r="CAK913" s="106"/>
      <c r="CAL913" s="106"/>
      <c r="CAM913" s="106"/>
      <c r="CAN913" s="106"/>
      <c r="CAO913" s="106"/>
      <c r="CAP913" s="106"/>
      <c r="CAQ913" s="106"/>
      <c r="CAR913" s="106"/>
      <c r="CAS913" s="106"/>
      <c r="CAT913" s="106"/>
      <c r="CAU913" s="106"/>
      <c r="CAV913" s="106"/>
      <c r="CAW913" s="106"/>
      <c r="CAX913" s="106"/>
      <c r="CAY913" s="106"/>
      <c r="CAZ913" s="106"/>
      <c r="CBA913" s="106"/>
      <c r="CBB913" s="106"/>
      <c r="CBC913" s="106"/>
      <c r="CBD913" s="106"/>
      <c r="CBE913" s="106"/>
      <c r="CBF913" s="106"/>
      <c r="CBG913" s="106"/>
      <c r="CBH913" s="106"/>
      <c r="CBI913" s="106"/>
      <c r="CBJ913" s="106"/>
      <c r="CBK913" s="106"/>
      <c r="CBL913" s="106"/>
      <c r="CBM913" s="106"/>
      <c r="CBN913" s="106"/>
      <c r="CBO913" s="106"/>
      <c r="CBP913" s="106"/>
      <c r="CBQ913" s="106"/>
      <c r="CBR913" s="106"/>
      <c r="CBS913" s="106"/>
      <c r="CBT913" s="106"/>
      <c r="CBU913" s="106"/>
      <c r="CBV913" s="106"/>
      <c r="CBW913" s="106"/>
      <c r="CBX913" s="106"/>
      <c r="CBY913" s="106"/>
      <c r="CBZ913" s="106"/>
      <c r="CCA913" s="106"/>
      <c r="CCB913" s="106"/>
      <c r="CCC913" s="106"/>
      <c r="CCD913" s="106"/>
      <c r="CCE913" s="106"/>
      <c r="CCF913" s="106"/>
      <c r="CCG913" s="106"/>
      <c r="CCH913" s="106"/>
      <c r="CCI913" s="106"/>
      <c r="CCJ913" s="106"/>
      <c r="CCK913" s="106"/>
      <c r="CCL913" s="106"/>
      <c r="CCM913" s="106"/>
      <c r="CCN913" s="106"/>
      <c r="CCO913" s="106"/>
      <c r="CCP913" s="106"/>
      <c r="CCQ913" s="106"/>
      <c r="CCR913" s="106"/>
      <c r="CCS913" s="106"/>
      <c r="CCT913" s="106"/>
      <c r="CCU913" s="106"/>
      <c r="CCV913" s="106"/>
      <c r="CCW913" s="106"/>
      <c r="CCX913" s="106"/>
      <c r="CCY913" s="106"/>
      <c r="CCZ913" s="106"/>
      <c r="CDA913" s="106"/>
      <c r="CDB913" s="106"/>
      <c r="CDC913" s="106"/>
      <c r="CDD913" s="106"/>
      <c r="CDE913" s="106"/>
      <c r="CDF913" s="106"/>
      <c r="CDG913" s="106"/>
      <c r="CDH913" s="106"/>
      <c r="CDI913" s="106"/>
      <c r="CDJ913" s="106"/>
      <c r="CDK913" s="106"/>
      <c r="CDL913" s="106"/>
      <c r="CDM913" s="106"/>
      <c r="CDN913" s="106"/>
      <c r="CDO913" s="106"/>
      <c r="CDP913" s="106"/>
      <c r="CDQ913" s="106"/>
      <c r="CDR913" s="106"/>
      <c r="CDS913" s="106"/>
      <c r="CDT913" s="106"/>
      <c r="CDU913" s="106"/>
      <c r="CDV913" s="106"/>
      <c r="CDW913" s="106"/>
      <c r="CDX913" s="106"/>
      <c r="CDY913" s="106"/>
      <c r="CDZ913" s="106"/>
      <c r="CEA913" s="106"/>
      <c r="CEB913" s="106"/>
      <c r="CEC913" s="106"/>
      <c r="CED913" s="106"/>
      <c r="CEE913" s="106"/>
      <c r="CEF913" s="106"/>
      <c r="CEG913" s="106"/>
      <c r="CEH913" s="106"/>
      <c r="CEI913" s="106"/>
      <c r="CEJ913" s="106"/>
      <c r="CEK913" s="106"/>
      <c r="CEL913" s="106"/>
      <c r="CEM913" s="106"/>
      <c r="CEN913" s="106"/>
      <c r="CEO913" s="106"/>
      <c r="CEP913" s="106"/>
      <c r="CEQ913" s="106"/>
      <c r="CER913" s="106"/>
      <c r="CES913" s="106"/>
      <c r="CET913" s="106"/>
      <c r="CEU913" s="106"/>
      <c r="CEV913" s="106"/>
      <c r="CEW913" s="106"/>
      <c r="CEX913" s="106"/>
      <c r="CEY913" s="106"/>
      <c r="CEZ913" s="106"/>
      <c r="CFA913" s="106"/>
      <c r="CFB913" s="106"/>
      <c r="CFC913" s="106"/>
      <c r="CFD913" s="106"/>
      <c r="CFE913" s="106"/>
      <c r="CFF913" s="106"/>
      <c r="CFG913" s="106"/>
      <c r="CFH913" s="106"/>
      <c r="CFI913" s="106"/>
      <c r="CFJ913" s="106"/>
      <c r="CFK913" s="106"/>
      <c r="CFL913" s="106"/>
      <c r="CFM913" s="106"/>
      <c r="CFN913" s="106"/>
      <c r="CFO913" s="106"/>
      <c r="CFP913" s="106"/>
      <c r="CFQ913" s="106"/>
      <c r="CFR913" s="106"/>
      <c r="CFS913" s="106"/>
      <c r="CFT913" s="106"/>
      <c r="CFU913" s="106"/>
      <c r="CFV913" s="106"/>
      <c r="CFW913" s="106"/>
      <c r="CFX913" s="106"/>
      <c r="CFY913" s="106"/>
      <c r="CFZ913" s="106"/>
      <c r="CGA913" s="106"/>
      <c r="CGB913" s="106"/>
      <c r="CGC913" s="106"/>
      <c r="CGD913" s="106"/>
      <c r="CGE913" s="106"/>
      <c r="CGF913" s="106"/>
      <c r="CGG913" s="106"/>
      <c r="CGH913" s="106"/>
      <c r="CGI913" s="106"/>
      <c r="CGJ913" s="106"/>
      <c r="CGK913" s="106"/>
      <c r="CGL913" s="106"/>
      <c r="CGM913" s="106"/>
      <c r="CGN913" s="106"/>
      <c r="CGO913" s="106"/>
      <c r="CGP913" s="106"/>
      <c r="CGQ913" s="106"/>
      <c r="CGR913" s="106"/>
      <c r="CGS913" s="106"/>
      <c r="CGT913" s="106"/>
      <c r="CGU913" s="106"/>
      <c r="CGV913" s="106"/>
      <c r="CGW913" s="106"/>
      <c r="CGX913" s="106"/>
      <c r="CGY913" s="106"/>
      <c r="CGZ913" s="106"/>
      <c r="CHA913" s="106"/>
      <c r="CHB913" s="106"/>
      <c r="CHC913" s="106"/>
      <c r="CHD913" s="106"/>
      <c r="CHE913" s="106"/>
      <c r="CHF913" s="106"/>
      <c r="CHG913" s="106"/>
      <c r="CHH913" s="106"/>
      <c r="CHI913" s="106"/>
      <c r="CHJ913" s="106"/>
      <c r="CHK913" s="106"/>
      <c r="CHL913" s="106"/>
      <c r="CHM913" s="106"/>
      <c r="CHN913" s="106"/>
      <c r="CHO913" s="106"/>
      <c r="CHP913" s="106"/>
      <c r="CHQ913" s="106"/>
      <c r="CHR913" s="106"/>
      <c r="CHS913" s="106"/>
      <c r="CHT913" s="106"/>
      <c r="CHU913" s="106"/>
      <c r="CHV913" s="106"/>
      <c r="CHW913" s="106"/>
      <c r="CHX913" s="106"/>
      <c r="CHY913" s="106"/>
      <c r="CHZ913" s="106"/>
      <c r="CIA913" s="106"/>
      <c r="CIB913" s="106"/>
      <c r="CIC913" s="106"/>
      <c r="CID913" s="106"/>
      <c r="CIE913" s="106"/>
      <c r="CIF913" s="106"/>
      <c r="CIG913" s="106"/>
      <c r="CIH913" s="106"/>
      <c r="CII913" s="106"/>
      <c r="CIJ913" s="106"/>
      <c r="CIK913" s="106"/>
      <c r="CIL913" s="106"/>
      <c r="CIM913" s="106"/>
      <c r="CIN913" s="106"/>
      <c r="CIO913" s="106"/>
      <c r="CIP913" s="106"/>
      <c r="CIQ913" s="106"/>
      <c r="CIR913" s="106"/>
      <c r="CIS913" s="106"/>
      <c r="CIT913" s="106"/>
      <c r="CIU913" s="106"/>
      <c r="CIV913" s="106"/>
      <c r="CIW913" s="106"/>
      <c r="CIX913" s="106"/>
      <c r="CIY913" s="106"/>
      <c r="CIZ913" s="106"/>
      <c r="CJA913" s="106"/>
      <c r="CJB913" s="106"/>
      <c r="CJC913" s="106"/>
      <c r="CJD913" s="106"/>
      <c r="CJE913" s="106"/>
      <c r="CJF913" s="106"/>
      <c r="CJG913" s="106"/>
      <c r="CJH913" s="106"/>
      <c r="CJI913" s="106"/>
      <c r="CJJ913" s="106"/>
      <c r="CJK913" s="106"/>
      <c r="CJL913" s="106"/>
      <c r="CJM913" s="106"/>
      <c r="CJN913" s="106"/>
      <c r="CJO913" s="106"/>
      <c r="CJP913" s="106"/>
      <c r="CJQ913" s="106"/>
      <c r="CJR913" s="106"/>
      <c r="CJS913" s="106"/>
      <c r="CJT913" s="106"/>
      <c r="CJU913" s="106"/>
      <c r="CJV913" s="106"/>
      <c r="CJW913" s="106"/>
      <c r="CJX913" s="106"/>
      <c r="CJY913" s="106"/>
      <c r="CJZ913" s="106"/>
      <c r="CKA913" s="106"/>
      <c r="CKB913" s="106"/>
      <c r="CKC913" s="106"/>
      <c r="CKD913" s="106"/>
      <c r="CKE913" s="106"/>
      <c r="CKF913" s="106"/>
      <c r="CKG913" s="106"/>
      <c r="CKH913" s="106"/>
      <c r="CKI913" s="106"/>
      <c r="CKJ913" s="106"/>
      <c r="CKK913" s="106"/>
      <c r="CKL913" s="106"/>
      <c r="CKM913" s="106"/>
      <c r="CKN913" s="106"/>
      <c r="CKO913" s="106"/>
      <c r="CKP913" s="106"/>
      <c r="CKQ913" s="106"/>
      <c r="CKR913" s="106"/>
      <c r="CKS913" s="106"/>
      <c r="CKT913" s="106"/>
      <c r="CKU913" s="106"/>
      <c r="CKV913" s="106"/>
      <c r="CKW913" s="106"/>
      <c r="CKX913" s="106"/>
      <c r="CKY913" s="106"/>
      <c r="CKZ913" s="106"/>
      <c r="CLA913" s="106"/>
      <c r="CLB913" s="106"/>
      <c r="CLC913" s="106"/>
      <c r="CLD913" s="106"/>
      <c r="CLE913" s="106"/>
      <c r="CLF913" s="106"/>
      <c r="CLG913" s="106"/>
      <c r="CLH913" s="106"/>
      <c r="CLI913" s="106"/>
      <c r="CLJ913" s="106"/>
      <c r="CLK913" s="106"/>
      <c r="CLL913" s="106"/>
      <c r="CLM913" s="106"/>
      <c r="CLN913" s="106"/>
      <c r="CLO913" s="106"/>
      <c r="CLP913" s="106"/>
      <c r="CLQ913" s="106"/>
      <c r="CLR913" s="106"/>
      <c r="CLS913" s="106"/>
      <c r="CLT913" s="106"/>
      <c r="CLU913" s="106"/>
      <c r="CLV913" s="106"/>
      <c r="CLW913" s="106"/>
      <c r="CLX913" s="106"/>
      <c r="CLY913" s="106"/>
      <c r="CLZ913" s="106"/>
      <c r="CMA913" s="106"/>
      <c r="CMB913" s="106"/>
      <c r="CMC913" s="106"/>
      <c r="CMD913" s="106"/>
      <c r="CME913" s="106"/>
      <c r="CMF913" s="106"/>
      <c r="CMG913" s="106"/>
      <c r="CMH913" s="106"/>
      <c r="CMI913" s="106"/>
      <c r="CMJ913" s="106"/>
      <c r="CMK913" s="106"/>
      <c r="CML913" s="106"/>
      <c r="CMM913" s="106"/>
      <c r="CMN913" s="106"/>
      <c r="CMO913" s="106"/>
      <c r="CMP913" s="106"/>
      <c r="CMQ913" s="106"/>
      <c r="CMR913" s="106"/>
      <c r="CMS913" s="106"/>
      <c r="CMT913" s="106"/>
      <c r="CMU913" s="106"/>
      <c r="CMV913" s="106"/>
      <c r="CMW913" s="106"/>
      <c r="CMX913" s="106"/>
      <c r="CMY913" s="106"/>
      <c r="CMZ913" s="106"/>
      <c r="CNA913" s="106"/>
      <c r="CNB913" s="106"/>
      <c r="CNC913" s="106"/>
      <c r="CND913" s="106"/>
      <c r="CNE913" s="106"/>
      <c r="CNF913" s="106"/>
      <c r="CNG913" s="106"/>
      <c r="CNH913" s="106"/>
      <c r="CNI913" s="106"/>
      <c r="CNJ913" s="106"/>
      <c r="CNK913" s="106"/>
      <c r="CNL913" s="106"/>
      <c r="CNM913" s="106"/>
      <c r="CNN913" s="106"/>
      <c r="CNO913" s="106"/>
      <c r="CNP913" s="106"/>
      <c r="CNQ913" s="106"/>
      <c r="CNR913" s="106"/>
      <c r="CNS913" s="106"/>
      <c r="CNT913" s="106"/>
      <c r="CNU913" s="106"/>
      <c r="CNV913" s="106"/>
      <c r="CNW913" s="106"/>
      <c r="CNX913" s="106"/>
      <c r="CNY913" s="106"/>
      <c r="CNZ913" s="106"/>
      <c r="COA913" s="106"/>
      <c r="COB913" s="106"/>
      <c r="COC913" s="106"/>
      <c r="COD913" s="106"/>
      <c r="COE913" s="106"/>
      <c r="COF913" s="106"/>
      <c r="COG913" s="106"/>
      <c r="COH913" s="106"/>
      <c r="COI913" s="106"/>
      <c r="COJ913" s="106"/>
      <c r="COK913" s="106"/>
      <c r="COL913" s="106"/>
      <c r="COM913" s="106"/>
      <c r="CON913" s="106"/>
      <c r="COO913" s="106"/>
      <c r="COP913" s="106"/>
      <c r="COQ913" s="106"/>
      <c r="COR913" s="106"/>
      <c r="COS913" s="106"/>
      <c r="COT913" s="106"/>
      <c r="COU913" s="106"/>
      <c r="COV913" s="106"/>
      <c r="COW913" s="106"/>
      <c r="COX913" s="106"/>
      <c r="COY913" s="106"/>
      <c r="COZ913" s="106"/>
      <c r="CPA913" s="106"/>
      <c r="CPB913" s="106"/>
      <c r="CPC913" s="106"/>
      <c r="CPD913" s="106"/>
      <c r="CPE913" s="106"/>
      <c r="CPF913" s="106"/>
      <c r="CPG913" s="106"/>
      <c r="CPH913" s="106"/>
      <c r="CPI913" s="106"/>
      <c r="CPJ913" s="106"/>
      <c r="CPK913" s="106"/>
      <c r="CPL913" s="106"/>
      <c r="CPM913" s="106"/>
      <c r="CPN913" s="106"/>
      <c r="CPO913" s="106"/>
      <c r="CPP913" s="106"/>
      <c r="CPQ913" s="106"/>
      <c r="CPR913" s="106"/>
      <c r="CPS913" s="106"/>
      <c r="CPT913" s="106"/>
      <c r="CPU913" s="106"/>
      <c r="CPV913" s="106"/>
      <c r="CPW913" s="106"/>
      <c r="CPX913" s="106"/>
      <c r="CPY913" s="106"/>
      <c r="CPZ913" s="106"/>
      <c r="CQA913" s="106"/>
      <c r="CQB913" s="106"/>
      <c r="CQC913" s="106"/>
      <c r="CQD913" s="106"/>
      <c r="CQE913" s="106"/>
      <c r="CQF913" s="106"/>
      <c r="CQG913" s="106"/>
      <c r="CQH913" s="106"/>
      <c r="CQI913" s="106"/>
      <c r="CQJ913" s="106"/>
      <c r="CQK913" s="106"/>
      <c r="CQL913" s="106"/>
      <c r="CQM913" s="106"/>
      <c r="CQN913" s="106"/>
      <c r="CQO913" s="106"/>
      <c r="CQP913" s="106"/>
      <c r="CQQ913" s="106"/>
      <c r="CQR913" s="106"/>
      <c r="CQS913" s="106"/>
      <c r="CQT913" s="106"/>
      <c r="CQU913" s="106"/>
      <c r="CQV913" s="106"/>
      <c r="CQW913" s="106"/>
      <c r="CQX913" s="106"/>
      <c r="CQY913" s="106"/>
      <c r="CQZ913" s="106"/>
      <c r="CRA913" s="106"/>
      <c r="CRB913" s="106"/>
      <c r="CRC913" s="106"/>
      <c r="CRD913" s="106"/>
      <c r="CRE913" s="106"/>
      <c r="CRF913" s="106"/>
      <c r="CRG913" s="106"/>
      <c r="CRH913" s="106"/>
      <c r="CRI913" s="106"/>
      <c r="CRJ913" s="106"/>
      <c r="CRK913" s="106"/>
      <c r="CRL913" s="106"/>
      <c r="CRM913" s="106"/>
      <c r="CRN913" s="106"/>
      <c r="CRO913" s="106"/>
      <c r="CRP913" s="106"/>
      <c r="CRQ913" s="106"/>
      <c r="CRR913" s="106"/>
      <c r="CRS913" s="106"/>
      <c r="CRT913" s="106"/>
      <c r="CRU913" s="106"/>
      <c r="CRV913" s="106"/>
      <c r="CRW913" s="106"/>
      <c r="CRX913" s="106"/>
      <c r="CRY913" s="106"/>
      <c r="CRZ913" s="106"/>
      <c r="CSA913" s="106"/>
      <c r="CSB913" s="106"/>
      <c r="CSC913" s="106"/>
      <c r="CSD913" s="106"/>
      <c r="CSE913" s="106"/>
      <c r="CSF913" s="106"/>
      <c r="CSG913" s="106"/>
      <c r="CSH913" s="106"/>
      <c r="CSI913" s="106"/>
      <c r="CSJ913" s="106"/>
      <c r="CSK913" s="106"/>
      <c r="CSL913" s="106"/>
      <c r="CSM913" s="106"/>
      <c r="CSN913" s="106"/>
      <c r="CSO913" s="106"/>
      <c r="CSP913" s="106"/>
      <c r="CSQ913" s="106"/>
      <c r="CSR913" s="106"/>
      <c r="CSS913" s="106"/>
      <c r="CST913" s="106"/>
      <c r="CSU913" s="106"/>
      <c r="CSV913" s="106"/>
      <c r="CSW913" s="106"/>
      <c r="CSX913" s="106"/>
      <c r="CSY913" s="106"/>
      <c r="CSZ913" s="106"/>
      <c r="CTA913" s="106"/>
      <c r="CTB913" s="106"/>
      <c r="CTC913" s="106"/>
      <c r="CTD913" s="106"/>
      <c r="CTE913" s="106"/>
      <c r="CTF913" s="106"/>
      <c r="CTG913" s="106"/>
      <c r="CTH913" s="106"/>
      <c r="CTI913" s="106"/>
      <c r="CTJ913" s="106"/>
      <c r="CTK913" s="106"/>
      <c r="CTL913" s="106"/>
      <c r="CTM913" s="106"/>
      <c r="CTN913" s="106"/>
      <c r="CTO913" s="106"/>
      <c r="CTP913" s="106"/>
      <c r="CTQ913" s="106"/>
      <c r="CTR913" s="106"/>
      <c r="CTS913" s="106"/>
      <c r="CTT913" s="106"/>
      <c r="CTU913" s="106"/>
      <c r="CTV913" s="106"/>
      <c r="CTW913" s="106"/>
      <c r="CTX913" s="106"/>
      <c r="CTY913" s="106"/>
      <c r="CTZ913" s="106"/>
      <c r="CUA913" s="106"/>
      <c r="CUB913" s="106"/>
      <c r="CUC913" s="106"/>
      <c r="CUD913" s="106"/>
      <c r="CUE913" s="106"/>
      <c r="CUF913" s="106"/>
      <c r="CUG913" s="106"/>
      <c r="CUH913" s="106"/>
      <c r="CUI913" s="106"/>
      <c r="CUJ913" s="106"/>
      <c r="CUK913" s="106"/>
      <c r="CUL913" s="106"/>
      <c r="CUM913" s="106"/>
      <c r="CUN913" s="106"/>
      <c r="CUO913" s="106"/>
      <c r="CUP913" s="106"/>
      <c r="CUQ913" s="106"/>
      <c r="CUR913" s="106"/>
      <c r="CUS913" s="106"/>
      <c r="CUT913" s="106"/>
      <c r="CUU913" s="106"/>
      <c r="CUV913" s="106"/>
      <c r="CUW913" s="106"/>
      <c r="CUX913" s="106"/>
      <c r="CUY913" s="106"/>
      <c r="CUZ913" s="106"/>
      <c r="CVA913" s="106"/>
      <c r="CVB913" s="106"/>
      <c r="CVC913" s="106"/>
      <c r="CVD913" s="106"/>
      <c r="CVE913" s="106"/>
      <c r="CVF913" s="106"/>
      <c r="CVG913" s="106"/>
      <c r="CVH913" s="106"/>
      <c r="CVI913" s="106"/>
      <c r="CVJ913" s="106"/>
      <c r="CVK913" s="106"/>
      <c r="CVL913" s="106"/>
      <c r="CVM913" s="106"/>
      <c r="CVN913" s="106"/>
      <c r="CVO913" s="106"/>
      <c r="CVP913" s="106"/>
      <c r="CVQ913" s="106"/>
      <c r="CVR913" s="106"/>
      <c r="CVS913" s="106"/>
      <c r="CVT913" s="106"/>
      <c r="CVU913" s="106"/>
      <c r="CVV913" s="106"/>
      <c r="CVW913" s="106"/>
      <c r="CVX913" s="106"/>
      <c r="CVY913" s="106"/>
      <c r="CVZ913" s="106"/>
      <c r="CWA913" s="106"/>
      <c r="CWB913" s="106"/>
      <c r="CWC913" s="106"/>
      <c r="CWD913" s="106"/>
      <c r="CWE913" s="106"/>
      <c r="CWF913" s="106"/>
      <c r="CWG913" s="106"/>
      <c r="CWH913" s="106"/>
      <c r="CWI913" s="106"/>
      <c r="CWJ913" s="106"/>
      <c r="CWK913" s="106"/>
      <c r="CWL913" s="106"/>
      <c r="CWM913" s="106"/>
      <c r="CWN913" s="106"/>
      <c r="CWO913" s="106"/>
      <c r="CWP913" s="106"/>
      <c r="CWQ913" s="106"/>
      <c r="CWR913" s="106"/>
      <c r="CWS913" s="106"/>
      <c r="CWT913" s="106"/>
      <c r="CWU913" s="106"/>
      <c r="CWV913" s="106"/>
      <c r="CWW913" s="106"/>
      <c r="CWX913" s="106"/>
      <c r="CWY913" s="106"/>
      <c r="CWZ913" s="106"/>
      <c r="CXA913" s="106"/>
      <c r="CXB913" s="106"/>
      <c r="CXC913" s="106"/>
      <c r="CXD913" s="106"/>
      <c r="CXE913" s="106"/>
      <c r="CXF913" s="106"/>
      <c r="CXG913" s="106"/>
      <c r="CXH913" s="106"/>
      <c r="CXI913" s="106"/>
      <c r="CXJ913" s="106"/>
      <c r="CXK913" s="106"/>
      <c r="CXL913" s="106"/>
      <c r="CXM913" s="106"/>
      <c r="CXN913" s="106"/>
      <c r="CXO913" s="106"/>
      <c r="CXP913" s="106"/>
      <c r="CXQ913" s="106"/>
      <c r="CXR913" s="106"/>
      <c r="CXS913" s="106"/>
      <c r="CXT913" s="106"/>
      <c r="CXU913" s="106"/>
      <c r="CXV913" s="106"/>
      <c r="CXW913" s="106"/>
      <c r="CXX913" s="106"/>
      <c r="CXY913" s="106"/>
      <c r="CXZ913" s="106"/>
      <c r="CYA913" s="106"/>
      <c r="CYB913" s="106"/>
      <c r="CYC913" s="106"/>
      <c r="CYD913" s="106"/>
      <c r="CYE913" s="106"/>
      <c r="CYF913" s="106"/>
      <c r="CYG913" s="106"/>
      <c r="CYH913" s="106"/>
      <c r="CYI913" s="106"/>
      <c r="CYJ913" s="106"/>
      <c r="CYK913" s="106"/>
      <c r="CYL913" s="106"/>
      <c r="CYM913" s="106"/>
      <c r="CYN913" s="106"/>
      <c r="CYO913" s="106"/>
      <c r="CYP913" s="106"/>
      <c r="CYQ913" s="106"/>
      <c r="CYR913" s="106"/>
      <c r="CYS913" s="106"/>
      <c r="CYT913" s="106"/>
      <c r="CYU913" s="106"/>
      <c r="CYV913" s="106"/>
      <c r="CYW913" s="106"/>
      <c r="CYX913" s="106"/>
      <c r="CYY913" s="106"/>
      <c r="CYZ913" s="106"/>
      <c r="CZA913" s="106"/>
      <c r="CZB913" s="106"/>
      <c r="CZC913" s="106"/>
      <c r="CZD913" s="106"/>
      <c r="CZE913" s="106"/>
      <c r="CZF913" s="106"/>
      <c r="CZG913" s="106"/>
      <c r="CZH913" s="106"/>
      <c r="CZI913" s="106"/>
      <c r="CZJ913" s="106"/>
      <c r="CZK913" s="106"/>
      <c r="CZL913" s="106"/>
      <c r="CZM913" s="106"/>
      <c r="CZN913" s="106"/>
      <c r="CZO913" s="106"/>
      <c r="CZP913" s="106"/>
      <c r="CZQ913" s="106"/>
      <c r="CZR913" s="106"/>
      <c r="CZS913" s="106"/>
      <c r="CZT913" s="106"/>
      <c r="CZU913" s="106"/>
      <c r="CZV913" s="106"/>
      <c r="CZW913" s="106"/>
      <c r="CZX913" s="106"/>
      <c r="CZY913" s="106"/>
      <c r="CZZ913" s="106"/>
      <c r="DAA913" s="106"/>
      <c r="DAB913" s="106"/>
      <c r="DAC913" s="106"/>
      <c r="DAD913" s="106"/>
      <c r="DAE913" s="106"/>
      <c r="DAF913" s="106"/>
      <c r="DAG913" s="106"/>
      <c r="DAH913" s="106"/>
      <c r="DAI913" s="106"/>
      <c r="DAJ913" s="106"/>
      <c r="DAK913" s="106"/>
      <c r="DAL913" s="106"/>
      <c r="DAM913" s="106"/>
      <c r="DAN913" s="106"/>
      <c r="DAO913" s="106"/>
      <c r="DAP913" s="106"/>
      <c r="DAQ913" s="106"/>
      <c r="DAR913" s="106"/>
      <c r="DAS913" s="106"/>
      <c r="DAT913" s="106"/>
      <c r="DAU913" s="106"/>
      <c r="DAV913" s="106"/>
      <c r="DAW913" s="106"/>
      <c r="DAX913" s="106"/>
      <c r="DAY913" s="106"/>
      <c r="DAZ913" s="106"/>
      <c r="DBA913" s="106"/>
      <c r="DBB913" s="106"/>
      <c r="DBC913" s="106"/>
      <c r="DBD913" s="106"/>
      <c r="DBE913" s="106"/>
      <c r="DBF913" s="106"/>
      <c r="DBG913" s="106"/>
      <c r="DBH913" s="106"/>
      <c r="DBI913" s="106"/>
      <c r="DBJ913" s="106"/>
      <c r="DBK913" s="106"/>
      <c r="DBL913" s="106"/>
      <c r="DBM913" s="106"/>
      <c r="DBN913" s="106"/>
      <c r="DBO913" s="106"/>
      <c r="DBP913" s="106"/>
      <c r="DBQ913" s="106"/>
      <c r="DBR913" s="106"/>
      <c r="DBS913" s="106"/>
      <c r="DBT913" s="106"/>
      <c r="DBU913" s="106"/>
      <c r="DBV913" s="106"/>
      <c r="DBW913" s="106"/>
      <c r="DBX913" s="106"/>
      <c r="DBY913" s="106"/>
      <c r="DBZ913" s="106"/>
      <c r="DCA913" s="106"/>
      <c r="DCB913" s="106"/>
      <c r="DCC913" s="106"/>
      <c r="DCD913" s="106"/>
      <c r="DCE913" s="106"/>
      <c r="DCF913" s="106"/>
      <c r="DCG913" s="106"/>
      <c r="DCH913" s="106"/>
      <c r="DCI913" s="106"/>
      <c r="DCJ913" s="106"/>
      <c r="DCK913" s="106"/>
      <c r="DCL913" s="106"/>
      <c r="DCM913" s="106"/>
      <c r="DCN913" s="106"/>
      <c r="DCO913" s="106"/>
      <c r="DCP913" s="106"/>
      <c r="DCQ913" s="106"/>
      <c r="DCR913" s="106"/>
      <c r="DCS913" s="106"/>
      <c r="DCT913" s="106"/>
      <c r="DCU913" s="106"/>
      <c r="DCV913" s="106"/>
      <c r="DCW913" s="106"/>
      <c r="DCX913" s="106"/>
      <c r="DCY913" s="106"/>
      <c r="DCZ913" s="106"/>
      <c r="DDA913" s="106"/>
      <c r="DDB913" s="106"/>
      <c r="DDC913" s="106"/>
      <c r="DDD913" s="106"/>
      <c r="DDE913" s="106"/>
      <c r="DDF913" s="106"/>
      <c r="DDG913" s="106"/>
      <c r="DDH913" s="106"/>
      <c r="DDI913" s="106"/>
      <c r="DDJ913" s="106"/>
      <c r="DDK913" s="106"/>
      <c r="DDL913" s="106"/>
      <c r="DDM913" s="106"/>
      <c r="DDN913" s="106"/>
      <c r="DDO913" s="106"/>
      <c r="DDP913" s="106"/>
      <c r="DDQ913" s="106"/>
      <c r="DDR913" s="106"/>
      <c r="DDS913" s="106"/>
      <c r="DDT913" s="106"/>
      <c r="DDU913" s="106"/>
      <c r="DDV913" s="106"/>
      <c r="DDW913" s="106"/>
      <c r="DDX913" s="106"/>
      <c r="DDY913" s="106"/>
      <c r="DDZ913" s="106"/>
      <c r="DEA913" s="106"/>
      <c r="DEB913" s="106"/>
      <c r="DEC913" s="106"/>
      <c r="DED913" s="106"/>
      <c r="DEE913" s="106"/>
      <c r="DEF913" s="106"/>
      <c r="DEG913" s="106"/>
      <c r="DEH913" s="106"/>
      <c r="DEI913" s="106"/>
      <c r="DEJ913" s="106"/>
      <c r="DEK913" s="106"/>
      <c r="DEL913" s="106"/>
      <c r="DEM913" s="106"/>
      <c r="DEN913" s="106"/>
      <c r="DEO913" s="106"/>
      <c r="DEP913" s="106"/>
      <c r="DEQ913" s="106"/>
      <c r="DER913" s="106"/>
      <c r="DES913" s="106"/>
      <c r="DET913" s="106"/>
      <c r="DEU913" s="106"/>
      <c r="DEV913" s="106"/>
      <c r="DEW913" s="106"/>
      <c r="DEX913" s="106"/>
      <c r="DEY913" s="106"/>
      <c r="DEZ913" s="106"/>
      <c r="DFA913" s="106"/>
      <c r="DFB913" s="106"/>
      <c r="DFC913" s="106"/>
      <c r="DFD913" s="106"/>
      <c r="DFE913" s="106"/>
      <c r="DFF913" s="106"/>
      <c r="DFG913" s="106"/>
      <c r="DFH913" s="106"/>
      <c r="DFI913" s="106"/>
      <c r="DFJ913" s="106"/>
      <c r="DFK913" s="106"/>
      <c r="DFL913" s="106"/>
      <c r="DFM913" s="106"/>
      <c r="DFN913" s="106"/>
      <c r="DFO913" s="106"/>
      <c r="DFP913" s="106"/>
      <c r="DFQ913" s="106"/>
      <c r="DFR913" s="106"/>
      <c r="DFS913" s="106"/>
      <c r="DFT913" s="106"/>
      <c r="DFU913" s="106"/>
      <c r="DFV913" s="106"/>
      <c r="DFW913" s="106"/>
      <c r="DFX913" s="106"/>
      <c r="DFY913" s="106"/>
      <c r="DFZ913" s="106"/>
      <c r="DGA913" s="106"/>
      <c r="DGB913" s="106"/>
      <c r="DGC913" s="106"/>
      <c r="DGD913" s="106"/>
      <c r="DGE913" s="106"/>
      <c r="DGF913" s="106"/>
      <c r="DGG913" s="106"/>
      <c r="DGH913" s="106"/>
      <c r="DGI913" s="106"/>
      <c r="DGJ913" s="106"/>
      <c r="DGK913" s="106"/>
      <c r="DGL913" s="106"/>
      <c r="DGM913" s="106"/>
      <c r="DGN913" s="106"/>
      <c r="DGO913" s="106"/>
      <c r="DGP913" s="106"/>
      <c r="DGQ913" s="106"/>
      <c r="DGR913" s="106"/>
      <c r="DGS913" s="106"/>
      <c r="DGT913" s="106"/>
      <c r="DGU913" s="106"/>
      <c r="DGV913" s="106"/>
      <c r="DGW913" s="106"/>
      <c r="DGX913" s="106"/>
      <c r="DGY913" s="106"/>
      <c r="DGZ913" s="106"/>
      <c r="DHA913" s="106"/>
      <c r="DHB913" s="106"/>
      <c r="DHC913" s="106"/>
      <c r="DHD913" s="106"/>
      <c r="DHE913" s="106"/>
      <c r="DHF913" s="106"/>
      <c r="DHG913" s="106"/>
      <c r="DHH913" s="106"/>
      <c r="DHI913" s="106"/>
      <c r="DHJ913" s="106"/>
      <c r="DHK913" s="106"/>
      <c r="DHL913" s="106"/>
      <c r="DHM913" s="106"/>
      <c r="DHN913" s="106"/>
      <c r="DHO913" s="106"/>
      <c r="DHP913" s="106"/>
      <c r="DHQ913" s="106"/>
      <c r="DHR913" s="106"/>
      <c r="DHS913" s="106"/>
      <c r="DHT913" s="106"/>
      <c r="DHU913" s="106"/>
      <c r="DHV913" s="106"/>
      <c r="DHW913" s="106"/>
      <c r="DHX913" s="106"/>
      <c r="DHY913" s="106"/>
      <c r="DHZ913" s="106"/>
      <c r="DIA913" s="106"/>
      <c r="DIB913" s="106"/>
      <c r="DIC913" s="106"/>
      <c r="DID913" s="106"/>
      <c r="DIE913" s="106"/>
      <c r="DIF913" s="106"/>
      <c r="DIG913" s="106"/>
      <c r="DIH913" s="106"/>
      <c r="DII913" s="106"/>
      <c r="DIJ913" s="106"/>
      <c r="DIK913" s="106"/>
      <c r="DIL913" s="106"/>
      <c r="DIM913" s="106"/>
      <c r="DIN913" s="106"/>
      <c r="DIO913" s="106"/>
      <c r="DIP913" s="106"/>
      <c r="DIQ913" s="106"/>
      <c r="DIR913" s="106"/>
      <c r="DIS913" s="106"/>
      <c r="DIT913" s="106"/>
      <c r="DIU913" s="106"/>
      <c r="DIV913" s="106"/>
      <c r="DIW913" s="106"/>
      <c r="DIX913" s="106"/>
      <c r="DIY913" s="106"/>
      <c r="DIZ913" s="106"/>
      <c r="DJA913" s="106"/>
      <c r="DJB913" s="106"/>
      <c r="DJC913" s="106"/>
      <c r="DJD913" s="106"/>
      <c r="DJE913" s="106"/>
      <c r="DJF913" s="106"/>
      <c r="DJG913" s="106"/>
      <c r="DJH913" s="106"/>
      <c r="DJI913" s="106"/>
      <c r="DJJ913" s="106"/>
      <c r="DJK913" s="106"/>
      <c r="DJL913" s="106"/>
      <c r="DJM913" s="106"/>
      <c r="DJN913" s="106"/>
      <c r="DJO913" s="106"/>
      <c r="DJP913" s="106"/>
      <c r="DJQ913" s="106"/>
      <c r="DJR913" s="106"/>
      <c r="DJS913" s="106"/>
      <c r="DJT913" s="106"/>
      <c r="DJU913" s="106"/>
      <c r="DJV913" s="106"/>
      <c r="DJW913" s="106"/>
      <c r="DJX913" s="106"/>
      <c r="DJY913" s="106"/>
      <c r="DJZ913" s="106"/>
      <c r="DKA913" s="106"/>
      <c r="DKB913" s="106"/>
      <c r="DKC913" s="106"/>
      <c r="DKD913" s="106"/>
      <c r="DKE913" s="106"/>
      <c r="DKF913" s="106"/>
      <c r="DKG913" s="106"/>
      <c r="DKH913" s="106"/>
      <c r="DKI913" s="106"/>
      <c r="DKJ913" s="106"/>
      <c r="DKK913" s="106"/>
      <c r="DKL913" s="106"/>
      <c r="DKM913" s="106"/>
      <c r="DKN913" s="106"/>
      <c r="DKO913" s="106"/>
      <c r="DKP913" s="106"/>
      <c r="DKQ913" s="106"/>
      <c r="DKR913" s="106"/>
      <c r="DKS913" s="106"/>
      <c r="DKT913" s="106"/>
      <c r="DKU913" s="106"/>
      <c r="DKV913" s="106"/>
      <c r="DKW913" s="106"/>
      <c r="DKX913" s="106"/>
      <c r="DKY913" s="106"/>
      <c r="DKZ913" s="106"/>
      <c r="DLA913" s="106"/>
      <c r="DLB913" s="106"/>
      <c r="DLC913" s="106"/>
      <c r="DLD913" s="106"/>
      <c r="DLE913" s="106"/>
      <c r="DLF913" s="106"/>
      <c r="DLG913" s="106"/>
      <c r="DLH913" s="106"/>
      <c r="DLI913" s="106"/>
      <c r="DLJ913" s="106"/>
      <c r="DLK913" s="106"/>
      <c r="DLL913" s="106"/>
      <c r="DLM913" s="106"/>
      <c r="DLN913" s="106"/>
      <c r="DLO913" s="106"/>
      <c r="DLP913" s="106"/>
      <c r="DLQ913" s="106"/>
      <c r="DLR913" s="106"/>
      <c r="DLS913" s="106"/>
      <c r="DLT913" s="106"/>
      <c r="DLU913" s="106"/>
      <c r="DLV913" s="106"/>
      <c r="DLW913" s="106"/>
      <c r="DLX913" s="106"/>
      <c r="DLY913" s="106"/>
      <c r="DLZ913" s="106"/>
      <c r="DMA913" s="106"/>
      <c r="DMB913" s="106"/>
      <c r="DMC913" s="106"/>
      <c r="DMD913" s="106"/>
      <c r="DME913" s="106"/>
      <c r="DMF913" s="106"/>
      <c r="DMG913" s="106"/>
      <c r="DMH913" s="106"/>
      <c r="DMI913" s="106"/>
      <c r="DMJ913" s="106"/>
      <c r="DMK913" s="106"/>
      <c r="DML913" s="106"/>
      <c r="DMM913" s="106"/>
      <c r="DMN913" s="106"/>
      <c r="DMO913" s="106"/>
      <c r="DMP913" s="106"/>
      <c r="DMQ913" s="106"/>
      <c r="DMR913" s="106"/>
      <c r="DMS913" s="106"/>
      <c r="DMT913" s="106"/>
      <c r="DMU913" s="106"/>
      <c r="DMV913" s="106"/>
      <c r="DMW913" s="106"/>
      <c r="DMX913" s="106"/>
      <c r="DMY913" s="106"/>
      <c r="DMZ913" s="106"/>
      <c r="DNA913" s="106"/>
      <c r="DNB913" s="106"/>
      <c r="DNC913" s="106"/>
      <c r="DND913" s="106"/>
      <c r="DNE913" s="106"/>
      <c r="DNF913" s="106"/>
      <c r="DNG913" s="106"/>
      <c r="DNH913" s="106"/>
      <c r="DNI913" s="106"/>
      <c r="DNJ913" s="106"/>
      <c r="DNK913" s="106"/>
      <c r="DNL913" s="106"/>
      <c r="DNM913" s="106"/>
      <c r="DNN913" s="106"/>
      <c r="DNO913" s="106"/>
      <c r="DNP913" s="106"/>
      <c r="DNQ913" s="106"/>
      <c r="DNR913" s="106"/>
      <c r="DNS913" s="106"/>
      <c r="DNT913" s="106"/>
      <c r="DNU913" s="106"/>
      <c r="DNV913" s="106"/>
      <c r="DNW913" s="106"/>
      <c r="DNX913" s="106"/>
      <c r="DNY913" s="106"/>
      <c r="DNZ913" s="106"/>
      <c r="DOA913" s="106"/>
      <c r="DOB913" s="106"/>
      <c r="DOC913" s="106"/>
      <c r="DOD913" s="106"/>
      <c r="DOE913" s="106"/>
      <c r="DOF913" s="106"/>
      <c r="DOG913" s="106"/>
      <c r="DOH913" s="106"/>
      <c r="DOI913" s="106"/>
      <c r="DOJ913" s="106"/>
      <c r="DOK913" s="106"/>
      <c r="DOL913" s="106"/>
      <c r="DOM913" s="106"/>
      <c r="DON913" s="106"/>
      <c r="DOO913" s="106"/>
      <c r="DOP913" s="106"/>
      <c r="DOQ913" s="106"/>
      <c r="DOR913" s="106"/>
      <c r="DOS913" s="106"/>
      <c r="DOT913" s="106"/>
      <c r="DOU913" s="106"/>
      <c r="DOV913" s="106"/>
      <c r="DOW913" s="106"/>
      <c r="DOX913" s="106"/>
      <c r="DOY913" s="106"/>
      <c r="DOZ913" s="106"/>
      <c r="DPA913" s="106"/>
      <c r="DPB913" s="106"/>
      <c r="DPC913" s="106"/>
      <c r="DPD913" s="106"/>
      <c r="DPE913" s="106"/>
      <c r="DPF913" s="106"/>
      <c r="DPG913" s="106"/>
      <c r="DPH913" s="106"/>
      <c r="DPI913" s="106"/>
      <c r="DPJ913" s="106"/>
      <c r="DPK913" s="106"/>
      <c r="DPL913" s="106"/>
      <c r="DPM913" s="106"/>
      <c r="DPN913" s="106"/>
      <c r="DPO913" s="106"/>
      <c r="DPP913" s="106"/>
      <c r="DPQ913" s="106"/>
      <c r="DPR913" s="106"/>
      <c r="DPS913" s="106"/>
      <c r="DPT913" s="106"/>
      <c r="DPU913" s="106"/>
      <c r="DPV913" s="106"/>
      <c r="DPW913" s="106"/>
      <c r="DPX913" s="106"/>
      <c r="DPY913" s="106"/>
      <c r="DPZ913" s="106"/>
      <c r="DQA913" s="106"/>
      <c r="DQB913" s="106"/>
      <c r="DQC913" s="106"/>
      <c r="DQD913" s="106"/>
      <c r="DQE913" s="106"/>
      <c r="DQF913" s="106"/>
      <c r="DQG913" s="106"/>
      <c r="DQH913" s="106"/>
      <c r="DQI913" s="106"/>
      <c r="DQJ913" s="106"/>
      <c r="DQK913" s="106"/>
      <c r="DQL913" s="106"/>
      <c r="DQM913" s="106"/>
      <c r="DQN913" s="106"/>
      <c r="DQO913" s="106"/>
      <c r="DQP913" s="106"/>
      <c r="DQQ913" s="106"/>
      <c r="DQR913" s="106"/>
      <c r="DQS913" s="106"/>
      <c r="DQT913" s="106"/>
      <c r="DQU913" s="106"/>
      <c r="DQV913" s="106"/>
      <c r="DQW913" s="106"/>
      <c r="DQX913" s="106"/>
      <c r="DQY913" s="106"/>
      <c r="DQZ913" s="106"/>
      <c r="DRA913" s="106"/>
      <c r="DRB913" s="106"/>
      <c r="DRC913" s="106"/>
      <c r="DRD913" s="106"/>
      <c r="DRE913" s="106"/>
      <c r="DRF913" s="106"/>
      <c r="DRG913" s="106"/>
      <c r="DRH913" s="106"/>
      <c r="DRI913" s="106"/>
      <c r="DRJ913" s="106"/>
      <c r="DRK913" s="106"/>
      <c r="DRL913" s="106"/>
      <c r="DRM913" s="106"/>
      <c r="DRN913" s="106"/>
      <c r="DRO913" s="106"/>
      <c r="DRP913" s="106"/>
      <c r="DRQ913" s="106"/>
      <c r="DRR913" s="106"/>
      <c r="DRS913" s="106"/>
      <c r="DRT913" s="106"/>
      <c r="DRU913" s="106"/>
      <c r="DRV913" s="106"/>
      <c r="DRW913" s="106"/>
      <c r="DRX913" s="106"/>
      <c r="DRY913" s="106"/>
      <c r="DRZ913" s="106"/>
      <c r="DSA913" s="106"/>
      <c r="DSB913" s="106"/>
      <c r="DSC913" s="106"/>
      <c r="DSD913" s="106"/>
      <c r="DSE913" s="106"/>
      <c r="DSF913" s="106"/>
      <c r="DSG913" s="106"/>
      <c r="DSH913" s="106"/>
      <c r="DSI913" s="106"/>
      <c r="DSJ913" s="106"/>
      <c r="DSK913" s="106"/>
      <c r="DSL913" s="106"/>
      <c r="DSM913" s="106"/>
      <c r="DSN913" s="106"/>
      <c r="DSO913" s="106"/>
      <c r="DSP913" s="106"/>
      <c r="DSQ913" s="106"/>
      <c r="DSR913" s="106"/>
      <c r="DSS913" s="106"/>
      <c r="DST913" s="106"/>
      <c r="DSU913" s="106"/>
      <c r="DSV913" s="106"/>
      <c r="DSW913" s="106"/>
      <c r="DSX913" s="106"/>
      <c r="DSY913" s="106"/>
      <c r="DSZ913" s="106"/>
      <c r="DTA913" s="106"/>
      <c r="DTB913" s="106"/>
      <c r="DTC913" s="106"/>
      <c r="DTD913" s="106"/>
      <c r="DTE913" s="106"/>
      <c r="DTF913" s="106"/>
      <c r="DTG913" s="106"/>
      <c r="DTH913" s="106"/>
      <c r="DTI913" s="106"/>
      <c r="DTJ913" s="106"/>
      <c r="DTK913" s="106"/>
      <c r="DTL913" s="106"/>
      <c r="DTM913" s="106"/>
      <c r="DTN913" s="106"/>
      <c r="DTO913" s="106"/>
      <c r="DTP913" s="106"/>
      <c r="DTQ913" s="106"/>
      <c r="DTR913" s="106"/>
      <c r="DTS913" s="106"/>
      <c r="DTT913" s="106"/>
      <c r="DTU913" s="106"/>
      <c r="DTV913" s="106"/>
      <c r="DTW913" s="106"/>
      <c r="DTX913" s="106"/>
      <c r="DTY913" s="106"/>
      <c r="DTZ913" s="106"/>
      <c r="DUA913" s="106"/>
      <c r="DUB913" s="106"/>
      <c r="DUC913" s="106"/>
      <c r="DUD913" s="106"/>
      <c r="DUE913" s="106"/>
      <c r="DUF913" s="106"/>
      <c r="DUG913" s="106"/>
      <c r="DUH913" s="106"/>
      <c r="DUI913" s="106"/>
      <c r="DUJ913" s="106"/>
      <c r="DUK913" s="106"/>
      <c r="DUL913" s="106"/>
      <c r="DUM913" s="106"/>
      <c r="DUN913" s="106"/>
      <c r="DUO913" s="106"/>
      <c r="DUP913" s="106"/>
      <c r="DUQ913" s="106"/>
      <c r="DUR913" s="106"/>
      <c r="DUS913" s="106"/>
      <c r="DUT913" s="106"/>
      <c r="DUU913" s="106"/>
      <c r="DUV913" s="106"/>
      <c r="DUW913" s="106"/>
      <c r="DUX913" s="106"/>
      <c r="DUY913" s="106"/>
      <c r="DUZ913" s="106"/>
      <c r="DVA913" s="106"/>
      <c r="DVB913" s="106"/>
      <c r="DVC913" s="106"/>
      <c r="DVD913" s="106"/>
      <c r="DVE913" s="106"/>
      <c r="DVF913" s="106"/>
      <c r="DVG913" s="106"/>
      <c r="DVH913" s="106"/>
      <c r="DVI913" s="106"/>
      <c r="DVJ913" s="106"/>
      <c r="DVK913" s="106"/>
      <c r="DVL913" s="106"/>
      <c r="DVM913" s="106"/>
      <c r="DVN913" s="106"/>
      <c r="DVO913" s="106"/>
      <c r="DVP913" s="106"/>
      <c r="DVQ913" s="106"/>
      <c r="DVR913" s="106"/>
      <c r="DVS913" s="106"/>
      <c r="DVT913" s="106"/>
      <c r="DVU913" s="106"/>
      <c r="DVV913" s="106"/>
      <c r="DVW913" s="106"/>
      <c r="DVX913" s="106"/>
      <c r="DVY913" s="106"/>
      <c r="DVZ913" s="106"/>
      <c r="DWA913" s="106"/>
      <c r="DWB913" s="106"/>
      <c r="DWC913" s="106"/>
      <c r="DWD913" s="106"/>
      <c r="DWE913" s="106"/>
      <c r="DWF913" s="106"/>
      <c r="DWG913" s="106"/>
      <c r="DWH913" s="106"/>
      <c r="DWI913" s="106"/>
      <c r="DWJ913" s="106"/>
      <c r="DWK913" s="106"/>
      <c r="DWL913" s="106"/>
      <c r="DWM913" s="106"/>
      <c r="DWN913" s="106"/>
      <c r="DWO913" s="106"/>
      <c r="DWP913" s="106"/>
      <c r="DWQ913" s="106"/>
      <c r="DWR913" s="106"/>
      <c r="DWS913" s="106"/>
      <c r="DWT913" s="106"/>
      <c r="DWU913" s="106"/>
      <c r="DWV913" s="106"/>
      <c r="DWW913" s="106"/>
      <c r="DWX913" s="106"/>
      <c r="DWY913" s="106"/>
      <c r="DWZ913" s="106"/>
      <c r="DXA913" s="106"/>
      <c r="DXB913" s="106"/>
      <c r="DXC913" s="106"/>
      <c r="DXD913" s="106"/>
      <c r="DXE913" s="106"/>
      <c r="DXF913" s="106"/>
      <c r="DXG913" s="106"/>
      <c r="DXH913" s="106"/>
      <c r="DXI913" s="106"/>
      <c r="DXJ913" s="106"/>
      <c r="DXK913" s="106"/>
      <c r="DXL913" s="106"/>
      <c r="DXM913" s="106"/>
      <c r="DXN913" s="106"/>
      <c r="DXO913" s="106"/>
      <c r="DXP913" s="106"/>
      <c r="DXQ913" s="106"/>
      <c r="DXR913" s="106"/>
      <c r="DXS913" s="106"/>
      <c r="DXT913" s="106"/>
      <c r="DXU913" s="106"/>
      <c r="DXV913" s="106"/>
      <c r="DXW913" s="106"/>
      <c r="DXX913" s="106"/>
      <c r="DXY913" s="106"/>
      <c r="DXZ913" s="106"/>
      <c r="DYA913" s="106"/>
      <c r="DYB913" s="106"/>
      <c r="DYC913" s="106"/>
      <c r="DYD913" s="106"/>
      <c r="DYE913" s="106"/>
      <c r="DYF913" s="106"/>
      <c r="DYG913" s="106"/>
      <c r="DYH913" s="106"/>
      <c r="DYI913" s="106"/>
      <c r="DYJ913" s="106"/>
      <c r="DYK913" s="106"/>
      <c r="DYL913" s="106"/>
      <c r="DYM913" s="106"/>
      <c r="DYN913" s="106"/>
      <c r="DYO913" s="106"/>
      <c r="DYP913" s="106"/>
      <c r="DYQ913" s="106"/>
      <c r="DYR913" s="106"/>
      <c r="DYS913" s="106"/>
      <c r="DYT913" s="106"/>
      <c r="DYU913" s="106"/>
      <c r="DYV913" s="106"/>
      <c r="DYW913" s="106"/>
      <c r="DYX913" s="106"/>
      <c r="DYY913" s="106"/>
      <c r="DYZ913" s="106"/>
      <c r="DZA913" s="106"/>
      <c r="DZB913" s="106"/>
      <c r="DZC913" s="106"/>
      <c r="DZD913" s="106"/>
      <c r="DZE913" s="106"/>
      <c r="DZF913" s="106"/>
      <c r="DZG913" s="106"/>
      <c r="DZH913" s="106"/>
      <c r="DZI913" s="106"/>
      <c r="DZJ913" s="106"/>
      <c r="DZK913" s="106"/>
      <c r="DZL913" s="106"/>
      <c r="DZM913" s="106"/>
      <c r="DZN913" s="106"/>
      <c r="DZO913" s="106"/>
      <c r="DZP913" s="106"/>
      <c r="DZQ913" s="106"/>
      <c r="DZR913" s="106"/>
      <c r="DZS913" s="106"/>
      <c r="DZT913" s="106"/>
      <c r="DZU913" s="106"/>
      <c r="DZV913" s="106"/>
      <c r="DZW913" s="106"/>
      <c r="DZX913" s="106"/>
      <c r="DZY913" s="106"/>
      <c r="DZZ913" s="106"/>
      <c r="EAA913" s="106"/>
      <c r="EAB913" s="106"/>
      <c r="EAC913" s="106"/>
      <c r="EAD913" s="106"/>
      <c r="EAE913" s="106"/>
      <c r="EAF913" s="106"/>
      <c r="EAG913" s="106"/>
      <c r="EAH913" s="106"/>
      <c r="EAI913" s="106"/>
      <c r="EAJ913" s="106"/>
      <c r="EAK913" s="106"/>
      <c r="EAL913" s="106"/>
      <c r="EAM913" s="106"/>
      <c r="EAN913" s="106"/>
      <c r="EAO913" s="106"/>
      <c r="EAP913" s="106"/>
      <c r="EAQ913" s="106"/>
      <c r="EAR913" s="106"/>
      <c r="EAS913" s="106"/>
      <c r="EAT913" s="106"/>
      <c r="EAU913" s="106"/>
      <c r="EAV913" s="106"/>
      <c r="EAW913" s="106"/>
      <c r="EAX913" s="106"/>
      <c r="EAY913" s="106"/>
      <c r="EAZ913" s="106"/>
      <c r="EBA913" s="106"/>
      <c r="EBB913" s="106"/>
      <c r="EBC913" s="106"/>
      <c r="EBD913" s="106"/>
      <c r="EBE913" s="106"/>
      <c r="EBF913" s="106"/>
      <c r="EBG913" s="106"/>
      <c r="EBH913" s="106"/>
      <c r="EBI913" s="106"/>
      <c r="EBJ913" s="106"/>
      <c r="EBK913" s="106"/>
      <c r="EBL913" s="106"/>
      <c r="EBM913" s="106"/>
      <c r="EBN913" s="106"/>
      <c r="EBO913" s="106"/>
      <c r="EBP913" s="106"/>
      <c r="EBQ913" s="106"/>
      <c r="EBR913" s="106"/>
      <c r="EBS913" s="106"/>
      <c r="EBT913" s="106"/>
      <c r="EBU913" s="106"/>
      <c r="EBV913" s="106"/>
      <c r="EBW913" s="106"/>
      <c r="EBX913" s="106"/>
      <c r="EBY913" s="106"/>
      <c r="EBZ913" s="106"/>
      <c r="ECA913" s="106"/>
      <c r="ECB913" s="106"/>
      <c r="ECC913" s="106"/>
      <c r="ECD913" s="106"/>
      <c r="ECE913" s="106"/>
      <c r="ECF913" s="106"/>
      <c r="ECG913" s="106"/>
      <c r="ECH913" s="106"/>
      <c r="ECI913" s="106"/>
      <c r="ECJ913" s="106"/>
      <c r="ECK913" s="106"/>
      <c r="ECL913" s="106"/>
      <c r="ECM913" s="106"/>
      <c r="ECN913" s="106"/>
      <c r="ECO913" s="106"/>
      <c r="ECP913" s="106"/>
      <c r="ECQ913" s="106"/>
      <c r="ECR913" s="106"/>
      <c r="ECS913" s="106"/>
      <c r="ECT913" s="106"/>
      <c r="ECU913" s="106"/>
      <c r="ECV913" s="106"/>
      <c r="ECW913" s="106"/>
      <c r="ECX913" s="106"/>
      <c r="ECY913" s="106"/>
      <c r="ECZ913" s="106"/>
      <c r="EDA913" s="106"/>
      <c r="EDB913" s="106"/>
      <c r="EDC913" s="106"/>
      <c r="EDD913" s="106"/>
      <c r="EDE913" s="106"/>
      <c r="EDF913" s="106"/>
      <c r="EDG913" s="106"/>
      <c r="EDH913" s="106"/>
      <c r="EDI913" s="106"/>
      <c r="EDJ913" s="106"/>
      <c r="EDK913" s="106"/>
      <c r="EDL913" s="106"/>
      <c r="EDM913" s="106"/>
      <c r="EDN913" s="106"/>
      <c r="EDO913" s="106"/>
      <c r="EDP913" s="106"/>
      <c r="EDQ913" s="106"/>
      <c r="EDR913" s="106"/>
      <c r="EDS913" s="106"/>
      <c r="EDT913" s="106"/>
      <c r="EDU913" s="106"/>
      <c r="EDV913" s="106"/>
      <c r="EDW913" s="106"/>
      <c r="EDX913" s="106"/>
      <c r="EDY913" s="106"/>
      <c r="EDZ913" s="106"/>
      <c r="EEA913" s="106"/>
      <c r="EEB913" s="106"/>
      <c r="EEC913" s="106"/>
      <c r="EED913" s="106"/>
      <c r="EEE913" s="106"/>
      <c r="EEF913" s="106"/>
      <c r="EEG913" s="106"/>
      <c r="EEH913" s="106"/>
      <c r="EEI913" s="106"/>
      <c r="EEJ913" s="106"/>
      <c r="EEK913" s="106"/>
      <c r="EEL913" s="106"/>
      <c r="EEM913" s="106"/>
      <c r="EEN913" s="106"/>
      <c r="EEO913" s="106"/>
      <c r="EEP913" s="106"/>
      <c r="EEQ913" s="106"/>
      <c r="EER913" s="106"/>
      <c r="EES913" s="106"/>
      <c r="EET913" s="106"/>
      <c r="EEU913" s="106"/>
      <c r="EEV913" s="106"/>
      <c r="EEW913" s="106"/>
      <c r="EEX913" s="106"/>
      <c r="EEY913" s="106"/>
      <c r="EEZ913" s="106"/>
      <c r="EFA913" s="106"/>
      <c r="EFB913" s="106"/>
      <c r="EFC913" s="106"/>
      <c r="EFD913" s="106"/>
      <c r="EFE913" s="106"/>
      <c r="EFF913" s="106"/>
      <c r="EFG913" s="106"/>
      <c r="EFH913" s="106"/>
      <c r="EFI913" s="106"/>
      <c r="EFJ913" s="106"/>
      <c r="EFK913" s="106"/>
      <c r="EFL913" s="106"/>
      <c r="EFM913" s="106"/>
      <c r="EFN913" s="106"/>
      <c r="EFO913" s="106"/>
      <c r="EFP913" s="106"/>
      <c r="EFQ913" s="106"/>
      <c r="EFR913" s="106"/>
      <c r="EFS913" s="106"/>
      <c r="EFT913" s="106"/>
      <c r="EFU913" s="106"/>
      <c r="EFV913" s="106"/>
      <c r="EFW913" s="106"/>
      <c r="EFX913" s="106"/>
      <c r="EFY913" s="106"/>
      <c r="EFZ913" s="106"/>
      <c r="EGA913" s="106"/>
      <c r="EGB913" s="106"/>
      <c r="EGC913" s="106"/>
      <c r="EGD913" s="106"/>
      <c r="EGE913" s="106"/>
      <c r="EGF913" s="106"/>
      <c r="EGG913" s="106"/>
      <c r="EGH913" s="106"/>
      <c r="EGI913" s="106"/>
      <c r="EGJ913" s="106"/>
      <c r="EGK913" s="106"/>
      <c r="EGL913" s="106"/>
      <c r="EGM913" s="106"/>
      <c r="EGN913" s="106"/>
      <c r="EGO913" s="106"/>
      <c r="EGP913" s="106"/>
      <c r="EGQ913" s="106"/>
      <c r="EGR913" s="106"/>
      <c r="EGS913" s="106"/>
      <c r="EGT913" s="106"/>
      <c r="EGU913" s="106"/>
      <c r="EGV913" s="106"/>
      <c r="EGW913" s="106"/>
      <c r="EGX913" s="106"/>
      <c r="EGY913" s="106"/>
      <c r="EGZ913" s="106"/>
      <c r="EHA913" s="106"/>
      <c r="EHB913" s="106"/>
      <c r="EHC913" s="106"/>
      <c r="EHD913" s="106"/>
      <c r="EHE913" s="106"/>
      <c r="EHF913" s="106"/>
      <c r="EHG913" s="106"/>
      <c r="EHH913" s="106"/>
      <c r="EHI913" s="106"/>
      <c r="EHJ913" s="106"/>
      <c r="EHK913" s="106"/>
      <c r="EHL913" s="106"/>
      <c r="EHM913" s="106"/>
      <c r="EHN913" s="106"/>
      <c r="EHO913" s="106"/>
      <c r="EHP913" s="106"/>
      <c r="EHQ913" s="106"/>
      <c r="EHR913" s="106"/>
      <c r="EHS913" s="106"/>
      <c r="EHT913" s="106"/>
      <c r="EHU913" s="106"/>
      <c r="EHV913" s="106"/>
      <c r="EHW913" s="106"/>
      <c r="EHX913" s="106"/>
      <c r="EHY913" s="106"/>
      <c r="EHZ913" s="106"/>
      <c r="EIA913" s="106"/>
      <c r="EIB913" s="106"/>
      <c r="EIC913" s="106"/>
      <c r="EID913" s="106"/>
      <c r="EIE913" s="106"/>
      <c r="EIF913" s="106"/>
      <c r="EIG913" s="106"/>
      <c r="EIH913" s="106"/>
      <c r="EII913" s="106"/>
      <c r="EIJ913" s="106"/>
      <c r="EIK913" s="106"/>
      <c r="EIL913" s="106"/>
      <c r="EIM913" s="106"/>
      <c r="EIN913" s="106"/>
      <c r="EIO913" s="106"/>
      <c r="EIP913" s="106"/>
      <c r="EIQ913" s="106"/>
      <c r="EIR913" s="106"/>
      <c r="EIS913" s="106"/>
      <c r="EIT913" s="106"/>
      <c r="EIU913" s="106"/>
      <c r="EIV913" s="106"/>
      <c r="EIW913" s="106"/>
      <c r="EIX913" s="106"/>
      <c r="EIY913" s="106"/>
      <c r="EIZ913" s="106"/>
      <c r="EJA913" s="106"/>
      <c r="EJB913" s="106"/>
      <c r="EJC913" s="106"/>
      <c r="EJD913" s="106"/>
      <c r="EJE913" s="106"/>
      <c r="EJF913" s="106"/>
      <c r="EJG913" s="106"/>
      <c r="EJH913" s="106"/>
      <c r="EJI913" s="106"/>
      <c r="EJJ913" s="106"/>
      <c r="EJK913" s="106"/>
      <c r="EJL913" s="106"/>
      <c r="EJM913" s="106"/>
      <c r="EJN913" s="106"/>
      <c r="EJO913" s="106"/>
      <c r="EJP913" s="106"/>
      <c r="EJQ913" s="106"/>
      <c r="EJR913" s="106"/>
      <c r="EJS913" s="106"/>
      <c r="EJT913" s="106"/>
      <c r="EJU913" s="106"/>
      <c r="EJV913" s="106"/>
      <c r="EJW913" s="106"/>
      <c r="EJX913" s="106"/>
      <c r="EJY913" s="106"/>
      <c r="EJZ913" s="106"/>
      <c r="EKA913" s="106"/>
      <c r="EKB913" s="106"/>
      <c r="EKC913" s="106"/>
      <c r="EKD913" s="106"/>
      <c r="EKE913" s="106"/>
      <c r="EKF913" s="106"/>
      <c r="EKG913" s="106"/>
      <c r="EKH913" s="106"/>
      <c r="EKI913" s="106"/>
      <c r="EKJ913" s="106"/>
      <c r="EKK913" s="106"/>
      <c r="EKL913" s="106"/>
      <c r="EKM913" s="106"/>
      <c r="EKN913" s="106"/>
      <c r="EKO913" s="106"/>
      <c r="EKP913" s="106"/>
      <c r="EKQ913" s="106"/>
      <c r="EKR913" s="106"/>
      <c r="EKS913" s="106"/>
      <c r="EKT913" s="106"/>
      <c r="EKU913" s="106"/>
      <c r="EKV913" s="106"/>
      <c r="EKW913" s="106"/>
      <c r="EKX913" s="106"/>
      <c r="EKY913" s="106"/>
      <c r="EKZ913" s="106"/>
      <c r="ELA913" s="106"/>
      <c r="ELB913" s="106"/>
      <c r="ELC913" s="106"/>
      <c r="ELD913" s="106"/>
      <c r="ELE913" s="106"/>
      <c r="ELF913" s="106"/>
      <c r="ELG913" s="106"/>
      <c r="ELH913" s="106"/>
      <c r="ELI913" s="106"/>
      <c r="ELJ913" s="106"/>
      <c r="ELK913" s="106"/>
      <c r="ELL913" s="106"/>
      <c r="ELM913" s="106"/>
      <c r="ELN913" s="106"/>
      <c r="ELO913" s="106"/>
      <c r="ELP913" s="106"/>
      <c r="ELQ913" s="106"/>
      <c r="ELR913" s="106"/>
      <c r="ELS913" s="106"/>
      <c r="ELT913" s="106"/>
      <c r="ELU913" s="106"/>
      <c r="ELV913" s="106"/>
      <c r="ELW913" s="106"/>
      <c r="ELX913" s="106"/>
      <c r="ELY913" s="106"/>
      <c r="ELZ913" s="106"/>
      <c r="EMA913" s="106"/>
      <c r="EMB913" s="106"/>
      <c r="EMC913" s="106"/>
      <c r="EMD913" s="106"/>
      <c r="EME913" s="106"/>
      <c r="EMF913" s="106"/>
      <c r="EMG913" s="106"/>
      <c r="EMH913" s="106"/>
      <c r="EMI913" s="106"/>
      <c r="EMJ913" s="106"/>
      <c r="EMK913" s="106"/>
      <c r="EML913" s="106"/>
      <c r="EMM913" s="106"/>
      <c r="EMN913" s="106"/>
      <c r="EMO913" s="106"/>
      <c r="EMP913" s="106"/>
      <c r="EMQ913" s="106"/>
      <c r="EMR913" s="106"/>
      <c r="EMS913" s="106"/>
      <c r="EMT913" s="106"/>
      <c r="EMU913" s="106"/>
      <c r="EMV913" s="106"/>
      <c r="EMW913" s="106"/>
      <c r="EMX913" s="106"/>
      <c r="EMY913" s="106"/>
      <c r="EMZ913" s="106"/>
      <c r="ENA913" s="106"/>
      <c r="ENB913" s="106"/>
      <c r="ENC913" s="106"/>
      <c r="END913" s="106"/>
      <c r="ENE913" s="106"/>
      <c r="ENF913" s="106"/>
      <c r="ENG913" s="106"/>
      <c r="ENH913" s="106"/>
      <c r="ENI913" s="106"/>
      <c r="ENJ913" s="106"/>
      <c r="ENK913" s="106"/>
      <c r="ENL913" s="106"/>
      <c r="ENM913" s="106"/>
      <c r="ENN913" s="106"/>
      <c r="ENO913" s="106"/>
      <c r="ENP913" s="106"/>
      <c r="ENQ913" s="106"/>
      <c r="ENR913" s="106"/>
      <c r="ENS913" s="106"/>
      <c r="ENT913" s="106"/>
      <c r="ENU913" s="106"/>
      <c r="ENV913" s="106"/>
      <c r="ENW913" s="106"/>
      <c r="ENX913" s="106"/>
      <c r="ENY913" s="106"/>
      <c r="ENZ913" s="106"/>
      <c r="EOA913" s="106"/>
      <c r="EOB913" s="106"/>
      <c r="EOC913" s="106"/>
      <c r="EOD913" s="106"/>
      <c r="EOE913" s="106"/>
      <c r="EOF913" s="106"/>
      <c r="EOG913" s="106"/>
      <c r="EOH913" s="106"/>
      <c r="EOI913" s="106"/>
      <c r="EOJ913" s="106"/>
      <c r="EOK913" s="106"/>
      <c r="EOL913" s="106"/>
      <c r="EOM913" s="106"/>
      <c r="EON913" s="106"/>
      <c r="EOO913" s="106"/>
      <c r="EOP913" s="106"/>
      <c r="EOQ913" s="106"/>
      <c r="EOR913" s="106"/>
      <c r="EOS913" s="106"/>
      <c r="EOT913" s="106"/>
      <c r="EOU913" s="106"/>
      <c r="EOV913" s="106"/>
      <c r="EOW913" s="106"/>
      <c r="EOX913" s="106"/>
      <c r="EOY913" s="106"/>
      <c r="EOZ913" s="106"/>
      <c r="EPA913" s="106"/>
      <c r="EPB913" s="106"/>
      <c r="EPC913" s="106"/>
      <c r="EPD913" s="106"/>
      <c r="EPE913" s="106"/>
      <c r="EPF913" s="106"/>
      <c r="EPG913" s="106"/>
      <c r="EPH913" s="106"/>
      <c r="EPI913" s="106"/>
      <c r="EPJ913" s="106"/>
      <c r="EPK913" s="106"/>
      <c r="EPL913" s="106"/>
      <c r="EPM913" s="106"/>
      <c r="EPN913" s="106"/>
      <c r="EPO913" s="106"/>
      <c r="EPP913" s="106"/>
      <c r="EPQ913" s="106"/>
      <c r="EPR913" s="106"/>
      <c r="EPS913" s="106"/>
      <c r="EPT913" s="106"/>
      <c r="EPU913" s="106"/>
      <c r="EPV913" s="106"/>
      <c r="EPW913" s="106"/>
      <c r="EPX913" s="106"/>
      <c r="EPY913" s="106"/>
      <c r="EPZ913" s="106"/>
      <c r="EQA913" s="106"/>
      <c r="EQB913" s="106"/>
      <c r="EQC913" s="106"/>
      <c r="EQD913" s="106"/>
      <c r="EQE913" s="106"/>
      <c r="EQF913" s="106"/>
      <c r="EQG913" s="106"/>
      <c r="EQH913" s="106"/>
      <c r="EQI913" s="106"/>
      <c r="EQJ913" s="106"/>
      <c r="EQK913" s="106"/>
      <c r="EQL913" s="106"/>
      <c r="EQM913" s="106"/>
      <c r="EQN913" s="106"/>
      <c r="EQO913" s="106"/>
      <c r="EQP913" s="106"/>
      <c r="EQQ913" s="106"/>
      <c r="EQR913" s="106"/>
      <c r="EQS913" s="106"/>
      <c r="EQT913" s="106"/>
      <c r="EQU913" s="106"/>
      <c r="EQV913" s="106"/>
      <c r="EQW913" s="106"/>
      <c r="EQX913" s="106"/>
      <c r="EQY913" s="106"/>
      <c r="EQZ913" s="106"/>
      <c r="ERA913" s="106"/>
      <c r="ERB913" s="106"/>
      <c r="ERC913" s="106"/>
      <c r="ERD913" s="106"/>
      <c r="ERE913" s="106"/>
      <c r="ERF913" s="106"/>
      <c r="ERG913" s="106"/>
      <c r="ERH913" s="106"/>
      <c r="ERI913" s="106"/>
      <c r="ERJ913" s="106"/>
      <c r="ERK913" s="106"/>
      <c r="ERL913" s="106"/>
      <c r="ERM913" s="106"/>
      <c r="ERN913" s="106"/>
      <c r="ERO913" s="106"/>
      <c r="ERP913" s="106"/>
      <c r="ERQ913" s="106"/>
      <c r="ERR913" s="106"/>
      <c r="ERS913" s="106"/>
      <c r="ERT913" s="106"/>
      <c r="ERU913" s="106"/>
      <c r="ERV913" s="106"/>
      <c r="ERW913" s="106"/>
      <c r="ERX913" s="106"/>
      <c r="ERY913" s="106"/>
      <c r="ERZ913" s="106"/>
      <c r="ESA913" s="106"/>
      <c r="ESB913" s="106"/>
      <c r="ESC913" s="106"/>
      <c r="ESD913" s="106"/>
      <c r="ESE913" s="106"/>
      <c r="ESF913" s="106"/>
      <c r="ESG913" s="106"/>
      <c r="ESH913" s="106"/>
      <c r="ESI913" s="106"/>
      <c r="ESJ913" s="106"/>
      <c r="ESK913" s="106"/>
      <c r="ESL913" s="106"/>
      <c r="ESM913" s="106"/>
      <c r="ESN913" s="106"/>
      <c r="ESO913" s="106"/>
      <c r="ESP913" s="106"/>
      <c r="ESQ913" s="106"/>
      <c r="ESR913" s="106"/>
      <c r="ESS913" s="106"/>
      <c r="EST913" s="106"/>
      <c r="ESU913" s="106"/>
      <c r="ESV913" s="106"/>
      <c r="ESW913" s="106"/>
      <c r="ESX913" s="106"/>
      <c r="ESY913" s="106"/>
      <c r="ESZ913" s="106"/>
      <c r="ETA913" s="106"/>
      <c r="ETB913" s="106"/>
      <c r="ETC913" s="106"/>
      <c r="ETD913" s="106"/>
      <c r="ETE913" s="106"/>
      <c r="ETF913" s="106"/>
      <c r="ETG913" s="106"/>
      <c r="ETH913" s="106"/>
      <c r="ETI913" s="106"/>
      <c r="ETJ913" s="106"/>
      <c r="ETK913" s="106"/>
      <c r="ETL913" s="106"/>
      <c r="ETM913" s="106"/>
      <c r="ETN913" s="106"/>
      <c r="ETO913" s="106"/>
      <c r="ETP913" s="106"/>
      <c r="ETQ913" s="106"/>
      <c r="ETR913" s="106"/>
      <c r="ETS913" s="106"/>
      <c r="ETT913" s="106"/>
      <c r="ETU913" s="106"/>
      <c r="ETV913" s="106"/>
      <c r="ETW913" s="106"/>
      <c r="ETX913" s="106"/>
      <c r="ETY913" s="106"/>
      <c r="ETZ913" s="106"/>
      <c r="EUA913" s="106"/>
      <c r="EUB913" s="106"/>
      <c r="EUC913" s="106"/>
      <c r="EUD913" s="106"/>
      <c r="EUE913" s="106"/>
      <c r="EUF913" s="106"/>
      <c r="EUG913" s="106"/>
      <c r="EUH913" s="106"/>
      <c r="EUI913" s="106"/>
      <c r="EUJ913" s="106"/>
      <c r="EUK913" s="106"/>
      <c r="EUL913" s="106"/>
      <c r="EUM913" s="106"/>
      <c r="EUN913" s="106"/>
      <c r="EUO913" s="106"/>
      <c r="EUP913" s="106"/>
      <c r="EUQ913" s="106"/>
      <c r="EUR913" s="106"/>
      <c r="EUS913" s="106"/>
      <c r="EUT913" s="106"/>
      <c r="EUU913" s="106"/>
      <c r="EUV913" s="106"/>
      <c r="EUW913" s="106"/>
      <c r="EUX913" s="106"/>
      <c r="EUY913" s="106"/>
      <c r="EUZ913" s="106"/>
      <c r="EVA913" s="106"/>
      <c r="EVB913" s="106"/>
      <c r="EVC913" s="106"/>
      <c r="EVD913" s="106"/>
      <c r="EVE913" s="106"/>
      <c r="EVF913" s="106"/>
      <c r="EVG913" s="106"/>
      <c r="EVH913" s="106"/>
      <c r="EVI913" s="106"/>
      <c r="EVJ913" s="106"/>
      <c r="EVK913" s="106"/>
      <c r="EVL913" s="106"/>
      <c r="EVM913" s="106"/>
      <c r="EVN913" s="106"/>
      <c r="EVO913" s="106"/>
      <c r="EVP913" s="106"/>
      <c r="EVQ913" s="106"/>
      <c r="EVR913" s="106"/>
      <c r="EVS913" s="106"/>
      <c r="EVT913" s="106"/>
      <c r="EVU913" s="106"/>
      <c r="EVV913" s="106"/>
      <c r="EVW913" s="106"/>
      <c r="EVX913" s="106"/>
      <c r="EVY913" s="106"/>
      <c r="EVZ913" s="106"/>
      <c r="EWA913" s="106"/>
      <c r="EWB913" s="106"/>
      <c r="EWC913" s="106"/>
      <c r="EWD913" s="106"/>
      <c r="EWE913" s="106"/>
      <c r="EWF913" s="106"/>
      <c r="EWG913" s="106"/>
      <c r="EWH913" s="106"/>
      <c r="EWI913" s="106"/>
      <c r="EWJ913" s="106"/>
      <c r="EWK913" s="106"/>
      <c r="EWL913" s="106"/>
      <c r="EWM913" s="106"/>
      <c r="EWN913" s="106"/>
      <c r="EWO913" s="106"/>
      <c r="EWP913" s="106"/>
      <c r="EWQ913" s="106"/>
      <c r="EWR913" s="106"/>
      <c r="EWS913" s="106"/>
      <c r="EWT913" s="106"/>
      <c r="EWU913" s="106"/>
      <c r="EWV913" s="106"/>
      <c r="EWW913" s="106"/>
      <c r="EWX913" s="106"/>
      <c r="EWY913" s="106"/>
      <c r="EWZ913" s="106"/>
      <c r="EXA913" s="106"/>
      <c r="EXB913" s="106"/>
      <c r="EXC913" s="106"/>
      <c r="EXD913" s="106"/>
      <c r="EXE913" s="106"/>
      <c r="EXF913" s="106"/>
      <c r="EXG913" s="106"/>
      <c r="EXH913" s="106"/>
      <c r="EXI913" s="106"/>
      <c r="EXJ913" s="106"/>
      <c r="EXK913" s="106"/>
      <c r="EXL913" s="106"/>
      <c r="EXM913" s="106"/>
      <c r="EXN913" s="106"/>
      <c r="EXO913" s="106"/>
      <c r="EXP913" s="106"/>
      <c r="EXQ913" s="106"/>
      <c r="EXR913" s="106"/>
      <c r="EXS913" s="106"/>
      <c r="EXT913" s="106"/>
      <c r="EXU913" s="106"/>
      <c r="EXV913" s="106"/>
      <c r="EXW913" s="106"/>
      <c r="EXX913" s="106"/>
      <c r="EXY913" s="106"/>
      <c r="EXZ913" s="106"/>
      <c r="EYA913" s="106"/>
      <c r="EYB913" s="106"/>
      <c r="EYC913" s="106"/>
      <c r="EYD913" s="106"/>
      <c r="EYE913" s="106"/>
      <c r="EYF913" s="106"/>
      <c r="EYG913" s="106"/>
      <c r="EYH913" s="106"/>
      <c r="EYI913" s="106"/>
      <c r="EYJ913" s="106"/>
      <c r="EYK913" s="106"/>
      <c r="EYL913" s="106"/>
      <c r="EYM913" s="106"/>
      <c r="EYN913" s="106"/>
      <c r="EYO913" s="106"/>
      <c r="EYP913" s="106"/>
      <c r="EYQ913" s="106"/>
      <c r="EYR913" s="106"/>
      <c r="EYS913" s="106"/>
      <c r="EYT913" s="106"/>
      <c r="EYU913" s="106"/>
      <c r="EYV913" s="106"/>
      <c r="EYW913" s="106"/>
      <c r="EYX913" s="106"/>
      <c r="EYY913" s="106"/>
      <c r="EYZ913" s="106"/>
      <c r="EZA913" s="106"/>
      <c r="EZB913" s="106"/>
      <c r="EZC913" s="106"/>
      <c r="EZD913" s="106"/>
      <c r="EZE913" s="106"/>
      <c r="EZF913" s="106"/>
      <c r="EZG913" s="106"/>
      <c r="EZH913" s="106"/>
      <c r="EZI913" s="106"/>
      <c r="EZJ913" s="106"/>
      <c r="EZK913" s="106"/>
      <c r="EZL913" s="106"/>
      <c r="EZM913" s="106"/>
      <c r="EZN913" s="106"/>
      <c r="EZO913" s="106"/>
      <c r="EZP913" s="106"/>
      <c r="EZQ913" s="106"/>
      <c r="EZR913" s="106"/>
      <c r="EZS913" s="106"/>
      <c r="EZT913" s="106"/>
      <c r="EZU913" s="106"/>
      <c r="EZV913" s="106"/>
      <c r="EZW913" s="106"/>
      <c r="EZX913" s="106"/>
      <c r="EZY913" s="106"/>
      <c r="EZZ913" s="106"/>
      <c r="FAA913" s="106"/>
      <c r="FAB913" s="106"/>
      <c r="FAC913" s="106"/>
      <c r="FAD913" s="106"/>
      <c r="FAE913" s="106"/>
      <c r="FAF913" s="106"/>
      <c r="FAG913" s="106"/>
      <c r="FAH913" s="106"/>
      <c r="FAI913" s="106"/>
      <c r="FAJ913" s="106"/>
      <c r="FAK913" s="106"/>
      <c r="FAL913" s="106"/>
      <c r="FAM913" s="106"/>
      <c r="FAN913" s="106"/>
      <c r="FAO913" s="106"/>
      <c r="FAP913" s="106"/>
      <c r="FAQ913" s="106"/>
      <c r="FAR913" s="106"/>
      <c r="FAS913" s="106"/>
      <c r="FAT913" s="106"/>
      <c r="FAU913" s="106"/>
      <c r="FAV913" s="106"/>
      <c r="FAW913" s="106"/>
      <c r="FAX913" s="106"/>
      <c r="FAY913" s="106"/>
      <c r="FAZ913" s="106"/>
      <c r="FBA913" s="106"/>
      <c r="FBB913" s="106"/>
      <c r="FBC913" s="106"/>
      <c r="FBD913" s="106"/>
      <c r="FBE913" s="106"/>
      <c r="FBF913" s="106"/>
      <c r="FBG913" s="106"/>
      <c r="FBH913" s="106"/>
      <c r="FBI913" s="106"/>
      <c r="FBJ913" s="106"/>
      <c r="FBK913" s="106"/>
      <c r="FBL913" s="106"/>
      <c r="FBM913" s="106"/>
      <c r="FBN913" s="106"/>
      <c r="FBO913" s="106"/>
      <c r="FBP913" s="106"/>
      <c r="FBQ913" s="106"/>
      <c r="FBR913" s="106"/>
      <c r="FBS913" s="106"/>
      <c r="FBT913" s="106"/>
      <c r="FBU913" s="106"/>
      <c r="FBV913" s="106"/>
      <c r="FBW913" s="106"/>
      <c r="FBX913" s="106"/>
      <c r="FBY913" s="106"/>
      <c r="FBZ913" s="106"/>
      <c r="FCA913" s="106"/>
      <c r="FCB913" s="106"/>
      <c r="FCC913" s="106"/>
      <c r="FCD913" s="106"/>
      <c r="FCE913" s="106"/>
      <c r="FCF913" s="106"/>
      <c r="FCG913" s="106"/>
      <c r="FCH913" s="106"/>
      <c r="FCI913" s="106"/>
      <c r="FCJ913" s="106"/>
      <c r="FCK913" s="106"/>
      <c r="FCL913" s="106"/>
      <c r="FCM913" s="106"/>
      <c r="FCN913" s="106"/>
      <c r="FCO913" s="106"/>
      <c r="FCP913" s="106"/>
      <c r="FCQ913" s="106"/>
      <c r="FCR913" s="106"/>
      <c r="FCS913" s="106"/>
      <c r="FCT913" s="106"/>
      <c r="FCU913" s="106"/>
      <c r="FCV913" s="106"/>
      <c r="FCW913" s="106"/>
      <c r="FCX913" s="106"/>
      <c r="FCY913" s="106"/>
      <c r="FCZ913" s="106"/>
      <c r="FDA913" s="106"/>
      <c r="FDB913" s="106"/>
      <c r="FDC913" s="106"/>
      <c r="FDD913" s="106"/>
      <c r="FDE913" s="106"/>
      <c r="FDF913" s="106"/>
      <c r="FDG913" s="106"/>
      <c r="FDH913" s="106"/>
      <c r="FDI913" s="106"/>
      <c r="FDJ913" s="106"/>
      <c r="FDK913" s="106"/>
      <c r="FDL913" s="106"/>
      <c r="FDM913" s="106"/>
      <c r="FDN913" s="106"/>
      <c r="FDO913" s="106"/>
      <c r="FDP913" s="106"/>
      <c r="FDQ913" s="106"/>
      <c r="FDR913" s="106"/>
      <c r="FDS913" s="106"/>
      <c r="FDT913" s="106"/>
      <c r="FDU913" s="106"/>
      <c r="FDV913" s="106"/>
      <c r="FDW913" s="106"/>
      <c r="FDX913" s="106"/>
      <c r="FDY913" s="106"/>
      <c r="FDZ913" s="106"/>
      <c r="FEA913" s="106"/>
      <c r="FEB913" s="106"/>
      <c r="FEC913" s="106"/>
      <c r="FED913" s="106"/>
      <c r="FEE913" s="106"/>
      <c r="FEF913" s="106"/>
      <c r="FEG913" s="106"/>
      <c r="FEH913" s="106"/>
      <c r="FEI913" s="106"/>
      <c r="FEJ913" s="106"/>
      <c r="FEK913" s="106"/>
      <c r="FEL913" s="106"/>
      <c r="FEM913" s="106"/>
      <c r="FEN913" s="106"/>
      <c r="FEO913" s="106"/>
      <c r="FEP913" s="106"/>
      <c r="FEQ913" s="106"/>
      <c r="FER913" s="106"/>
      <c r="FES913" s="106"/>
      <c r="FET913" s="106"/>
      <c r="FEU913" s="106"/>
      <c r="FEV913" s="106"/>
      <c r="FEW913" s="106"/>
      <c r="FEX913" s="106"/>
      <c r="FEY913" s="106"/>
      <c r="FEZ913" s="106"/>
      <c r="FFA913" s="106"/>
      <c r="FFB913" s="106"/>
      <c r="FFC913" s="106"/>
      <c r="FFD913" s="106"/>
      <c r="FFE913" s="106"/>
      <c r="FFF913" s="106"/>
      <c r="FFG913" s="106"/>
      <c r="FFH913" s="106"/>
      <c r="FFI913" s="106"/>
      <c r="FFJ913" s="106"/>
      <c r="FFK913" s="106"/>
      <c r="FFL913" s="106"/>
      <c r="FFM913" s="106"/>
      <c r="FFN913" s="106"/>
      <c r="FFO913" s="106"/>
      <c r="FFP913" s="106"/>
      <c r="FFQ913" s="106"/>
      <c r="FFR913" s="106"/>
      <c r="FFS913" s="106"/>
      <c r="FFT913" s="106"/>
      <c r="FFU913" s="106"/>
      <c r="FFV913" s="106"/>
      <c r="FFW913" s="106"/>
      <c r="FFX913" s="106"/>
      <c r="FFY913" s="106"/>
      <c r="FFZ913" s="106"/>
      <c r="FGA913" s="106"/>
      <c r="FGB913" s="106"/>
      <c r="FGC913" s="106"/>
      <c r="FGD913" s="106"/>
      <c r="FGE913" s="106"/>
      <c r="FGF913" s="106"/>
      <c r="FGG913" s="106"/>
      <c r="FGH913" s="106"/>
      <c r="FGI913" s="106"/>
      <c r="FGJ913" s="106"/>
      <c r="FGK913" s="106"/>
      <c r="FGL913" s="106"/>
      <c r="FGM913" s="106"/>
      <c r="FGN913" s="106"/>
      <c r="FGO913" s="106"/>
      <c r="FGP913" s="106"/>
      <c r="FGQ913" s="106"/>
      <c r="FGR913" s="106"/>
      <c r="FGS913" s="106"/>
      <c r="FGT913" s="106"/>
      <c r="FGU913" s="106"/>
      <c r="FGV913" s="106"/>
      <c r="FGW913" s="106"/>
      <c r="FGX913" s="106"/>
      <c r="FGY913" s="106"/>
      <c r="FGZ913" s="106"/>
      <c r="FHA913" s="106"/>
      <c r="FHB913" s="106"/>
      <c r="FHC913" s="106"/>
      <c r="FHD913" s="106"/>
      <c r="FHE913" s="106"/>
      <c r="FHF913" s="106"/>
      <c r="FHG913" s="106"/>
      <c r="FHH913" s="106"/>
      <c r="FHI913" s="106"/>
      <c r="FHJ913" s="106"/>
      <c r="FHK913" s="106"/>
      <c r="FHL913" s="106"/>
      <c r="FHM913" s="106"/>
      <c r="FHN913" s="106"/>
      <c r="FHO913" s="106"/>
      <c r="FHP913" s="106"/>
      <c r="FHQ913" s="106"/>
      <c r="FHR913" s="106"/>
      <c r="FHS913" s="106"/>
      <c r="FHT913" s="106"/>
      <c r="FHU913" s="106"/>
      <c r="FHV913" s="106"/>
      <c r="FHW913" s="106"/>
      <c r="FHX913" s="106"/>
      <c r="FHY913" s="106"/>
      <c r="FHZ913" s="106"/>
      <c r="FIA913" s="106"/>
      <c r="FIB913" s="106"/>
      <c r="FIC913" s="106"/>
      <c r="FID913" s="106"/>
      <c r="FIE913" s="106"/>
      <c r="FIF913" s="106"/>
      <c r="FIG913" s="106"/>
      <c r="FIH913" s="106"/>
      <c r="FII913" s="106"/>
      <c r="FIJ913" s="106"/>
      <c r="FIK913" s="106"/>
      <c r="FIL913" s="106"/>
      <c r="FIM913" s="106"/>
      <c r="FIN913" s="106"/>
      <c r="FIO913" s="106"/>
      <c r="FIP913" s="106"/>
      <c r="FIQ913" s="106"/>
      <c r="FIR913" s="106"/>
      <c r="FIS913" s="106"/>
      <c r="FIT913" s="106"/>
      <c r="FIU913" s="106"/>
      <c r="FIV913" s="106"/>
      <c r="FIW913" s="106"/>
      <c r="FIX913" s="106"/>
      <c r="FIY913" s="106"/>
      <c r="FIZ913" s="106"/>
      <c r="FJA913" s="106"/>
      <c r="FJB913" s="106"/>
      <c r="FJC913" s="106"/>
      <c r="FJD913" s="106"/>
      <c r="FJE913" s="106"/>
      <c r="FJF913" s="106"/>
      <c r="FJG913" s="106"/>
      <c r="FJH913" s="106"/>
      <c r="FJI913" s="106"/>
      <c r="FJJ913" s="106"/>
      <c r="FJK913" s="106"/>
      <c r="FJL913" s="106"/>
      <c r="FJM913" s="106"/>
      <c r="FJN913" s="106"/>
      <c r="FJO913" s="106"/>
      <c r="FJP913" s="106"/>
      <c r="FJQ913" s="106"/>
      <c r="FJR913" s="106"/>
      <c r="FJS913" s="106"/>
      <c r="FJT913" s="106"/>
      <c r="FJU913" s="106"/>
      <c r="FJV913" s="106"/>
      <c r="FJW913" s="106"/>
      <c r="FJX913" s="106"/>
      <c r="FJY913" s="106"/>
      <c r="FJZ913" s="106"/>
      <c r="FKA913" s="106"/>
      <c r="FKB913" s="106"/>
      <c r="FKC913" s="106"/>
      <c r="FKD913" s="106"/>
      <c r="FKE913" s="106"/>
      <c r="FKF913" s="106"/>
      <c r="FKG913" s="106"/>
      <c r="FKH913" s="106"/>
      <c r="FKI913" s="106"/>
      <c r="FKJ913" s="106"/>
      <c r="FKK913" s="106"/>
      <c r="FKL913" s="106"/>
      <c r="FKM913" s="106"/>
      <c r="FKN913" s="106"/>
      <c r="FKO913" s="106"/>
      <c r="FKP913" s="106"/>
      <c r="FKQ913" s="106"/>
      <c r="FKR913" s="106"/>
      <c r="FKS913" s="106"/>
      <c r="FKT913" s="106"/>
      <c r="FKU913" s="106"/>
      <c r="FKV913" s="106"/>
      <c r="FKW913" s="106"/>
      <c r="FKX913" s="106"/>
      <c r="FKY913" s="106"/>
      <c r="FKZ913" s="106"/>
      <c r="FLA913" s="106"/>
      <c r="FLB913" s="106"/>
      <c r="FLC913" s="106"/>
      <c r="FLD913" s="106"/>
      <c r="FLE913" s="106"/>
      <c r="FLF913" s="106"/>
      <c r="FLG913" s="106"/>
      <c r="FLH913" s="106"/>
      <c r="FLI913" s="106"/>
      <c r="FLJ913" s="106"/>
      <c r="FLK913" s="106"/>
      <c r="FLL913" s="106"/>
      <c r="FLM913" s="106"/>
      <c r="FLN913" s="106"/>
      <c r="FLO913" s="106"/>
      <c r="FLP913" s="106"/>
      <c r="FLQ913" s="106"/>
      <c r="FLR913" s="106"/>
      <c r="FLS913" s="106"/>
      <c r="FLT913" s="106"/>
      <c r="FLU913" s="106"/>
      <c r="FLV913" s="106"/>
      <c r="FLW913" s="106"/>
      <c r="FLX913" s="106"/>
      <c r="FLY913" s="106"/>
      <c r="FLZ913" s="106"/>
      <c r="FMA913" s="106"/>
      <c r="FMB913" s="106"/>
      <c r="FMC913" s="106"/>
      <c r="FMD913" s="106"/>
      <c r="FME913" s="106"/>
      <c r="FMF913" s="106"/>
      <c r="FMG913" s="106"/>
      <c r="FMH913" s="106"/>
      <c r="FMI913" s="106"/>
      <c r="FMJ913" s="106"/>
      <c r="FMK913" s="106"/>
      <c r="FML913" s="106"/>
      <c r="FMM913" s="106"/>
      <c r="FMN913" s="106"/>
      <c r="FMO913" s="106"/>
      <c r="FMP913" s="106"/>
      <c r="FMQ913" s="106"/>
      <c r="FMR913" s="106"/>
      <c r="FMS913" s="106"/>
      <c r="FMT913" s="106"/>
      <c r="FMU913" s="106"/>
      <c r="FMV913" s="106"/>
      <c r="FMW913" s="106"/>
      <c r="FMX913" s="106"/>
      <c r="FMY913" s="106"/>
      <c r="FMZ913" s="106"/>
      <c r="FNA913" s="106"/>
      <c r="FNB913" s="106"/>
      <c r="FNC913" s="106"/>
      <c r="FND913" s="106"/>
      <c r="FNE913" s="106"/>
      <c r="FNF913" s="106"/>
      <c r="FNG913" s="106"/>
      <c r="FNH913" s="106"/>
      <c r="FNI913" s="106"/>
      <c r="FNJ913" s="106"/>
      <c r="FNK913" s="106"/>
      <c r="FNL913" s="106"/>
      <c r="FNM913" s="106"/>
      <c r="FNN913" s="106"/>
      <c r="FNO913" s="106"/>
      <c r="FNP913" s="106"/>
      <c r="FNQ913" s="106"/>
      <c r="FNR913" s="106"/>
      <c r="FNS913" s="106"/>
      <c r="FNT913" s="106"/>
      <c r="FNU913" s="106"/>
      <c r="FNV913" s="106"/>
      <c r="FNW913" s="106"/>
      <c r="FNX913" s="106"/>
      <c r="FNY913" s="106"/>
      <c r="FNZ913" s="106"/>
      <c r="FOA913" s="106"/>
      <c r="FOB913" s="106"/>
      <c r="FOC913" s="106"/>
      <c r="FOD913" s="106"/>
      <c r="FOE913" s="106"/>
      <c r="FOF913" s="106"/>
      <c r="FOG913" s="106"/>
      <c r="FOH913" s="106"/>
      <c r="FOI913" s="106"/>
      <c r="FOJ913" s="106"/>
      <c r="FOK913" s="106"/>
      <c r="FOL913" s="106"/>
      <c r="FOM913" s="106"/>
      <c r="FON913" s="106"/>
      <c r="FOO913" s="106"/>
      <c r="FOP913" s="106"/>
      <c r="FOQ913" s="106"/>
      <c r="FOR913" s="106"/>
      <c r="FOS913" s="106"/>
      <c r="FOT913" s="106"/>
      <c r="FOU913" s="106"/>
      <c r="FOV913" s="106"/>
      <c r="FOW913" s="106"/>
      <c r="FOX913" s="106"/>
      <c r="FOY913" s="106"/>
      <c r="FOZ913" s="106"/>
      <c r="FPA913" s="106"/>
      <c r="FPB913" s="106"/>
      <c r="FPC913" s="106"/>
      <c r="FPD913" s="106"/>
      <c r="FPE913" s="106"/>
      <c r="FPF913" s="106"/>
      <c r="FPG913" s="106"/>
      <c r="FPH913" s="106"/>
      <c r="FPI913" s="106"/>
      <c r="FPJ913" s="106"/>
      <c r="FPK913" s="106"/>
      <c r="FPL913" s="106"/>
      <c r="FPM913" s="106"/>
      <c r="FPN913" s="106"/>
      <c r="FPO913" s="106"/>
      <c r="FPP913" s="106"/>
      <c r="FPQ913" s="106"/>
      <c r="FPR913" s="106"/>
      <c r="FPS913" s="106"/>
      <c r="FPT913" s="106"/>
      <c r="FPU913" s="106"/>
      <c r="FPV913" s="106"/>
      <c r="FPW913" s="106"/>
      <c r="FPX913" s="106"/>
      <c r="FPY913" s="106"/>
      <c r="FPZ913" s="106"/>
      <c r="FQA913" s="106"/>
      <c r="FQB913" s="106"/>
      <c r="FQC913" s="106"/>
      <c r="FQD913" s="106"/>
      <c r="FQE913" s="106"/>
      <c r="FQF913" s="106"/>
      <c r="FQG913" s="106"/>
      <c r="FQH913" s="106"/>
      <c r="FQI913" s="106"/>
      <c r="FQJ913" s="106"/>
      <c r="FQK913" s="106"/>
      <c r="FQL913" s="106"/>
      <c r="FQM913" s="106"/>
      <c r="FQN913" s="106"/>
      <c r="FQO913" s="106"/>
      <c r="FQP913" s="106"/>
      <c r="FQQ913" s="106"/>
      <c r="FQR913" s="106"/>
      <c r="FQS913" s="106"/>
      <c r="FQT913" s="106"/>
      <c r="FQU913" s="106"/>
      <c r="FQV913" s="106"/>
      <c r="FQW913" s="106"/>
      <c r="FQX913" s="106"/>
      <c r="FQY913" s="106"/>
      <c r="FQZ913" s="106"/>
      <c r="FRA913" s="106"/>
      <c r="FRB913" s="106"/>
      <c r="FRC913" s="106"/>
      <c r="FRD913" s="106"/>
      <c r="FRE913" s="106"/>
      <c r="FRF913" s="106"/>
      <c r="FRG913" s="106"/>
      <c r="FRH913" s="106"/>
      <c r="FRI913" s="106"/>
      <c r="FRJ913" s="106"/>
      <c r="FRK913" s="106"/>
      <c r="FRL913" s="106"/>
      <c r="FRM913" s="106"/>
      <c r="FRN913" s="106"/>
      <c r="FRO913" s="106"/>
      <c r="FRP913" s="106"/>
      <c r="FRQ913" s="106"/>
      <c r="FRR913" s="106"/>
      <c r="FRS913" s="106"/>
      <c r="FRT913" s="106"/>
      <c r="FRU913" s="106"/>
      <c r="FRV913" s="106"/>
      <c r="FRW913" s="106"/>
      <c r="FRX913" s="106"/>
      <c r="FRY913" s="106"/>
      <c r="FRZ913" s="106"/>
      <c r="FSA913" s="106"/>
      <c r="FSB913" s="106"/>
      <c r="FSC913" s="106"/>
      <c r="FSD913" s="106"/>
      <c r="FSE913" s="106"/>
      <c r="FSF913" s="106"/>
      <c r="FSG913" s="106"/>
      <c r="FSH913" s="106"/>
      <c r="FSI913" s="106"/>
      <c r="FSJ913" s="106"/>
      <c r="FSK913" s="106"/>
      <c r="FSL913" s="106"/>
      <c r="FSM913" s="106"/>
      <c r="FSN913" s="106"/>
      <c r="FSO913" s="106"/>
      <c r="FSP913" s="106"/>
      <c r="FSQ913" s="106"/>
      <c r="FSR913" s="106"/>
      <c r="FSS913" s="106"/>
      <c r="FST913" s="106"/>
      <c r="FSU913" s="106"/>
      <c r="FSV913" s="106"/>
      <c r="FSW913" s="106"/>
      <c r="FSX913" s="106"/>
      <c r="FSY913" s="106"/>
      <c r="FSZ913" s="106"/>
      <c r="FTA913" s="106"/>
      <c r="FTB913" s="106"/>
      <c r="FTC913" s="106"/>
      <c r="FTD913" s="106"/>
      <c r="FTE913" s="106"/>
      <c r="FTF913" s="106"/>
      <c r="FTG913" s="106"/>
      <c r="FTH913" s="106"/>
      <c r="FTI913" s="106"/>
      <c r="FTJ913" s="106"/>
      <c r="FTK913" s="106"/>
      <c r="FTL913" s="106"/>
      <c r="FTM913" s="106"/>
      <c r="FTN913" s="106"/>
      <c r="FTO913" s="106"/>
      <c r="FTP913" s="106"/>
      <c r="FTQ913" s="106"/>
      <c r="FTR913" s="106"/>
      <c r="FTS913" s="106"/>
      <c r="FTT913" s="106"/>
      <c r="FTU913" s="106"/>
      <c r="FTV913" s="106"/>
      <c r="FTW913" s="106"/>
      <c r="FTX913" s="106"/>
      <c r="FTY913" s="106"/>
      <c r="FTZ913" s="106"/>
      <c r="FUA913" s="106"/>
      <c r="FUB913" s="106"/>
      <c r="FUC913" s="106"/>
      <c r="FUD913" s="106"/>
      <c r="FUE913" s="106"/>
      <c r="FUF913" s="106"/>
      <c r="FUG913" s="106"/>
      <c r="FUH913" s="106"/>
      <c r="FUI913" s="106"/>
      <c r="FUJ913" s="106"/>
      <c r="FUK913" s="106"/>
      <c r="FUL913" s="106"/>
      <c r="FUM913" s="106"/>
      <c r="FUN913" s="106"/>
      <c r="FUO913" s="106"/>
      <c r="FUP913" s="106"/>
      <c r="FUQ913" s="106"/>
      <c r="FUR913" s="106"/>
      <c r="FUS913" s="106"/>
      <c r="FUT913" s="106"/>
      <c r="FUU913" s="106"/>
      <c r="FUV913" s="106"/>
      <c r="FUW913" s="106"/>
      <c r="FUX913" s="106"/>
      <c r="FUY913" s="106"/>
      <c r="FUZ913" s="106"/>
      <c r="FVA913" s="106"/>
      <c r="FVB913" s="106"/>
      <c r="FVC913" s="106"/>
      <c r="FVD913" s="106"/>
      <c r="FVE913" s="106"/>
      <c r="FVF913" s="106"/>
      <c r="FVG913" s="106"/>
      <c r="FVH913" s="106"/>
      <c r="FVI913" s="106"/>
      <c r="FVJ913" s="106"/>
      <c r="FVK913" s="106"/>
      <c r="FVL913" s="106"/>
      <c r="FVM913" s="106"/>
      <c r="FVN913" s="106"/>
      <c r="FVO913" s="106"/>
      <c r="FVP913" s="106"/>
      <c r="FVQ913" s="106"/>
      <c r="FVR913" s="106"/>
      <c r="FVS913" s="106"/>
      <c r="FVT913" s="106"/>
      <c r="FVU913" s="106"/>
      <c r="FVV913" s="106"/>
      <c r="FVW913" s="106"/>
      <c r="FVX913" s="106"/>
      <c r="FVY913" s="106"/>
      <c r="FVZ913" s="106"/>
      <c r="FWA913" s="106"/>
      <c r="FWB913" s="106"/>
      <c r="FWC913" s="106"/>
      <c r="FWD913" s="106"/>
      <c r="FWE913" s="106"/>
      <c r="FWF913" s="106"/>
      <c r="FWG913" s="106"/>
      <c r="FWH913" s="106"/>
      <c r="FWI913" s="106"/>
      <c r="FWJ913" s="106"/>
      <c r="FWK913" s="106"/>
      <c r="FWL913" s="106"/>
      <c r="FWM913" s="106"/>
      <c r="FWN913" s="106"/>
      <c r="FWO913" s="106"/>
      <c r="FWP913" s="106"/>
      <c r="FWQ913" s="106"/>
      <c r="FWR913" s="106"/>
      <c r="FWS913" s="106"/>
      <c r="FWT913" s="106"/>
      <c r="FWU913" s="106"/>
      <c r="FWV913" s="106"/>
      <c r="FWW913" s="106"/>
      <c r="FWX913" s="106"/>
      <c r="FWY913" s="106"/>
      <c r="FWZ913" s="106"/>
      <c r="FXA913" s="106"/>
      <c r="FXB913" s="106"/>
      <c r="FXC913" s="106"/>
      <c r="FXD913" s="106"/>
      <c r="FXE913" s="106"/>
      <c r="FXF913" s="106"/>
      <c r="FXG913" s="106"/>
      <c r="FXH913" s="106"/>
      <c r="FXI913" s="106"/>
      <c r="FXJ913" s="106"/>
      <c r="FXK913" s="106"/>
      <c r="FXL913" s="106"/>
      <c r="FXM913" s="106"/>
      <c r="FXN913" s="106"/>
      <c r="FXO913" s="106"/>
      <c r="FXP913" s="106"/>
      <c r="FXQ913" s="106"/>
      <c r="FXR913" s="106"/>
      <c r="FXS913" s="106"/>
      <c r="FXT913" s="106"/>
      <c r="FXU913" s="106"/>
      <c r="FXV913" s="106"/>
      <c r="FXW913" s="106"/>
      <c r="FXX913" s="106"/>
      <c r="FXY913" s="106"/>
      <c r="FXZ913" s="106"/>
      <c r="FYA913" s="106"/>
      <c r="FYB913" s="106"/>
      <c r="FYC913" s="106"/>
      <c r="FYD913" s="106"/>
      <c r="FYE913" s="106"/>
      <c r="FYF913" s="106"/>
      <c r="FYG913" s="106"/>
      <c r="FYH913" s="106"/>
      <c r="FYI913" s="106"/>
      <c r="FYJ913" s="106"/>
      <c r="FYK913" s="106"/>
      <c r="FYL913" s="106"/>
      <c r="FYM913" s="106"/>
      <c r="FYN913" s="106"/>
      <c r="FYO913" s="106"/>
      <c r="FYP913" s="106"/>
      <c r="FYQ913" s="106"/>
      <c r="FYR913" s="106"/>
      <c r="FYS913" s="106"/>
      <c r="FYT913" s="106"/>
      <c r="FYU913" s="106"/>
      <c r="FYV913" s="106"/>
      <c r="FYW913" s="106"/>
      <c r="FYX913" s="106"/>
      <c r="FYY913" s="106"/>
      <c r="FYZ913" s="106"/>
      <c r="FZA913" s="106"/>
      <c r="FZB913" s="106"/>
      <c r="FZC913" s="106"/>
      <c r="FZD913" s="106"/>
      <c r="FZE913" s="106"/>
      <c r="FZF913" s="106"/>
      <c r="FZG913" s="106"/>
      <c r="FZH913" s="106"/>
      <c r="FZI913" s="106"/>
      <c r="FZJ913" s="106"/>
      <c r="FZK913" s="106"/>
      <c r="FZL913" s="106"/>
      <c r="FZM913" s="106"/>
      <c r="FZN913" s="106"/>
      <c r="FZO913" s="106"/>
      <c r="FZP913" s="106"/>
      <c r="FZQ913" s="106"/>
      <c r="FZR913" s="106"/>
      <c r="FZS913" s="106"/>
      <c r="FZT913" s="106"/>
      <c r="FZU913" s="106"/>
      <c r="FZV913" s="106"/>
      <c r="FZW913" s="106"/>
      <c r="FZX913" s="106"/>
      <c r="FZY913" s="106"/>
      <c r="FZZ913" s="106"/>
      <c r="GAA913" s="106"/>
      <c r="GAB913" s="106"/>
      <c r="GAC913" s="106"/>
      <c r="GAD913" s="106"/>
      <c r="GAE913" s="106"/>
      <c r="GAF913" s="106"/>
      <c r="GAG913" s="106"/>
      <c r="GAH913" s="106"/>
      <c r="GAI913" s="106"/>
      <c r="GAJ913" s="106"/>
      <c r="GAK913" s="106"/>
      <c r="GAL913" s="106"/>
      <c r="GAM913" s="106"/>
      <c r="GAN913" s="106"/>
      <c r="GAO913" s="106"/>
      <c r="GAP913" s="106"/>
      <c r="GAQ913" s="106"/>
      <c r="GAR913" s="106"/>
      <c r="GAS913" s="106"/>
      <c r="GAT913" s="106"/>
      <c r="GAU913" s="106"/>
      <c r="GAV913" s="106"/>
      <c r="GAW913" s="106"/>
      <c r="GAX913" s="106"/>
      <c r="GAY913" s="106"/>
      <c r="GAZ913" s="106"/>
      <c r="GBA913" s="106"/>
      <c r="GBB913" s="106"/>
      <c r="GBC913" s="106"/>
      <c r="GBD913" s="106"/>
      <c r="GBE913" s="106"/>
      <c r="GBF913" s="106"/>
      <c r="GBG913" s="106"/>
      <c r="GBH913" s="106"/>
      <c r="GBI913" s="106"/>
      <c r="GBJ913" s="106"/>
      <c r="GBK913" s="106"/>
      <c r="GBL913" s="106"/>
      <c r="GBM913" s="106"/>
      <c r="GBN913" s="106"/>
      <c r="GBO913" s="106"/>
      <c r="GBP913" s="106"/>
      <c r="GBQ913" s="106"/>
      <c r="GBR913" s="106"/>
      <c r="GBS913" s="106"/>
      <c r="GBT913" s="106"/>
      <c r="GBU913" s="106"/>
      <c r="GBV913" s="106"/>
      <c r="GBW913" s="106"/>
      <c r="GBX913" s="106"/>
      <c r="GBY913" s="106"/>
      <c r="GBZ913" s="106"/>
      <c r="GCA913" s="106"/>
      <c r="GCB913" s="106"/>
      <c r="GCC913" s="106"/>
      <c r="GCD913" s="106"/>
      <c r="GCE913" s="106"/>
      <c r="GCF913" s="106"/>
      <c r="GCG913" s="106"/>
      <c r="GCH913" s="106"/>
      <c r="GCI913" s="106"/>
      <c r="GCJ913" s="106"/>
      <c r="GCK913" s="106"/>
      <c r="GCL913" s="106"/>
      <c r="GCM913" s="106"/>
      <c r="GCN913" s="106"/>
      <c r="GCO913" s="106"/>
      <c r="GCP913" s="106"/>
      <c r="GCQ913" s="106"/>
      <c r="GCR913" s="106"/>
      <c r="GCS913" s="106"/>
      <c r="GCT913" s="106"/>
      <c r="GCU913" s="106"/>
      <c r="GCV913" s="106"/>
      <c r="GCW913" s="106"/>
      <c r="GCX913" s="106"/>
      <c r="GCY913" s="106"/>
      <c r="GCZ913" s="106"/>
      <c r="GDA913" s="106"/>
      <c r="GDB913" s="106"/>
      <c r="GDC913" s="106"/>
      <c r="GDD913" s="106"/>
      <c r="GDE913" s="106"/>
      <c r="GDF913" s="106"/>
      <c r="GDG913" s="106"/>
      <c r="GDH913" s="106"/>
      <c r="GDI913" s="106"/>
      <c r="GDJ913" s="106"/>
      <c r="GDK913" s="106"/>
      <c r="GDL913" s="106"/>
      <c r="GDM913" s="106"/>
      <c r="GDN913" s="106"/>
      <c r="GDO913" s="106"/>
      <c r="GDP913" s="106"/>
      <c r="GDQ913" s="106"/>
      <c r="GDR913" s="106"/>
      <c r="GDS913" s="106"/>
      <c r="GDT913" s="106"/>
      <c r="GDU913" s="106"/>
      <c r="GDV913" s="106"/>
      <c r="GDW913" s="106"/>
      <c r="GDX913" s="106"/>
      <c r="GDY913" s="106"/>
      <c r="GDZ913" s="106"/>
      <c r="GEA913" s="106"/>
      <c r="GEB913" s="106"/>
      <c r="GEC913" s="106"/>
      <c r="GED913" s="106"/>
      <c r="GEE913" s="106"/>
      <c r="GEF913" s="106"/>
      <c r="GEG913" s="106"/>
      <c r="GEH913" s="106"/>
      <c r="GEI913" s="106"/>
      <c r="GEJ913" s="106"/>
      <c r="GEK913" s="106"/>
      <c r="GEL913" s="106"/>
      <c r="GEM913" s="106"/>
      <c r="GEN913" s="106"/>
      <c r="GEO913" s="106"/>
      <c r="GEP913" s="106"/>
      <c r="GEQ913" s="106"/>
      <c r="GER913" s="106"/>
      <c r="GES913" s="106"/>
      <c r="GET913" s="106"/>
      <c r="GEU913" s="106"/>
      <c r="GEV913" s="106"/>
      <c r="GEW913" s="106"/>
      <c r="GEX913" s="106"/>
      <c r="GEY913" s="106"/>
      <c r="GEZ913" s="106"/>
      <c r="GFA913" s="106"/>
      <c r="GFB913" s="106"/>
      <c r="GFC913" s="106"/>
      <c r="GFD913" s="106"/>
      <c r="GFE913" s="106"/>
      <c r="GFF913" s="106"/>
      <c r="GFG913" s="106"/>
      <c r="GFH913" s="106"/>
      <c r="GFI913" s="106"/>
      <c r="GFJ913" s="106"/>
      <c r="GFK913" s="106"/>
      <c r="GFL913" s="106"/>
      <c r="GFM913" s="106"/>
      <c r="GFN913" s="106"/>
      <c r="GFO913" s="106"/>
      <c r="GFP913" s="106"/>
      <c r="GFQ913" s="106"/>
      <c r="GFR913" s="106"/>
      <c r="GFS913" s="106"/>
      <c r="GFT913" s="106"/>
      <c r="GFU913" s="106"/>
      <c r="GFV913" s="106"/>
      <c r="GFW913" s="106"/>
      <c r="GFX913" s="106"/>
      <c r="GFY913" s="106"/>
      <c r="GFZ913" s="106"/>
      <c r="GGA913" s="106"/>
      <c r="GGB913" s="106"/>
      <c r="GGC913" s="106"/>
      <c r="GGD913" s="106"/>
      <c r="GGE913" s="106"/>
      <c r="GGF913" s="106"/>
      <c r="GGG913" s="106"/>
      <c r="GGH913" s="106"/>
      <c r="GGI913" s="106"/>
      <c r="GGJ913" s="106"/>
      <c r="GGK913" s="106"/>
      <c r="GGL913" s="106"/>
      <c r="GGM913" s="106"/>
      <c r="GGN913" s="106"/>
      <c r="GGO913" s="106"/>
      <c r="GGP913" s="106"/>
      <c r="GGQ913" s="106"/>
      <c r="GGR913" s="106"/>
      <c r="GGS913" s="106"/>
      <c r="GGT913" s="106"/>
      <c r="GGU913" s="106"/>
      <c r="GGV913" s="106"/>
      <c r="GGW913" s="106"/>
      <c r="GGX913" s="106"/>
      <c r="GGY913" s="106"/>
      <c r="GGZ913" s="106"/>
      <c r="GHA913" s="106"/>
      <c r="GHB913" s="106"/>
      <c r="GHC913" s="106"/>
      <c r="GHD913" s="106"/>
      <c r="GHE913" s="106"/>
      <c r="GHF913" s="106"/>
      <c r="GHG913" s="106"/>
      <c r="GHH913" s="106"/>
      <c r="GHI913" s="106"/>
      <c r="GHJ913" s="106"/>
      <c r="GHK913" s="106"/>
      <c r="GHL913" s="106"/>
      <c r="GHM913" s="106"/>
      <c r="GHN913" s="106"/>
      <c r="GHO913" s="106"/>
      <c r="GHP913" s="106"/>
      <c r="GHQ913" s="106"/>
      <c r="GHR913" s="106"/>
      <c r="GHS913" s="106"/>
      <c r="GHT913" s="106"/>
      <c r="GHU913" s="106"/>
      <c r="GHV913" s="106"/>
      <c r="GHW913" s="106"/>
      <c r="GHX913" s="106"/>
      <c r="GHY913" s="106"/>
      <c r="GHZ913" s="106"/>
      <c r="GIA913" s="106"/>
      <c r="GIB913" s="106"/>
      <c r="GIC913" s="106"/>
      <c r="GID913" s="106"/>
      <c r="GIE913" s="106"/>
      <c r="GIF913" s="106"/>
      <c r="GIG913" s="106"/>
      <c r="GIH913" s="106"/>
      <c r="GII913" s="106"/>
      <c r="GIJ913" s="106"/>
      <c r="GIK913" s="106"/>
      <c r="GIL913" s="106"/>
      <c r="GIM913" s="106"/>
      <c r="GIN913" s="106"/>
      <c r="GIO913" s="106"/>
      <c r="GIP913" s="106"/>
      <c r="GIQ913" s="106"/>
      <c r="GIR913" s="106"/>
      <c r="GIS913" s="106"/>
      <c r="GIT913" s="106"/>
      <c r="GIU913" s="106"/>
      <c r="GIV913" s="106"/>
      <c r="GIW913" s="106"/>
      <c r="GIX913" s="106"/>
      <c r="GIY913" s="106"/>
      <c r="GIZ913" s="106"/>
      <c r="GJA913" s="106"/>
      <c r="GJB913" s="106"/>
      <c r="GJC913" s="106"/>
      <c r="GJD913" s="106"/>
      <c r="GJE913" s="106"/>
      <c r="GJF913" s="106"/>
      <c r="GJG913" s="106"/>
      <c r="GJH913" s="106"/>
      <c r="GJI913" s="106"/>
      <c r="GJJ913" s="106"/>
      <c r="GJK913" s="106"/>
      <c r="GJL913" s="106"/>
      <c r="GJM913" s="106"/>
      <c r="GJN913" s="106"/>
      <c r="GJO913" s="106"/>
      <c r="GJP913" s="106"/>
      <c r="GJQ913" s="106"/>
      <c r="GJR913" s="106"/>
      <c r="GJS913" s="106"/>
      <c r="GJT913" s="106"/>
      <c r="GJU913" s="106"/>
      <c r="GJV913" s="106"/>
      <c r="GJW913" s="106"/>
      <c r="GJX913" s="106"/>
      <c r="GJY913" s="106"/>
      <c r="GJZ913" s="106"/>
      <c r="GKA913" s="106"/>
      <c r="GKB913" s="106"/>
      <c r="GKC913" s="106"/>
      <c r="GKD913" s="106"/>
      <c r="GKE913" s="106"/>
      <c r="GKF913" s="106"/>
      <c r="GKG913" s="106"/>
      <c r="GKH913" s="106"/>
      <c r="GKI913" s="106"/>
      <c r="GKJ913" s="106"/>
      <c r="GKK913" s="106"/>
      <c r="GKL913" s="106"/>
      <c r="GKM913" s="106"/>
      <c r="GKN913" s="106"/>
      <c r="GKO913" s="106"/>
      <c r="GKP913" s="106"/>
      <c r="GKQ913" s="106"/>
      <c r="GKR913" s="106"/>
      <c r="GKS913" s="106"/>
      <c r="GKT913" s="106"/>
      <c r="GKU913" s="106"/>
      <c r="GKV913" s="106"/>
      <c r="GKW913" s="106"/>
      <c r="GKX913" s="106"/>
      <c r="GKY913" s="106"/>
      <c r="GKZ913" s="106"/>
      <c r="GLA913" s="106"/>
      <c r="GLB913" s="106"/>
      <c r="GLC913" s="106"/>
      <c r="GLD913" s="106"/>
      <c r="GLE913" s="106"/>
      <c r="GLF913" s="106"/>
      <c r="GLG913" s="106"/>
      <c r="GLH913" s="106"/>
      <c r="GLI913" s="106"/>
      <c r="GLJ913" s="106"/>
      <c r="GLK913" s="106"/>
      <c r="GLL913" s="106"/>
      <c r="GLM913" s="106"/>
      <c r="GLN913" s="106"/>
      <c r="GLO913" s="106"/>
      <c r="GLP913" s="106"/>
      <c r="GLQ913" s="106"/>
      <c r="GLR913" s="106"/>
      <c r="GLS913" s="106"/>
      <c r="GLT913" s="106"/>
      <c r="GLU913" s="106"/>
      <c r="GLV913" s="106"/>
      <c r="GLW913" s="106"/>
      <c r="GLX913" s="106"/>
      <c r="GLY913" s="106"/>
      <c r="GLZ913" s="106"/>
      <c r="GMA913" s="106"/>
      <c r="GMB913" s="106"/>
      <c r="GMC913" s="106"/>
      <c r="GMD913" s="106"/>
      <c r="GME913" s="106"/>
      <c r="GMF913" s="106"/>
      <c r="GMG913" s="106"/>
      <c r="GMH913" s="106"/>
      <c r="GMI913" s="106"/>
      <c r="GMJ913" s="106"/>
      <c r="GMK913" s="106"/>
      <c r="GML913" s="106"/>
      <c r="GMM913" s="106"/>
      <c r="GMN913" s="106"/>
      <c r="GMO913" s="106"/>
      <c r="GMP913" s="106"/>
      <c r="GMQ913" s="106"/>
      <c r="GMR913" s="106"/>
      <c r="GMS913" s="106"/>
      <c r="GMT913" s="106"/>
      <c r="GMU913" s="106"/>
      <c r="GMV913" s="106"/>
      <c r="GMW913" s="106"/>
      <c r="GMX913" s="106"/>
      <c r="GMY913" s="106"/>
      <c r="GMZ913" s="106"/>
      <c r="GNA913" s="106"/>
      <c r="GNB913" s="106"/>
      <c r="GNC913" s="106"/>
      <c r="GND913" s="106"/>
      <c r="GNE913" s="106"/>
      <c r="GNF913" s="106"/>
      <c r="GNG913" s="106"/>
      <c r="GNH913" s="106"/>
      <c r="GNI913" s="106"/>
      <c r="GNJ913" s="106"/>
      <c r="GNK913" s="106"/>
      <c r="GNL913" s="106"/>
      <c r="GNM913" s="106"/>
      <c r="GNN913" s="106"/>
      <c r="GNO913" s="106"/>
      <c r="GNP913" s="106"/>
      <c r="GNQ913" s="106"/>
      <c r="GNR913" s="106"/>
      <c r="GNS913" s="106"/>
      <c r="GNT913" s="106"/>
      <c r="GNU913" s="106"/>
      <c r="GNV913" s="106"/>
      <c r="GNW913" s="106"/>
      <c r="GNX913" s="106"/>
      <c r="GNY913" s="106"/>
      <c r="GNZ913" s="106"/>
      <c r="GOA913" s="106"/>
      <c r="GOB913" s="106"/>
      <c r="GOC913" s="106"/>
      <c r="GOD913" s="106"/>
      <c r="GOE913" s="106"/>
      <c r="GOF913" s="106"/>
      <c r="GOG913" s="106"/>
      <c r="GOH913" s="106"/>
      <c r="GOI913" s="106"/>
      <c r="GOJ913" s="106"/>
      <c r="GOK913" s="106"/>
      <c r="GOL913" s="106"/>
      <c r="GOM913" s="106"/>
      <c r="GON913" s="106"/>
      <c r="GOO913" s="106"/>
      <c r="GOP913" s="106"/>
      <c r="GOQ913" s="106"/>
      <c r="GOR913" s="106"/>
      <c r="GOS913" s="106"/>
      <c r="GOT913" s="106"/>
      <c r="GOU913" s="106"/>
      <c r="GOV913" s="106"/>
      <c r="GOW913" s="106"/>
      <c r="GOX913" s="106"/>
      <c r="GOY913" s="106"/>
      <c r="GOZ913" s="106"/>
      <c r="GPA913" s="106"/>
      <c r="GPB913" s="106"/>
      <c r="GPC913" s="106"/>
      <c r="GPD913" s="106"/>
      <c r="GPE913" s="106"/>
      <c r="GPF913" s="106"/>
      <c r="GPG913" s="106"/>
      <c r="GPH913" s="106"/>
      <c r="GPI913" s="106"/>
      <c r="GPJ913" s="106"/>
      <c r="GPK913" s="106"/>
      <c r="GPL913" s="106"/>
      <c r="GPM913" s="106"/>
      <c r="GPN913" s="106"/>
      <c r="GPO913" s="106"/>
      <c r="GPP913" s="106"/>
      <c r="GPQ913" s="106"/>
      <c r="GPR913" s="106"/>
      <c r="GPS913" s="106"/>
      <c r="GPT913" s="106"/>
      <c r="GPU913" s="106"/>
      <c r="GPV913" s="106"/>
      <c r="GPW913" s="106"/>
      <c r="GPX913" s="106"/>
      <c r="GPY913" s="106"/>
      <c r="GPZ913" s="106"/>
      <c r="GQA913" s="106"/>
      <c r="GQB913" s="106"/>
      <c r="GQC913" s="106"/>
      <c r="GQD913" s="106"/>
      <c r="GQE913" s="106"/>
      <c r="GQF913" s="106"/>
      <c r="GQG913" s="106"/>
      <c r="GQH913" s="106"/>
      <c r="GQI913" s="106"/>
      <c r="GQJ913" s="106"/>
      <c r="GQK913" s="106"/>
      <c r="GQL913" s="106"/>
      <c r="GQM913" s="106"/>
      <c r="GQN913" s="106"/>
      <c r="GQO913" s="106"/>
      <c r="GQP913" s="106"/>
      <c r="GQQ913" s="106"/>
      <c r="GQR913" s="106"/>
      <c r="GQS913" s="106"/>
      <c r="GQT913" s="106"/>
      <c r="GQU913" s="106"/>
      <c r="GQV913" s="106"/>
      <c r="GQW913" s="106"/>
      <c r="GQX913" s="106"/>
      <c r="GQY913" s="106"/>
      <c r="GQZ913" s="106"/>
      <c r="GRA913" s="106"/>
      <c r="GRB913" s="106"/>
      <c r="GRC913" s="106"/>
      <c r="GRD913" s="106"/>
      <c r="GRE913" s="106"/>
      <c r="GRF913" s="106"/>
      <c r="GRG913" s="106"/>
      <c r="GRH913" s="106"/>
      <c r="GRI913" s="106"/>
      <c r="GRJ913" s="106"/>
      <c r="GRK913" s="106"/>
      <c r="GRL913" s="106"/>
      <c r="GRM913" s="106"/>
      <c r="GRN913" s="106"/>
      <c r="GRO913" s="106"/>
      <c r="GRP913" s="106"/>
      <c r="GRQ913" s="106"/>
      <c r="GRR913" s="106"/>
      <c r="GRS913" s="106"/>
      <c r="GRT913" s="106"/>
      <c r="GRU913" s="106"/>
      <c r="GRV913" s="106"/>
      <c r="GRW913" s="106"/>
      <c r="GRX913" s="106"/>
      <c r="GRY913" s="106"/>
      <c r="GRZ913" s="106"/>
      <c r="GSA913" s="106"/>
      <c r="GSB913" s="106"/>
      <c r="GSC913" s="106"/>
      <c r="GSD913" s="106"/>
      <c r="GSE913" s="106"/>
      <c r="GSF913" s="106"/>
      <c r="GSG913" s="106"/>
      <c r="GSH913" s="106"/>
      <c r="GSI913" s="106"/>
      <c r="GSJ913" s="106"/>
      <c r="GSK913" s="106"/>
      <c r="GSL913" s="106"/>
      <c r="GSM913" s="106"/>
      <c r="GSN913" s="106"/>
      <c r="GSO913" s="106"/>
      <c r="GSP913" s="106"/>
      <c r="GSQ913" s="106"/>
      <c r="GSR913" s="106"/>
      <c r="GSS913" s="106"/>
      <c r="GST913" s="106"/>
      <c r="GSU913" s="106"/>
      <c r="GSV913" s="106"/>
      <c r="GSW913" s="106"/>
      <c r="GSX913" s="106"/>
      <c r="GSY913" s="106"/>
      <c r="GSZ913" s="106"/>
      <c r="GTA913" s="106"/>
      <c r="GTB913" s="106"/>
      <c r="GTC913" s="106"/>
      <c r="GTD913" s="106"/>
      <c r="GTE913" s="106"/>
      <c r="GTF913" s="106"/>
      <c r="GTG913" s="106"/>
      <c r="GTH913" s="106"/>
      <c r="GTI913" s="106"/>
      <c r="GTJ913" s="106"/>
      <c r="GTK913" s="106"/>
      <c r="GTL913" s="106"/>
      <c r="GTM913" s="106"/>
      <c r="GTN913" s="106"/>
      <c r="GTO913" s="106"/>
      <c r="GTP913" s="106"/>
      <c r="GTQ913" s="106"/>
      <c r="GTR913" s="106"/>
      <c r="GTS913" s="106"/>
      <c r="GTT913" s="106"/>
      <c r="GTU913" s="106"/>
      <c r="GTV913" s="106"/>
      <c r="GTW913" s="106"/>
      <c r="GTX913" s="106"/>
      <c r="GTY913" s="106"/>
      <c r="GTZ913" s="106"/>
      <c r="GUA913" s="106"/>
      <c r="GUB913" s="106"/>
      <c r="GUC913" s="106"/>
      <c r="GUD913" s="106"/>
      <c r="GUE913" s="106"/>
      <c r="GUF913" s="106"/>
      <c r="GUG913" s="106"/>
      <c r="GUH913" s="106"/>
      <c r="GUI913" s="106"/>
      <c r="GUJ913" s="106"/>
      <c r="GUK913" s="106"/>
      <c r="GUL913" s="106"/>
      <c r="GUM913" s="106"/>
      <c r="GUN913" s="106"/>
      <c r="GUO913" s="106"/>
      <c r="GUP913" s="106"/>
      <c r="GUQ913" s="106"/>
      <c r="GUR913" s="106"/>
      <c r="GUS913" s="106"/>
      <c r="GUT913" s="106"/>
      <c r="GUU913" s="106"/>
      <c r="GUV913" s="106"/>
      <c r="GUW913" s="106"/>
      <c r="GUX913" s="106"/>
      <c r="GUY913" s="106"/>
      <c r="GUZ913" s="106"/>
      <c r="GVA913" s="106"/>
      <c r="GVB913" s="106"/>
      <c r="GVC913" s="106"/>
      <c r="GVD913" s="106"/>
      <c r="GVE913" s="106"/>
      <c r="GVF913" s="106"/>
      <c r="GVG913" s="106"/>
      <c r="GVH913" s="106"/>
      <c r="GVI913" s="106"/>
      <c r="GVJ913" s="106"/>
      <c r="GVK913" s="106"/>
      <c r="GVL913" s="106"/>
      <c r="GVM913" s="106"/>
      <c r="GVN913" s="106"/>
      <c r="GVO913" s="106"/>
      <c r="GVP913" s="106"/>
      <c r="GVQ913" s="106"/>
      <c r="GVR913" s="106"/>
      <c r="GVS913" s="106"/>
      <c r="GVT913" s="106"/>
      <c r="GVU913" s="106"/>
      <c r="GVV913" s="106"/>
      <c r="GVW913" s="106"/>
      <c r="GVX913" s="106"/>
      <c r="GVY913" s="106"/>
      <c r="GVZ913" s="106"/>
      <c r="GWA913" s="106"/>
      <c r="GWB913" s="106"/>
      <c r="GWC913" s="106"/>
      <c r="GWD913" s="106"/>
      <c r="GWE913" s="106"/>
      <c r="GWF913" s="106"/>
      <c r="GWG913" s="106"/>
      <c r="GWH913" s="106"/>
      <c r="GWI913" s="106"/>
      <c r="GWJ913" s="106"/>
      <c r="GWK913" s="106"/>
      <c r="GWL913" s="106"/>
      <c r="GWM913" s="106"/>
      <c r="GWN913" s="106"/>
      <c r="GWO913" s="106"/>
      <c r="GWP913" s="106"/>
      <c r="GWQ913" s="106"/>
      <c r="GWR913" s="106"/>
      <c r="GWS913" s="106"/>
      <c r="GWT913" s="106"/>
      <c r="GWU913" s="106"/>
      <c r="GWV913" s="106"/>
      <c r="GWW913" s="106"/>
      <c r="GWX913" s="106"/>
      <c r="GWY913" s="106"/>
      <c r="GWZ913" s="106"/>
      <c r="GXA913" s="106"/>
      <c r="GXB913" s="106"/>
      <c r="GXC913" s="106"/>
      <c r="GXD913" s="106"/>
      <c r="GXE913" s="106"/>
      <c r="GXF913" s="106"/>
      <c r="GXG913" s="106"/>
      <c r="GXH913" s="106"/>
      <c r="GXI913" s="106"/>
      <c r="GXJ913" s="106"/>
      <c r="GXK913" s="106"/>
      <c r="GXL913" s="106"/>
      <c r="GXM913" s="106"/>
      <c r="GXN913" s="106"/>
      <c r="GXO913" s="106"/>
      <c r="GXP913" s="106"/>
      <c r="GXQ913" s="106"/>
      <c r="GXR913" s="106"/>
      <c r="GXS913" s="106"/>
      <c r="GXT913" s="106"/>
      <c r="GXU913" s="106"/>
      <c r="GXV913" s="106"/>
      <c r="GXW913" s="106"/>
      <c r="GXX913" s="106"/>
      <c r="GXY913" s="106"/>
      <c r="GXZ913" s="106"/>
      <c r="GYA913" s="106"/>
      <c r="GYB913" s="106"/>
      <c r="GYC913" s="106"/>
      <c r="GYD913" s="106"/>
      <c r="GYE913" s="106"/>
      <c r="GYF913" s="106"/>
      <c r="GYG913" s="106"/>
      <c r="GYH913" s="106"/>
      <c r="GYI913" s="106"/>
      <c r="GYJ913" s="106"/>
      <c r="GYK913" s="106"/>
      <c r="GYL913" s="106"/>
      <c r="GYM913" s="106"/>
      <c r="GYN913" s="106"/>
      <c r="GYO913" s="106"/>
      <c r="GYP913" s="106"/>
      <c r="GYQ913" s="106"/>
      <c r="GYR913" s="106"/>
      <c r="GYS913" s="106"/>
      <c r="GYT913" s="106"/>
      <c r="GYU913" s="106"/>
      <c r="GYV913" s="106"/>
      <c r="GYW913" s="106"/>
      <c r="GYX913" s="106"/>
      <c r="GYY913" s="106"/>
      <c r="GYZ913" s="106"/>
      <c r="GZA913" s="106"/>
      <c r="GZB913" s="106"/>
      <c r="GZC913" s="106"/>
      <c r="GZD913" s="106"/>
      <c r="GZE913" s="106"/>
      <c r="GZF913" s="106"/>
      <c r="GZG913" s="106"/>
      <c r="GZH913" s="106"/>
      <c r="GZI913" s="106"/>
      <c r="GZJ913" s="106"/>
      <c r="GZK913" s="106"/>
      <c r="GZL913" s="106"/>
      <c r="GZM913" s="106"/>
      <c r="GZN913" s="106"/>
      <c r="GZO913" s="106"/>
      <c r="GZP913" s="106"/>
      <c r="GZQ913" s="106"/>
      <c r="GZR913" s="106"/>
      <c r="GZS913" s="106"/>
      <c r="GZT913" s="106"/>
      <c r="GZU913" s="106"/>
      <c r="GZV913" s="106"/>
      <c r="GZW913" s="106"/>
      <c r="GZX913" s="106"/>
      <c r="GZY913" s="106"/>
      <c r="GZZ913" s="106"/>
      <c r="HAA913" s="106"/>
      <c r="HAB913" s="106"/>
      <c r="HAC913" s="106"/>
      <c r="HAD913" s="106"/>
      <c r="HAE913" s="106"/>
      <c r="HAF913" s="106"/>
      <c r="HAG913" s="106"/>
      <c r="HAH913" s="106"/>
      <c r="HAI913" s="106"/>
      <c r="HAJ913" s="106"/>
      <c r="HAK913" s="106"/>
      <c r="HAL913" s="106"/>
      <c r="HAM913" s="106"/>
      <c r="HAN913" s="106"/>
      <c r="HAO913" s="106"/>
      <c r="HAP913" s="106"/>
      <c r="HAQ913" s="106"/>
      <c r="HAR913" s="106"/>
      <c r="HAS913" s="106"/>
      <c r="HAT913" s="106"/>
      <c r="HAU913" s="106"/>
      <c r="HAV913" s="106"/>
      <c r="HAW913" s="106"/>
      <c r="HAX913" s="106"/>
      <c r="HAY913" s="106"/>
      <c r="HAZ913" s="106"/>
      <c r="HBA913" s="106"/>
      <c r="HBB913" s="106"/>
      <c r="HBC913" s="106"/>
      <c r="HBD913" s="106"/>
      <c r="HBE913" s="106"/>
      <c r="HBF913" s="106"/>
      <c r="HBG913" s="106"/>
      <c r="HBH913" s="106"/>
      <c r="HBI913" s="106"/>
      <c r="HBJ913" s="106"/>
      <c r="HBK913" s="106"/>
      <c r="HBL913" s="106"/>
      <c r="HBM913" s="106"/>
      <c r="HBN913" s="106"/>
      <c r="HBO913" s="106"/>
      <c r="HBP913" s="106"/>
      <c r="HBQ913" s="106"/>
      <c r="HBR913" s="106"/>
      <c r="HBS913" s="106"/>
      <c r="HBT913" s="106"/>
      <c r="HBU913" s="106"/>
      <c r="HBV913" s="106"/>
      <c r="HBW913" s="106"/>
      <c r="HBX913" s="106"/>
      <c r="HBY913" s="106"/>
      <c r="HBZ913" s="106"/>
      <c r="HCA913" s="106"/>
      <c r="HCB913" s="106"/>
      <c r="HCC913" s="106"/>
      <c r="HCD913" s="106"/>
      <c r="HCE913" s="106"/>
      <c r="HCF913" s="106"/>
      <c r="HCG913" s="106"/>
      <c r="HCH913" s="106"/>
      <c r="HCI913" s="106"/>
      <c r="HCJ913" s="106"/>
      <c r="HCK913" s="106"/>
      <c r="HCL913" s="106"/>
      <c r="HCM913" s="106"/>
      <c r="HCN913" s="106"/>
      <c r="HCO913" s="106"/>
      <c r="HCP913" s="106"/>
      <c r="HCQ913" s="106"/>
      <c r="HCR913" s="106"/>
      <c r="HCS913" s="106"/>
      <c r="HCT913" s="106"/>
      <c r="HCU913" s="106"/>
      <c r="HCV913" s="106"/>
      <c r="HCW913" s="106"/>
      <c r="HCX913" s="106"/>
      <c r="HCY913" s="106"/>
      <c r="HCZ913" s="106"/>
      <c r="HDA913" s="106"/>
      <c r="HDB913" s="106"/>
      <c r="HDC913" s="106"/>
      <c r="HDD913" s="106"/>
      <c r="HDE913" s="106"/>
      <c r="HDF913" s="106"/>
      <c r="HDG913" s="106"/>
      <c r="HDH913" s="106"/>
      <c r="HDI913" s="106"/>
      <c r="HDJ913" s="106"/>
      <c r="HDK913" s="106"/>
      <c r="HDL913" s="106"/>
      <c r="HDM913" s="106"/>
      <c r="HDN913" s="106"/>
      <c r="HDO913" s="106"/>
      <c r="HDP913" s="106"/>
      <c r="HDQ913" s="106"/>
      <c r="HDR913" s="106"/>
      <c r="HDS913" s="106"/>
      <c r="HDT913" s="106"/>
      <c r="HDU913" s="106"/>
      <c r="HDV913" s="106"/>
      <c r="HDW913" s="106"/>
      <c r="HDX913" s="106"/>
      <c r="HDY913" s="106"/>
      <c r="HDZ913" s="106"/>
      <c r="HEA913" s="106"/>
      <c r="HEB913" s="106"/>
      <c r="HEC913" s="106"/>
      <c r="HED913" s="106"/>
      <c r="HEE913" s="106"/>
      <c r="HEF913" s="106"/>
      <c r="HEG913" s="106"/>
      <c r="HEH913" s="106"/>
      <c r="HEI913" s="106"/>
      <c r="HEJ913" s="106"/>
      <c r="HEK913" s="106"/>
      <c r="HEL913" s="106"/>
      <c r="HEM913" s="106"/>
      <c r="HEN913" s="106"/>
      <c r="HEO913" s="106"/>
      <c r="HEP913" s="106"/>
      <c r="HEQ913" s="106"/>
      <c r="HER913" s="106"/>
      <c r="HES913" s="106"/>
      <c r="HET913" s="106"/>
      <c r="HEU913" s="106"/>
      <c r="HEV913" s="106"/>
      <c r="HEW913" s="106"/>
      <c r="HEX913" s="106"/>
      <c r="HEY913" s="106"/>
      <c r="HEZ913" s="106"/>
      <c r="HFA913" s="106"/>
      <c r="HFB913" s="106"/>
      <c r="HFC913" s="106"/>
      <c r="HFD913" s="106"/>
      <c r="HFE913" s="106"/>
      <c r="HFF913" s="106"/>
      <c r="HFG913" s="106"/>
      <c r="HFH913" s="106"/>
      <c r="HFI913" s="106"/>
      <c r="HFJ913" s="106"/>
      <c r="HFK913" s="106"/>
      <c r="HFL913" s="106"/>
      <c r="HFM913" s="106"/>
      <c r="HFN913" s="106"/>
      <c r="HFO913" s="106"/>
      <c r="HFP913" s="106"/>
      <c r="HFQ913" s="106"/>
      <c r="HFR913" s="106"/>
      <c r="HFS913" s="106"/>
      <c r="HFT913" s="106"/>
      <c r="HFU913" s="106"/>
      <c r="HFV913" s="106"/>
      <c r="HFW913" s="106"/>
      <c r="HFX913" s="106"/>
      <c r="HFY913" s="106"/>
      <c r="HFZ913" s="106"/>
      <c r="HGA913" s="106"/>
      <c r="HGB913" s="106"/>
      <c r="HGC913" s="106"/>
      <c r="HGD913" s="106"/>
      <c r="HGE913" s="106"/>
      <c r="HGF913" s="106"/>
      <c r="HGG913" s="106"/>
      <c r="HGH913" s="106"/>
      <c r="HGI913" s="106"/>
      <c r="HGJ913" s="106"/>
      <c r="HGK913" s="106"/>
      <c r="HGL913" s="106"/>
      <c r="HGM913" s="106"/>
      <c r="HGN913" s="106"/>
      <c r="HGO913" s="106"/>
      <c r="HGP913" s="106"/>
      <c r="HGQ913" s="106"/>
      <c r="HGR913" s="106"/>
      <c r="HGS913" s="106"/>
      <c r="HGT913" s="106"/>
      <c r="HGU913" s="106"/>
      <c r="HGV913" s="106"/>
      <c r="HGW913" s="106"/>
      <c r="HGX913" s="106"/>
      <c r="HGY913" s="106"/>
      <c r="HGZ913" s="106"/>
      <c r="HHA913" s="106"/>
      <c r="HHB913" s="106"/>
      <c r="HHC913" s="106"/>
      <c r="HHD913" s="106"/>
      <c r="HHE913" s="106"/>
      <c r="HHF913" s="106"/>
      <c r="HHG913" s="106"/>
      <c r="HHH913" s="106"/>
      <c r="HHI913" s="106"/>
      <c r="HHJ913" s="106"/>
      <c r="HHK913" s="106"/>
      <c r="HHL913" s="106"/>
      <c r="HHM913" s="106"/>
      <c r="HHN913" s="106"/>
      <c r="HHO913" s="106"/>
      <c r="HHP913" s="106"/>
      <c r="HHQ913" s="106"/>
      <c r="HHR913" s="106"/>
      <c r="HHS913" s="106"/>
      <c r="HHT913" s="106"/>
      <c r="HHU913" s="106"/>
      <c r="HHV913" s="106"/>
      <c r="HHW913" s="106"/>
      <c r="HHX913" s="106"/>
      <c r="HHY913" s="106"/>
      <c r="HHZ913" s="106"/>
      <c r="HIA913" s="106"/>
      <c r="HIB913" s="106"/>
      <c r="HIC913" s="106"/>
      <c r="HID913" s="106"/>
      <c r="HIE913" s="106"/>
      <c r="HIF913" s="106"/>
      <c r="HIG913" s="106"/>
      <c r="HIH913" s="106"/>
      <c r="HII913" s="106"/>
      <c r="HIJ913" s="106"/>
      <c r="HIK913" s="106"/>
      <c r="HIL913" s="106"/>
      <c r="HIM913" s="106"/>
      <c r="HIN913" s="106"/>
      <c r="HIO913" s="106"/>
      <c r="HIP913" s="106"/>
      <c r="HIQ913" s="106"/>
      <c r="HIR913" s="106"/>
      <c r="HIS913" s="106"/>
      <c r="HIT913" s="106"/>
      <c r="HIU913" s="106"/>
      <c r="HIV913" s="106"/>
      <c r="HIW913" s="106"/>
      <c r="HIX913" s="106"/>
      <c r="HIY913" s="106"/>
      <c r="HIZ913" s="106"/>
      <c r="HJA913" s="106"/>
      <c r="HJB913" s="106"/>
      <c r="HJC913" s="106"/>
      <c r="HJD913" s="106"/>
      <c r="HJE913" s="106"/>
      <c r="HJF913" s="106"/>
      <c r="HJG913" s="106"/>
      <c r="HJH913" s="106"/>
      <c r="HJI913" s="106"/>
      <c r="HJJ913" s="106"/>
      <c r="HJK913" s="106"/>
      <c r="HJL913" s="106"/>
      <c r="HJM913" s="106"/>
      <c r="HJN913" s="106"/>
      <c r="HJO913" s="106"/>
      <c r="HJP913" s="106"/>
      <c r="HJQ913" s="106"/>
      <c r="HJR913" s="106"/>
      <c r="HJS913" s="106"/>
      <c r="HJT913" s="106"/>
      <c r="HJU913" s="106"/>
      <c r="HJV913" s="106"/>
      <c r="HJW913" s="106"/>
      <c r="HJX913" s="106"/>
      <c r="HJY913" s="106"/>
      <c r="HJZ913" s="106"/>
      <c r="HKA913" s="106"/>
      <c r="HKB913" s="106"/>
      <c r="HKC913" s="106"/>
      <c r="HKD913" s="106"/>
      <c r="HKE913" s="106"/>
      <c r="HKF913" s="106"/>
      <c r="HKG913" s="106"/>
      <c r="HKH913" s="106"/>
      <c r="HKI913" s="106"/>
      <c r="HKJ913" s="106"/>
      <c r="HKK913" s="106"/>
      <c r="HKL913" s="106"/>
      <c r="HKM913" s="106"/>
      <c r="HKN913" s="106"/>
      <c r="HKO913" s="106"/>
      <c r="HKP913" s="106"/>
      <c r="HKQ913" s="106"/>
      <c r="HKR913" s="106"/>
      <c r="HKS913" s="106"/>
      <c r="HKT913" s="106"/>
      <c r="HKU913" s="106"/>
      <c r="HKV913" s="106"/>
      <c r="HKW913" s="106"/>
      <c r="HKX913" s="106"/>
      <c r="HKY913" s="106"/>
      <c r="HKZ913" s="106"/>
      <c r="HLA913" s="106"/>
      <c r="HLB913" s="106"/>
      <c r="HLC913" s="106"/>
      <c r="HLD913" s="106"/>
      <c r="HLE913" s="106"/>
      <c r="HLF913" s="106"/>
      <c r="HLG913" s="106"/>
      <c r="HLH913" s="106"/>
      <c r="HLI913" s="106"/>
      <c r="HLJ913" s="106"/>
      <c r="HLK913" s="106"/>
      <c r="HLL913" s="106"/>
      <c r="HLM913" s="106"/>
      <c r="HLN913" s="106"/>
      <c r="HLO913" s="106"/>
      <c r="HLP913" s="106"/>
      <c r="HLQ913" s="106"/>
      <c r="HLR913" s="106"/>
      <c r="HLS913" s="106"/>
      <c r="HLT913" s="106"/>
      <c r="HLU913" s="106"/>
      <c r="HLV913" s="106"/>
      <c r="HLW913" s="106"/>
      <c r="HLX913" s="106"/>
      <c r="HLY913" s="106"/>
      <c r="HLZ913" s="106"/>
      <c r="HMA913" s="106"/>
      <c r="HMB913" s="106"/>
      <c r="HMC913" s="106"/>
      <c r="HMD913" s="106"/>
      <c r="HME913" s="106"/>
      <c r="HMF913" s="106"/>
      <c r="HMG913" s="106"/>
      <c r="HMH913" s="106"/>
      <c r="HMI913" s="106"/>
      <c r="HMJ913" s="106"/>
      <c r="HMK913" s="106"/>
      <c r="HML913" s="106"/>
      <c r="HMM913" s="106"/>
      <c r="HMN913" s="106"/>
      <c r="HMO913" s="106"/>
      <c r="HMP913" s="106"/>
      <c r="HMQ913" s="106"/>
      <c r="HMR913" s="106"/>
      <c r="HMS913" s="106"/>
      <c r="HMT913" s="106"/>
      <c r="HMU913" s="106"/>
      <c r="HMV913" s="106"/>
      <c r="HMW913" s="106"/>
      <c r="HMX913" s="106"/>
      <c r="HMY913" s="106"/>
      <c r="HMZ913" s="106"/>
      <c r="HNA913" s="106"/>
      <c r="HNB913" s="106"/>
      <c r="HNC913" s="106"/>
      <c r="HND913" s="106"/>
      <c r="HNE913" s="106"/>
      <c r="HNF913" s="106"/>
      <c r="HNG913" s="106"/>
      <c r="HNH913" s="106"/>
      <c r="HNI913" s="106"/>
      <c r="HNJ913" s="106"/>
      <c r="HNK913" s="106"/>
      <c r="HNL913" s="106"/>
      <c r="HNM913" s="106"/>
      <c r="HNN913" s="106"/>
      <c r="HNO913" s="106"/>
      <c r="HNP913" s="106"/>
      <c r="HNQ913" s="106"/>
      <c r="HNR913" s="106"/>
      <c r="HNS913" s="106"/>
      <c r="HNT913" s="106"/>
      <c r="HNU913" s="106"/>
      <c r="HNV913" s="106"/>
      <c r="HNW913" s="106"/>
      <c r="HNX913" s="106"/>
      <c r="HNY913" s="106"/>
      <c r="HNZ913" s="106"/>
      <c r="HOA913" s="106"/>
      <c r="HOB913" s="106"/>
      <c r="HOC913" s="106"/>
      <c r="HOD913" s="106"/>
      <c r="HOE913" s="106"/>
      <c r="HOF913" s="106"/>
      <c r="HOG913" s="106"/>
      <c r="HOH913" s="106"/>
      <c r="HOI913" s="106"/>
      <c r="HOJ913" s="106"/>
      <c r="HOK913" s="106"/>
      <c r="HOL913" s="106"/>
      <c r="HOM913" s="106"/>
      <c r="HON913" s="106"/>
      <c r="HOO913" s="106"/>
      <c r="HOP913" s="106"/>
      <c r="HOQ913" s="106"/>
      <c r="HOR913" s="106"/>
      <c r="HOS913" s="106"/>
      <c r="HOT913" s="106"/>
      <c r="HOU913" s="106"/>
      <c r="HOV913" s="106"/>
      <c r="HOW913" s="106"/>
      <c r="HOX913" s="106"/>
      <c r="HOY913" s="106"/>
      <c r="HOZ913" s="106"/>
      <c r="HPA913" s="106"/>
      <c r="HPB913" s="106"/>
      <c r="HPC913" s="106"/>
      <c r="HPD913" s="106"/>
      <c r="HPE913" s="106"/>
      <c r="HPF913" s="106"/>
      <c r="HPG913" s="106"/>
      <c r="HPH913" s="106"/>
      <c r="HPI913" s="106"/>
      <c r="HPJ913" s="106"/>
      <c r="HPK913" s="106"/>
      <c r="HPL913" s="106"/>
      <c r="HPM913" s="106"/>
      <c r="HPN913" s="106"/>
      <c r="HPO913" s="106"/>
      <c r="HPP913" s="106"/>
      <c r="HPQ913" s="106"/>
      <c r="HPR913" s="106"/>
      <c r="HPS913" s="106"/>
      <c r="HPT913" s="106"/>
      <c r="HPU913" s="106"/>
      <c r="HPV913" s="106"/>
      <c r="HPW913" s="106"/>
      <c r="HPX913" s="106"/>
      <c r="HPY913" s="106"/>
      <c r="HPZ913" s="106"/>
      <c r="HQA913" s="106"/>
      <c r="HQB913" s="106"/>
      <c r="HQC913" s="106"/>
      <c r="HQD913" s="106"/>
      <c r="HQE913" s="106"/>
      <c r="HQF913" s="106"/>
      <c r="HQG913" s="106"/>
      <c r="HQH913" s="106"/>
      <c r="HQI913" s="106"/>
      <c r="HQJ913" s="106"/>
      <c r="HQK913" s="106"/>
      <c r="HQL913" s="106"/>
      <c r="HQM913" s="106"/>
      <c r="HQN913" s="106"/>
      <c r="HQO913" s="106"/>
      <c r="HQP913" s="106"/>
      <c r="HQQ913" s="106"/>
      <c r="HQR913" s="106"/>
      <c r="HQS913" s="106"/>
      <c r="HQT913" s="106"/>
      <c r="HQU913" s="106"/>
      <c r="HQV913" s="106"/>
      <c r="HQW913" s="106"/>
      <c r="HQX913" s="106"/>
      <c r="HQY913" s="106"/>
      <c r="HQZ913" s="106"/>
      <c r="HRA913" s="106"/>
      <c r="HRB913" s="106"/>
      <c r="HRC913" s="106"/>
      <c r="HRD913" s="106"/>
      <c r="HRE913" s="106"/>
      <c r="HRF913" s="106"/>
      <c r="HRG913" s="106"/>
      <c r="HRH913" s="106"/>
      <c r="HRI913" s="106"/>
      <c r="HRJ913" s="106"/>
      <c r="HRK913" s="106"/>
      <c r="HRL913" s="106"/>
      <c r="HRM913" s="106"/>
      <c r="HRN913" s="106"/>
      <c r="HRO913" s="106"/>
      <c r="HRP913" s="106"/>
      <c r="HRQ913" s="106"/>
      <c r="HRR913" s="106"/>
      <c r="HRS913" s="106"/>
      <c r="HRT913" s="106"/>
      <c r="HRU913" s="106"/>
      <c r="HRV913" s="106"/>
      <c r="HRW913" s="106"/>
      <c r="HRX913" s="106"/>
      <c r="HRY913" s="106"/>
      <c r="HRZ913" s="106"/>
      <c r="HSA913" s="106"/>
      <c r="HSB913" s="106"/>
      <c r="HSC913" s="106"/>
      <c r="HSD913" s="106"/>
      <c r="HSE913" s="106"/>
      <c r="HSF913" s="106"/>
      <c r="HSG913" s="106"/>
      <c r="HSH913" s="106"/>
      <c r="HSI913" s="106"/>
      <c r="HSJ913" s="106"/>
      <c r="HSK913" s="106"/>
      <c r="HSL913" s="106"/>
      <c r="HSM913" s="106"/>
      <c r="HSN913" s="106"/>
      <c r="HSO913" s="106"/>
      <c r="HSP913" s="106"/>
      <c r="HSQ913" s="106"/>
      <c r="HSR913" s="106"/>
      <c r="HSS913" s="106"/>
      <c r="HST913" s="106"/>
      <c r="HSU913" s="106"/>
      <c r="HSV913" s="106"/>
      <c r="HSW913" s="106"/>
      <c r="HSX913" s="106"/>
      <c r="HSY913" s="106"/>
      <c r="HSZ913" s="106"/>
      <c r="HTA913" s="106"/>
      <c r="HTB913" s="106"/>
      <c r="HTC913" s="106"/>
      <c r="HTD913" s="106"/>
      <c r="HTE913" s="106"/>
      <c r="HTF913" s="106"/>
      <c r="HTG913" s="106"/>
      <c r="HTH913" s="106"/>
      <c r="HTI913" s="106"/>
      <c r="HTJ913" s="106"/>
      <c r="HTK913" s="106"/>
      <c r="HTL913" s="106"/>
      <c r="HTM913" s="106"/>
      <c r="HTN913" s="106"/>
      <c r="HTO913" s="106"/>
      <c r="HTP913" s="106"/>
      <c r="HTQ913" s="106"/>
      <c r="HTR913" s="106"/>
      <c r="HTS913" s="106"/>
      <c r="HTT913" s="106"/>
      <c r="HTU913" s="106"/>
      <c r="HTV913" s="106"/>
      <c r="HTW913" s="106"/>
      <c r="HTX913" s="106"/>
      <c r="HTY913" s="106"/>
      <c r="HTZ913" s="106"/>
      <c r="HUA913" s="106"/>
      <c r="HUB913" s="106"/>
      <c r="HUC913" s="106"/>
      <c r="HUD913" s="106"/>
      <c r="HUE913" s="106"/>
      <c r="HUF913" s="106"/>
      <c r="HUG913" s="106"/>
      <c r="HUH913" s="106"/>
      <c r="HUI913" s="106"/>
      <c r="HUJ913" s="106"/>
      <c r="HUK913" s="106"/>
      <c r="HUL913" s="106"/>
      <c r="HUM913" s="106"/>
      <c r="HUN913" s="106"/>
      <c r="HUO913" s="106"/>
      <c r="HUP913" s="106"/>
      <c r="HUQ913" s="106"/>
      <c r="HUR913" s="106"/>
      <c r="HUS913" s="106"/>
      <c r="HUT913" s="106"/>
      <c r="HUU913" s="106"/>
      <c r="HUV913" s="106"/>
      <c r="HUW913" s="106"/>
      <c r="HUX913" s="106"/>
      <c r="HUY913" s="106"/>
      <c r="HUZ913" s="106"/>
      <c r="HVA913" s="106"/>
      <c r="HVB913" s="106"/>
      <c r="HVC913" s="106"/>
      <c r="HVD913" s="106"/>
      <c r="HVE913" s="106"/>
      <c r="HVF913" s="106"/>
      <c r="HVG913" s="106"/>
      <c r="HVH913" s="106"/>
      <c r="HVI913" s="106"/>
      <c r="HVJ913" s="106"/>
      <c r="HVK913" s="106"/>
      <c r="HVL913" s="106"/>
      <c r="HVM913" s="106"/>
      <c r="HVN913" s="106"/>
      <c r="HVO913" s="106"/>
      <c r="HVP913" s="106"/>
      <c r="HVQ913" s="106"/>
      <c r="HVR913" s="106"/>
      <c r="HVS913" s="106"/>
      <c r="HVT913" s="106"/>
      <c r="HVU913" s="106"/>
      <c r="HVV913" s="106"/>
      <c r="HVW913" s="106"/>
      <c r="HVX913" s="106"/>
      <c r="HVY913" s="106"/>
      <c r="HVZ913" s="106"/>
      <c r="HWA913" s="106"/>
      <c r="HWB913" s="106"/>
      <c r="HWC913" s="106"/>
      <c r="HWD913" s="106"/>
      <c r="HWE913" s="106"/>
      <c r="HWF913" s="106"/>
      <c r="HWG913" s="106"/>
      <c r="HWH913" s="106"/>
      <c r="HWI913" s="106"/>
      <c r="HWJ913" s="106"/>
      <c r="HWK913" s="106"/>
      <c r="HWL913" s="106"/>
      <c r="HWM913" s="106"/>
      <c r="HWN913" s="106"/>
      <c r="HWO913" s="106"/>
      <c r="HWP913" s="106"/>
      <c r="HWQ913" s="106"/>
      <c r="HWR913" s="106"/>
      <c r="HWS913" s="106"/>
      <c r="HWT913" s="106"/>
      <c r="HWU913" s="106"/>
      <c r="HWV913" s="106"/>
      <c r="HWW913" s="106"/>
      <c r="HWX913" s="106"/>
      <c r="HWY913" s="106"/>
      <c r="HWZ913" s="106"/>
      <c r="HXA913" s="106"/>
      <c r="HXB913" s="106"/>
      <c r="HXC913" s="106"/>
      <c r="HXD913" s="106"/>
      <c r="HXE913" s="106"/>
      <c r="HXF913" s="106"/>
      <c r="HXG913" s="106"/>
      <c r="HXH913" s="106"/>
      <c r="HXI913" s="106"/>
      <c r="HXJ913" s="106"/>
      <c r="HXK913" s="106"/>
      <c r="HXL913" s="106"/>
      <c r="HXM913" s="106"/>
      <c r="HXN913" s="106"/>
      <c r="HXO913" s="106"/>
      <c r="HXP913" s="106"/>
      <c r="HXQ913" s="106"/>
      <c r="HXR913" s="106"/>
      <c r="HXS913" s="106"/>
      <c r="HXT913" s="106"/>
      <c r="HXU913" s="106"/>
      <c r="HXV913" s="106"/>
      <c r="HXW913" s="106"/>
      <c r="HXX913" s="106"/>
      <c r="HXY913" s="106"/>
      <c r="HXZ913" s="106"/>
      <c r="HYA913" s="106"/>
      <c r="HYB913" s="106"/>
      <c r="HYC913" s="106"/>
      <c r="HYD913" s="106"/>
      <c r="HYE913" s="106"/>
      <c r="HYF913" s="106"/>
      <c r="HYG913" s="106"/>
      <c r="HYH913" s="106"/>
      <c r="HYI913" s="106"/>
      <c r="HYJ913" s="106"/>
      <c r="HYK913" s="106"/>
      <c r="HYL913" s="106"/>
      <c r="HYM913" s="106"/>
      <c r="HYN913" s="106"/>
      <c r="HYO913" s="106"/>
      <c r="HYP913" s="106"/>
      <c r="HYQ913" s="106"/>
      <c r="HYR913" s="106"/>
      <c r="HYS913" s="106"/>
      <c r="HYT913" s="106"/>
      <c r="HYU913" s="106"/>
      <c r="HYV913" s="106"/>
      <c r="HYW913" s="106"/>
      <c r="HYX913" s="106"/>
      <c r="HYY913" s="106"/>
      <c r="HYZ913" s="106"/>
      <c r="HZA913" s="106"/>
      <c r="HZB913" s="106"/>
      <c r="HZC913" s="106"/>
      <c r="HZD913" s="106"/>
      <c r="HZE913" s="106"/>
      <c r="HZF913" s="106"/>
      <c r="HZG913" s="106"/>
      <c r="HZH913" s="106"/>
      <c r="HZI913" s="106"/>
      <c r="HZJ913" s="106"/>
      <c r="HZK913" s="106"/>
      <c r="HZL913" s="106"/>
      <c r="HZM913" s="106"/>
      <c r="HZN913" s="106"/>
      <c r="HZO913" s="106"/>
      <c r="HZP913" s="106"/>
      <c r="HZQ913" s="106"/>
      <c r="HZR913" s="106"/>
      <c r="HZS913" s="106"/>
      <c r="HZT913" s="106"/>
      <c r="HZU913" s="106"/>
      <c r="HZV913" s="106"/>
      <c r="HZW913" s="106"/>
      <c r="HZX913" s="106"/>
      <c r="HZY913" s="106"/>
      <c r="HZZ913" s="106"/>
      <c r="IAA913" s="106"/>
      <c r="IAB913" s="106"/>
      <c r="IAC913" s="106"/>
      <c r="IAD913" s="106"/>
      <c r="IAE913" s="106"/>
      <c r="IAF913" s="106"/>
      <c r="IAG913" s="106"/>
      <c r="IAH913" s="106"/>
      <c r="IAI913" s="106"/>
      <c r="IAJ913" s="106"/>
      <c r="IAK913" s="106"/>
      <c r="IAL913" s="106"/>
      <c r="IAM913" s="106"/>
      <c r="IAN913" s="106"/>
      <c r="IAO913" s="106"/>
      <c r="IAP913" s="106"/>
      <c r="IAQ913" s="106"/>
      <c r="IAR913" s="106"/>
      <c r="IAS913" s="106"/>
      <c r="IAT913" s="106"/>
      <c r="IAU913" s="106"/>
      <c r="IAV913" s="106"/>
      <c r="IAW913" s="106"/>
      <c r="IAX913" s="106"/>
      <c r="IAY913" s="106"/>
      <c r="IAZ913" s="106"/>
      <c r="IBA913" s="106"/>
      <c r="IBB913" s="106"/>
      <c r="IBC913" s="106"/>
      <c r="IBD913" s="106"/>
      <c r="IBE913" s="106"/>
      <c r="IBF913" s="106"/>
      <c r="IBG913" s="106"/>
      <c r="IBH913" s="106"/>
      <c r="IBI913" s="106"/>
      <c r="IBJ913" s="106"/>
      <c r="IBK913" s="106"/>
      <c r="IBL913" s="106"/>
      <c r="IBM913" s="106"/>
      <c r="IBN913" s="106"/>
      <c r="IBO913" s="106"/>
      <c r="IBP913" s="106"/>
      <c r="IBQ913" s="106"/>
      <c r="IBR913" s="106"/>
      <c r="IBS913" s="106"/>
      <c r="IBT913" s="106"/>
      <c r="IBU913" s="106"/>
      <c r="IBV913" s="106"/>
      <c r="IBW913" s="106"/>
      <c r="IBX913" s="106"/>
      <c r="IBY913" s="106"/>
      <c r="IBZ913" s="106"/>
      <c r="ICA913" s="106"/>
      <c r="ICB913" s="106"/>
      <c r="ICC913" s="106"/>
      <c r="ICD913" s="106"/>
      <c r="ICE913" s="106"/>
      <c r="ICF913" s="106"/>
      <c r="ICG913" s="106"/>
      <c r="ICH913" s="106"/>
      <c r="ICI913" s="106"/>
      <c r="ICJ913" s="106"/>
      <c r="ICK913" s="106"/>
      <c r="ICL913" s="106"/>
      <c r="ICM913" s="106"/>
      <c r="ICN913" s="106"/>
      <c r="ICO913" s="106"/>
      <c r="ICP913" s="106"/>
      <c r="ICQ913" s="106"/>
      <c r="ICR913" s="106"/>
      <c r="ICS913" s="106"/>
      <c r="ICT913" s="106"/>
      <c r="ICU913" s="106"/>
      <c r="ICV913" s="106"/>
      <c r="ICW913" s="106"/>
      <c r="ICX913" s="106"/>
      <c r="ICY913" s="106"/>
      <c r="ICZ913" s="106"/>
      <c r="IDA913" s="106"/>
      <c r="IDB913" s="106"/>
      <c r="IDC913" s="106"/>
      <c r="IDD913" s="106"/>
      <c r="IDE913" s="106"/>
      <c r="IDF913" s="106"/>
      <c r="IDG913" s="106"/>
      <c r="IDH913" s="106"/>
      <c r="IDI913" s="106"/>
      <c r="IDJ913" s="106"/>
      <c r="IDK913" s="106"/>
      <c r="IDL913" s="106"/>
      <c r="IDM913" s="106"/>
      <c r="IDN913" s="106"/>
      <c r="IDO913" s="106"/>
      <c r="IDP913" s="106"/>
      <c r="IDQ913" s="106"/>
      <c r="IDR913" s="106"/>
      <c r="IDS913" s="106"/>
      <c r="IDT913" s="106"/>
      <c r="IDU913" s="106"/>
      <c r="IDV913" s="106"/>
      <c r="IDW913" s="106"/>
      <c r="IDX913" s="106"/>
      <c r="IDY913" s="106"/>
      <c r="IDZ913" s="106"/>
      <c r="IEA913" s="106"/>
      <c r="IEB913" s="106"/>
      <c r="IEC913" s="106"/>
      <c r="IED913" s="106"/>
      <c r="IEE913" s="106"/>
      <c r="IEF913" s="106"/>
      <c r="IEG913" s="106"/>
      <c r="IEH913" s="106"/>
      <c r="IEI913" s="106"/>
      <c r="IEJ913" s="106"/>
      <c r="IEK913" s="106"/>
      <c r="IEL913" s="106"/>
      <c r="IEM913" s="106"/>
      <c r="IEN913" s="106"/>
      <c r="IEO913" s="106"/>
      <c r="IEP913" s="106"/>
      <c r="IEQ913" s="106"/>
      <c r="IER913" s="106"/>
      <c r="IES913" s="106"/>
      <c r="IET913" s="106"/>
      <c r="IEU913" s="106"/>
      <c r="IEV913" s="106"/>
      <c r="IEW913" s="106"/>
      <c r="IEX913" s="106"/>
      <c r="IEY913" s="106"/>
      <c r="IEZ913" s="106"/>
      <c r="IFA913" s="106"/>
      <c r="IFB913" s="106"/>
      <c r="IFC913" s="106"/>
      <c r="IFD913" s="106"/>
      <c r="IFE913" s="106"/>
      <c r="IFF913" s="106"/>
      <c r="IFG913" s="106"/>
      <c r="IFH913" s="106"/>
      <c r="IFI913" s="106"/>
      <c r="IFJ913" s="106"/>
      <c r="IFK913" s="106"/>
      <c r="IFL913" s="106"/>
      <c r="IFM913" s="106"/>
      <c r="IFN913" s="106"/>
      <c r="IFO913" s="106"/>
      <c r="IFP913" s="106"/>
      <c r="IFQ913" s="106"/>
      <c r="IFR913" s="106"/>
      <c r="IFS913" s="106"/>
      <c r="IFT913" s="106"/>
      <c r="IFU913" s="106"/>
      <c r="IFV913" s="106"/>
      <c r="IFW913" s="106"/>
      <c r="IFX913" s="106"/>
      <c r="IFY913" s="106"/>
      <c r="IFZ913" s="106"/>
      <c r="IGA913" s="106"/>
      <c r="IGB913" s="106"/>
      <c r="IGC913" s="106"/>
      <c r="IGD913" s="106"/>
      <c r="IGE913" s="106"/>
      <c r="IGF913" s="106"/>
      <c r="IGG913" s="106"/>
      <c r="IGH913" s="106"/>
      <c r="IGI913" s="106"/>
      <c r="IGJ913" s="106"/>
      <c r="IGK913" s="106"/>
      <c r="IGL913" s="106"/>
      <c r="IGM913" s="106"/>
      <c r="IGN913" s="106"/>
      <c r="IGO913" s="106"/>
      <c r="IGP913" s="106"/>
      <c r="IGQ913" s="106"/>
      <c r="IGR913" s="106"/>
      <c r="IGS913" s="106"/>
      <c r="IGT913" s="106"/>
      <c r="IGU913" s="106"/>
      <c r="IGV913" s="106"/>
      <c r="IGW913" s="106"/>
      <c r="IGX913" s="106"/>
      <c r="IGY913" s="106"/>
      <c r="IGZ913" s="106"/>
      <c r="IHA913" s="106"/>
      <c r="IHB913" s="106"/>
      <c r="IHC913" s="106"/>
      <c r="IHD913" s="106"/>
      <c r="IHE913" s="106"/>
      <c r="IHF913" s="106"/>
      <c r="IHG913" s="106"/>
      <c r="IHH913" s="106"/>
      <c r="IHI913" s="106"/>
      <c r="IHJ913" s="106"/>
      <c r="IHK913" s="106"/>
      <c r="IHL913" s="106"/>
      <c r="IHM913" s="106"/>
      <c r="IHN913" s="106"/>
      <c r="IHO913" s="106"/>
      <c r="IHP913" s="106"/>
      <c r="IHQ913" s="106"/>
      <c r="IHR913" s="106"/>
      <c r="IHS913" s="106"/>
      <c r="IHT913" s="106"/>
      <c r="IHU913" s="106"/>
      <c r="IHV913" s="106"/>
      <c r="IHW913" s="106"/>
      <c r="IHX913" s="106"/>
      <c r="IHY913" s="106"/>
      <c r="IHZ913" s="106"/>
      <c r="IIA913" s="106"/>
      <c r="IIB913" s="106"/>
      <c r="IIC913" s="106"/>
      <c r="IID913" s="106"/>
      <c r="IIE913" s="106"/>
      <c r="IIF913" s="106"/>
      <c r="IIG913" s="106"/>
      <c r="IIH913" s="106"/>
      <c r="III913" s="106"/>
      <c r="IIJ913" s="106"/>
      <c r="IIK913" s="106"/>
      <c r="IIL913" s="106"/>
      <c r="IIM913" s="106"/>
      <c r="IIN913" s="106"/>
      <c r="IIO913" s="106"/>
      <c r="IIP913" s="106"/>
      <c r="IIQ913" s="106"/>
      <c r="IIR913" s="106"/>
      <c r="IIS913" s="106"/>
      <c r="IIT913" s="106"/>
      <c r="IIU913" s="106"/>
      <c r="IIV913" s="106"/>
      <c r="IIW913" s="106"/>
      <c r="IIX913" s="106"/>
      <c r="IIY913" s="106"/>
      <c r="IIZ913" s="106"/>
      <c r="IJA913" s="106"/>
      <c r="IJB913" s="106"/>
      <c r="IJC913" s="106"/>
      <c r="IJD913" s="106"/>
      <c r="IJE913" s="106"/>
      <c r="IJF913" s="106"/>
      <c r="IJG913" s="106"/>
      <c r="IJH913" s="106"/>
      <c r="IJI913" s="106"/>
      <c r="IJJ913" s="106"/>
      <c r="IJK913" s="106"/>
      <c r="IJL913" s="106"/>
      <c r="IJM913" s="106"/>
      <c r="IJN913" s="106"/>
      <c r="IJO913" s="106"/>
      <c r="IJP913" s="106"/>
      <c r="IJQ913" s="106"/>
      <c r="IJR913" s="106"/>
      <c r="IJS913" s="106"/>
      <c r="IJT913" s="106"/>
      <c r="IJU913" s="106"/>
      <c r="IJV913" s="106"/>
      <c r="IJW913" s="106"/>
      <c r="IJX913" s="106"/>
      <c r="IJY913" s="106"/>
      <c r="IJZ913" s="106"/>
      <c r="IKA913" s="106"/>
      <c r="IKB913" s="106"/>
      <c r="IKC913" s="106"/>
      <c r="IKD913" s="106"/>
      <c r="IKE913" s="106"/>
      <c r="IKF913" s="106"/>
      <c r="IKG913" s="106"/>
      <c r="IKH913" s="106"/>
      <c r="IKI913" s="106"/>
      <c r="IKJ913" s="106"/>
      <c r="IKK913" s="106"/>
      <c r="IKL913" s="106"/>
      <c r="IKM913" s="106"/>
      <c r="IKN913" s="106"/>
      <c r="IKO913" s="106"/>
      <c r="IKP913" s="106"/>
      <c r="IKQ913" s="106"/>
      <c r="IKR913" s="106"/>
      <c r="IKS913" s="106"/>
      <c r="IKT913" s="106"/>
      <c r="IKU913" s="106"/>
      <c r="IKV913" s="106"/>
      <c r="IKW913" s="106"/>
      <c r="IKX913" s="106"/>
      <c r="IKY913" s="106"/>
      <c r="IKZ913" s="106"/>
      <c r="ILA913" s="106"/>
      <c r="ILB913" s="106"/>
      <c r="ILC913" s="106"/>
      <c r="ILD913" s="106"/>
      <c r="ILE913" s="106"/>
      <c r="ILF913" s="106"/>
      <c r="ILG913" s="106"/>
      <c r="ILH913" s="106"/>
      <c r="ILI913" s="106"/>
      <c r="ILJ913" s="106"/>
      <c r="ILK913" s="106"/>
      <c r="ILL913" s="106"/>
      <c r="ILM913" s="106"/>
      <c r="ILN913" s="106"/>
      <c r="ILO913" s="106"/>
      <c r="ILP913" s="106"/>
      <c r="ILQ913" s="106"/>
      <c r="ILR913" s="106"/>
      <c r="ILS913" s="106"/>
      <c r="ILT913" s="106"/>
      <c r="ILU913" s="106"/>
      <c r="ILV913" s="106"/>
      <c r="ILW913" s="106"/>
      <c r="ILX913" s="106"/>
      <c r="ILY913" s="106"/>
      <c r="ILZ913" s="106"/>
      <c r="IMA913" s="106"/>
      <c r="IMB913" s="106"/>
      <c r="IMC913" s="106"/>
      <c r="IMD913" s="106"/>
      <c r="IME913" s="106"/>
      <c r="IMF913" s="106"/>
      <c r="IMG913" s="106"/>
      <c r="IMH913" s="106"/>
      <c r="IMI913" s="106"/>
      <c r="IMJ913" s="106"/>
      <c r="IMK913" s="106"/>
      <c r="IML913" s="106"/>
      <c r="IMM913" s="106"/>
      <c r="IMN913" s="106"/>
      <c r="IMO913" s="106"/>
      <c r="IMP913" s="106"/>
      <c r="IMQ913" s="106"/>
      <c r="IMR913" s="106"/>
      <c r="IMS913" s="106"/>
      <c r="IMT913" s="106"/>
      <c r="IMU913" s="106"/>
      <c r="IMV913" s="106"/>
      <c r="IMW913" s="106"/>
      <c r="IMX913" s="106"/>
      <c r="IMY913" s="106"/>
      <c r="IMZ913" s="106"/>
      <c r="INA913" s="106"/>
      <c r="INB913" s="106"/>
      <c r="INC913" s="106"/>
      <c r="IND913" s="106"/>
      <c r="INE913" s="106"/>
      <c r="INF913" s="106"/>
      <c r="ING913" s="106"/>
      <c r="INH913" s="106"/>
      <c r="INI913" s="106"/>
      <c r="INJ913" s="106"/>
      <c r="INK913" s="106"/>
      <c r="INL913" s="106"/>
      <c r="INM913" s="106"/>
      <c r="INN913" s="106"/>
      <c r="INO913" s="106"/>
      <c r="INP913" s="106"/>
      <c r="INQ913" s="106"/>
      <c r="INR913" s="106"/>
      <c r="INS913" s="106"/>
      <c r="INT913" s="106"/>
      <c r="INU913" s="106"/>
      <c r="INV913" s="106"/>
      <c r="INW913" s="106"/>
      <c r="INX913" s="106"/>
      <c r="INY913" s="106"/>
      <c r="INZ913" s="106"/>
      <c r="IOA913" s="106"/>
      <c r="IOB913" s="106"/>
      <c r="IOC913" s="106"/>
      <c r="IOD913" s="106"/>
      <c r="IOE913" s="106"/>
      <c r="IOF913" s="106"/>
      <c r="IOG913" s="106"/>
      <c r="IOH913" s="106"/>
      <c r="IOI913" s="106"/>
      <c r="IOJ913" s="106"/>
      <c r="IOK913" s="106"/>
      <c r="IOL913" s="106"/>
      <c r="IOM913" s="106"/>
      <c r="ION913" s="106"/>
      <c r="IOO913" s="106"/>
      <c r="IOP913" s="106"/>
      <c r="IOQ913" s="106"/>
      <c r="IOR913" s="106"/>
      <c r="IOS913" s="106"/>
      <c r="IOT913" s="106"/>
      <c r="IOU913" s="106"/>
      <c r="IOV913" s="106"/>
      <c r="IOW913" s="106"/>
      <c r="IOX913" s="106"/>
      <c r="IOY913" s="106"/>
      <c r="IOZ913" s="106"/>
      <c r="IPA913" s="106"/>
      <c r="IPB913" s="106"/>
      <c r="IPC913" s="106"/>
      <c r="IPD913" s="106"/>
      <c r="IPE913" s="106"/>
      <c r="IPF913" s="106"/>
      <c r="IPG913" s="106"/>
      <c r="IPH913" s="106"/>
      <c r="IPI913" s="106"/>
      <c r="IPJ913" s="106"/>
      <c r="IPK913" s="106"/>
      <c r="IPL913" s="106"/>
      <c r="IPM913" s="106"/>
      <c r="IPN913" s="106"/>
      <c r="IPO913" s="106"/>
      <c r="IPP913" s="106"/>
      <c r="IPQ913" s="106"/>
      <c r="IPR913" s="106"/>
      <c r="IPS913" s="106"/>
      <c r="IPT913" s="106"/>
      <c r="IPU913" s="106"/>
      <c r="IPV913" s="106"/>
      <c r="IPW913" s="106"/>
      <c r="IPX913" s="106"/>
      <c r="IPY913" s="106"/>
      <c r="IPZ913" s="106"/>
      <c r="IQA913" s="106"/>
      <c r="IQB913" s="106"/>
      <c r="IQC913" s="106"/>
      <c r="IQD913" s="106"/>
      <c r="IQE913" s="106"/>
      <c r="IQF913" s="106"/>
      <c r="IQG913" s="106"/>
      <c r="IQH913" s="106"/>
      <c r="IQI913" s="106"/>
      <c r="IQJ913" s="106"/>
      <c r="IQK913" s="106"/>
      <c r="IQL913" s="106"/>
      <c r="IQM913" s="106"/>
      <c r="IQN913" s="106"/>
      <c r="IQO913" s="106"/>
      <c r="IQP913" s="106"/>
      <c r="IQQ913" s="106"/>
      <c r="IQR913" s="106"/>
      <c r="IQS913" s="106"/>
      <c r="IQT913" s="106"/>
      <c r="IQU913" s="106"/>
      <c r="IQV913" s="106"/>
      <c r="IQW913" s="106"/>
      <c r="IQX913" s="106"/>
      <c r="IQY913" s="106"/>
      <c r="IQZ913" s="106"/>
      <c r="IRA913" s="106"/>
      <c r="IRB913" s="106"/>
      <c r="IRC913" s="106"/>
      <c r="IRD913" s="106"/>
      <c r="IRE913" s="106"/>
      <c r="IRF913" s="106"/>
      <c r="IRG913" s="106"/>
      <c r="IRH913" s="106"/>
      <c r="IRI913" s="106"/>
      <c r="IRJ913" s="106"/>
      <c r="IRK913" s="106"/>
      <c r="IRL913" s="106"/>
      <c r="IRM913" s="106"/>
      <c r="IRN913" s="106"/>
      <c r="IRO913" s="106"/>
      <c r="IRP913" s="106"/>
      <c r="IRQ913" s="106"/>
      <c r="IRR913" s="106"/>
      <c r="IRS913" s="106"/>
      <c r="IRT913" s="106"/>
      <c r="IRU913" s="106"/>
      <c r="IRV913" s="106"/>
      <c r="IRW913" s="106"/>
      <c r="IRX913" s="106"/>
      <c r="IRY913" s="106"/>
      <c r="IRZ913" s="106"/>
      <c r="ISA913" s="106"/>
      <c r="ISB913" s="106"/>
      <c r="ISC913" s="106"/>
      <c r="ISD913" s="106"/>
      <c r="ISE913" s="106"/>
      <c r="ISF913" s="106"/>
      <c r="ISG913" s="106"/>
      <c r="ISH913" s="106"/>
      <c r="ISI913" s="106"/>
      <c r="ISJ913" s="106"/>
      <c r="ISK913" s="106"/>
      <c r="ISL913" s="106"/>
      <c r="ISM913" s="106"/>
      <c r="ISN913" s="106"/>
      <c r="ISO913" s="106"/>
      <c r="ISP913" s="106"/>
      <c r="ISQ913" s="106"/>
      <c r="ISR913" s="106"/>
      <c r="ISS913" s="106"/>
      <c r="IST913" s="106"/>
      <c r="ISU913" s="106"/>
      <c r="ISV913" s="106"/>
      <c r="ISW913" s="106"/>
      <c r="ISX913" s="106"/>
      <c r="ISY913" s="106"/>
      <c r="ISZ913" s="106"/>
      <c r="ITA913" s="106"/>
      <c r="ITB913" s="106"/>
      <c r="ITC913" s="106"/>
      <c r="ITD913" s="106"/>
      <c r="ITE913" s="106"/>
      <c r="ITF913" s="106"/>
      <c r="ITG913" s="106"/>
      <c r="ITH913" s="106"/>
      <c r="ITI913" s="106"/>
      <c r="ITJ913" s="106"/>
      <c r="ITK913" s="106"/>
      <c r="ITL913" s="106"/>
      <c r="ITM913" s="106"/>
      <c r="ITN913" s="106"/>
      <c r="ITO913" s="106"/>
      <c r="ITP913" s="106"/>
      <c r="ITQ913" s="106"/>
      <c r="ITR913" s="106"/>
      <c r="ITS913" s="106"/>
      <c r="ITT913" s="106"/>
      <c r="ITU913" s="106"/>
      <c r="ITV913" s="106"/>
      <c r="ITW913" s="106"/>
      <c r="ITX913" s="106"/>
      <c r="ITY913" s="106"/>
      <c r="ITZ913" s="106"/>
      <c r="IUA913" s="106"/>
      <c r="IUB913" s="106"/>
      <c r="IUC913" s="106"/>
      <c r="IUD913" s="106"/>
      <c r="IUE913" s="106"/>
      <c r="IUF913" s="106"/>
      <c r="IUG913" s="106"/>
      <c r="IUH913" s="106"/>
      <c r="IUI913" s="106"/>
      <c r="IUJ913" s="106"/>
      <c r="IUK913" s="106"/>
      <c r="IUL913" s="106"/>
      <c r="IUM913" s="106"/>
      <c r="IUN913" s="106"/>
      <c r="IUO913" s="106"/>
      <c r="IUP913" s="106"/>
      <c r="IUQ913" s="106"/>
      <c r="IUR913" s="106"/>
      <c r="IUS913" s="106"/>
      <c r="IUT913" s="106"/>
      <c r="IUU913" s="106"/>
      <c r="IUV913" s="106"/>
      <c r="IUW913" s="106"/>
      <c r="IUX913" s="106"/>
      <c r="IUY913" s="106"/>
      <c r="IUZ913" s="106"/>
      <c r="IVA913" s="106"/>
      <c r="IVB913" s="106"/>
      <c r="IVC913" s="106"/>
      <c r="IVD913" s="106"/>
      <c r="IVE913" s="106"/>
      <c r="IVF913" s="106"/>
      <c r="IVG913" s="106"/>
      <c r="IVH913" s="106"/>
      <c r="IVI913" s="106"/>
      <c r="IVJ913" s="106"/>
      <c r="IVK913" s="106"/>
      <c r="IVL913" s="106"/>
      <c r="IVM913" s="106"/>
      <c r="IVN913" s="106"/>
      <c r="IVO913" s="106"/>
      <c r="IVP913" s="106"/>
      <c r="IVQ913" s="106"/>
      <c r="IVR913" s="106"/>
      <c r="IVS913" s="106"/>
      <c r="IVT913" s="106"/>
      <c r="IVU913" s="106"/>
      <c r="IVV913" s="106"/>
      <c r="IVW913" s="106"/>
      <c r="IVX913" s="106"/>
      <c r="IVY913" s="106"/>
      <c r="IVZ913" s="106"/>
      <c r="IWA913" s="106"/>
      <c r="IWB913" s="106"/>
      <c r="IWC913" s="106"/>
      <c r="IWD913" s="106"/>
      <c r="IWE913" s="106"/>
      <c r="IWF913" s="106"/>
      <c r="IWG913" s="106"/>
      <c r="IWH913" s="106"/>
      <c r="IWI913" s="106"/>
      <c r="IWJ913" s="106"/>
      <c r="IWK913" s="106"/>
      <c r="IWL913" s="106"/>
      <c r="IWM913" s="106"/>
      <c r="IWN913" s="106"/>
      <c r="IWO913" s="106"/>
      <c r="IWP913" s="106"/>
      <c r="IWQ913" s="106"/>
      <c r="IWR913" s="106"/>
      <c r="IWS913" s="106"/>
      <c r="IWT913" s="106"/>
      <c r="IWU913" s="106"/>
      <c r="IWV913" s="106"/>
      <c r="IWW913" s="106"/>
      <c r="IWX913" s="106"/>
      <c r="IWY913" s="106"/>
      <c r="IWZ913" s="106"/>
      <c r="IXA913" s="106"/>
      <c r="IXB913" s="106"/>
      <c r="IXC913" s="106"/>
      <c r="IXD913" s="106"/>
      <c r="IXE913" s="106"/>
      <c r="IXF913" s="106"/>
      <c r="IXG913" s="106"/>
      <c r="IXH913" s="106"/>
      <c r="IXI913" s="106"/>
      <c r="IXJ913" s="106"/>
      <c r="IXK913" s="106"/>
      <c r="IXL913" s="106"/>
      <c r="IXM913" s="106"/>
      <c r="IXN913" s="106"/>
      <c r="IXO913" s="106"/>
      <c r="IXP913" s="106"/>
      <c r="IXQ913" s="106"/>
      <c r="IXR913" s="106"/>
      <c r="IXS913" s="106"/>
      <c r="IXT913" s="106"/>
      <c r="IXU913" s="106"/>
      <c r="IXV913" s="106"/>
      <c r="IXW913" s="106"/>
      <c r="IXX913" s="106"/>
      <c r="IXY913" s="106"/>
      <c r="IXZ913" s="106"/>
      <c r="IYA913" s="106"/>
      <c r="IYB913" s="106"/>
      <c r="IYC913" s="106"/>
      <c r="IYD913" s="106"/>
      <c r="IYE913" s="106"/>
      <c r="IYF913" s="106"/>
      <c r="IYG913" s="106"/>
      <c r="IYH913" s="106"/>
      <c r="IYI913" s="106"/>
      <c r="IYJ913" s="106"/>
      <c r="IYK913" s="106"/>
      <c r="IYL913" s="106"/>
      <c r="IYM913" s="106"/>
      <c r="IYN913" s="106"/>
      <c r="IYO913" s="106"/>
      <c r="IYP913" s="106"/>
      <c r="IYQ913" s="106"/>
      <c r="IYR913" s="106"/>
      <c r="IYS913" s="106"/>
      <c r="IYT913" s="106"/>
      <c r="IYU913" s="106"/>
      <c r="IYV913" s="106"/>
      <c r="IYW913" s="106"/>
      <c r="IYX913" s="106"/>
      <c r="IYY913" s="106"/>
      <c r="IYZ913" s="106"/>
      <c r="IZA913" s="106"/>
      <c r="IZB913" s="106"/>
      <c r="IZC913" s="106"/>
      <c r="IZD913" s="106"/>
      <c r="IZE913" s="106"/>
      <c r="IZF913" s="106"/>
      <c r="IZG913" s="106"/>
      <c r="IZH913" s="106"/>
      <c r="IZI913" s="106"/>
      <c r="IZJ913" s="106"/>
      <c r="IZK913" s="106"/>
      <c r="IZL913" s="106"/>
      <c r="IZM913" s="106"/>
      <c r="IZN913" s="106"/>
      <c r="IZO913" s="106"/>
      <c r="IZP913" s="106"/>
      <c r="IZQ913" s="106"/>
      <c r="IZR913" s="106"/>
      <c r="IZS913" s="106"/>
      <c r="IZT913" s="106"/>
      <c r="IZU913" s="106"/>
      <c r="IZV913" s="106"/>
      <c r="IZW913" s="106"/>
      <c r="IZX913" s="106"/>
      <c r="IZY913" s="106"/>
      <c r="IZZ913" s="106"/>
      <c r="JAA913" s="106"/>
      <c r="JAB913" s="106"/>
      <c r="JAC913" s="106"/>
      <c r="JAD913" s="106"/>
      <c r="JAE913" s="106"/>
      <c r="JAF913" s="106"/>
      <c r="JAG913" s="106"/>
      <c r="JAH913" s="106"/>
      <c r="JAI913" s="106"/>
      <c r="JAJ913" s="106"/>
      <c r="JAK913" s="106"/>
      <c r="JAL913" s="106"/>
      <c r="JAM913" s="106"/>
      <c r="JAN913" s="106"/>
      <c r="JAO913" s="106"/>
      <c r="JAP913" s="106"/>
      <c r="JAQ913" s="106"/>
      <c r="JAR913" s="106"/>
      <c r="JAS913" s="106"/>
      <c r="JAT913" s="106"/>
      <c r="JAU913" s="106"/>
      <c r="JAV913" s="106"/>
      <c r="JAW913" s="106"/>
      <c r="JAX913" s="106"/>
      <c r="JAY913" s="106"/>
      <c r="JAZ913" s="106"/>
      <c r="JBA913" s="106"/>
      <c r="JBB913" s="106"/>
      <c r="JBC913" s="106"/>
      <c r="JBD913" s="106"/>
      <c r="JBE913" s="106"/>
      <c r="JBF913" s="106"/>
      <c r="JBG913" s="106"/>
      <c r="JBH913" s="106"/>
      <c r="JBI913" s="106"/>
      <c r="JBJ913" s="106"/>
      <c r="JBK913" s="106"/>
      <c r="JBL913" s="106"/>
      <c r="JBM913" s="106"/>
      <c r="JBN913" s="106"/>
      <c r="JBO913" s="106"/>
      <c r="JBP913" s="106"/>
      <c r="JBQ913" s="106"/>
      <c r="JBR913" s="106"/>
      <c r="JBS913" s="106"/>
      <c r="JBT913" s="106"/>
      <c r="JBU913" s="106"/>
      <c r="JBV913" s="106"/>
      <c r="JBW913" s="106"/>
      <c r="JBX913" s="106"/>
      <c r="JBY913" s="106"/>
      <c r="JBZ913" s="106"/>
      <c r="JCA913" s="106"/>
      <c r="JCB913" s="106"/>
      <c r="JCC913" s="106"/>
      <c r="JCD913" s="106"/>
      <c r="JCE913" s="106"/>
      <c r="JCF913" s="106"/>
      <c r="JCG913" s="106"/>
      <c r="JCH913" s="106"/>
      <c r="JCI913" s="106"/>
      <c r="JCJ913" s="106"/>
      <c r="JCK913" s="106"/>
      <c r="JCL913" s="106"/>
      <c r="JCM913" s="106"/>
      <c r="JCN913" s="106"/>
      <c r="JCO913" s="106"/>
      <c r="JCP913" s="106"/>
      <c r="JCQ913" s="106"/>
      <c r="JCR913" s="106"/>
      <c r="JCS913" s="106"/>
      <c r="JCT913" s="106"/>
      <c r="JCU913" s="106"/>
      <c r="JCV913" s="106"/>
      <c r="JCW913" s="106"/>
      <c r="JCX913" s="106"/>
      <c r="JCY913" s="106"/>
      <c r="JCZ913" s="106"/>
      <c r="JDA913" s="106"/>
      <c r="JDB913" s="106"/>
      <c r="JDC913" s="106"/>
      <c r="JDD913" s="106"/>
      <c r="JDE913" s="106"/>
      <c r="JDF913" s="106"/>
      <c r="JDG913" s="106"/>
      <c r="JDH913" s="106"/>
      <c r="JDI913" s="106"/>
      <c r="JDJ913" s="106"/>
      <c r="JDK913" s="106"/>
      <c r="JDL913" s="106"/>
      <c r="JDM913" s="106"/>
      <c r="JDN913" s="106"/>
      <c r="JDO913" s="106"/>
      <c r="JDP913" s="106"/>
      <c r="JDQ913" s="106"/>
      <c r="JDR913" s="106"/>
      <c r="JDS913" s="106"/>
      <c r="JDT913" s="106"/>
      <c r="JDU913" s="106"/>
      <c r="JDV913" s="106"/>
      <c r="JDW913" s="106"/>
      <c r="JDX913" s="106"/>
      <c r="JDY913" s="106"/>
      <c r="JDZ913" s="106"/>
      <c r="JEA913" s="106"/>
      <c r="JEB913" s="106"/>
      <c r="JEC913" s="106"/>
      <c r="JED913" s="106"/>
      <c r="JEE913" s="106"/>
      <c r="JEF913" s="106"/>
      <c r="JEG913" s="106"/>
      <c r="JEH913" s="106"/>
      <c r="JEI913" s="106"/>
      <c r="JEJ913" s="106"/>
      <c r="JEK913" s="106"/>
      <c r="JEL913" s="106"/>
      <c r="JEM913" s="106"/>
      <c r="JEN913" s="106"/>
      <c r="JEO913" s="106"/>
      <c r="JEP913" s="106"/>
      <c r="JEQ913" s="106"/>
      <c r="JER913" s="106"/>
      <c r="JES913" s="106"/>
      <c r="JET913" s="106"/>
      <c r="JEU913" s="106"/>
      <c r="JEV913" s="106"/>
      <c r="JEW913" s="106"/>
      <c r="JEX913" s="106"/>
      <c r="JEY913" s="106"/>
      <c r="JEZ913" s="106"/>
      <c r="JFA913" s="106"/>
      <c r="JFB913" s="106"/>
      <c r="JFC913" s="106"/>
      <c r="JFD913" s="106"/>
      <c r="JFE913" s="106"/>
      <c r="JFF913" s="106"/>
      <c r="JFG913" s="106"/>
      <c r="JFH913" s="106"/>
      <c r="JFI913" s="106"/>
      <c r="JFJ913" s="106"/>
      <c r="JFK913" s="106"/>
      <c r="JFL913" s="106"/>
      <c r="JFM913" s="106"/>
      <c r="JFN913" s="106"/>
      <c r="JFO913" s="106"/>
      <c r="JFP913" s="106"/>
      <c r="JFQ913" s="106"/>
      <c r="JFR913" s="106"/>
      <c r="JFS913" s="106"/>
      <c r="JFT913" s="106"/>
      <c r="JFU913" s="106"/>
      <c r="JFV913" s="106"/>
      <c r="JFW913" s="106"/>
      <c r="JFX913" s="106"/>
      <c r="JFY913" s="106"/>
      <c r="JFZ913" s="106"/>
      <c r="JGA913" s="106"/>
      <c r="JGB913" s="106"/>
      <c r="JGC913" s="106"/>
      <c r="JGD913" s="106"/>
      <c r="JGE913" s="106"/>
      <c r="JGF913" s="106"/>
      <c r="JGG913" s="106"/>
      <c r="JGH913" s="106"/>
      <c r="JGI913" s="106"/>
      <c r="JGJ913" s="106"/>
      <c r="JGK913" s="106"/>
      <c r="JGL913" s="106"/>
      <c r="JGM913" s="106"/>
      <c r="JGN913" s="106"/>
      <c r="JGO913" s="106"/>
      <c r="JGP913" s="106"/>
      <c r="JGQ913" s="106"/>
      <c r="JGR913" s="106"/>
      <c r="JGS913" s="106"/>
      <c r="JGT913" s="106"/>
      <c r="JGU913" s="106"/>
      <c r="JGV913" s="106"/>
      <c r="JGW913" s="106"/>
      <c r="JGX913" s="106"/>
      <c r="JGY913" s="106"/>
      <c r="JGZ913" s="106"/>
      <c r="JHA913" s="106"/>
      <c r="JHB913" s="106"/>
      <c r="JHC913" s="106"/>
      <c r="JHD913" s="106"/>
      <c r="JHE913" s="106"/>
      <c r="JHF913" s="106"/>
      <c r="JHG913" s="106"/>
      <c r="JHH913" s="106"/>
      <c r="JHI913" s="106"/>
      <c r="JHJ913" s="106"/>
      <c r="JHK913" s="106"/>
      <c r="JHL913" s="106"/>
      <c r="JHM913" s="106"/>
      <c r="JHN913" s="106"/>
      <c r="JHO913" s="106"/>
      <c r="JHP913" s="106"/>
      <c r="JHQ913" s="106"/>
      <c r="JHR913" s="106"/>
      <c r="JHS913" s="106"/>
      <c r="JHT913" s="106"/>
      <c r="JHU913" s="106"/>
      <c r="JHV913" s="106"/>
      <c r="JHW913" s="106"/>
      <c r="JHX913" s="106"/>
      <c r="JHY913" s="106"/>
      <c r="JHZ913" s="106"/>
      <c r="JIA913" s="106"/>
      <c r="JIB913" s="106"/>
      <c r="JIC913" s="106"/>
      <c r="JID913" s="106"/>
      <c r="JIE913" s="106"/>
      <c r="JIF913" s="106"/>
      <c r="JIG913" s="106"/>
      <c r="JIH913" s="106"/>
      <c r="JII913" s="106"/>
      <c r="JIJ913" s="106"/>
      <c r="JIK913" s="106"/>
      <c r="JIL913" s="106"/>
      <c r="JIM913" s="106"/>
      <c r="JIN913" s="106"/>
      <c r="JIO913" s="106"/>
      <c r="JIP913" s="106"/>
      <c r="JIQ913" s="106"/>
      <c r="JIR913" s="106"/>
      <c r="JIS913" s="106"/>
      <c r="JIT913" s="106"/>
      <c r="JIU913" s="106"/>
      <c r="JIV913" s="106"/>
      <c r="JIW913" s="106"/>
      <c r="JIX913" s="106"/>
      <c r="JIY913" s="106"/>
      <c r="JIZ913" s="106"/>
      <c r="JJA913" s="106"/>
      <c r="JJB913" s="106"/>
      <c r="JJC913" s="106"/>
      <c r="JJD913" s="106"/>
      <c r="JJE913" s="106"/>
      <c r="JJF913" s="106"/>
      <c r="JJG913" s="106"/>
      <c r="JJH913" s="106"/>
      <c r="JJI913" s="106"/>
      <c r="JJJ913" s="106"/>
      <c r="JJK913" s="106"/>
      <c r="JJL913" s="106"/>
      <c r="JJM913" s="106"/>
      <c r="JJN913" s="106"/>
      <c r="JJO913" s="106"/>
      <c r="JJP913" s="106"/>
      <c r="JJQ913" s="106"/>
      <c r="JJR913" s="106"/>
      <c r="JJS913" s="106"/>
      <c r="JJT913" s="106"/>
      <c r="JJU913" s="106"/>
      <c r="JJV913" s="106"/>
      <c r="JJW913" s="106"/>
      <c r="JJX913" s="106"/>
      <c r="JJY913" s="106"/>
      <c r="JJZ913" s="106"/>
      <c r="JKA913" s="106"/>
      <c r="JKB913" s="106"/>
      <c r="JKC913" s="106"/>
      <c r="JKD913" s="106"/>
      <c r="JKE913" s="106"/>
      <c r="JKF913" s="106"/>
      <c r="JKG913" s="106"/>
      <c r="JKH913" s="106"/>
      <c r="JKI913" s="106"/>
      <c r="JKJ913" s="106"/>
      <c r="JKK913" s="106"/>
      <c r="JKL913" s="106"/>
      <c r="JKM913" s="106"/>
      <c r="JKN913" s="106"/>
      <c r="JKO913" s="106"/>
      <c r="JKP913" s="106"/>
      <c r="JKQ913" s="106"/>
      <c r="JKR913" s="106"/>
      <c r="JKS913" s="106"/>
      <c r="JKT913" s="106"/>
      <c r="JKU913" s="106"/>
      <c r="JKV913" s="106"/>
      <c r="JKW913" s="106"/>
      <c r="JKX913" s="106"/>
      <c r="JKY913" s="106"/>
      <c r="JKZ913" s="106"/>
      <c r="JLA913" s="106"/>
      <c r="JLB913" s="106"/>
      <c r="JLC913" s="106"/>
      <c r="JLD913" s="106"/>
      <c r="JLE913" s="106"/>
      <c r="JLF913" s="106"/>
      <c r="JLG913" s="106"/>
      <c r="JLH913" s="106"/>
      <c r="JLI913" s="106"/>
      <c r="JLJ913" s="106"/>
      <c r="JLK913" s="106"/>
      <c r="JLL913" s="106"/>
      <c r="JLM913" s="106"/>
      <c r="JLN913" s="106"/>
      <c r="JLO913" s="106"/>
      <c r="JLP913" s="106"/>
      <c r="JLQ913" s="106"/>
      <c r="JLR913" s="106"/>
      <c r="JLS913" s="106"/>
      <c r="JLT913" s="106"/>
      <c r="JLU913" s="106"/>
      <c r="JLV913" s="106"/>
      <c r="JLW913" s="106"/>
      <c r="JLX913" s="106"/>
      <c r="JLY913" s="106"/>
      <c r="JLZ913" s="106"/>
      <c r="JMA913" s="106"/>
      <c r="JMB913" s="106"/>
      <c r="JMC913" s="106"/>
      <c r="JMD913" s="106"/>
      <c r="JME913" s="106"/>
      <c r="JMF913" s="106"/>
      <c r="JMG913" s="106"/>
      <c r="JMH913" s="106"/>
      <c r="JMI913" s="106"/>
      <c r="JMJ913" s="106"/>
      <c r="JMK913" s="106"/>
      <c r="JML913" s="106"/>
      <c r="JMM913" s="106"/>
      <c r="JMN913" s="106"/>
      <c r="JMO913" s="106"/>
      <c r="JMP913" s="106"/>
      <c r="JMQ913" s="106"/>
      <c r="JMR913" s="106"/>
      <c r="JMS913" s="106"/>
      <c r="JMT913" s="106"/>
      <c r="JMU913" s="106"/>
      <c r="JMV913" s="106"/>
      <c r="JMW913" s="106"/>
      <c r="JMX913" s="106"/>
      <c r="JMY913" s="106"/>
      <c r="JMZ913" s="106"/>
      <c r="JNA913" s="106"/>
      <c r="JNB913" s="106"/>
      <c r="JNC913" s="106"/>
      <c r="JND913" s="106"/>
      <c r="JNE913" s="106"/>
      <c r="JNF913" s="106"/>
      <c r="JNG913" s="106"/>
      <c r="JNH913" s="106"/>
      <c r="JNI913" s="106"/>
      <c r="JNJ913" s="106"/>
      <c r="JNK913" s="106"/>
      <c r="JNL913" s="106"/>
      <c r="JNM913" s="106"/>
      <c r="JNN913" s="106"/>
      <c r="JNO913" s="106"/>
      <c r="JNP913" s="106"/>
      <c r="JNQ913" s="106"/>
      <c r="JNR913" s="106"/>
      <c r="JNS913" s="106"/>
      <c r="JNT913" s="106"/>
      <c r="JNU913" s="106"/>
      <c r="JNV913" s="106"/>
      <c r="JNW913" s="106"/>
      <c r="JNX913" s="106"/>
      <c r="JNY913" s="106"/>
      <c r="JNZ913" s="106"/>
      <c r="JOA913" s="106"/>
      <c r="JOB913" s="106"/>
      <c r="JOC913" s="106"/>
      <c r="JOD913" s="106"/>
      <c r="JOE913" s="106"/>
      <c r="JOF913" s="106"/>
      <c r="JOG913" s="106"/>
      <c r="JOH913" s="106"/>
      <c r="JOI913" s="106"/>
      <c r="JOJ913" s="106"/>
      <c r="JOK913" s="106"/>
      <c r="JOL913" s="106"/>
      <c r="JOM913" s="106"/>
      <c r="JON913" s="106"/>
      <c r="JOO913" s="106"/>
      <c r="JOP913" s="106"/>
      <c r="JOQ913" s="106"/>
      <c r="JOR913" s="106"/>
      <c r="JOS913" s="106"/>
      <c r="JOT913" s="106"/>
      <c r="JOU913" s="106"/>
      <c r="JOV913" s="106"/>
      <c r="JOW913" s="106"/>
      <c r="JOX913" s="106"/>
      <c r="JOY913" s="106"/>
      <c r="JOZ913" s="106"/>
      <c r="JPA913" s="106"/>
      <c r="JPB913" s="106"/>
      <c r="JPC913" s="106"/>
      <c r="JPD913" s="106"/>
      <c r="JPE913" s="106"/>
      <c r="JPF913" s="106"/>
      <c r="JPG913" s="106"/>
      <c r="JPH913" s="106"/>
      <c r="JPI913" s="106"/>
      <c r="JPJ913" s="106"/>
      <c r="JPK913" s="106"/>
      <c r="JPL913" s="106"/>
      <c r="JPM913" s="106"/>
      <c r="JPN913" s="106"/>
      <c r="JPO913" s="106"/>
      <c r="JPP913" s="106"/>
      <c r="JPQ913" s="106"/>
      <c r="JPR913" s="106"/>
      <c r="JPS913" s="106"/>
      <c r="JPT913" s="106"/>
      <c r="JPU913" s="106"/>
      <c r="JPV913" s="106"/>
      <c r="JPW913" s="106"/>
      <c r="JPX913" s="106"/>
      <c r="JPY913" s="106"/>
      <c r="JPZ913" s="106"/>
      <c r="JQA913" s="106"/>
      <c r="JQB913" s="106"/>
      <c r="JQC913" s="106"/>
      <c r="JQD913" s="106"/>
      <c r="JQE913" s="106"/>
      <c r="JQF913" s="106"/>
      <c r="JQG913" s="106"/>
      <c r="JQH913" s="106"/>
      <c r="JQI913" s="106"/>
      <c r="JQJ913" s="106"/>
      <c r="JQK913" s="106"/>
      <c r="JQL913" s="106"/>
      <c r="JQM913" s="106"/>
      <c r="JQN913" s="106"/>
      <c r="JQO913" s="106"/>
      <c r="JQP913" s="106"/>
      <c r="JQQ913" s="106"/>
      <c r="JQR913" s="106"/>
      <c r="JQS913" s="106"/>
      <c r="JQT913" s="106"/>
      <c r="JQU913" s="106"/>
      <c r="JQV913" s="106"/>
      <c r="JQW913" s="106"/>
      <c r="JQX913" s="106"/>
      <c r="JQY913" s="106"/>
      <c r="JQZ913" s="106"/>
      <c r="JRA913" s="106"/>
      <c r="JRB913" s="106"/>
      <c r="JRC913" s="106"/>
      <c r="JRD913" s="106"/>
      <c r="JRE913" s="106"/>
      <c r="JRF913" s="106"/>
      <c r="JRG913" s="106"/>
      <c r="JRH913" s="106"/>
      <c r="JRI913" s="106"/>
      <c r="JRJ913" s="106"/>
      <c r="JRK913" s="106"/>
      <c r="JRL913" s="106"/>
      <c r="JRM913" s="106"/>
      <c r="JRN913" s="106"/>
      <c r="JRO913" s="106"/>
      <c r="JRP913" s="106"/>
      <c r="JRQ913" s="106"/>
      <c r="JRR913" s="106"/>
      <c r="JRS913" s="106"/>
      <c r="JRT913" s="106"/>
      <c r="JRU913" s="106"/>
      <c r="JRV913" s="106"/>
      <c r="JRW913" s="106"/>
      <c r="JRX913" s="106"/>
      <c r="JRY913" s="106"/>
      <c r="JRZ913" s="106"/>
      <c r="JSA913" s="106"/>
      <c r="JSB913" s="106"/>
      <c r="JSC913" s="106"/>
      <c r="JSD913" s="106"/>
      <c r="JSE913" s="106"/>
      <c r="JSF913" s="106"/>
      <c r="JSG913" s="106"/>
      <c r="JSH913" s="106"/>
      <c r="JSI913" s="106"/>
      <c r="JSJ913" s="106"/>
      <c r="JSK913" s="106"/>
      <c r="JSL913" s="106"/>
      <c r="JSM913" s="106"/>
      <c r="JSN913" s="106"/>
      <c r="JSO913" s="106"/>
      <c r="JSP913" s="106"/>
      <c r="JSQ913" s="106"/>
      <c r="JSR913" s="106"/>
      <c r="JSS913" s="106"/>
      <c r="JST913" s="106"/>
      <c r="JSU913" s="106"/>
      <c r="JSV913" s="106"/>
      <c r="JSW913" s="106"/>
      <c r="JSX913" s="106"/>
      <c r="JSY913" s="106"/>
      <c r="JSZ913" s="106"/>
      <c r="JTA913" s="106"/>
      <c r="JTB913" s="106"/>
      <c r="JTC913" s="106"/>
      <c r="JTD913" s="106"/>
      <c r="JTE913" s="106"/>
      <c r="JTF913" s="106"/>
      <c r="JTG913" s="106"/>
      <c r="JTH913" s="106"/>
      <c r="JTI913" s="106"/>
      <c r="JTJ913" s="106"/>
      <c r="JTK913" s="106"/>
      <c r="JTL913" s="106"/>
      <c r="JTM913" s="106"/>
      <c r="JTN913" s="106"/>
      <c r="JTO913" s="106"/>
      <c r="JTP913" s="106"/>
      <c r="JTQ913" s="106"/>
      <c r="JTR913" s="106"/>
      <c r="JTS913" s="106"/>
      <c r="JTT913" s="106"/>
      <c r="JTU913" s="106"/>
      <c r="JTV913" s="106"/>
      <c r="JTW913" s="106"/>
      <c r="JTX913" s="106"/>
      <c r="JTY913" s="106"/>
      <c r="JTZ913" s="106"/>
      <c r="JUA913" s="106"/>
      <c r="JUB913" s="106"/>
      <c r="JUC913" s="106"/>
      <c r="JUD913" s="106"/>
      <c r="JUE913" s="106"/>
      <c r="JUF913" s="106"/>
      <c r="JUG913" s="106"/>
      <c r="JUH913" s="106"/>
      <c r="JUI913" s="106"/>
      <c r="JUJ913" s="106"/>
      <c r="JUK913" s="106"/>
      <c r="JUL913" s="106"/>
      <c r="JUM913" s="106"/>
      <c r="JUN913" s="106"/>
      <c r="JUO913" s="106"/>
      <c r="JUP913" s="106"/>
      <c r="JUQ913" s="106"/>
      <c r="JUR913" s="106"/>
      <c r="JUS913" s="106"/>
      <c r="JUT913" s="106"/>
      <c r="JUU913" s="106"/>
      <c r="JUV913" s="106"/>
      <c r="JUW913" s="106"/>
      <c r="JUX913" s="106"/>
      <c r="JUY913" s="106"/>
      <c r="JUZ913" s="106"/>
      <c r="JVA913" s="106"/>
      <c r="JVB913" s="106"/>
      <c r="JVC913" s="106"/>
      <c r="JVD913" s="106"/>
      <c r="JVE913" s="106"/>
      <c r="JVF913" s="106"/>
      <c r="JVG913" s="106"/>
      <c r="JVH913" s="106"/>
      <c r="JVI913" s="106"/>
      <c r="JVJ913" s="106"/>
      <c r="JVK913" s="106"/>
      <c r="JVL913" s="106"/>
      <c r="JVM913" s="106"/>
      <c r="JVN913" s="106"/>
      <c r="JVO913" s="106"/>
      <c r="JVP913" s="106"/>
      <c r="JVQ913" s="106"/>
      <c r="JVR913" s="106"/>
      <c r="JVS913" s="106"/>
      <c r="JVT913" s="106"/>
      <c r="JVU913" s="106"/>
      <c r="JVV913" s="106"/>
      <c r="JVW913" s="106"/>
      <c r="JVX913" s="106"/>
      <c r="JVY913" s="106"/>
      <c r="JVZ913" s="106"/>
      <c r="JWA913" s="106"/>
      <c r="JWB913" s="106"/>
      <c r="JWC913" s="106"/>
      <c r="JWD913" s="106"/>
      <c r="JWE913" s="106"/>
      <c r="JWF913" s="106"/>
      <c r="JWG913" s="106"/>
      <c r="JWH913" s="106"/>
      <c r="JWI913" s="106"/>
      <c r="JWJ913" s="106"/>
      <c r="JWK913" s="106"/>
      <c r="JWL913" s="106"/>
      <c r="JWM913" s="106"/>
      <c r="JWN913" s="106"/>
      <c r="JWO913" s="106"/>
      <c r="JWP913" s="106"/>
      <c r="JWQ913" s="106"/>
      <c r="JWR913" s="106"/>
      <c r="JWS913" s="106"/>
      <c r="JWT913" s="106"/>
      <c r="JWU913" s="106"/>
      <c r="JWV913" s="106"/>
      <c r="JWW913" s="106"/>
      <c r="JWX913" s="106"/>
      <c r="JWY913" s="106"/>
      <c r="JWZ913" s="106"/>
      <c r="JXA913" s="106"/>
      <c r="JXB913" s="106"/>
      <c r="JXC913" s="106"/>
      <c r="JXD913" s="106"/>
      <c r="JXE913" s="106"/>
      <c r="JXF913" s="106"/>
      <c r="JXG913" s="106"/>
      <c r="JXH913" s="106"/>
      <c r="JXI913" s="106"/>
      <c r="JXJ913" s="106"/>
      <c r="JXK913" s="106"/>
      <c r="JXL913" s="106"/>
      <c r="JXM913" s="106"/>
      <c r="JXN913" s="106"/>
      <c r="JXO913" s="106"/>
      <c r="JXP913" s="106"/>
      <c r="JXQ913" s="106"/>
      <c r="JXR913" s="106"/>
      <c r="JXS913" s="106"/>
      <c r="JXT913" s="106"/>
      <c r="JXU913" s="106"/>
      <c r="JXV913" s="106"/>
      <c r="JXW913" s="106"/>
      <c r="JXX913" s="106"/>
      <c r="JXY913" s="106"/>
      <c r="JXZ913" s="106"/>
      <c r="JYA913" s="106"/>
      <c r="JYB913" s="106"/>
      <c r="JYC913" s="106"/>
      <c r="JYD913" s="106"/>
      <c r="JYE913" s="106"/>
      <c r="JYF913" s="106"/>
      <c r="JYG913" s="106"/>
      <c r="JYH913" s="106"/>
      <c r="JYI913" s="106"/>
      <c r="JYJ913" s="106"/>
      <c r="JYK913" s="106"/>
      <c r="JYL913" s="106"/>
      <c r="JYM913" s="106"/>
      <c r="JYN913" s="106"/>
      <c r="JYO913" s="106"/>
      <c r="JYP913" s="106"/>
      <c r="JYQ913" s="106"/>
      <c r="JYR913" s="106"/>
      <c r="JYS913" s="106"/>
      <c r="JYT913" s="106"/>
      <c r="JYU913" s="106"/>
      <c r="JYV913" s="106"/>
      <c r="JYW913" s="106"/>
      <c r="JYX913" s="106"/>
      <c r="JYY913" s="106"/>
      <c r="JYZ913" s="106"/>
      <c r="JZA913" s="106"/>
      <c r="JZB913" s="106"/>
      <c r="JZC913" s="106"/>
      <c r="JZD913" s="106"/>
      <c r="JZE913" s="106"/>
      <c r="JZF913" s="106"/>
      <c r="JZG913" s="106"/>
      <c r="JZH913" s="106"/>
      <c r="JZI913" s="106"/>
      <c r="JZJ913" s="106"/>
      <c r="JZK913" s="106"/>
      <c r="JZL913" s="106"/>
      <c r="JZM913" s="106"/>
      <c r="JZN913" s="106"/>
      <c r="JZO913" s="106"/>
      <c r="JZP913" s="106"/>
      <c r="JZQ913" s="106"/>
      <c r="JZR913" s="106"/>
      <c r="JZS913" s="106"/>
      <c r="JZT913" s="106"/>
      <c r="JZU913" s="106"/>
      <c r="JZV913" s="106"/>
      <c r="JZW913" s="106"/>
      <c r="JZX913" s="106"/>
      <c r="JZY913" s="106"/>
      <c r="JZZ913" s="106"/>
      <c r="KAA913" s="106"/>
      <c r="KAB913" s="106"/>
      <c r="KAC913" s="106"/>
      <c r="KAD913" s="106"/>
      <c r="KAE913" s="106"/>
      <c r="KAF913" s="106"/>
      <c r="KAG913" s="106"/>
      <c r="KAH913" s="106"/>
      <c r="KAI913" s="106"/>
      <c r="KAJ913" s="106"/>
      <c r="KAK913" s="106"/>
      <c r="KAL913" s="106"/>
      <c r="KAM913" s="106"/>
      <c r="KAN913" s="106"/>
      <c r="KAO913" s="106"/>
      <c r="KAP913" s="106"/>
      <c r="KAQ913" s="106"/>
      <c r="KAR913" s="106"/>
      <c r="KAS913" s="106"/>
      <c r="KAT913" s="106"/>
      <c r="KAU913" s="106"/>
      <c r="KAV913" s="106"/>
      <c r="KAW913" s="106"/>
      <c r="KAX913" s="106"/>
      <c r="KAY913" s="106"/>
      <c r="KAZ913" s="106"/>
      <c r="KBA913" s="106"/>
      <c r="KBB913" s="106"/>
      <c r="KBC913" s="106"/>
      <c r="KBD913" s="106"/>
      <c r="KBE913" s="106"/>
      <c r="KBF913" s="106"/>
      <c r="KBG913" s="106"/>
      <c r="KBH913" s="106"/>
      <c r="KBI913" s="106"/>
      <c r="KBJ913" s="106"/>
      <c r="KBK913" s="106"/>
      <c r="KBL913" s="106"/>
      <c r="KBM913" s="106"/>
      <c r="KBN913" s="106"/>
      <c r="KBO913" s="106"/>
      <c r="KBP913" s="106"/>
      <c r="KBQ913" s="106"/>
      <c r="KBR913" s="106"/>
      <c r="KBS913" s="106"/>
      <c r="KBT913" s="106"/>
      <c r="KBU913" s="106"/>
      <c r="KBV913" s="106"/>
      <c r="KBW913" s="106"/>
      <c r="KBX913" s="106"/>
      <c r="KBY913" s="106"/>
      <c r="KBZ913" s="106"/>
      <c r="KCA913" s="106"/>
      <c r="KCB913" s="106"/>
      <c r="KCC913" s="106"/>
      <c r="KCD913" s="106"/>
      <c r="KCE913" s="106"/>
      <c r="KCF913" s="106"/>
      <c r="KCG913" s="106"/>
      <c r="KCH913" s="106"/>
      <c r="KCI913" s="106"/>
      <c r="KCJ913" s="106"/>
      <c r="KCK913" s="106"/>
      <c r="KCL913" s="106"/>
      <c r="KCM913" s="106"/>
      <c r="KCN913" s="106"/>
      <c r="KCO913" s="106"/>
      <c r="KCP913" s="106"/>
      <c r="KCQ913" s="106"/>
      <c r="KCR913" s="106"/>
      <c r="KCS913" s="106"/>
      <c r="KCT913" s="106"/>
      <c r="KCU913" s="106"/>
      <c r="KCV913" s="106"/>
      <c r="KCW913" s="106"/>
      <c r="KCX913" s="106"/>
      <c r="KCY913" s="106"/>
      <c r="KCZ913" s="106"/>
      <c r="KDA913" s="106"/>
      <c r="KDB913" s="106"/>
      <c r="KDC913" s="106"/>
      <c r="KDD913" s="106"/>
      <c r="KDE913" s="106"/>
      <c r="KDF913" s="106"/>
      <c r="KDG913" s="106"/>
      <c r="KDH913" s="106"/>
      <c r="KDI913" s="106"/>
      <c r="KDJ913" s="106"/>
      <c r="KDK913" s="106"/>
      <c r="KDL913" s="106"/>
      <c r="KDM913" s="106"/>
      <c r="KDN913" s="106"/>
      <c r="KDO913" s="106"/>
      <c r="KDP913" s="106"/>
      <c r="KDQ913" s="106"/>
      <c r="KDR913" s="106"/>
      <c r="KDS913" s="106"/>
      <c r="KDT913" s="106"/>
      <c r="KDU913" s="106"/>
      <c r="KDV913" s="106"/>
      <c r="KDW913" s="106"/>
      <c r="KDX913" s="106"/>
      <c r="KDY913" s="106"/>
      <c r="KDZ913" s="106"/>
      <c r="KEA913" s="106"/>
      <c r="KEB913" s="106"/>
      <c r="KEC913" s="106"/>
      <c r="KED913" s="106"/>
      <c r="KEE913" s="106"/>
      <c r="KEF913" s="106"/>
      <c r="KEG913" s="106"/>
      <c r="KEH913" s="106"/>
      <c r="KEI913" s="106"/>
      <c r="KEJ913" s="106"/>
      <c r="KEK913" s="106"/>
      <c r="KEL913" s="106"/>
      <c r="KEM913" s="106"/>
      <c r="KEN913" s="106"/>
      <c r="KEO913" s="106"/>
      <c r="KEP913" s="106"/>
      <c r="KEQ913" s="106"/>
      <c r="KER913" s="106"/>
      <c r="KES913" s="106"/>
      <c r="KET913" s="106"/>
      <c r="KEU913" s="106"/>
      <c r="KEV913" s="106"/>
      <c r="KEW913" s="106"/>
      <c r="KEX913" s="106"/>
      <c r="KEY913" s="106"/>
      <c r="KEZ913" s="106"/>
      <c r="KFA913" s="106"/>
      <c r="KFB913" s="106"/>
      <c r="KFC913" s="106"/>
      <c r="KFD913" s="106"/>
      <c r="KFE913" s="106"/>
      <c r="KFF913" s="106"/>
      <c r="KFG913" s="106"/>
      <c r="KFH913" s="106"/>
      <c r="KFI913" s="106"/>
      <c r="KFJ913" s="106"/>
      <c r="KFK913" s="106"/>
      <c r="KFL913" s="106"/>
      <c r="KFM913" s="106"/>
      <c r="KFN913" s="106"/>
      <c r="KFO913" s="106"/>
      <c r="KFP913" s="106"/>
      <c r="KFQ913" s="106"/>
      <c r="KFR913" s="106"/>
      <c r="KFS913" s="106"/>
      <c r="KFT913" s="106"/>
      <c r="KFU913" s="106"/>
      <c r="KFV913" s="106"/>
      <c r="KFW913" s="106"/>
      <c r="KFX913" s="106"/>
      <c r="KFY913" s="106"/>
      <c r="KFZ913" s="106"/>
      <c r="KGA913" s="106"/>
      <c r="KGB913" s="106"/>
      <c r="KGC913" s="106"/>
      <c r="KGD913" s="106"/>
      <c r="KGE913" s="106"/>
      <c r="KGF913" s="106"/>
      <c r="KGG913" s="106"/>
      <c r="KGH913" s="106"/>
      <c r="KGI913" s="106"/>
      <c r="KGJ913" s="106"/>
      <c r="KGK913" s="106"/>
      <c r="KGL913" s="106"/>
      <c r="KGM913" s="106"/>
      <c r="KGN913" s="106"/>
      <c r="KGO913" s="106"/>
      <c r="KGP913" s="106"/>
      <c r="KGQ913" s="106"/>
      <c r="KGR913" s="106"/>
      <c r="KGS913" s="106"/>
      <c r="KGT913" s="106"/>
      <c r="KGU913" s="106"/>
      <c r="KGV913" s="106"/>
      <c r="KGW913" s="106"/>
      <c r="KGX913" s="106"/>
      <c r="KGY913" s="106"/>
      <c r="KGZ913" s="106"/>
      <c r="KHA913" s="106"/>
      <c r="KHB913" s="106"/>
      <c r="KHC913" s="106"/>
      <c r="KHD913" s="106"/>
      <c r="KHE913" s="106"/>
      <c r="KHF913" s="106"/>
      <c r="KHG913" s="106"/>
      <c r="KHH913" s="106"/>
      <c r="KHI913" s="106"/>
      <c r="KHJ913" s="106"/>
      <c r="KHK913" s="106"/>
      <c r="KHL913" s="106"/>
      <c r="KHM913" s="106"/>
      <c r="KHN913" s="106"/>
      <c r="KHO913" s="106"/>
      <c r="KHP913" s="106"/>
      <c r="KHQ913" s="106"/>
      <c r="KHR913" s="106"/>
      <c r="KHS913" s="106"/>
      <c r="KHT913" s="106"/>
      <c r="KHU913" s="106"/>
      <c r="KHV913" s="106"/>
      <c r="KHW913" s="106"/>
      <c r="KHX913" s="106"/>
      <c r="KHY913" s="106"/>
      <c r="KHZ913" s="106"/>
      <c r="KIA913" s="106"/>
      <c r="KIB913" s="106"/>
      <c r="KIC913" s="106"/>
      <c r="KID913" s="106"/>
      <c r="KIE913" s="106"/>
      <c r="KIF913" s="106"/>
      <c r="KIG913" s="106"/>
      <c r="KIH913" s="106"/>
      <c r="KII913" s="106"/>
      <c r="KIJ913" s="106"/>
      <c r="KIK913" s="106"/>
      <c r="KIL913" s="106"/>
      <c r="KIM913" s="106"/>
      <c r="KIN913" s="106"/>
      <c r="KIO913" s="106"/>
      <c r="KIP913" s="106"/>
      <c r="KIQ913" s="106"/>
      <c r="KIR913" s="106"/>
      <c r="KIS913" s="106"/>
      <c r="KIT913" s="106"/>
      <c r="KIU913" s="106"/>
      <c r="KIV913" s="106"/>
      <c r="KIW913" s="106"/>
      <c r="KIX913" s="106"/>
      <c r="KIY913" s="106"/>
      <c r="KIZ913" s="106"/>
      <c r="KJA913" s="106"/>
      <c r="KJB913" s="106"/>
      <c r="KJC913" s="106"/>
      <c r="KJD913" s="106"/>
      <c r="KJE913" s="106"/>
      <c r="KJF913" s="106"/>
      <c r="KJG913" s="106"/>
      <c r="KJH913" s="106"/>
      <c r="KJI913" s="106"/>
      <c r="KJJ913" s="106"/>
      <c r="KJK913" s="106"/>
      <c r="KJL913" s="106"/>
      <c r="KJM913" s="106"/>
      <c r="KJN913" s="106"/>
      <c r="KJO913" s="106"/>
      <c r="KJP913" s="106"/>
      <c r="KJQ913" s="106"/>
      <c r="KJR913" s="106"/>
      <c r="KJS913" s="106"/>
      <c r="KJT913" s="106"/>
      <c r="KJU913" s="106"/>
      <c r="KJV913" s="106"/>
      <c r="KJW913" s="106"/>
      <c r="KJX913" s="106"/>
      <c r="KJY913" s="106"/>
      <c r="KJZ913" s="106"/>
      <c r="KKA913" s="106"/>
      <c r="KKB913" s="106"/>
      <c r="KKC913" s="106"/>
      <c r="KKD913" s="106"/>
      <c r="KKE913" s="106"/>
      <c r="KKF913" s="106"/>
      <c r="KKG913" s="106"/>
      <c r="KKH913" s="106"/>
      <c r="KKI913" s="106"/>
      <c r="KKJ913" s="106"/>
      <c r="KKK913" s="106"/>
      <c r="KKL913" s="106"/>
      <c r="KKM913" s="106"/>
      <c r="KKN913" s="106"/>
      <c r="KKO913" s="106"/>
      <c r="KKP913" s="106"/>
      <c r="KKQ913" s="106"/>
      <c r="KKR913" s="106"/>
      <c r="KKS913" s="106"/>
      <c r="KKT913" s="106"/>
      <c r="KKU913" s="106"/>
      <c r="KKV913" s="106"/>
      <c r="KKW913" s="106"/>
      <c r="KKX913" s="106"/>
      <c r="KKY913" s="106"/>
      <c r="KKZ913" s="106"/>
      <c r="KLA913" s="106"/>
      <c r="KLB913" s="106"/>
      <c r="KLC913" s="106"/>
      <c r="KLD913" s="106"/>
      <c r="KLE913" s="106"/>
      <c r="KLF913" s="106"/>
      <c r="KLG913" s="106"/>
      <c r="KLH913" s="106"/>
      <c r="KLI913" s="106"/>
      <c r="KLJ913" s="106"/>
      <c r="KLK913" s="106"/>
      <c r="KLL913" s="106"/>
      <c r="KLM913" s="106"/>
      <c r="KLN913" s="106"/>
      <c r="KLO913" s="106"/>
      <c r="KLP913" s="106"/>
      <c r="KLQ913" s="106"/>
      <c r="KLR913" s="106"/>
      <c r="KLS913" s="106"/>
      <c r="KLT913" s="106"/>
      <c r="KLU913" s="106"/>
      <c r="KLV913" s="106"/>
      <c r="KLW913" s="106"/>
      <c r="KLX913" s="106"/>
      <c r="KLY913" s="106"/>
      <c r="KLZ913" s="106"/>
      <c r="KMA913" s="106"/>
      <c r="KMB913" s="106"/>
      <c r="KMC913" s="106"/>
      <c r="KMD913" s="106"/>
      <c r="KME913" s="106"/>
      <c r="KMF913" s="106"/>
      <c r="KMG913" s="106"/>
      <c r="KMH913" s="106"/>
      <c r="KMI913" s="106"/>
      <c r="KMJ913" s="106"/>
      <c r="KMK913" s="106"/>
      <c r="KML913" s="106"/>
      <c r="KMM913" s="106"/>
      <c r="KMN913" s="106"/>
      <c r="KMO913" s="106"/>
      <c r="KMP913" s="106"/>
      <c r="KMQ913" s="106"/>
      <c r="KMR913" s="106"/>
      <c r="KMS913" s="106"/>
      <c r="KMT913" s="106"/>
      <c r="KMU913" s="106"/>
      <c r="KMV913" s="106"/>
      <c r="KMW913" s="106"/>
      <c r="KMX913" s="106"/>
      <c r="KMY913" s="106"/>
      <c r="KMZ913" s="106"/>
      <c r="KNA913" s="106"/>
      <c r="KNB913" s="106"/>
      <c r="KNC913" s="106"/>
      <c r="KND913" s="106"/>
      <c r="KNE913" s="106"/>
      <c r="KNF913" s="106"/>
      <c r="KNG913" s="106"/>
      <c r="KNH913" s="106"/>
      <c r="KNI913" s="106"/>
      <c r="KNJ913" s="106"/>
      <c r="KNK913" s="106"/>
      <c r="KNL913" s="106"/>
      <c r="KNM913" s="106"/>
      <c r="KNN913" s="106"/>
      <c r="KNO913" s="106"/>
      <c r="KNP913" s="106"/>
      <c r="KNQ913" s="106"/>
      <c r="KNR913" s="106"/>
      <c r="KNS913" s="106"/>
      <c r="KNT913" s="106"/>
      <c r="KNU913" s="106"/>
      <c r="KNV913" s="106"/>
      <c r="KNW913" s="106"/>
      <c r="KNX913" s="106"/>
      <c r="KNY913" s="106"/>
      <c r="KNZ913" s="106"/>
      <c r="KOA913" s="106"/>
      <c r="KOB913" s="106"/>
      <c r="KOC913" s="106"/>
      <c r="KOD913" s="106"/>
      <c r="KOE913" s="106"/>
      <c r="KOF913" s="106"/>
      <c r="KOG913" s="106"/>
      <c r="KOH913" s="106"/>
      <c r="KOI913" s="106"/>
      <c r="KOJ913" s="106"/>
      <c r="KOK913" s="106"/>
      <c r="KOL913" s="106"/>
      <c r="KOM913" s="106"/>
      <c r="KON913" s="106"/>
      <c r="KOO913" s="106"/>
      <c r="KOP913" s="106"/>
      <c r="KOQ913" s="106"/>
      <c r="KOR913" s="106"/>
      <c r="KOS913" s="106"/>
      <c r="KOT913" s="106"/>
      <c r="KOU913" s="106"/>
      <c r="KOV913" s="106"/>
      <c r="KOW913" s="106"/>
      <c r="KOX913" s="106"/>
      <c r="KOY913" s="106"/>
      <c r="KOZ913" s="106"/>
      <c r="KPA913" s="106"/>
      <c r="KPB913" s="106"/>
      <c r="KPC913" s="106"/>
      <c r="KPD913" s="106"/>
      <c r="KPE913" s="106"/>
      <c r="KPF913" s="106"/>
      <c r="KPG913" s="106"/>
      <c r="KPH913" s="106"/>
      <c r="KPI913" s="106"/>
      <c r="KPJ913" s="106"/>
      <c r="KPK913" s="106"/>
      <c r="KPL913" s="106"/>
      <c r="KPM913" s="106"/>
      <c r="KPN913" s="106"/>
      <c r="KPO913" s="106"/>
      <c r="KPP913" s="106"/>
      <c r="KPQ913" s="106"/>
      <c r="KPR913" s="106"/>
      <c r="KPS913" s="106"/>
      <c r="KPT913" s="106"/>
      <c r="KPU913" s="106"/>
      <c r="KPV913" s="106"/>
      <c r="KPW913" s="106"/>
      <c r="KPX913" s="106"/>
      <c r="KPY913" s="106"/>
      <c r="KPZ913" s="106"/>
      <c r="KQA913" s="106"/>
      <c r="KQB913" s="106"/>
      <c r="KQC913" s="106"/>
      <c r="KQD913" s="106"/>
      <c r="KQE913" s="106"/>
      <c r="KQF913" s="106"/>
      <c r="KQG913" s="106"/>
      <c r="KQH913" s="106"/>
      <c r="KQI913" s="106"/>
      <c r="KQJ913" s="106"/>
      <c r="KQK913" s="106"/>
      <c r="KQL913" s="106"/>
      <c r="KQM913" s="106"/>
      <c r="KQN913" s="106"/>
      <c r="KQO913" s="106"/>
      <c r="KQP913" s="106"/>
      <c r="KQQ913" s="106"/>
      <c r="KQR913" s="106"/>
      <c r="KQS913" s="106"/>
      <c r="KQT913" s="106"/>
      <c r="KQU913" s="106"/>
      <c r="KQV913" s="106"/>
      <c r="KQW913" s="106"/>
      <c r="KQX913" s="106"/>
      <c r="KQY913" s="106"/>
      <c r="KQZ913" s="106"/>
      <c r="KRA913" s="106"/>
      <c r="KRB913" s="106"/>
      <c r="KRC913" s="106"/>
      <c r="KRD913" s="106"/>
      <c r="KRE913" s="106"/>
      <c r="KRF913" s="106"/>
      <c r="KRG913" s="106"/>
      <c r="KRH913" s="106"/>
      <c r="KRI913" s="106"/>
      <c r="KRJ913" s="106"/>
      <c r="KRK913" s="106"/>
      <c r="KRL913" s="106"/>
      <c r="KRM913" s="106"/>
      <c r="KRN913" s="106"/>
      <c r="KRO913" s="106"/>
      <c r="KRP913" s="106"/>
      <c r="KRQ913" s="106"/>
      <c r="KRR913" s="106"/>
      <c r="KRS913" s="106"/>
      <c r="KRT913" s="106"/>
      <c r="KRU913" s="106"/>
      <c r="KRV913" s="106"/>
      <c r="KRW913" s="106"/>
      <c r="KRX913" s="106"/>
      <c r="KRY913" s="106"/>
      <c r="KRZ913" s="106"/>
      <c r="KSA913" s="106"/>
      <c r="KSB913" s="106"/>
      <c r="KSC913" s="106"/>
      <c r="KSD913" s="106"/>
      <c r="KSE913" s="106"/>
      <c r="KSF913" s="106"/>
      <c r="KSG913" s="106"/>
      <c r="KSH913" s="106"/>
      <c r="KSI913" s="106"/>
      <c r="KSJ913" s="106"/>
      <c r="KSK913" s="106"/>
      <c r="KSL913" s="106"/>
      <c r="KSM913" s="106"/>
      <c r="KSN913" s="106"/>
      <c r="KSO913" s="106"/>
      <c r="KSP913" s="106"/>
      <c r="KSQ913" s="106"/>
      <c r="KSR913" s="106"/>
      <c r="KSS913" s="106"/>
      <c r="KST913" s="106"/>
      <c r="KSU913" s="106"/>
      <c r="KSV913" s="106"/>
      <c r="KSW913" s="106"/>
      <c r="KSX913" s="106"/>
      <c r="KSY913" s="106"/>
      <c r="KSZ913" s="106"/>
      <c r="KTA913" s="106"/>
      <c r="KTB913" s="106"/>
      <c r="KTC913" s="106"/>
      <c r="KTD913" s="106"/>
      <c r="KTE913" s="106"/>
      <c r="KTF913" s="106"/>
      <c r="KTG913" s="106"/>
      <c r="KTH913" s="106"/>
      <c r="KTI913" s="106"/>
      <c r="KTJ913" s="106"/>
      <c r="KTK913" s="106"/>
      <c r="KTL913" s="106"/>
      <c r="KTM913" s="106"/>
      <c r="KTN913" s="106"/>
      <c r="KTO913" s="106"/>
      <c r="KTP913" s="106"/>
      <c r="KTQ913" s="106"/>
      <c r="KTR913" s="106"/>
      <c r="KTS913" s="106"/>
      <c r="KTT913" s="106"/>
      <c r="KTU913" s="106"/>
      <c r="KTV913" s="106"/>
      <c r="KTW913" s="106"/>
      <c r="KTX913" s="106"/>
      <c r="KTY913" s="106"/>
      <c r="KTZ913" s="106"/>
      <c r="KUA913" s="106"/>
      <c r="KUB913" s="106"/>
      <c r="KUC913" s="106"/>
      <c r="KUD913" s="106"/>
      <c r="KUE913" s="106"/>
      <c r="KUF913" s="106"/>
      <c r="KUG913" s="106"/>
      <c r="KUH913" s="106"/>
      <c r="KUI913" s="106"/>
      <c r="KUJ913" s="106"/>
      <c r="KUK913" s="106"/>
      <c r="KUL913" s="106"/>
      <c r="KUM913" s="106"/>
      <c r="KUN913" s="106"/>
      <c r="KUO913" s="106"/>
      <c r="KUP913" s="106"/>
      <c r="KUQ913" s="106"/>
      <c r="KUR913" s="106"/>
      <c r="KUS913" s="106"/>
      <c r="KUT913" s="106"/>
      <c r="KUU913" s="106"/>
      <c r="KUV913" s="106"/>
      <c r="KUW913" s="106"/>
      <c r="KUX913" s="106"/>
      <c r="KUY913" s="106"/>
      <c r="KUZ913" s="106"/>
      <c r="KVA913" s="106"/>
      <c r="KVB913" s="106"/>
      <c r="KVC913" s="106"/>
      <c r="KVD913" s="106"/>
      <c r="KVE913" s="106"/>
      <c r="KVF913" s="106"/>
      <c r="KVG913" s="106"/>
      <c r="KVH913" s="106"/>
      <c r="KVI913" s="106"/>
      <c r="KVJ913" s="106"/>
      <c r="KVK913" s="106"/>
      <c r="KVL913" s="106"/>
      <c r="KVM913" s="106"/>
      <c r="KVN913" s="106"/>
      <c r="KVO913" s="106"/>
      <c r="KVP913" s="106"/>
      <c r="KVQ913" s="106"/>
      <c r="KVR913" s="106"/>
      <c r="KVS913" s="106"/>
      <c r="KVT913" s="106"/>
      <c r="KVU913" s="106"/>
      <c r="KVV913" s="106"/>
      <c r="KVW913" s="106"/>
      <c r="KVX913" s="106"/>
      <c r="KVY913" s="106"/>
      <c r="KVZ913" s="106"/>
      <c r="KWA913" s="106"/>
      <c r="KWB913" s="106"/>
      <c r="KWC913" s="106"/>
      <c r="KWD913" s="106"/>
      <c r="KWE913" s="106"/>
      <c r="KWF913" s="106"/>
      <c r="KWG913" s="106"/>
      <c r="KWH913" s="106"/>
      <c r="KWI913" s="106"/>
      <c r="KWJ913" s="106"/>
      <c r="KWK913" s="106"/>
      <c r="KWL913" s="106"/>
      <c r="KWM913" s="106"/>
      <c r="KWN913" s="106"/>
      <c r="KWO913" s="106"/>
      <c r="KWP913" s="106"/>
      <c r="KWQ913" s="106"/>
      <c r="KWR913" s="106"/>
      <c r="KWS913" s="106"/>
      <c r="KWT913" s="106"/>
      <c r="KWU913" s="106"/>
      <c r="KWV913" s="106"/>
      <c r="KWW913" s="106"/>
      <c r="KWX913" s="106"/>
      <c r="KWY913" s="106"/>
      <c r="KWZ913" s="106"/>
      <c r="KXA913" s="106"/>
      <c r="KXB913" s="106"/>
      <c r="KXC913" s="106"/>
      <c r="KXD913" s="106"/>
      <c r="KXE913" s="106"/>
      <c r="KXF913" s="106"/>
      <c r="KXG913" s="106"/>
      <c r="KXH913" s="106"/>
      <c r="KXI913" s="106"/>
      <c r="KXJ913" s="106"/>
      <c r="KXK913" s="106"/>
      <c r="KXL913" s="106"/>
      <c r="KXM913" s="106"/>
      <c r="KXN913" s="106"/>
      <c r="KXO913" s="106"/>
      <c r="KXP913" s="106"/>
      <c r="KXQ913" s="106"/>
      <c r="KXR913" s="106"/>
      <c r="KXS913" s="106"/>
      <c r="KXT913" s="106"/>
      <c r="KXU913" s="106"/>
      <c r="KXV913" s="106"/>
      <c r="KXW913" s="106"/>
      <c r="KXX913" s="106"/>
      <c r="KXY913" s="106"/>
      <c r="KXZ913" s="106"/>
      <c r="KYA913" s="106"/>
      <c r="KYB913" s="106"/>
      <c r="KYC913" s="106"/>
      <c r="KYD913" s="106"/>
      <c r="KYE913" s="106"/>
      <c r="KYF913" s="106"/>
      <c r="KYG913" s="106"/>
      <c r="KYH913" s="106"/>
      <c r="KYI913" s="106"/>
      <c r="KYJ913" s="106"/>
      <c r="KYK913" s="106"/>
      <c r="KYL913" s="106"/>
      <c r="KYM913" s="106"/>
      <c r="KYN913" s="106"/>
      <c r="KYO913" s="106"/>
      <c r="KYP913" s="106"/>
      <c r="KYQ913" s="106"/>
      <c r="KYR913" s="106"/>
      <c r="KYS913" s="106"/>
      <c r="KYT913" s="106"/>
      <c r="KYU913" s="106"/>
      <c r="KYV913" s="106"/>
      <c r="KYW913" s="106"/>
      <c r="KYX913" s="106"/>
      <c r="KYY913" s="106"/>
      <c r="KYZ913" s="106"/>
      <c r="KZA913" s="106"/>
      <c r="KZB913" s="106"/>
      <c r="KZC913" s="106"/>
      <c r="KZD913" s="106"/>
      <c r="KZE913" s="106"/>
      <c r="KZF913" s="106"/>
      <c r="KZG913" s="106"/>
      <c r="KZH913" s="106"/>
      <c r="KZI913" s="106"/>
      <c r="KZJ913" s="106"/>
      <c r="KZK913" s="106"/>
      <c r="KZL913" s="106"/>
      <c r="KZM913" s="106"/>
      <c r="KZN913" s="106"/>
      <c r="KZO913" s="106"/>
      <c r="KZP913" s="106"/>
      <c r="KZQ913" s="106"/>
      <c r="KZR913" s="106"/>
      <c r="KZS913" s="106"/>
      <c r="KZT913" s="106"/>
      <c r="KZU913" s="106"/>
      <c r="KZV913" s="106"/>
      <c r="KZW913" s="106"/>
      <c r="KZX913" s="106"/>
      <c r="KZY913" s="106"/>
      <c r="KZZ913" s="106"/>
      <c r="LAA913" s="106"/>
      <c r="LAB913" s="106"/>
      <c r="LAC913" s="106"/>
      <c r="LAD913" s="106"/>
      <c r="LAE913" s="106"/>
      <c r="LAF913" s="106"/>
      <c r="LAG913" s="106"/>
      <c r="LAH913" s="106"/>
      <c r="LAI913" s="106"/>
      <c r="LAJ913" s="106"/>
      <c r="LAK913" s="106"/>
      <c r="LAL913" s="106"/>
      <c r="LAM913" s="106"/>
      <c r="LAN913" s="106"/>
      <c r="LAO913" s="106"/>
      <c r="LAP913" s="106"/>
      <c r="LAQ913" s="106"/>
      <c r="LAR913" s="106"/>
      <c r="LAS913" s="106"/>
      <c r="LAT913" s="106"/>
      <c r="LAU913" s="106"/>
      <c r="LAV913" s="106"/>
      <c r="LAW913" s="106"/>
      <c r="LAX913" s="106"/>
      <c r="LAY913" s="106"/>
      <c r="LAZ913" s="106"/>
      <c r="LBA913" s="106"/>
      <c r="LBB913" s="106"/>
      <c r="LBC913" s="106"/>
      <c r="LBD913" s="106"/>
      <c r="LBE913" s="106"/>
      <c r="LBF913" s="106"/>
      <c r="LBG913" s="106"/>
      <c r="LBH913" s="106"/>
      <c r="LBI913" s="106"/>
      <c r="LBJ913" s="106"/>
      <c r="LBK913" s="106"/>
      <c r="LBL913" s="106"/>
      <c r="LBM913" s="106"/>
      <c r="LBN913" s="106"/>
      <c r="LBO913" s="106"/>
      <c r="LBP913" s="106"/>
      <c r="LBQ913" s="106"/>
      <c r="LBR913" s="106"/>
      <c r="LBS913" s="106"/>
      <c r="LBT913" s="106"/>
      <c r="LBU913" s="106"/>
      <c r="LBV913" s="106"/>
      <c r="LBW913" s="106"/>
      <c r="LBX913" s="106"/>
      <c r="LBY913" s="106"/>
      <c r="LBZ913" s="106"/>
      <c r="LCA913" s="106"/>
      <c r="LCB913" s="106"/>
      <c r="LCC913" s="106"/>
      <c r="LCD913" s="106"/>
      <c r="LCE913" s="106"/>
      <c r="LCF913" s="106"/>
      <c r="LCG913" s="106"/>
      <c r="LCH913" s="106"/>
      <c r="LCI913" s="106"/>
      <c r="LCJ913" s="106"/>
      <c r="LCK913" s="106"/>
      <c r="LCL913" s="106"/>
      <c r="LCM913" s="106"/>
      <c r="LCN913" s="106"/>
      <c r="LCO913" s="106"/>
      <c r="LCP913" s="106"/>
      <c r="LCQ913" s="106"/>
      <c r="LCR913" s="106"/>
      <c r="LCS913" s="106"/>
      <c r="LCT913" s="106"/>
      <c r="LCU913" s="106"/>
      <c r="LCV913" s="106"/>
      <c r="LCW913" s="106"/>
      <c r="LCX913" s="106"/>
      <c r="LCY913" s="106"/>
      <c r="LCZ913" s="106"/>
      <c r="LDA913" s="106"/>
      <c r="LDB913" s="106"/>
      <c r="LDC913" s="106"/>
      <c r="LDD913" s="106"/>
      <c r="LDE913" s="106"/>
      <c r="LDF913" s="106"/>
      <c r="LDG913" s="106"/>
      <c r="LDH913" s="106"/>
      <c r="LDI913" s="106"/>
      <c r="LDJ913" s="106"/>
      <c r="LDK913" s="106"/>
      <c r="LDL913" s="106"/>
      <c r="LDM913" s="106"/>
      <c r="LDN913" s="106"/>
      <c r="LDO913" s="106"/>
      <c r="LDP913" s="106"/>
      <c r="LDQ913" s="106"/>
      <c r="LDR913" s="106"/>
      <c r="LDS913" s="106"/>
      <c r="LDT913" s="106"/>
      <c r="LDU913" s="106"/>
      <c r="LDV913" s="106"/>
      <c r="LDW913" s="106"/>
      <c r="LDX913" s="106"/>
      <c r="LDY913" s="106"/>
      <c r="LDZ913" s="106"/>
      <c r="LEA913" s="106"/>
      <c r="LEB913" s="106"/>
      <c r="LEC913" s="106"/>
      <c r="LED913" s="106"/>
      <c r="LEE913" s="106"/>
      <c r="LEF913" s="106"/>
      <c r="LEG913" s="106"/>
      <c r="LEH913" s="106"/>
      <c r="LEI913" s="106"/>
      <c r="LEJ913" s="106"/>
      <c r="LEK913" s="106"/>
      <c r="LEL913" s="106"/>
      <c r="LEM913" s="106"/>
      <c r="LEN913" s="106"/>
      <c r="LEO913" s="106"/>
      <c r="LEP913" s="106"/>
      <c r="LEQ913" s="106"/>
      <c r="LER913" s="106"/>
      <c r="LES913" s="106"/>
      <c r="LET913" s="106"/>
      <c r="LEU913" s="106"/>
      <c r="LEV913" s="106"/>
      <c r="LEW913" s="106"/>
      <c r="LEX913" s="106"/>
      <c r="LEY913" s="106"/>
      <c r="LEZ913" s="106"/>
      <c r="LFA913" s="106"/>
      <c r="LFB913" s="106"/>
      <c r="LFC913" s="106"/>
      <c r="LFD913" s="106"/>
      <c r="LFE913" s="106"/>
      <c r="LFF913" s="106"/>
      <c r="LFG913" s="106"/>
      <c r="LFH913" s="106"/>
      <c r="LFI913" s="106"/>
      <c r="LFJ913" s="106"/>
      <c r="LFK913" s="106"/>
      <c r="LFL913" s="106"/>
      <c r="LFM913" s="106"/>
      <c r="LFN913" s="106"/>
      <c r="LFO913" s="106"/>
      <c r="LFP913" s="106"/>
      <c r="LFQ913" s="106"/>
      <c r="LFR913" s="106"/>
      <c r="LFS913" s="106"/>
      <c r="LFT913" s="106"/>
      <c r="LFU913" s="106"/>
      <c r="LFV913" s="106"/>
      <c r="LFW913" s="106"/>
      <c r="LFX913" s="106"/>
      <c r="LFY913" s="106"/>
      <c r="LFZ913" s="106"/>
      <c r="LGA913" s="106"/>
      <c r="LGB913" s="106"/>
      <c r="LGC913" s="106"/>
      <c r="LGD913" s="106"/>
      <c r="LGE913" s="106"/>
      <c r="LGF913" s="106"/>
      <c r="LGG913" s="106"/>
      <c r="LGH913" s="106"/>
      <c r="LGI913" s="106"/>
      <c r="LGJ913" s="106"/>
      <c r="LGK913" s="106"/>
      <c r="LGL913" s="106"/>
      <c r="LGM913" s="106"/>
      <c r="LGN913" s="106"/>
      <c r="LGO913" s="106"/>
      <c r="LGP913" s="106"/>
      <c r="LGQ913" s="106"/>
      <c r="LGR913" s="106"/>
      <c r="LGS913" s="106"/>
      <c r="LGT913" s="106"/>
      <c r="LGU913" s="106"/>
      <c r="LGV913" s="106"/>
      <c r="LGW913" s="106"/>
      <c r="LGX913" s="106"/>
      <c r="LGY913" s="106"/>
      <c r="LGZ913" s="106"/>
      <c r="LHA913" s="106"/>
      <c r="LHB913" s="106"/>
      <c r="LHC913" s="106"/>
      <c r="LHD913" s="106"/>
      <c r="LHE913" s="106"/>
      <c r="LHF913" s="106"/>
      <c r="LHG913" s="106"/>
      <c r="LHH913" s="106"/>
      <c r="LHI913" s="106"/>
      <c r="LHJ913" s="106"/>
      <c r="LHK913" s="106"/>
      <c r="LHL913" s="106"/>
      <c r="LHM913" s="106"/>
      <c r="LHN913" s="106"/>
      <c r="LHO913" s="106"/>
      <c r="LHP913" s="106"/>
      <c r="LHQ913" s="106"/>
      <c r="LHR913" s="106"/>
      <c r="LHS913" s="106"/>
      <c r="LHT913" s="106"/>
      <c r="LHU913" s="106"/>
      <c r="LHV913" s="106"/>
      <c r="LHW913" s="106"/>
      <c r="LHX913" s="106"/>
      <c r="LHY913" s="106"/>
      <c r="LHZ913" s="106"/>
      <c r="LIA913" s="106"/>
      <c r="LIB913" s="106"/>
      <c r="LIC913" s="106"/>
      <c r="LID913" s="106"/>
      <c r="LIE913" s="106"/>
      <c r="LIF913" s="106"/>
      <c r="LIG913" s="106"/>
      <c r="LIH913" s="106"/>
      <c r="LII913" s="106"/>
      <c r="LIJ913" s="106"/>
      <c r="LIK913" s="106"/>
      <c r="LIL913" s="106"/>
      <c r="LIM913" s="106"/>
      <c r="LIN913" s="106"/>
      <c r="LIO913" s="106"/>
      <c r="LIP913" s="106"/>
      <c r="LIQ913" s="106"/>
      <c r="LIR913" s="106"/>
      <c r="LIS913" s="106"/>
      <c r="LIT913" s="106"/>
      <c r="LIU913" s="106"/>
      <c r="LIV913" s="106"/>
      <c r="LIW913" s="106"/>
      <c r="LIX913" s="106"/>
      <c r="LIY913" s="106"/>
      <c r="LIZ913" s="106"/>
      <c r="LJA913" s="106"/>
      <c r="LJB913" s="106"/>
      <c r="LJC913" s="106"/>
      <c r="LJD913" s="106"/>
      <c r="LJE913" s="106"/>
      <c r="LJF913" s="106"/>
      <c r="LJG913" s="106"/>
      <c r="LJH913" s="106"/>
      <c r="LJI913" s="106"/>
      <c r="LJJ913" s="106"/>
      <c r="LJK913" s="106"/>
      <c r="LJL913" s="106"/>
      <c r="LJM913" s="106"/>
      <c r="LJN913" s="106"/>
      <c r="LJO913" s="106"/>
      <c r="LJP913" s="106"/>
      <c r="LJQ913" s="106"/>
      <c r="LJR913" s="106"/>
      <c r="LJS913" s="106"/>
      <c r="LJT913" s="106"/>
      <c r="LJU913" s="106"/>
      <c r="LJV913" s="106"/>
      <c r="LJW913" s="106"/>
      <c r="LJX913" s="106"/>
      <c r="LJY913" s="106"/>
      <c r="LJZ913" s="106"/>
      <c r="LKA913" s="106"/>
      <c r="LKB913" s="106"/>
      <c r="LKC913" s="106"/>
      <c r="LKD913" s="106"/>
      <c r="LKE913" s="106"/>
      <c r="LKF913" s="106"/>
      <c r="LKG913" s="106"/>
      <c r="LKH913" s="106"/>
      <c r="LKI913" s="106"/>
      <c r="LKJ913" s="106"/>
      <c r="LKK913" s="106"/>
      <c r="LKL913" s="106"/>
      <c r="LKM913" s="106"/>
      <c r="LKN913" s="106"/>
      <c r="LKO913" s="106"/>
      <c r="LKP913" s="106"/>
      <c r="LKQ913" s="106"/>
      <c r="LKR913" s="106"/>
      <c r="LKS913" s="106"/>
      <c r="LKT913" s="106"/>
      <c r="LKU913" s="106"/>
      <c r="LKV913" s="106"/>
      <c r="LKW913" s="106"/>
      <c r="LKX913" s="106"/>
      <c r="LKY913" s="106"/>
      <c r="LKZ913" s="106"/>
      <c r="LLA913" s="106"/>
      <c r="LLB913" s="106"/>
      <c r="LLC913" s="106"/>
      <c r="LLD913" s="106"/>
      <c r="LLE913" s="106"/>
      <c r="LLF913" s="106"/>
      <c r="LLG913" s="106"/>
      <c r="LLH913" s="106"/>
      <c r="LLI913" s="106"/>
      <c r="LLJ913" s="106"/>
      <c r="LLK913" s="106"/>
      <c r="LLL913" s="106"/>
      <c r="LLM913" s="106"/>
      <c r="LLN913" s="106"/>
      <c r="LLO913" s="106"/>
      <c r="LLP913" s="106"/>
      <c r="LLQ913" s="106"/>
      <c r="LLR913" s="106"/>
      <c r="LLS913" s="106"/>
      <c r="LLT913" s="106"/>
      <c r="LLU913" s="106"/>
      <c r="LLV913" s="106"/>
      <c r="LLW913" s="106"/>
      <c r="LLX913" s="106"/>
      <c r="LLY913" s="106"/>
      <c r="LLZ913" s="106"/>
      <c r="LMA913" s="106"/>
      <c r="LMB913" s="106"/>
      <c r="LMC913" s="106"/>
      <c r="LMD913" s="106"/>
      <c r="LME913" s="106"/>
      <c r="LMF913" s="106"/>
      <c r="LMG913" s="106"/>
      <c r="LMH913" s="106"/>
      <c r="LMI913" s="106"/>
      <c r="LMJ913" s="106"/>
      <c r="LMK913" s="106"/>
      <c r="LML913" s="106"/>
      <c r="LMM913" s="106"/>
      <c r="LMN913" s="106"/>
      <c r="LMO913" s="106"/>
      <c r="LMP913" s="106"/>
      <c r="LMQ913" s="106"/>
      <c r="LMR913" s="106"/>
      <c r="LMS913" s="106"/>
      <c r="LMT913" s="106"/>
      <c r="LMU913" s="106"/>
      <c r="LMV913" s="106"/>
      <c r="LMW913" s="106"/>
      <c r="LMX913" s="106"/>
      <c r="LMY913" s="106"/>
      <c r="LMZ913" s="106"/>
      <c r="LNA913" s="106"/>
      <c r="LNB913" s="106"/>
      <c r="LNC913" s="106"/>
      <c r="LND913" s="106"/>
      <c r="LNE913" s="106"/>
      <c r="LNF913" s="106"/>
      <c r="LNG913" s="106"/>
      <c r="LNH913" s="106"/>
      <c r="LNI913" s="106"/>
      <c r="LNJ913" s="106"/>
      <c r="LNK913" s="106"/>
      <c r="LNL913" s="106"/>
      <c r="LNM913" s="106"/>
      <c r="LNN913" s="106"/>
      <c r="LNO913" s="106"/>
      <c r="LNP913" s="106"/>
      <c r="LNQ913" s="106"/>
      <c r="LNR913" s="106"/>
      <c r="LNS913" s="106"/>
      <c r="LNT913" s="106"/>
      <c r="LNU913" s="106"/>
      <c r="LNV913" s="106"/>
      <c r="LNW913" s="106"/>
      <c r="LNX913" s="106"/>
      <c r="LNY913" s="106"/>
      <c r="LNZ913" s="106"/>
      <c r="LOA913" s="106"/>
      <c r="LOB913" s="106"/>
      <c r="LOC913" s="106"/>
      <c r="LOD913" s="106"/>
      <c r="LOE913" s="106"/>
      <c r="LOF913" s="106"/>
      <c r="LOG913" s="106"/>
      <c r="LOH913" s="106"/>
      <c r="LOI913" s="106"/>
      <c r="LOJ913" s="106"/>
      <c r="LOK913" s="106"/>
      <c r="LOL913" s="106"/>
      <c r="LOM913" s="106"/>
      <c r="LON913" s="106"/>
      <c r="LOO913" s="106"/>
      <c r="LOP913" s="106"/>
      <c r="LOQ913" s="106"/>
      <c r="LOR913" s="106"/>
      <c r="LOS913" s="106"/>
      <c r="LOT913" s="106"/>
      <c r="LOU913" s="106"/>
      <c r="LOV913" s="106"/>
      <c r="LOW913" s="106"/>
      <c r="LOX913" s="106"/>
      <c r="LOY913" s="106"/>
      <c r="LOZ913" s="106"/>
      <c r="LPA913" s="106"/>
      <c r="LPB913" s="106"/>
      <c r="LPC913" s="106"/>
      <c r="LPD913" s="106"/>
      <c r="LPE913" s="106"/>
      <c r="LPF913" s="106"/>
      <c r="LPG913" s="106"/>
      <c r="LPH913" s="106"/>
      <c r="LPI913" s="106"/>
      <c r="LPJ913" s="106"/>
      <c r="LPK913" s="106"/>
      <c r="LPL913" s="106"/>
      <c r="LPM913" s="106"/>
      <c r="LPN913" s="106"/>
      <c r="LPO913" s="106"/>
      <c r="LPP913" s="106"/>
      <c r="LPQ913" s="106"/>
      <c r="LPR913" s="106"/>
      <c r="LPS913" s="106"/>
      <c r="LPT913" s="106"/>
      <c r="LPU913" s="106"/>
      <c r="LPV913" s="106"/>
      <c r="LPW913" s="106"/>
      <c r="LPX913" s="106"/>
      <c r="LPY913" s="106"/>
      <c r="LPZ913" s="106"/>
      <c r="LQA913" s="106"/>
      <c r="LQB913" s="106"/>
      <c r="LQC913" s="106"/>
      <c r="LQD913" s="106"/>
      <c r="LQE913" s="106"/>
      <c r="LQF913" s="106"/>
      <c r="LQG913" s="106"/>
      <c r="LQH913" s="106"/>
      <c r="LQI913" s="106"/>
      <c r="LQJ913" s="106"/>
      <c r="LQK913" s="106"/>
      <c r="LQL913" s="106"/>
      <c r="LQM913" s="106"/>
      <c r="LQN913" s="106"/>
      <c r="LQO913" s="106"/>
      <c r="LQP913" s="106"/>
      <c r="LQQ913" s="106"/>
      <c r="LQR913" s="106"/>
      <c r="LQS913" s="106"/>
      <c r="LQT913" s="106"/>
      <c r="LQU913" s="106"/>
      <c r="LQV913" s="106"/>
      <c r="LQW913" s="106"/>
      <c r="LQX913" s="106"/>
      <c r="LQY913" s="106"/>
      <c r="LQZ913" s="106"/>
      <c r="LRA913" s="106"/>
      <c r="LRB913" s="106"/>
      <c r="LRC913" s="106"/>
      <c r="LRD913" s="106"/>
      <c r="LRE913" s="106"/>
      <c r="LRF913" s="106"/>
      <c r="LRG913" s="106"/>
      <c r="LRH913" s="106"/>
      <c r="LRI913" s="106"/>
      <c r="LRJ913" s="106"/>
      <c r="LRK913" s="106"/>
      <c r="LRL913" s="106"/>
      <c r="LRM913" s="106"/>
      <c r="LRN913" s="106"/>
      <c r="LRO913" s="106"/>
      <c r="LRP913" s="106"/>
      <c r="LRQ913" s="106"/>
      <c r="LRR913" s="106"/>
      <c r="LRS913" s="106"/>
      <c r="LRT913" s="106"/>
      <c r="LRU913" s="106"/>
      <c r="LRV913" s="106"/>
      <c r="LRW913" s="106"/>
      <c r="LRX913" s="106"/>
      <c r="LRY913" s="106"/>
      <c r="LRZ913" s="106"/>
      <c r="LSA913" s="106"/>
      <c r="LSB913" s="106"/>
      <c r="LSC913" s="106"/>
      <c r="LSD913" s="106"/>
      <c r="LSE913" s="106"/>
      <c r="LSF913" s="106"/>
      <c r="LSG913" s="106"/>
      <c r="LSH913" s="106"/>
      <c r="LSI913" s="106"/>
      <c r="LSJ913" s="106"/>
      <c r="LSK913" s="106"/>
      <c r="LSL913" s="106"/>
      <c r="LSM913" s="106"/>
      <c r="LSN913" s="106"/>
      <c r="LSO913" s="106"/>
      <c r="LSP913" s="106"/>
      <c r="LSQ913" s="106"/>
      <c r="LSR913" s="106"/>
      <c r="LSS913" s="106"/>
      <c r="LST913" s="106"/>
      <c r="LSU913" s="106"/>
      <c r="LSV913" s="106"/>
      <c r="LSW913" s="106"/>
      <c r="LSX913" s="106"/>
      <c r="LSY913" s="106"/>
      <c r="LSZ913" s="106"/>
      <c r="LTA913" s="106"/>
      <c r="LTB913" s="106"/>
      <c r="LTC913" s="106"/>
      <c r="LTD913" s="106"/>
      <c r="LTE913" s="106"/>
      <c r="LTF913" s="106"/>
      <c r="LTG913" s="106"/>
      <c r="LTH913" s="106"/>
      <c r="LTI913" s="106"/>
      <c r="LTJ913" s="106"/>
      <c r="LTK913" s="106"/>
      <c r="LTL913" s="106"/>
      <c r="LTM913" s="106"/>
      <c r="LTN913" s="106"/>
      <c r="LTO913" s="106"/>
      <c r="LTP913" s="106"/>
      <c r="LTQ913" s="106"/>
      <c r="LTR913" s="106"/>
      <c r="LTS913" s="106"/>
      <c r="LTT913" s="106"/>
      <c r="LTU913" s="106"/>
      <c r="LTV913" s="106"/>
      <c r="LTW913" s="106"/>
      <c r="LTX913" s="106"/>
      <c r="LTY913" s="106"/>
      <c r="LTZ913" s="106"/>
      <c r="LUA913" s="106"/>
      <c r="LUB913" s="106"/>
      <c r="LUC913" s="106"/>
      <c r="LUD913" s="106"/>
      <c r="LUE913" s="106"/>
      <c r="LUF913" s="106"/>
      <c r="LUG913" s="106"/>
      <c r="LUH913" s="106"/>
      <c r="LUI913" s="106"/>
      <c r="LUJ913" s="106"/>
      <c r="LUK913" s="106"/>
      <c r="LUL913" s="106"/>
      <c r="LUM913" s="106"/>
      <c r="LUN913" s="106"/>
      <c r="LUO913" s="106"/>
      <c r="LUP913" s="106"/>
      <c r="LUQ913" s="106"/>
      <c r="LUR913" s="106"/>
      <c r="LUS913" s="106"/>
      <c r="LUT913" s="106"/>
      <c r="LUU913" s="106"/>
      <c r="LUV913" s="106"/>
      <c r="LUW913" s="106"/>
      <c r="LUX913" s="106"/>
      <c r="LUY913" s="106"/>
      <c r="LUZ913" s="106"/>
      <c r="LVA913" s="106"/>
      <c r="LVB913" s="106"/>
      <c r="LVC913" s="106"/>
      <c r="LVD913" s="106"/>
      <c r="LVE913" s="106"/>
      <c r="LVF913" s="106"/>
      <c r="LVG913" s="106"/>
      <c r="LVH913" s="106"/>
      <c r="LVI913" s="106"/>
      <c r="LVJ913" s="106"/>
      <c r="LVK913" s="106"/>
      <c r="LVL913" s="106"/>
      <c r="LVM913" s="106"/>
      <c r="LVN913" s="106"/>
      <c r="LVO913" s="106"/>
      <c r="LVP913" s="106"/>
      <c r="LVQ913" s="106"/>
      <c r="LVR913" s="106"/>
      <c r="LVS913" s="106"/>
      <c r="LVT913" s="106"/>
      <c r="LVU913" s="106"/>
      <c r="LVV913" s="106"/>
      <c r="LVW913" s="106"/>
      <c r="LVX913" s="106"/>
      <c r="LVY913" s="106"/>
      <c r="LVZ913" s="106"/>
      <c r="LWA913" s="106"/>
      <c r="LWB913" s="106"/>
      <c r="LWC913" s="106"/>
      <c r="LWD913" s="106"/>
      <c r="LWE913" s="106"/>
      <c r="LWF913" s="106"/>
      <c r="LWG913" s="106"/>
      <c r="LWH913" s="106"/>
      <c r="LWI913" s="106"/>
      <c r="LWJ913" s="106"/>
      <c r="LWK913" s="106"/>
      <c r="LWL913" s="106"/>
      <c r="LWM913" s="106"/>
      <c r="LWN913" s="106"/>
      <c r="LWO913" s="106"/>
      <c r="LWP913" s="106"/>
      <c r="LWQ913" s="106"/>
      <c r="LWR913" s="106"/>
      <c r="LWS913" s="106"/>
      <c r="LWT913" s="106"/>
      <c r="LWU913" s="106"/>
      <c r="LWV913" s="106"/>
      <c r="LWW913" s="106"/>
      <c r="LWX913" s="106"/>
      <c r="LWY913" s="106"/>
      <c r="LWZ913" s="106"/>
      <c r="LXA913" s="106"/>
      <c r="LXB913" s="106"/>
      <c r="LXC913" s="106"/>
      <c r="LXD913" s="106"/>
      <c r="LXE913" s="106"/>
      <c r="LXF913" s="106"/>
      <c r="LXG913" s="106"/>
      <c r="LXH913" s="106"/>
      <c r="LXI913" s="106"/>
      <c r="LXJ913" s="106"/>
      <c r="LXK913" s="106"/>
      <c r="LXL913" s="106"/>
      <c r="LXM913" s="106"/>
      <c r="LXN913" s="106"/>
      <c r="LXO913" s="106"/>
      <c r="LXP913" s="106"/>
      <c r="LXQ913" s="106"/>
      <c r="LXR913" s="106"/>
      <c r="LXS913" s="106"/>
      <c r="LXT913" s="106"/>
      <c r="LXU913" s="106"/>
      <c r="LXV913" s="106"/>
      <c r="LXW913" s="106"/>
      <c r="LXX913" s="106"/>
      <c r="LXY913" s="106"/>
      <c r="LXZ913" s="106"/>
      <c r="LYA913" s="106"/>
      <c r="LYB913" s="106"/>
      <c r="LYC913" s="106"/>
      <c r="LYD913" s="106"/>
      <c r="LYE913" s="106"/>
      <c r="LYF913" s="106"/>
      <c r="LYG913" s="106"/>
      <c r="LYH913" s="106"/>
      <c r="LYI913" s="106"/>
      <c r="LYJ913" s="106"/>
      <c r="LYK913" s="106"/>
      <c r="LYL913" s="106"/>
      <c r="LYM913" s="106"/>
      <c r="LYN913" s="106"/>
      <c r="LYO913" s="106"/>
      <c r="LYP913" s="106"/>
      <c r="LYQ913" s="106"/>
      <c r="LYR913" s="106"/>
      <c r="LYS913" s="106"/>
      <c r="LYT913" s="106"/>
      <c r="LYU913" s="106"/>
      <c r="LYV913" s="106"/>
      <c r="LYW913" s="106"/>
      <c r="LYX913" s="106"/>
      <c r="LYY913" s="106"/>
      <c r="LYZ913" s="106"/>
      <c r="LZA913" s="106"/>
      <c r="LZB913" s="106"/>
      <c r="LZC913" s="106"/>
      <c r="LZD913" s="106"/>
      <c r="LZE913" s="106"/>
      <c r="LZF913" s="106"/>
      <c r="LZG913" s="106"/>
      <c r="LZH913" s="106"/>
      <c r="LZI913" s="106"/>
      <c r="LZJ913" s="106"/>
      <c r="LZK913" s="106"/>
      <c r="LZL913" s="106"/>
      <c r="LZM913" s="106"/>
      <c r="LZN913" s="106"/>
      <c r="LZO913" s="106"/>
      <c r="LZP913" s="106"/>
      <c r="LZQ913" s="106"/>
      <c r="LZR913" s="106"/>
      <c r="LZS913" s="106"/>
      <c r="LZT913" s="106"/>
      <c r="LZU913" s="106"/>
      <c r="LZV913" s="106"/>
      <c r="LZW913" s="106"/>
      <c r="LZX913" s="106"/>
      <c r="LZY913" s="106"/>
      <c r="LZZ913" s="106"/>
      <c r="MAA913" s="106"/>
      <c r="MAB913" s="106"/>
      <c r="MAC913" s="106"/>
      <c r="MAD913" s="106"/>
      <c r="MAE913" s="106"/>
      <c r="MAF913" s="106"/>
      <c r="MAG913" s="106"/>
      <c r="MAH913" s="106"/>
      <c r="MAI913" s="106"/>
      <c r="MAJ913" s="106"/>
      <c r="MAK913" s="106"/>
      <c r="MAL913" s="106"/>
      <c r="MAM913" s="106"/>
      <c r="MAN913" s="106"/>
      <c r="MAO913" s="106"/>
      <c r="MAP913" s="106"/>
      <c r="MAQ913" s="106"/>
      <c r="MAR913" s="106"/>
      <c r="MAS913" s="106"/>
      <c r="MAT913" s="106"/>
      <c r="MAU913" s="106"/>
      <c r="MAV913" s="106"/>
      <c r="MAW913" s="106"/>
      <c r="MAX913" s="106"/>
      <c r="MAY913" s="106"/>
      <c r="MAZ913" s="106"/>
      <c r="MBA913" s="106"/>
      <c r="MBB913" s="106"/>
      <c r="MBC913" s="106"/>
      <c r="MBD913" s="106"/>
      <c r="MBE913" s="106"/>
      <c r="MBF913" s="106"/>
      <c r="MBG913" s="106"/>
      <c r="MBH913" s="106"/>
      <c r="MBI913" s="106"/>
      <c r="MBJ913" s="106"/>
      <c r="MBK913" s="106"/>
      <c r="MBL913" s="106"/>
      <c r="MBM913" s="106"/>
      <c r="MBN913" s="106"/>
      <c r="MBO913" s="106"/>
      <c r="MBP913" s="106"/>
      <c r="MBQ913" s="106"/>
      <c r="MBR913" s="106"/>
      <c r="MBS913" s="106"/>
      <c r="MBT913" s="106"/>
      <c r="MBU913" s="106"/>
      <c r="MBV913" s="106"/>
      <c r="MBW913" s="106"/>
      <c r="MBX913" s="106"/>
      <c r="MBY913" s="106"/>
      <c r="MBZ913" s="106"/>
      <c r="MCA913" s="106"/>
      <c r="MCB913" s="106"/>
      <c r="MCC913" s="106"/>
      <c r="MCD913" s="106"/>
      <c r="MCE913" s="106"/>
      <c r="MCF913" s="106"/>
      <c r="MCG913" s="106"/>
      <c r="MCH913" s="106"/>
      <c r="MCI913" s="106"/>
      <c r="MCJ913" s="106"/>
      <c r="MCK913" s="106"/>
      <c r="MCL913" s="106"/>
      <c r="MCM913" s="106"/>
      <c r="MCN913" s="106"/>
      <c r="MCO913" s="106"/>
      <c r="MCP913" s="106"/>
      <c r="MCQ913" s="106"/>
      <c r="MCR913" s="106"/>
      <c r="MCS913" s="106"/>
      <c r="MCT913" s="106"/>
      <c r="MCU913" s="106"/>
      <c r="MCV913" s="106"/>
      <c r="MCW913" s="106"/>
      <c r="MCX913" s="106"/>
      <c r="MCY913" s="106"/>
      <c r="MCZ913" s="106"/>
      <c r="MDA913" s="106"/>
      <c r="MDB913" s="106"/>
      <c r="MDC913" s="106"/>
      <c r="MDD913" s="106"/>
      <c r="MDE913" s="106"/>
      <c r="MDF913" s="106"/>
      <c r="MDG913" s="106"/>
      <c r="MDH913" s="106"/>
      <c r="MDI913" s="106"/>
      <c r="MDJ913" s="106"/>
      <c r="MDK913" s="106"/>
      <c r="MDL913" s="106"/>
      <c r="MDM913" s="106"/>
      <c r="MDN913" s="106"/>
      <c r="MDO913" s="106"/>
      <c r="MDP913" s="106"/>
      <c r="MDQ913" s="106"/>
      <c r="MDR913" s="106"/>
      <c r="MDS913" s="106"/>
      <c r="MDT913" s="106"/>
      <c r="MDU913" s="106"/>
      <c r="MDV913" s="106"/>
      <c r="MDW913" s="106"/>
      <c r="MDX913" s="106"/>
      <c r="MDY913" s="106"/>
      <c r="MDZ913" s="106"/>
      <c r="MEA913" s="106"/>
      <c r="MEB913" s="106"/>
      <c r="MEC913" s="106"/>
      <c r="MED913" s="106"/>
      <c r="MEE913" s="106"/>
      <c r="MEF913" s="106"/>
      <c r="MEG913" s="106"/>
      <c r="MEH913" s="106"/>
      <c r="MEI913" s="106"/>
      <c r="MEJ913" s="106"/>
      <c r="MEK913" s="106"/>
      <c r="MEL913" s="106"/>
      <c r="MEM913" s="106"/>
      <c r="MEN913" s="106"/>
      <c r="MEO913" s="106"/>
      <c r="MEP913" s="106"/>
      <c r="MEQ913" s="106"/>
      <c r="MER913" s="106"/>
      <c r="MES913" s="106"/>
      <c r="MET913" s="106"/>
      <c r="MEU913" s="106"/>
      <c r="MEV913" s="106"/>
      <c r="MEW913" s="106"/>
      <c r="MEX913" s="106"/>
      <c r="MEY913" s="106"/>
      <c r="MEZ913" s="106"/>
      <c r="MFA913" s="106"/>
      <c r="MFB913" s="106"/>
      <c r="MFC913" s="106"/>
      <c r="MFD913" s="106"/>
      <c r="MFE913" s="106"/>
      <c r="MFF913" s="106"/>
      <c r="MFG913" s="106"/>
      <c r="MFH913" s="106"/>
      <c r="MFI913" s="106"/>
      <c r="MFJ913" s="106"/>
      <c r="MFK913" s="106"/>
      <c r="MFL913" s="106"/>
      <c r="MFM913" s="106"/>
      <c r="MFN913" s="106"/>
      <c r="MFO913" s="106"/>
      <c r="MFP913" s="106"/>
      <c r="MFQ913" s="106"/>
      <c r="MFR913" s="106"/>
      <c r="MFS913" s="106"/>
      <c r="MFT913" s="106"/>
      <c r="MFU913" s="106"/>
      <c r="MFV913" s="106"/>
      <c r="MFW913" s="106"/>
      <c r="MFX913" s="106"/>
      <c r="MFY913" s="106"/>
      <c r="MFZ913" s="106"/>
      <c r="MGA913" s="106"/>
      <c r="MGB913" s="106"/>
      <c r="MGC913" s="106"/>
      <c r="MGD913" s="106"/>
      <c r="MGE913" s="106"/>
      <c r="MGF913" s="106"/>
      <c r="MGG913" s="106"/>
      <c r="MGH913" s="106"/>
      <c r="MGI913" s="106"/>
      <c r="MGJ913" s="106"/>
      <c r="MGK913" s="106"/>
      <c r="MGL913" s="106"/>
      <c r="MGM913" s="106"/>
      <c r="MGN913" s="106"/>
      <c r="MGO913" s="106"/>
      <c r="MGP913" s="106"/>
      <c r="MGQ913" s="106"/>
      <c r="MGR913" s="106"/>
      <c r="MGS913" s="106"/>
      <c r="MGT913" s="106"/>
      <c r="MGU913" s="106"/>
      <c r="MGV913" s="106"/>
      <c r="MGW913" s="106"/>
      <c r="MGX913" s="106"/>
      <c r="MGY913" s="106"/>
      <c r="MGZ913" s="106"/>
      <c r="MHA913" s="106"/>
      <c r="MHB913" s="106"/>
      <c r="MHC913" s="106"/>
      <c r="MHD913" s="106"/>
      <c r="MHE913" s="106"/>
      <c r="MHF913" s="106"/>
      <c r="MHG913" s="106"/>
      <c r="MHH913" s="106"/>
      <c r="MHI913" s="106"/>
      <c r="MHJ913" s="106"/>
      <c r="MHK913" s="106"/>
      <c r="MHL913" s="106"/>
      <c r="MHM913" s="106"/>
      <c r="MHN913" s="106"/>
      <c r="MHO913" s="106"/>
      <c r="MHP913" s="106"/>
      <c r="MHQ913" s="106"/>
      <c r="MHR913" s="106"/>
      <c r="MHS913" s="106"/>
      <c r="MHT913" s="106"/>
      <c r="MHU913" s="106"/>
      <c r="MHV913" s="106"/>
      <c r="MHW913" s="106"/>
      <c r="MHX913" s="106"/>
      <c r="MHY913" s="106"/>
      <c r="MHZ913" s="106"/>
      <c r="MIA913" s="106"/>
      <c r="MIB913" s="106"/>
      <c r="MIC913" s="106"/>
      <c r="MID913" s="106"/>
      <c r="MIE913" s="106"/>
      <c r="MIF913" s="106"/>
      <c r="MIG913" s="106"/>
      <c r="MIH913" s="106"/>
      <c r="MII913" s="106"/>
      <c r="MIJ913" s="106"/>
      <c r="MIK913" s="106"/>
      <c r="MIL913" s="106"/>
      <c r="MIM913" s="106"/>
      <c r="MIN913" s="106"/>
      <c r="MIO913" s="106"/>
      <c r="MIP913" s="106"/>
      <c r="MIQ913" s="106"/>
      <c r="MIR913" s="106"/>
      <c r="MIS913" s="106"/>
      <c r="MIT913" s="106"/>
      <c r="MIU913" s="106"/>
      <c r="MIV913" s="106"/>
      <c r="MIW913" s="106"/>
      <c r="MIX913" s="106"/>
      <c r="MIY913" s="106"/>
      <c r="MIZ913" s="106"/>
      <c r="MJA913" s="106"/>
      <c r="MJB913" s="106"/>
      <c r="MJC913" s="106"/>
      <c r="MJD913" s="106"/>
      <c r="MJE913" s="106"/>
      <c r="MJF913" s="106"/>
      <c r="MJG913" s="106"/>
      <c r="MJH913" s="106"/>
      <c r="MJI913" s="106"/>
      <c r="MJJ913" s="106"/>
      <c r="MJK913" s="106"/>
      <c r="MJL913" s="106"/>
      <c r="MJM913" s="106"/>
      <c r="MJN913" s="106"/>
      <c r="MJO913" s="106"/>
      <c r="MJP913" s="106"/>
      <c r="MJQ913" s="106"/>
      <c r="MJR913" s="106"/>
      <c r="MJS913" s="106"/>
      <c r="MJT913" s="106"/>
      <c r="MJU913" s="106"/>
      <c r="MJV913" s="106"/>
      <c r="MJW913" s="106"/>
      <c r="MJX913" s="106"/>
      <c r="MJY913" s="106"/>
      <c r="MJZ913" s="106"/>
      <c r="MKA913" s="106"/>
      <c r="MKB913" s="106"/>
      <c r="MKC913" s="106"/>
      <c r="MKD913" s="106"/>
      <c r="MKE913" s="106"/>
      <c r="MKF913" s="106"/>
      <c r="MKG913" s="106"/>
      <c r="MKH913" s="106"/>
      <c r="MKI913" s="106"/>
      <c r="MKJ913" s="106"/>
      <c r="MKK913" s="106"/>
      <c r="MKL913" s="106"/>
      <c r="MKM913" s="106"/>
      <c r="MKN913" s="106"/>
      <c r="MKO913" s="106"/>
      <c r="MKP913" s="106"/>
      <c r="MKQ913" s="106"/>
      <c r="MKR913" s="106"/>
      <c r="MKS913" s="106"/>
      <c r="MKT913" s="106"/>
      <c r="MKU913" s="106"/>
      <c r="MKV913" s="106"/>
      <c r="MKW913" s="106"/>
      <c r="MKX913" s="106"/>
      <c r="MKY913" s="106"/>
      <c r="MKZ913" s="106"/>
      <c r="MLA913" s="106"/>
      <c r="MLB913" s="106"/>
      <c r="MLC913" s="106"/>
      <c r="MLD913" s="106"/>
      <c r="MLE913" s="106"/>
      <c r="MLF913" s="106"/>
      <c r="MLG913" s="106"/>
      <c r="MLH913" s="106"/>
      <c r="MLI913" s="106"/>
      <c r="MLJ913" s="106"/>
      <c r="MLK913" s="106"/>
      <c r="MLL913" s="106"/>
      <c r="MLM913" s="106"/>
      <c r="MLN913" s="106"/>
      <c r="MLO913" s="106"/>
      <c r="MLP913" s="106"/>
      <c r="MLQ913" s="106"/>
      <c r="MLR913" s="106"/>
      <c r="MLS913" s="106"/>
      <c r="MLT913" s="106"/>
      <c r="MLU913" s="106"/>
      <c r="MLV913" s="106"/>
      <c r="MLW913" s="106"/>
      <c r="MLX913" s="106"/>
      <c r="MLY913" s="106"/>
      <c r="MLZ913" s="106"/>
      <c r="MMA913" s="106"/>
      <c r="MMB913" s="106"/>
      <c r="MMC913" s="106"/>
      <c r="MMD913" s="106"/>
      <c r="MME913" s="106"/>
      <c r="MMF913" s="106"/>
      <c r="MMG913" s="106"/>
      <c r="MMH913" s="106"/>
      <c r="MMI913" s="106"/>
      <c r="MMJ913" s="106"/>
      <c r="MMK913" s="106"/>
      <c r="MML913" s="106"/>
      <c r="MMM913" s="106"/>
      <c r="MMN913" s="106"/>
      <c r="MMO913" s="106"/>
      <c r="MMP913" s="106"/>
      <c r="MMQ913" s="106"/>
      <c r="MMR913" s="106"/>
      <c r="MMS913" s="106"/>
      <c r="MMT913" s="106"/>
      <c r="MMU913" s="106"/>
      <c r="MMV913" s="106"/>
      <c r="MMW913" s="106"/>
      <c r="MMX913" s="106"/>
      <c r="MMY913" s="106"/>
      <c r="MMZ913" s="106"/>
      <c r="MNA913" s="106"/>
      <c r="MNB913" s="106"/>
      <c r="MNC913" s="106"/>
      <c r="MND913" s="106"/>
      <c r="MNE913" s="106"/>
      <c r="MNF913" s="106"/>
      <c r="MNG913" s="106"/>
      <c r="MNH913" s="106"/>
      <c r="MNI913" s="106"/>
      <c r="MNJ913" s="106"/>
      <c r="MNK913" s="106"/>
      <c r="MNL913" s="106"/>
      <c r="MNM913" s="106"/>
      <c r="MNN913" s="106"/>
      <c r="MNO913" s="106"/>
      <c r="MNP913" s="106"/>
      <c r="MNQ913" s="106"/>
      <c r="MNR913" s="106"/>
      <c r="MNS913" s="106"/>
      <c r="MNT913" s="106"/>
      <c r="MNU913" s="106"/>
      <c r="MNV913" s="106"/>
      <c r="MNW913" s="106"/>
      <c r="MNX913" s="106"/>
      <c r="MNY913" s="106"/>
      <c r="MNZ913" s="106"/>
      <c r="MOA913" s="106"/>
      <c r="MOB913" s="106"/>
      <c r="MOC913" s="106"/>
      <c r="MOD913" s="106"/>
      <c r="MOE913" s="106"/>
      <c r="MOF913" s="106"/>
      <c r="MOG913" s="106"/>
      <c r="MOH913" s="106"/>
      <c r="MOI913" s="106"/>
      <c r="MOJ913" s="106"/>
      <c r="MOK913" s="106"/>
      <c r="MOL913" s="106"/>
      <c r="MOM913" s="106"/>
      <c r="MON913" s="106"/>
      <c r="MOO913" s="106"/>
      <c r="MOP913" s="106"/>
      <c r="MOQ913" s="106"/>
      <c r="MOR913" s="106"/>
      <c r="MOS913" s="106"/>
      <c r="MOT913" s="106"/>
      <c r="MOU913" s="106"/>
      <c r="MOV913" s="106"/>
      <c r="MOW913" s="106"/>
      <c r="MOX913" s="106"/>
      <c r="MOY913" s="106"/>
      <c r="MOZ913" s="106"/>
      <c r="MPA913" s="106"/>
      <c r="MPB913" s="106"/>
      <c r="MPC913" s="106"/>
      <c r="MPD913" s="106"/>
      <c r="MPE913" s="106"/>
      <c r="MPF913" s="106"/>
      <c r="MPG913" s="106"/>
      <c r="MPH913" s="106"/>
      <c r="MPI913" s="106"/>
      <c r="MPJ913" s="106"/>
      <c r="MPK913" s="106"/>
      <c r="MPL913" s="106"/>
      <c r="MPM913" s="106"/>
      <c r="MPN913" s="106"/>
      <c r="MPO913" s="106"/>
      <c r="MPP913" s="106"/>
      <c r="MPQ913" s="106"/>
      <c r="MPR913" s="106"/>
      <c r="MPS913" s="106"/>
      <c r="MPT913" s="106"/>
      <c r="MPU913" s="106"/>
      <c r="MPV913" s="106"/>
      <c r="MPW913" s="106"/>
      <c r="MPX913" s="106"/>
      <c r="MPY913" s="106"/>
      <c r="MPZ913" s="106"/>
      <c r="MQA913" s="106"/>
      <c r="MQB913" s="106"/>
      <c r="MQC913" s="106"/>
      <c r="MQD913" s="106"/>
      <c r="MQE913" s="106"/>
      <c r="MQF913" s="106"/>
      <c r="MQG913" s="106"/>
      <c r="MQH913" s="106"/>
      <c r="MQI913" s="106"/>
      <c r="MQJ913" s="106"/>
      <c r="MQK913" s="106"/>
      <c r="MQL913" s="106"/>
      <c r="MQM913" s="106"/>
      <c r="MQN913" s="106"/>
      <c r="MQO913" s="106"/>
      <c r="MQP913" s="106"/>
      <c r="MQQ913" s="106"/>
      <c r="MQR913" s="106"/>
      <c r="MQS913" s="106"/>
      <c r="MQT913" s="106"/>
      <c r="MQU913" s="106"/>
      <c r="MQV913" s="106"/>
      <c r="MQW913" s="106"/>
      <c r="MQX913" s="106"/>
      <c r="MQY913" s="106"/>
      <c r="MQZ913" s="106"/>
      <c r="MRA913" s="106"/>
      <c r="MRB913" s="106"/>
      <c r="MRC913" s="106"/>
      <c r="MRD913" s="106"/>
      <c r="MRE913" s="106"/>
      <c r="MRF913" s="106"/>
      <c r="MRG913" s="106"/>
      <c r="MRH913" s="106"/>
      <c r="MRI913" s="106"/>
      <c r="MRJ913" s="106"/>
      <c r="MRK913" s="106"/>
      <c r="MRL913" s="106"/>
      <c r="MRM913" s="106"/>
      <c r="MRN913" s="106"/>
      <c r="MRO913" s="106"/>
      <c r="MRP913" s="106"/>
      <c r="MRQ913" s="106"/>
      <c r="MRR913" s="106"/>
      <c r="MRS913" s="106"/>
      <c r="MRT913" s="106"/>
      <c r="MRU913" s="106"/>
      <c r="MRV913" s="106"/>
      <c r="MRW913" s="106"/>
      <c r="MRX913" s="106"/>
      <c r="MRY913" s="106"/>
      <c r="MRZ913" s="106"/>
      <c r="MSA913" s="106"/>
      <c r="MSB913" s="106"/>
      <c r="MSC913" s="106"/>
      <c r="MSD913" s="106"/>
      <c r="MSE913" s="106"/>
      <c r="MSF913" s="106"/>
      <c r="MSG913" s="106"/>
      <c r="MSH913" s="106"/>
      <c r="MSI913" s="106"/>
      <c r="MSJ913" s="106"/>
      <c r="MSK913" s="106"/>
      <c r="MSL913" s="106"/>
      <c r="MSM913" s="106"/>
      <c r="MSN913" s="106"/>
      <c r="MSO913" s="106"/>
      <c r="MSP913" s="106"/>
      <c r="MSQ913" s="106"/>
      <c r="MSR913" s="106"/>
      <c r="MSS913" s="106"/>
      <c r="MST913" s="106"/>
      <c r="MSU913" s="106"/>
      <c r="MSV913" s="106"/>
      <c r="MSW913" s="106"/>
      <c r="MSX913" s="106"/>
      <c r="MSY913" s="106"/>
      <c r="MSZ913" s="106"/>
      <c r="MTA913" s="106"/>
      <c r="MTB913" s="106"/>
      <c r="MTC913" s="106"/>
      <c r="MTD913" s="106"/>
      <c r="MTE913" s="106"/>
      <c r="MTF913" s="106"/>
      <c r="MTG913" s="106"/>
      <c r="MTH913" s="106"/>
      <c r="MTI913" s="106"/>
      <c r="MTJ913" s="106"/>
      <c r="MTK913" s="106"/>
      <c r="MTL913" s="106"/>
      <c r="MTM913" s="106"/>
      <c r="MTN913" s="106"/>
      <c r="MTO913" s="106"/>
      <c r="MTP913" s="106"/>
      <c r="MTQ913" s="106"/>
      <c r="MTR913" s="106"/>
      <c r="MTS913" s="106"/>
      <c r="MTT913" s="106"/>
      <c r="MTU913" s="106"/>
      <c r="MTV913" s="106"/>
      <c r="MTW913" s="106"/>
      <c r="MTX913" s="106"/>
      <c r="MTY913" s="106"/>
      <c r="MTZ913" s="106"/>
      <c r="MUA913" s="106"/>
      <c r="MUB913" s="106"/>
      <c r="MUC913" s="106"/>
      <c r="MUD913" s="106"/>
      <c r="MUE913" s="106"/>
      <c r="MUF913" s="106"/>
      <c r="MUG913" s="106"/>
      <c r="MUH913" s="106"/>
      <c r="MUI913" s="106"/>
      <c r="MUJ913" s="106"/>
      <c r="MUK913" s="106"/>
      <c r="MUL913" s="106"/>
      <c r="MUM913" s="106"/>
      <c r="MUN913" s="106"/>
      <c r="MUO913" s="106"/>
      <c r="MUP913" s="106"/>
      <c r="MUQ913" s="106"/>
      <c r="MUR913" s="106"/>
      <c r="MUS913" s="106"/>
      <c r="MUT913" s="106"/>
      <c r="MUU913" s="106"/>
      <c r="MUV913" s="106"/>
      <c r="MUW913" s="106"/>
      <c r="MUX913" s="106"/>
      <c r="MUY913" s="106"/>
      <c r="MUZ913" s="106"/>
      <c r="MVA913" s="106"/>
      <c r="MVB913" s="106"/>
      <c r="MVC913" s="106"/>
      <c r="MVD913" s="106"/>
      <c r="MVE913" s="106"/>
      <c r="MVF913" s="106"/>
      <c r="MVG913" s="106"/>
      <c r="MVH913" s="106"/>
      <c r="MVI913" s="106"/>
      <c r="MVJ913" s="106"/>
      <c r="MVK913" s="106"/>
      <c r="MVL913" s="106"/>
      <c r="MVM913" s="106"/>
      <c r="MVN913" s="106"/>
      <c r="MVO913" s="106"/>
      <c r="MVP913" s="106"/>
      <c r="MVQ913" s="106"/>
      <c r="MVR913" s="106"/>
      <c r="MVS913" s="106"/>
      <c r="MVT913" s="106"/>
      <c r="MVU913" s="106"/>
      <c r="MVV913" s="106"/>
      <c r="MVW913" s="106"/>
      <c r="MVX913" s="106"/>
      <c r="MVY913" s="106"/>
      <c r="MVZ913" s="106"/>
      <c r="MWA913" s="106"/>
      <c r="MWB913" s="106"/>
      <c r="MWC913" s="106"/>
      <c r="MWD913" s="106"/>
      <c r="MWE913" s="106"/>
      <c r="MWF913" s="106"/>
      <c r="MWG913" s="106"/>
      <c r="MWH913" s="106"/>
      <c r="MWI913" s="106"/>
      <c r="MWJ913" s="106"/>
      <c r="MWK913" s="106"/>
      <c r="MWL913" s="106"/>
      <c r="MWM913" s="106"/>
      <c r="MWN913" s="106"/>
      <c r="MWO913" s="106"/>
      <c r="MWP913" s="106"/>
      <c r="MWQ913" s="106"/>
      <c r="MWR913" s="106"/>
      <c r="MWS913" s="106"/>
      <c r="MWT913" s="106"/>
      <c r="MWU913" s="106"/>
      <c r="MWV913" s="106"/>
      <c r="MWW913" s="106"/>
      <c r="MWX913" s="106"/>
      <c r="MWY913" s="106"/>
      <c r="MWZ913" s="106"/>
      <c r="MXA913" s="106"/>
      <c r="MXB913" s="106"/>
      <c r="MXC913" s="106"/>
      <c r="MXD913" s="106"/>
      <c r="MXE913" s="106"/>
      <c r="MXF913" s="106"/>
      <c r="MXG913" s="106"/>
      <c r="MXH913" s="106"/>
      <c r="MXI913" s="106"/>
      <c r="MXJ913" s="106"/>
      <c r="MXK913" s="106"/>
      <c r="MXL913" s="106"/>
      <c r="MXM913" s="106"/>
      <c r="MXN913" s="106"/>
      <c r="MXO913" s="106"/>
      <c r="MXP913" s="106"/>
      <c r="MXQ913" s="106"/>
      <c r="MXR913" s="106"/>
      <c r="MXS913" s="106"/>
      <c r="MXT913" s="106"/>
      <c r="MXU913" s="106"/>
      <c r="MXV913" s="106"/>
      <c r="MXW913" s="106"/>
      <c r="MXX913" s="106"/>
      <c r="MXY913" s="106"/>
      <c r="MXZ913" s="106"/>
      <c r="MYA913" s="106"/>
      <c r="MYB913" s="106"/>
      <c r="MYC913" s="106"/>
      <c r="MYD913" s="106"/>
      <c r="MYE913" s="106"/>
      <c r="MYF913" s="106"/>
      <c r="MYG913" s="106"/>
      <c r="MYH913" s="106"/>
      <c r="MYI913" s="106"/>
      <c r="MYJ913" s="106"/>
      <c r="MYK913" s="106"/>
      <c r="MYL913" s="106"/>
      <c r="MYM913" s="106"/>
      <c r="MYN913" s="106"/>
      <c r="MYO913" s="106"/>
      <c r="MYP913" s="106"/>
      <c r="MYQ913" s="106"/>
      <c r="MYR913" s="106"/>
      <c r="MYS913" s="106"/>
      <c r="MYT913" s="106"/>
      <c r="MYU913" s="106"/>
      <c r="MYV913" s="106"/>
      <c r="MYW913" s="106"/>
      <c r="MYX913" s="106"/>
      <c r="MYY913" s="106"/>
      <c r="MYZ913" s="106"/>
      <c r="MZA913" s="106"/>
      <c r="MZB913" s="106"/>
      <c r="MZC913" s="106"/>
      <c r="MZD913" s="106"/>
      <c r="MZE913" s="106"/>
      <c r="MZF913" s="106"/>
      <c r="MZG913" s="106"/>
      <c r="MZH913" s="106"/>
      <c r="MZI913" s="106"/>
      <c r="MZJ913" s="106"/>
      <c r="MZK913" s="106"/>
      <c r="MZL913" s="106"/>
      <c r="MZM913" s="106"/>
      <c r="MZN913" s="106"/>
      <c r="MZO913" s="106"/>
      <c r="MZP913" s="106"/>
      <c r="MZQ913" s="106"/>
      <c r="MZR913" s="106"/>
      <c r="MZS913" s="106"/>
      <c r="MZT913" s="106"/>
      <c r="MZU913" s="106"/>
      <c r="MZV913" s="106"/>
      <c r="MZW913" s="106"/>
      <c r="MZX913" s="106"/>
      <c r="MZY913" s="106"/>
      <c r="MZZ913" s="106"/>
      <c r="NAA913" s="106"/>
      <c r="NAB913" s="106"/>
      <c r="NAC913" s="106"/>
      <c r="NAD913" s="106"/>
      <c r="NAE913" s="106"/>
      <c r="NAF913" s="106"/>
      <c r="NAG913" s="106"/>
      <c r="NAH913" s="106"/>
      <c r="NAI913" s="106"/>
      <c r="NAJ913" s="106"/>
      <c r="NAK913" s="106"/>
      <c r="NAL913" s="106"/>
      <c r="NAM913" s="106"/>
      <c r="NAN913" s="106"/>
      <c r="NAO913" s="106"/>
      <c r="NAP913" s="106"/>
      <c r="NAQ913" s="106"/>
      <c r="NAR913" s="106"/>
      <c r="NAS913" s="106"/>
      <c r="NAT913" s="106"/>
      <c r="NAU913" s="106"/>
      <c r="NAV913" s="106"/>
      <c r="NAW913" s="106"/>
      <c r="NAX913" s="106"/>
      <c r="NAY913" s="106"/>
      <c r="NAZ913" s="106"/>
      <c r="NBA913" s="106"/>
      <c r="NBB913" s="106"/>
      <c r="NBC913" s="106"/>
      <c r="NBD913" s="106"/>
      <c r="NBE913" s="106"/>
      <c r="NBF913" s="106"/>
      <c r="NBG913" s="106"/>
      <c r="NBH913" s="106"/>
      <c r="NBI913" s="106"/>
      <c r="NBJ913" s="106"/>
      <c r="NBK913" s="106"/>
      <c r="NBL913" s="106"/>
      <c r="NBM913" s="106"/>
      <c r="NBN913" s="106"/>
      <c r="NBO913" s="106"/>
      <c r="NBP913" s="106"/>
      <c r="NBQ913" s="106"/>
      <c r="NBR913" s="106"/>
      <c r="NBS913" s="106"/>
      <c r="NBT913" s="106"/>
      <c r="NBU913" s="106"/>
      <c r="NBV913" s="106"/>
      <c r="NBW913" s="106"/>
      <c r="NBX913" s="106"/>
      <c r="NBY913" s="106"/>
      <c r="NBZ913" s="106"/>
      <c r="NCA913" s="106"/>
      <c r="NCB913" s="106"/>
      <c r="NCC913" s="106"/>
      <c r="NCD913" s="106"/>
      <c r="NCE913" s="106"/>
      <c r="NCF913" s="106"/>
      <c r="NCG913" s="106"/>
      <c r="NCH913" s="106"/>
      <c r="NCI913" s="106"/>
      <c r="NCJ913" s="106"/>
      <c r="NCK913" s="106"/>
      <c r="NCL913" s="106"/>
      <c r="NCM913" s="106"/>
      <c r="NCN913" s="106"/>
      <c r="NCO913" s="106"/>
      <c r="NCP913" s="106"/>
      <c r="NCQ913" s="106"/>
      <c r="NCR913" s="106"/>
      <c r="NCS913" s="106"/>
      <c r="NCT913" s="106"/>
      <c r="NCU913" s="106"/>
      <c r="NCV913" s="106"/>
      <c r="NCW913" s="106"/>
      <c r="NCX913" s="106"/>
      <c r="NCY913" s="106"/>
      <c r="NCZ913" s="106"/>
      <c r="NDA913" s="106"/>
      <c r="NDB913" s="106"/>
      <c r="NDC913" s="106"/>
      <c r="NDD913" s="106"/>
      <c r="NDE913" s="106"/>
      <c r="NDF913" s="106"/>
      <c r="NDG913" s="106"/>
      <c r="NDH913" s="106"/>
      <c r="NDI913" s="106"/>
      <c r="NDJ913" s="106"/>
      <c r="NDK913" s="106"/>
      <c r="NDL913" s="106"/>
      <c r="NDM913" s="106"/>
      <c r="NDN913" s="106"/>
      <c r="NDO913" s="106"/>
      <c r="NDP913" s="106"/>
      <c r="NDQ913" s="106"/>
      <c r="NDR913" s="106"/>
      <c r="NDS913" s="106"/>
      <c r="NDT913" s="106"/>
      <c r="NDU913" s="106"/>
      <c r="NDV913" s="106"/>
      <c r="NDW913" s="106"/>
      <c r="NDX913" s="106"/>
      <c r="NDY913" s="106"/>
      <c r="NDZ913" s="106"/>
      <c r="NEA913" s="106"/>
      <c r="NEB913" s="106"/>
      <c r="NEC913" s="106"/>
      <c r="NED913" s="106"/>
      <c r="NEE913" s="106"/>
      <c r="NEF913" s="106"/>
      <c r="NEG913" s="106"/>
      <c r="NEH913" s="106"/>
      <c r="NEI913" s="106"/>
      <c r="NEJ913" s="106"/>
      <c r="NEK913" s="106"/>
      <c r="NEL913" s="106"/>
      <c r="NEM913" s="106"/>
      <c r="NEN913" s="106"/>
      <c r="NEO913" s="106"/>
      <c r="NEP913" s="106"/>
      <c r="NEQ913" s="106"/>
      <c r="NER913" s="106"/>
      <c r="NES913" s="106"/>
      <c r="NET913" s="106"/>
      <c r="NEU913" s="106"/>
      <c r="NEV913" s="106"/>
      <c r="NEW913" s="106"/>
      <c r="NEX913" s="106"/>
      <c r="NEY913" s="106"/>
      <c r="NEZ913" s="106"/>
      <c r="NFA913" s="106"/>
      <c r="NFB913" s="106"/>
      <c r="NFC913" s="106"/>
      <c r="NFD913" s="106"/>
      <c r="NFE913" s="106"/>
      <c r="NFF913" s="106"/>
      <c r="NFG913" s="106"/>
      <c r="NFH913" s="106"/>
      <c r="NFI913" s="106"/>
      <c r="NFJ913" s="106"/>
      <c r="NFK913" s="106"/>
      <c r="NFL913" s="106"/>
      <c r="NFM913" s="106"/>
      <c r="NFN913" s="106"/>
      <c r="NFO913" s="106"/>
      <c r="NFP913" s="106"/>
      <c r="NFQ913" s="106"/>
      <c r="NFR913" s="106"/>
      <c r="NFS913" s="106"/>
      <c r="NFT913" s="106"/>
      <c r="NFU913" s="106"/>
      <c r="NFV913" s="106"/>
      <c r="NFW913" s="106"/>
      <c r="NFX913" s="106"/>
      <c r="NFY913" s="106"/>
      <c r="NFZ913" s="106"/>
      <c r="NGA913" s="106"/>
      <c r="NGB913" s="106"/>
      <c r="NGC913" s="106"/>
      <c r="NGD913" s="106"/>
      <c r="NGE913" s="106"/>
      <c r="NGF913" s="106"/>
      <c r="NGG913" s="106"/>
      <c r="NGH913" s="106"/>
      <c r="NGI913" s="106"/>
      <c r="NGJ913" s="106"/>
      <c r="NGK913" s="106"/>
      <c r="NGL913" s="106"/>
      <c r="NGM913" s="106"/>
      <c r="NGN913" s="106"/>
      <c r="NGO913" s="106"/>
      <c r="NGP913" s="106"/>
      <c r="NGQ913" s="106"/>
      <c r="NGR913" s="106"/>
      <c r="NGS913" s="106"/>
      <c r="NGT913" s="106"/>
      <c r="NGU913" s="106"/>
      <c r="NGV913" s="106"/>
      <c r="NGW913" s="106"/>
      <c r="NGX913" s="106"/>
      <c r="NGY913" s="106"/>
      <c r="NGZ913" s="106"/>
      <c r="NHA913" s="106"/>
      <c r="NHB913" s="106"/>
      <c r="NHC913" s="106"/>
      <c r="NHD913" s="106"/>
      <c r="NHE913" s="106"/>
      <c r="NHF913" s="106"/>
      <c r="NHG913" s="106"/>
      <c r="NHH913" s="106"/>
      <c r="NHI913" s="106"/>
      <c r="NHJ913" s="106"/>
      <c r="NHK913" s="106"/>
      <c r="NHL913" s="106"/>
      <c r="NHM913" s="106"/>
      <c r="NHN913" s="106"/>
      <c r="NHO913" s="106"/>
      <c r="NHP913" s="106"/>
      <c r="NHQ913" s="106"/>
      <c r="NHR913" s="106"/>
      <c r="NHS913" s="106"/>
      <c r="NHT913" s="106"/>
      <c r="NHU913" s="106"/>
      <c r="NHV913" s="106"/>
      <c r="NHW913" s="106"/>
      <c r="NHX913" s="106"/>
      <c r="NHY913" s="106"/>
      <c r="NHZ913" s="106"/>
      <c r="NIA913" s="106"/>
      <c r="NIB913" s="106"/>
      <c r="NIC913" s="106"/>
      <c r="NID913" s="106"/>
      <c r="NIE913" s="106"/>
      <c r="NIF913" s="106"/>
      <c r="NIG913" s="106"/>
      <c r="NIH913" s="106"/>
      <c r="NII913" s="106"/>
      <c r="NIJ913" s="106"/>
      <c r="NIK913" s="106"/>
      <c r="NIL913" s="106"/>
      <c r="NIM913" s="106"/>
      <c r="NIN913" s="106"/>
      <c r="NIO913" s="106"/>
      <c r="NIP913" s="106"/>
      <c r="NIQ913" s="106"/>
      <c r="NIR913" s="106"/>
      <c r="NIS913" s="106"/>
      <c r="NIT913" s="106"/>
      <c r="NIU913" s="106"/>
      <c r="NIV913" s="106"/>
      <c r="NIW913" s="106"/>
      <c r="NIX913" s="106"/>
      <c r="NIY913" s="106"/>
      <c r="NIZ913" s="106"/>
      <c r="NJA913" s="106"/>
      <c r="NJB913" s="106"/>
      <c r="NJC913" s="106"/>
      <c r="NJD913" s="106"/>
      <c r="NJE913" s="106"/>
      <c r="NJF913" s="106"/>
      <c r="NJG913" s="106"/>
      <c r="NJH913" s="106"/>
      <c r="NJI913" s="106"/>
      <c r="NJJ913" s="106"/>
      <c r="NJK913" s="106"/>
      <c r="NJL913" s="106"/>
      <c r="NJM913" s="106"/>
      <c r="NJN913" s="106"/>
      <c r="NJO913" s="106"/>
      <c r="NJP913" s="106"/>
      <c r="NJQ913" s="106"/>
      <c r="NJR913" s="106"/>
      <c r="NJS913" s="106"/>
      <c r="NJT913" s="106"/>
      <c r="NJU913" s="106"/>
      <c r="NJV913" s="106"/>
      <c r="NJW913" s="106"/>
      <c r="NJX913" s="106"/>
      <c r="NJY913" s="106"/>
      <c r="NJZ913" s="106"/>
      <c r="NKA913" s="106"/>
      <c r="NKB913" s="106"/>
      <c r="NKC913" s="106"/>
      <c r="NKD913" s="106"/>
      <c r="NKE913" s="106"/>
      <c r="NKF913" s="106"/>
      <c r="NKG913" s="106"/>
      <c r="NKH913" s="106"/>
      <c r="NKI913" s="106"/>
      <c r="NKJ913" s="106"/>
      <c r="NKK913" s="106"/>
      <c r="NKL913" s="106"/>
      <c r="NKM913" s="106"/>
      <c r="NKN913" s="106"/>
      <c r="NKO913" s="106"/>
      <c r="NKP913" s="106"/>
      <c r="NKQ913" s="106"/>
      <c r="NKR913" s="106"/>
      <c r="NKS913" s="106"/>
      <c r="NKT913" s="106"/>
      <c r="NKU913" s="106"/>
      <c r="NKV913" s="106"/>
      <c r="NKW913" s="106"/>
      <c r="NKX913" s="106"/>
      <c r="NKY913" s="106"/>
      <c r="NKZ913" s="106"/>
      <c r="NLA913" s="106"/>
      <c r="NLB913" s="106"/>
      <c r="NLC913" s="106"/>
      <c r="NLD913" s="106"/>
      <c r="NLE913" s="106"/>
      <c r="NLF913" s="106"/>
      <c r="NLG913" s="106"/>
      <c r="NLH913" s="106"/>
      <c r="NLI913" s="106"/>
      <c r="NLJ913" s="106"/>
      <c r="NLK913" s="106"/>
      <c r="NLL913" s="106"/>
      <c r="NLM913" s="106"/>
      <c r="NLN913" s="106"/>
      <c r="NLO913" s="106"/>
      <c r="NLP913" s="106"/>
      <c r="NLQ913" s="106"/>
      <c r="NLR913" s="106"/>
      <c r="NLS913" s="106"/>
      <c r="NLT913" s="106"/>
      <c r="NLU913" s="106"/>
      <c r="NLV913" s="106"/>
      <c r="NLW913" s="106"/>
      <c r="NLX913" s="106"/>
      <c r="NLY913" s="106"/>
      <c r="NLZ913" s="106"/>
      <c r="NMA913" s="106"/>
      <c r="NMB913" s="106"/>
      <c r="NMC913" s="106"/>
      <c r="NMD913" s="106"/>
      <c r="NME913" s="106"/>
      <c r="NMF913" s="106"/>
      <c r="NMG913" s="106"/>
      <c r="NMH913" s="106"/>
      <c r="NMI913" s="106"/>
      <c r="NMJ913" s="106"/>
      <c r="NMK913" s="106"/>
      <c r="NML913" s="106"/>
      <c r="NMM913" s="106"/>
      <c r="NMN913" s="106"/>
      <c r="NMO913" s="106"/>
      <c r="NMP913" s="106"/>
      <c r="NMQ913" s="106"/>
      <c r="NMR913" s="106"/>
      <c r="NMS913" s="106"/>
      <c r="NMT913" s="106"/>
      <c r="NMU913" s="106"/>
      <c r="NMV913" s="106"/>
      <c r="NMW913" s="106"/>
      <c r="NMX913" s="106"/>
      <c r="NMY913" s="106"/>
      <c r="NMZ913" s="106"/>
      <c r="NNA913" s="106"/>
      <c r="NNB913" s="106"/>
      <c r="NNC913" s="106"/>
      <c r="NND913" s="106"/>
      <c r="NNE913" s="106"/>
      <c r="NNF913" s="106"/>
      <c r="NNG913" s="106"/>
      <c r="NNH913" s="106"/>
      <c r="NNI913" s="106"/>
      <c r="NNJ913" s="106"/>
      <c r="NNK913" s="106"/>
      <c r="NNL913" s="106"/>
      <c r="NNM913" s="106"/>
      <c r="NNN913" s="106"/>
      <c r="NNO913" s="106"/>
      <c r="NNP913" s="106"/>
      <c r="NNQ913" s="106"/>
      <c r="NNR913" s="106"/>
      <c r="NNS913" s="106"/>
      <c r="NNT913" s="106"/>
      <c r="NNU913" s="106"/>
      <c r="NNV913" s="106"/>
      <c r="NNW913" s="106"/>
      <c r="NNX913" s="106"/>
      <c r="NNY913" s="106"/>
      <c r="NNZ913" s="106"/>
      <c r="NOA913" s="106"/>
      <c r="NOB913" s="106"/>
      <c r="NOC913" s="106"/>
      <c r="NOD913" s="106"/>
      <c r="NOE913" s="106"/>
      <c r="NOF913" s="106"/>
      <c r="NOG913" s="106"/>
      <c r="NOH913" s="106"/>
      <c r="NOI913" s="106"/>
      <c r="NOJ913" s="106"/>
      <c r="NOK913" s="106"/>
      <c r="NOL913" s="106"/>
      <c r="NOM913" s="106"/>
      <c r="NON913" s="106"/>
      <c r="NOO913" s="106"/>
      <c r="NOP913" s="106"/>
      <c r="NOQ913" s="106"/>
      <c r="NOR913" s="106"/>
      <c r="NOS913" s="106"/>
      <c r="NOT913" s="106"/>
      <c r="NOU913" s="106"/>
      <c r="NOV913" s="106"/>
      <c r="NOW913" s="106"/>
      <c r="NOX913" s="106"/>
      <c r="NOY913" s="106"/>
      <c r="NOZ913" s="106"/>
      <c r="NPA913" s="106"/>
      <c r="NPB913" s="106"/>
      <c r="NPC913" s="106"/>
      <c r="NPD913" s="106"/>
      <c r="NPE913" s="106"/>
      <c r="NPF913" s="106"/>
      <c r="NPG913" s="106"/>
      <c r="NPH913" s="106"/>
      <c r="NPI913" s="106"/>
      <c r="NPJ913" s="106"/>
      <c r="NPK913" s="106"/>
      <c r="NPL913" s="106"/>
      <c r="NPM913" s="106"/>
      <c r="NPN913" s="106"/>
      <c r="NPO913" s="106"/>
      <c r="NPP913" s="106"/>
      <c r="NPQ913" s="106"/>
      <c r="NPR913" s="106"/>
      <c r="NPS913" s="106"/>
      <c r="NPT913" s="106"/>
      <c r="NPU913" s="106"/>
      <c r="NPV913" s="106"/>
      <c r="NPW913" s="106"/>
      <c r="NPX913" s="106"/>
      <c r="NPY913" s="106"/>
      <c r="NPZ913" s="106"/>
      <c r="NQA913" s="106"/>
      <c r="NQB913" s="106"/>
      <c r="NQC913" s="106"/>
      <c r="NQD913" s="106"/>
      <c r="NQE913" s="106"/>
      <c r="NQF913" s="106"/>
      <c r="NQG913" s="106"/>
      <c r="NQH913" s="106"/>
      <c r="NQI913" s="106"/>
      <c r="NQJ913" s="106"/>
      <c r="NQK913" s="106"/>
      <c r="NQL913" s="106"/>
      <c r="NQM913" s="106"/>
      <c r="NQN913" s="106"/>
      <c r="NQO913" s="106"/>
      <c r="NQP913" s="106"/>
      <c r="NQQ913" s="106"/>
      <c r="NQR913" s="106"/>
      <c r="NQS913" s="106"/>
      <c r="NQT913" s="106"/>
      <c r="NQU913" s="106"/>
      <c r="NQV913" s="106"/>
      <c r="NQW913" s="106"/>
      <c r="NQX913" s="106"/>
      <c r="NQY913" s="106"/>
      <c r="NQZ913" s="106"/>
      <c r="NRA913" s="106"/>
      <c r="NRB913" s="106"/>
      <c r="NRC913" s="106"/>
      <c r="NRD913" s="106"/>
      <c r="NRE913" s="106"/>
      <c r="NRF913" s="106"/>
      <c r="NRG913" s="106"/>
      <c r="NRH913" s="106"/>
      <c r="NRI913" s="106"/>
      <c r="NRJ913" s="106"/>
      <c r="NRK913" s="106"/>
      <c r="NRL913" s="106"/>
      <c r="NRM913" s="106"/>
      <c r="NRN913" s="106"/>
      <c r="NRO913" s="106"/>
      <c r="NRP913" s="106"/>
      <c r="NRQ913" s="106"/>
      <c r="NRR913" s="106"/>
      <c r="NRS913" s="106"/>
      <c r="NRT913" s="106"/>
      <c r="NRU913" s="106"/>
      <c r="NRV913" s="106"/>
      <c r="NRW913" s="106"/>
      <c r="NRX913" s="106"/>
      <c r="NRY913" s="106"/>
      <c r="NRZ913" s="106"/>
      <c r="NSA913" s="106"/>
      <c r="NSB913" s="106"/>
      <c r="NSC913" s="106"/>
      <c r="NSD913" s="106"/>
      <c r="NSE913" s="106"/>
      <c r="NSF913" s="106"/>
      <c r="NSG913" s="106"/>
      <c r="NSH913" s="106"/>
      <c r="NSI913" s="106"/>
      <c r="NSJ913" s="106"/>
      <c r="NSK913" s="106"/>
      <c r="NSL913" s="106"/>
      <c r="NSM913" s="106"/>
      <c r="NSN913" s="106"/>
      <c r="NSO913" s="106"/>
      <c r="NSP913" s="106"/>
      <c r="NSQ913" s="106"/>
      <c r="NSR913" s="106"/>
      <c r="NSS913" s="106"/>
      <c r="NST913" s="106"/>
      <c r="NSU913" s="106"/>
      <c r="NSV913" s="106"/>
      <c r="NSW913" s="106"/>
      <c r="NSX913" s="106"/>
      <c r="NSY913" s="106"/>
      <c r="NSZ913" s="106"/>
      <c r="NTA913" s="106"/>
      <c r="NTB913" s="106"/>
      <c r="NTC913" s="106"/>
      <c r="NTD913" s="106"/>
      <c r="NTE913" s="106"/>
      <c r="NTF913" s="106"/>
      <c r="NTG913" s="106"/>
      <c r="NTH913" s="106"/>
      <c r="NTI913" s="106"/>
      <c r="NTJ913" s="106"/>
      <c r="NTK913" s="106"/>
      <c r="NTL913" s="106"/>
      <c r="NTM913" s="106"/>
      <c r="NTN913" s="106"/>
      <c r="NTO913" s="106"/>
      <c r="NTP913" s="106"/>
      <c r="NTQ913" s="106"/>
      <c r="NTR913" s="106"/>
      <c r="NTS913" s="106"/>
      <c r="NTT913" s="106"/>
      <c r="NTU913" s="106"/>
      <c r="NTV913" s="106"/>
      <c r="NTW913" s="106"/>
      <c r="NTX913" s="106"/>
      <c r="NTY913" s="106"/>
      <c r="NTZ913" s="106"/>
      <c r="NUA913" s="106"/>
      <c r="NUB913" s="106"/>
      <c r="NUC913" s="106"/>
      <c r="NUD913" s="106"/>
      <c r="NUE913" s="106"/>
      <c r="NUF913" s="106"/>
      <c r="NUG913" s="106"/>
      <c r="NUH913" s="106"/>
      <c r="NUI913" s="106"/>
      <c r="NUJ913" s="106"/>
      <c r="NUK913" s="106"/>
      <c r="NUL913" s="106"/>
      <c r="NUM913" s="106"/>
      <c r="NUN913" s="106"/>
      <c r="NUO913" s="106"/>
      <c r="NUP913" s="106"/>
      <c r="NUQ913" s="106"/>
      <c r="NUR913" s="106"/>
      <c r="NUS913" s="106"/>
      <c r="NUT913" s="106"/>
      <c r="NUU913" s="106"/>
      <c r="NUV913" s="106"/>
      <c r="NUW913" s="106"/>
      <c r="NUX913" s="106"/>
      <c r="NUY913" s="106"/>
      <c r="NUZ913" s="106"/>
      <c r="NVA913" s="106"/>
      <c r="NVB913" s="106"/>
      <c r="NVC913" s="106"/>
      <c r="NVD913" s="106"/>
      <c r="NVE913" s="106"/>
      <c r="NVF913" s="106"/>
      <c r="NVG913" s="106"/>
      <c r="NVH913" s="106"/>
      <c r="NVI913" s="106"/>
      <c r="NVJ913" s="106"/>
      <c r="NVK913" s="106"/>
      <c r="NVL913" s="106"/>
      <c r="NVM913" s="106"/>
      <c r="NVN913" s="106"/>
      <c r="NVO913" s="106"/>
      <c r="NVP913" s="106"/>
      <c r="NVQ913" s="106"/>
      <c r="NVR913" s="106"/>
      <c r="NVS913" s="106"/>
      <c r="NVT913" s="106"/>
      <c r="NVU913" s="106"/>
      <c r="NVV913" s="106"/>
      <c r="NVW913" s="106"/>
      <c r="NVX913" s="106"/>
      <c r="NVY913" s="106"/>
      <c r="NVZ913" s="106"/>
      <c r="NWA913" s="106"/>
      <c r="NWB913" s="106"/>
      <c r="NWC913" s="106"/>
      <c r="NWD913" s="106"/>
      <c r="NWE913" s="106"/>
      <c r="NWF913" s="106"/>
      <c r="NWG913" s="106"/>
      <c r="NWH913" s="106"/>
      <c r="NWI913" s="106"/>
      <c r="NWJ913" s="106"/>
      <c r="NWK913" s="106"/>
      <c r="NWL913" s="106"/>
      <c r="NWM913" s="106"/>
      <c r="NWN913" s="106"/>
      <c r="NWO913" s="106"/>
      <c r="NWP913" s="106"/>
      <c r="NWQ913" s="106"/>
      <c r="NWR913" s="106"/>
      <c r="NWS913" s="106"/>
      <c r="NWT913" s="106"/>
      <c r="NWU913" s="106"/>
      <c r="NWV913" s="106"/>
      <c r="NWW913" s="106"/>
      <c r="NWX913" s="106"/>
      <c r="NWY913" s="106"/>
      <c r="NWZ913" s="106"/>
      <c r="NXA913" s="106"/>
      <c r="NXB913" s="106"/>
      <c r="NXC913" s="106"/>
      <c r="NXD913" s="106"/>
      <c r="NXE913" s="106"/>
      <c r="NXF913" s="106"/>
      <c r="NXG913" s="106"/>
      <c r="NXH913" s="106"/>
      <c r="NXI913" s="106"/>
      <c r="NXJ913" s="106"/>
      <c r="NXK913" s="106"/>
      <c r="NXL913" s="106"/>
      <c r="NXM913" s="106"/>
      <c r="NXN913" s="106"/>
      <c r="NXO913" s="106"/>
      <c r="NXP913" s="106"/>
      <c r="NXQ913" s="106"/>
      <c r="NXR913" s="106"/>
      <c r="NXS913" s="106"/>
      <c r="NXT913" s="106"/>
      <c r="NXU913" s="106"/>
      <c r="NXV913" s="106"/>
      <c r="NXW913" s="106"/>
      <c r="NXX913" s="106"/>
      <c r="NXY913" s="106"/>
      <c r="NXZ913" s="106"/>
      <c r="NYA913" s="106"/>
      <c r="NYB913" s="106"/>
      <c r="NYC913" s="106"/>
      <c r="NYD913" s="106"/>
      <c r="NYE913" s="106"/>
      <c r="NYF913" s="106"/>
      <c r="NYG913" s="106"/>
      <c r="NYH913" s="106"/>
      <c r="NYI913" s="106"/>
      <c r="NYJ913" s="106"/>
      <c r="NYK913" s="106"/>
      <c r="NYL913" s="106"/>
      <c r="NYM913" s="106"/>
      <c r="NYN913" s="106"/>
      <c r="NYO913" s="106"/>
      <c r="NYP913" s="106"/>
      <c r="NYQ913" s="106"/>
      <c r="NYR913" s="106"/>
      <c r="NYS913" s="106"/>
      <c r="NYT913" s="106"/>
      <c r="NYU913" s="106"/>
      <c r="NYV913" s="106"/>
      <c r="NYW913" s="106"/>
      <c r="NYX913" s="106"/>
      <c r="NYY913" s="106"/>
      <c r="NYZ913" s="106"/>
      <c r="NZA913" s="106"/>
      <c r="NZB913" s="106"/>
      <c r="NZC913" s="106"/>
      <c r="NZD913" s="106"/>
      <c r="NZE913" s="106"/>
      <c r="NZF913" s="106"/>
      <c r="NZG913" s="106"/>
      <c r="NZH913" s="106"/>
      <c r="NZI913" s="106"/>
      <c r="NZJ913" s="106"/>
      <c r="NZK913" s="106"/>
      <c r="NZL913" s="106"/>
      <c r="NZM913" s="106"/>
      <c r="NZN913" s="106"/>
      <c r="NZO913" s="106"/>
      <c r="NZP913" s="106"/>
      <c r="NZQ913" s="106"/>
      <c r="NZR913" s="106"/>
      <c r="NZS913" s="106"/>
      <c r="NZT913" s="106"/>
      <c r="NZU913" s="106"/>
      <c r="NZV913" s="106"/>
      <c r="NZW913" s="106"/>
      <c r="NZX913" s="106"/>
      <c r="NZY913" s="106"/>
      <c r="NZZ913" s="106"/>
      <c r="OAA913" s="106"/>
      <c r="OAB913" s="106"/>
      <c r="OAC913" s="106"/>
      <c r="OAD913" s="106"/>
      <c r="OAE913" s="106"/>
      <c r="OAF913" s="106"/>
      <c r="OAG913" s="106"/>
      <c r="OAH913" s="106"/>
      <c r="OAI913" s="106"/>
      <c r="OAJ913" s="106"/>
      <c r="OAK913" s="106"/>
      <c r="OAL913" s="106"/>
      <c r="OAM913" s="106"/>
      <c r="OAN913" s="106"/>
      <c r="OAO913" s="106"/>
      <c r="OAP913" s="106"/>
      <c r="OAQ913" s="106"/>
      <c r="OAR913" s="106"/>
      <c r="OAS913" s="106"/>
      <c r="OAT913" s="106"/>
      <c r="OAU913" s="106"/>
      <c r="OAV913" s="106"/>
      <c r="OAW913" s="106"/>
      <c r="OAX913" s="106"/>
      <c r="OAY913" s="106"/>
      <c r="OAZ913" s="106"/>
      <c r="OBA913" s="106"/>
      <c r="OBB913" s="106"/>
      <c r="OBC913" s="106"/>
      <c r="OBD913" s="106"/>
      <c r="OBE913" s="106"/>
      <c r="OBF913" s="106"/>
      <c r="OBG913" s="106"/>
      <c r="OBH913" s="106"/>
      <c r="OBI913" s="106"/>
      <c r="OBJ913" s="106"/>
      <c r="OBK913" s="106"/>
      <c r="OBL913" s="106"/>
      <c r="OBM913" s="106"/>
      <c r="OBN913" s="106"/>
      <c r="OBO913" s="106"/>
      <c r="OBP913" s="106"/>
      <c r="OBQ913" s="106"/>
      <c r="OBR913" s="106"/>
      <c r="OBS913" s="106"/>
      <c r="OBT913" s="106"/>
      <c r="OBU913" s="106"/>
      <c r="OBV913" s="106"/>
      <c r="OBW913" s="106"/>
      <c r="OBX913" s="106"/>
      <c r="OBY913" s="106"/>
      <c r="OBZ913" s="106"/>
      <c r="OCA913" s="106"/>
      <c r="OCB913" s="106"/>
      <c r="OCC913" s="106"/>
      <c r="OCD913" s="106"/>
      <c r="OCE913" s="106"/>
      <c r="OCF913" s="106"/>
      <c r="OCG913" s="106"/>
      <c r="OCH913" s="106"/>
      <c r="OCI913" s="106"/>
      <c r="OCJ913" s="106"/>
      <c r="OCK913" s="106"/>
      <c r="OCL913" s="106"/>
      <c r="OCM913" s="106"/>
      <c r="OCN913" s="106"/>
      <c r="OCO913" s="106"/>
      <c r="OCP913" s="106"/>
      <c r="OCQ913" s="106"/>
      <c r="OCR913" s="106"/>
      <c r="OCS913" s="106"/>
      <c r="OCT913" s="106"/>
      <c r="OCU913" s="106"/>
      <c r="OCV913" s="106"/>
      <c r="OCW913" s="106"/>
      <c r="OCX913" s="106"/>
      <c r="OCY913" s="106"/>
      <c r="OCZ913" s="106"/>
      <c r="ODA913" s="106"/>
      <c r="ODB913" s="106"/>
      <c r="ODC913" s="106"/>
      <c r="ODD913" s="106"/>
      <c r="ODE913" s="106"/>
      <c r="ODF913" s="106"/>
      <c r="ODG913" s="106"/>
      <c r="ODH913" s="106"/>
      <c r="ODI913" s="106"/>
      <c r="ODJ913" s="106"/>
      <c r="ODK913" s="106"/>
      <c r="ODL913" s="106"/>
      <c r="ODM913" s="106"/>
      <c r="ODN913" s="106"/>
      <c r="ODO913" s="106"/>
      <c r="ODP913" s="106"/>
      <c r="ODQ913" s="106"/>
      <c r="ODR913" s="106"/>
      <c r="ODS913" s="106"/>
      <c r="ODT913" s="106"/>
      <c r="ODU913" s="106"/>
      <c r="ODV913" s="106"/>
      <c r="ODW913" s="106"/>
      <c r="ODX913" s="106"/>
      <c r="ODY913" s="106"/>
      <c r="ODZ913" s="106"/>
      <c r="OEA913" s="106"/>
      <c r="OEB913" s="106"/>
      <c r="OEC913" s="106"/>
      <c r="OED913" s="106"/>
      <c r="OEE913" s="106"/>
      <c r="OEF913" s="106"/>
      <c r="OEG913" s="106"/>
      <c r="OEH913" s="106"/>
      <c r="OEI913" s="106"/>
      <c r="OEJ913" s="106"/>
      <c r="OEK913" s="106"/>
      <c r="OEL913" s="106"/>
      <c r="OEM913" s="106"/>
      <c r="OEN913" s="106"/>
      <c r="OEO913" s="106"/>
      <c r="OEP913" s="106"/>
      <c r="OEQ913" s="106"/>
      <c r="OER913" s="106"/>
      <c r="OES913" s="106"/>
      <c r="OET913" s="106"/>
      <c r="OEU913" s="106"/>
      <c r="OEV913" s="106"/>
      <c r="OEW913" s="106"/>
      <c r="OEX913" s="106"/>
      <c r="OEY913" s="106"/>
      <c r="OEZ913" s="106"/>
      <c r="OFA913" s="106"/>
      <c r="OFB913" s="106"/>
      <c r="OFC913" s="106"/>
      <c r="OFD913" s="106"/>
      <c r="OFE913" s="106"/>
      <c r="OFF913" s="106"/>
      <c r="OFG913" s="106"/>
      <c r="OFH913" s="106"/>
      <c r="OFI913" s="106"/>
      <c r="OFJ913" s="106"/>
      <c r="OFK913" s="106"/>
      <c r="OFL913" s="106"/>
      <c r="OFM913" s="106"/>
      <c r="OFN913" s="106"/>
      <c r="OFO913" s="106"/>
      <c r="OFP913" s="106"/>
      <c r="OFQ913" s="106"/>
      <c r="OFR913" s="106"/>
      <c r="OFS913" s="106"/>
      <c r="OFT913" s="106"/>
      <c r="OFU913" s="106"/>
      <c r="OFV913" s="106"/>
      <c r="OFW913" s="106"/>
      <c r="OFX913" s="106"/>
      <c r="OFY913" s="106"/>
      <c r="OFZ913" s="106"/>
      <c r="OGA913" s="106"/>
      <c r="OGB913" s="106"/>
      <c r="OGC913" s="106"/>
      <c r="OGD913" s="106"/>
      <c r="OGE913" s="106"/>
      <c r="OGF913" s="106"/>
      <c r="OGG913" s="106"/>
      <c r="OGH913" s="106"/>
      <c r="OGI913" s="106"/>
      <c r="OGJ913" s="106"/>
      <c r="OGK913" s="106"/>
      <c r="OGL913" s="106"/>
      <c r="OGM913" s="106"/>
      <c r="OGN913" s="106"/>
      <c r="OGO913" s="106"/>
      <c r="OGP913" s="106"/>
      <c r="OGQ913" s="106"/>
      <c r="OGR913" s="106"/>
      <c r="OGS913" s="106"/>
      <c r="OGT913" s="106"/>
      <c r="OGU913" s="106"/>
      <c r="OGV913" s="106"/>
      <c r="OGW913" s="106"/>
      <c r="OGX913" s="106"/>
      <c r="OGY913" s="106"/>
      <c r="OGZ913" s="106"/>
      <c r="OHA913" s="106"/>
      <c r="OHB913" s="106"/>
      <c r="OHC913" s="106"/>
      <c r="OHD913" s="106"/>
      <c r="OHE913" s="106"/>
      <c r="OHF913" s="106"/>
      <c r="OHG913" s="106"/>
      <c r="OHH913" s="106"/>
      <c r="OHI913" s="106"/>
      <c r="OHJ913" s="106"/>
      <c r="OHK913" s="106"/>
      <c r="OHL913" s="106"/>
      <c r="OHM913" s="106"/>
      <c r="OHN913" s="106"/>
      <c r="OHO913" s="106"/>
      <c r="OHP913" s="106"/>
      <c r="OHQ913" s="106"/>
      <c r="OHR913" s="106"/>
      <c r="OHS913" s="106"/>
      <c r="OHT913" s="106"/>
      <c r="OHU913" s="106"/>
      <c r="OHV913" s="106"/>
      <c r="OHW913" s="106"/>
      <c r="OHX913" s="106"/>
      <c r="OHY913" s="106"/>
      <c r="OHZ913" s="106"/>
      <c r="OIA913" s="106"/>
      <c r="OIB913" s="106"/>
      <c r="OIC913" s="106"/>
      <c r="OID913" s="106"/>
      <c r="OIE913" s="106"/>
      <c r="OIF913" s="106"/>
      <c r="OIG913" s="106"/>
      <c r="OIH913" s="106"/>
      <c r="OII913" s="106"/>
      <c r="OIJ913" s="106"/>
      <c r="OIK913" s="106"/>
      <c r="OIL913" s="106"/>
      <c r="OIM913" s="106"/>
      <c r="OIN913" s="106"/>
      <c r="OIO913" s="106"/>
      <c r="OIP913" s="106"/>
      <c r="OIQ913" s="106"/>
      <c r="OIR913" s="106"/>
      <c r="OIS913" s="106"/>
      <c r="OIT913" s="106"/>
      <c r="OIU913" s="106"/>
      <c r="OIV913" s="106"/>
      <c r="OIW913" s="106"/>
      <c r="OIX913" s="106"/>
      <c r="OIY913" s="106"/>
      <c r="OIZ913" s="106"/>
      <c r="OJA913" s="106"/>
      <c r="OJB913" s="106"/>
      <c r="OJC913" s="106"/>
      <c r="OJD913" s="106"/>
      <c r="OJE913" s="106"/>
      <c r="OJF913" s="106"/>
      <c r="OJG913" s="106"/>
      <c r="OJH913" s="106"/>
      <c r="OJI913" s="106"/>
      <c r="OJJ913" s="106"/>
      <c r="OJK913" s="106"/>
      <c r="OJL913" s="106"/>
      <c r="OJM913" s="106"/>
      <c r="OJN913" s="106"/>
      <c r="OJO913" s="106"/>
      <c r="OJP913" s="106"/>
      <c r="OJQ913" s="106"/>
      <c r="OJR913" s="106"/>
      <c r="OJS913" s="106"/>
      <c r="OJT913" s="106"/>
      <c r="OJU913" s="106"/>
      <c r="OJV913" s="106"/>
      <c r="OJW913" s="106"/>
      <c r="OJX913" s="106"/>
      <c r="OJY913" s="106"/>
      <c r="OJZ913" s="106"/>
      <c r="OKA913" s="106"/>
      <c r="OKB913" s="106"/>
      <c r="OKC913" s="106"/>
      <c r="OKD913" s="106"/>
      <c r="OKE913" s="106"/>
      <c r="OKF913" s="106"/>
      <c r="OKG913" s="106"/>
      <c r="OKH913" s="106"/>
      <c r="OKI913" s="106"/>
      <c r="OKJ913" s="106"/>
      <c r="OKK913" s="106"/>
      <c r="OKL913" s="106"/>
      <c r="OKM913" s="106"/>
      <c r="OKN913" s="106"/>
      <c r="OKO913" s="106"/>
      <c r="OKP913" s="106"/>
      <c r="OKQ913" s="106"/>
      <c r="OKR913" s="106"/>
      <c r="OKS913" s="106"/>
      <c r="OKT913" s="106"/>
      <c r="OKU913" s="106"/>
      <c r="OKV913" s="106"/>
      <c r="OKW913" s="106"/>
      <c r="OKX913" s="106"/>
      <c r="OKY913" s="106"/>
      <c r="OKZ913" s="106"/>
      <c r="OLA913" s="106"/>
      <c r="OLB913" s="106"/>
      <c r="OLC913" s="106"/>
      <c r="OLD913" s="106"/>
      <c r="OLE913" s="106"/>
      <c r="OLF913" s="106"/>
      <c r="OLG913" s="106"/>
      <c r="OLH913" s="106"/>
      <c r="OLI913" s="106"/>
      <c r="OLJ913" s="106"/>
      <c r="OLK913" s="106"/>
      <c r="OLL913" s="106"/>
      <c r="OLM913" s="106"/>
      <c r="OLN913" s="106"/>
      <c r="OLO913" s="106"/>
      <c r="OLP913" s="106"/>
      <c r="OLQ913" s="106"/>
      <c r="OLR913" s="106"/>
      <c r="OLS913" s="106"/>
      <c r="OLT913" s="106"/>
      <c r="OLU913" s="106"/>
      <c r="OLV913" s="106"/>
      <c r="OLW913" s="106"/>
      <c r="OLX913" s="106"/>
      <c r="OLY913" s="106"/>
      <c r="OLZ913" s="106"/>
      <c r="OMA913" s="106"/>
      <c r="OMB913" s="106"/>
      <c r="OMC913" s="106"/>
      <c r="OMD913" s="106"/>
      <c r="OME913" s="106"/>
      <c r="OMF913" s="106"/>
      <c r="OMG913" s="106"/>
      <c r="OMH913" s="106"/>
      <c r="OMI913" s="106"/>
      <c r="OMJ913" s="106"/>
      <c r="OMK913" s="106"/>
      <c r="OML913" s="106"/>
      <c r="OMM913" s="106"/>
      <c r="OMN913" s="106"/>
      <c r="OMO913" s="106"/>
      <c r="OMP913" s="106"/>
      <c r="OMQ913" s="106"/>
      <c r="OMR913" s="106"/>
      <c r="OMS913" s="106"/>
      <c r="OMT913" s="106"/>
      <c r="OMU913" s="106"/>
      <c r="OMV913" s="106"/>
      <c r="OMW913" s="106"/>
      <c r="OMX913" s="106"/>
      <c r="OMY913" s="106"/>
      <c r="OMZ913" s="106"/>
      <c r="ONA913" s="106"/>
      <c r="ONB913" s="106"/>
      <c r="ONC913" s="106"/>
      <c r="OND913" s="106"/>
      <c r="ONE913" s="106"/>
      <c r="ONF913" s="106"/>
      <c r="ONG913" s="106"/>
      <c r="ONH913" s="106"/>
      <c r="ONI913" s="106"/>
      <c r="ONJ913" s="106"/>
      <c r="ONK913" s="106"/>
      <c r="ONL913" s="106"/>
      <c r="ONM913" s="106"/>
      <c r="ONN913" s="106"/>
      <c r="ONO913" s="106"/>
      <c r="ONP913" s="106"/>
      <c r="ONQ913" s="106"/>
      <c r="ONR913" s="106"/>
      <c r="ONS913" s="106"/>
      <c r="ONT913" s="106"/>
      <c r="ONU913" s="106"/>
      <c r="ONV913" s="106"/>
      <c r="ONW913" s="106"/>
      <c r="ONX913" s="106"/>
      <c r="ONY913" s="106"/>
      <c r="ONZ913" s="106"/>
      <c r="OOA913" s="106"/>
      <c r="OOB913" s="106"/>
      <c r="OOC913" s="106"/>
      <c r="OOD913" s="106"/>
      <c r="OOE913" s="106"/>
      <c r="OOF913" s="106"/>
      <c r="OOG913" s="106"/>
      <c r="OOH913" s="106"/>
      <c r="OOI913" s="106"/>
      <c r="OOJ913" s="106"/>
      <c r="OOK913" s="106"/>
      <c r="OOL913" s="106"/>
      <c r="OOM913" s="106"/>
      <c r="OON913" s="106"/>
      <c r="OOO913" s="106"/>
      <c r="OOP913" s="106"/>
      <c r="OOQ913" s="106"/>
      <c r="OOR913" s="106"/>
      <c r="OOS913" s="106"/>
      <c r="OOT913" s="106"/>
      <c r="OOU913" s="106"/>
      <c r="OOV913" s="106"/>
      <c r="OOW913" s="106"/>
      <c r="OOX913" s="106"/>
      <c r="OOY913" s="106"/>
      <c r="OOZ913" s="106"/>
      <c r="OPA913" s="106"/>
      <c r="OPB913" s="106"/>
      <c r="OPC913" s="106"/>
      <c r="OPD913" s="106"/>
      <c r="OPE913" s="106"/>
      <c r="OPF913" s="106"/>
      <c r="OPG913" s="106"/>
      <c r="OPH913" s="106"/>
      <c r="OPI913" s="106"/>
      <c r="OPJ913" s="106"/>
      <c r="OPK913" s="106"/>
      <c r="OPL913" s="106"/>
      <c r="OPM913" s="106"/>
      <c r="OPN913" s="106"/>
      <c r="OPO913" s="106"/>
      <c r="OPP913" s="106"/>
      <c r="OPQ913" s="106"/>
      <c r="OPR913" s="106"/>
      <c r="OPS913" s="106"/>
      <c r="OPT913" s="106"/>
      <c r="OPU913" s="106"/>
      <c r="OPV913" s="106"/>
      <c r="OPW913" s="106"/>
      <c r="OPX913" s="106"/>
      <c r="OPY913" s="106"/>
      <c r="OPZ913" s="106"/>
      <c r="OQA913" s="106"/>
      <c r="OQB913" s="106"/>
      <c r="OQC913" s="106"/>
      <c r="OQD913" s="106"/>
      <c r="OQE913" s="106"/>
      <c r="OQF913" s="106"/>
      <c r="OQG913" s="106"/>
      <c r="OQH913" s="106"/>
      <c r="OQI913" s="106"/>
      <c r="OQJ913" s="106"/>
      <c r="OQK913" s="106"/>
      <c r="OQL913" s="106"/>
      <c r="OQM913" s="106"/>
      <c r="OQN913" s="106"/>
      <c r="OQO913" s="106"/>
      <c r="OQP913" s="106"/>
      <c r="OQQ913" s="106"/>
      <c r="OQR913" s="106"/>
      <c r="OQS913" s="106"/>
      <c r="OQT913" s="106"/>
      <c r="OQU913" s="106"/>
      <c r="OQV913" s="106"/>
      <c r="OQW913" s="106"/>
      <c r="OQX913" s="106"/>
      <c r="OQY913" s="106"/>
      <c r="OQZ913" s="106"/>
      <c r="ORA913" s="106"/>
      <c r="ORB913" s="106"/>
      <c r="ORC913" s="106"/>
      <c r="ORD913" s="106"/>
      <c r="ORE913" s="106"/>
      <c r="ORF913" s="106"/>
      <c r="ORG913" s="106"/>
      <c r="ORH913" s="106"/>
      <c r="ORI913" s="106"/>
      <c r="ORJ913" s="106"/>
      <c r="ORK913" s="106"/>
      <c r="ORL913" s="106"/>
      <c r="ORM913" s="106"/>
      <c r="ORN913" s="106"/>
      <c r="ORO913" s="106"/>
      <c r="ORP913" s="106"/>
      <c r="ORQ913" s="106"/>
      <c r="ORR913" s="106"/>
      <c r="ORS913" s="106"/>
      <c r="ORT913" s="106"/>
      <c r="ORU913" s="106"/>
      <c r="ORV913" s="106"/>
      <c r="ORW913" s="106"/>
      <c r="ORX913" s="106"/>
      <c r="ORY913" s="106"/>
      <c r="ORZ913" s="106"/>
      <c r="OSA913" s="106"/>
      <c r="OSB913" s="106"/>
      <c r="OSC913" s="106"/>
      <c r="OSD913" s="106"/>
      <c r="OSE913" s="106"/>
      <c r="OSF913" s="106"/>
      <c r="OSG913" s="106"/>
      <c r="OSH913" s="106"/>
      <c r="OSI913" s="106"/>
      <c r="OSJ913" s="106"/>
      <c r="OSK913" s="106"/>
      <c r="OSL913" s="106"/>
      <c r="OSM913" s="106"/>
      <c r="OSN913" s="106"/>
      <c r="OSO913" s="106"/>
      <c r="OSP913" s="106"/>
      <c r="OSQ913" s="106"/>
      <c r="OSR913" s="106"/>
      <c r="OSS913" s="106"/>
      <c r="OST913" s="106"/>
      <c r="OSU913" s="106"/>
      <c r="OSV913" s="106"/>
      <c r="OSW913" s="106"/>
      <c r="OSX913" s="106"/>
      <c r="OSY913" s="106"/>
      <c r="OSZ913" s="106"/>
      <c r="OTA913" s="106"/>
      <c r="OTB913" s="106"/>
      <c r="OTC913" s="106"/>
      <c r="OTD913" s="106"/>
      <c r="OTE913" s="106"/>
      <c r="OTF913" s="106"/>
      <c r="OTG913" s="106"/>
      <c r="OTH913" s="106"/>
      <c r="OTI913" s="106"/>
      <c r="OTJ913" s="106"/>
      <c r="OTK913" s="106"/>
      <c r="OTL913" s="106"/>
      <c r="OTM913" s="106"/>
      <c r="OTN913" s="106"/>
      <c r="OTO913" s="106"/>
      <c r="OTP913" s="106"/>
      <c r="OTQ913" s="106"/>
      <c r="OTR913" s="106"/>
      <c r="OTS913" s="106"/>
      <c r="OTT913" s="106"/>
      <c r="OTU913" s="106"/>
      <c r="OTV913" s="106"/>
      <c r="OTW913" s="106"/>
      <c r="OTX913" s="106"/>
      <c r="OTY913" s="106"/>
      <c r="OTZ913" s="106"/>
      <c r="OUA913" s="106"/>
      <c r="OUB913" s="106"/>
      <c r="OUC913" s="106"/>
      <c r="OUD913" s="106"/>
      <c r="OUE913" s="106"/>
      <c r="OUF913" s="106"/>
      <c r="OUG913" s="106"/>
      <c r="OUH913" s="106"/>
      <c r="OUI913" s="106"/>
      <c r="OUJ913" s="106"/>
      <c r="OUK913" s="106"/>
      <c r="OUL913" s="106"/>
      <c r="OUM913" s="106"/>
      <c r="OUN913" s="106"/>
      <c r="OUO913" s="106"/>
      <c r="OUP913" s="106"/>
      <c r="OUQ913" s="106"/>
      <c r="OUR913" s="106"/>
      <c r="OUS913" s="106"/>
      <c r="OUT913" s="106"/>
      <c r="OUU913" s="106"/>
      <c r="OUV913" s="106"/>
      <c r="OUW913" s="106"/>
      <c r="OUX913" s="106"/>
      <c r="OUY913" s="106"/>
      <c r="OUZ913" s="106"/>
      <c r="OVA913" s="106"/>
      <c r="OVB913" s="106"/>
      <c r="OVC913" s="106"/>
      <c r="OVD913" s="106"/>
      <c r="OVE913" s="106"/>
      <c r="OVF913" s="106"/>
      <c r="OVG913" s="106"/>
      <c r="OVH913" s="106"/>
      <c r="OVI913" s="106"/>
      <c r="OVJ913" s="106"/>
      <c r="OVK913" s="106"/>
      <c r="OVL913" s="106"/>
      <c r="OVM913" s="106"/>
      <c r="OVN913" s="106"/>
      <c r="OVO913" s="106"/>
      <c r="OVP913" s="106"/>
      <c r="OVQ913" s="106"/>
      <c r="OVR913" s="106"/>
      <c r="OVS913" s="106"/>
      <c r="OVT913" s="106"/>
      <c r="OVU913" s="106"/>
      <c r="OVV913" s="106"/>
      <c r="OVW913" s="106"/>
      <c r="OVX913" s="106"/>
      <c r="OVY913" s="106"/>
      <c r="OVZ913" s="106"/>
      <c r="OWA913" s="106"/>
      <c r="OWB913" s="106"/>
      <c r="OWC913" s="106"/>
      <c r="OWD913" s="106"/>
      <c r="OWE913" s="106"/>
      <c r="OWF913" s="106"/>
      <c r="OWG913" s="106"/>
      <c r="OWH913" s="106"/>
      <c r="OWI913" s="106"/>
      <c r="OWJ913" s="106"/>
      <c r="OWK913" s="106"/>
      <c r="OWL913" s="106"/>
      <c r="OWM913" s="106"/>
      <c r="OWN913" s="106"/>
      <c r="OWO913" s="106"/>
      <c r="OWP913" s="106"/>
      <c r="OWQ913" s="106"/>
      <c r="OWR913" s="106"/>
      <c r="OWS913" s="106"/>
      <c r="OWT913" s="106"/>
      <c r="OWU913" s="106"/>
      <c r="OWV913" s="106"/>
      <c r="OWW913" s="106"/>
      <c r="OWX913" s="106"/>
      <c r="OWY913" s="106"/>
      <c r="OWZ913" s="106"/>
      <c r="OXA913" s="106"/>
      <c r="OXB913" s="106"/>
      <c r="OXC913" s="106"/>
      <c r="OXD913" s="106"/>
      <c r="OXE913" s="106"/>
      <c r="OXF913" s="106"/>
      <c r="OXG913" s="106"/>
      <c r="OXH913" s="106"/>
      <c r="OXI913" s="106"/>
      <c r="OXJ913" s="106"/>
      <c r="OXK913" s="106"/>
      <c r="OXL913" s="106"/>
      <c r="OXM913" s="106"/>
      <c r="OXN913" s="106"/>
      <c r="OXO913" s="106"/>
      <c r="OXP913" s="106"/>
      <c r="OXQ913" s="106"/>
      <c r="OXR913" s="106"/>
      <c r="OXS913" s="106"/>
      <c r="OXT913" s="106"/>
      <c r="OXU913" s="106"/>
      <c r="OXV913" s="106"/>
      <c r="OXW913" s="106"/>
      <c r="OXX913" s="106"/>
      <c r="OXY913" s="106"/>
      <c r="OXZ913" s="106"/>
      <c r="OYA913" s="106"/>
      <c r="OYB913" s="106"/>
      <c r="OYC913" s="106"/>
      <c r="OYD913" s="106"/>
      <c r="OYE913" s="106"/>
      <c r="OYF913" s="106"/>
      <c r="OYG913" s="106"/>
      <c r="OYH913" s="106"/>
      <c r="OYI913" s="106"/>
      <c r="OYJ913" s="106"/>
      <c r="OYK913" s="106"/>
      <c r="OYL913" s="106"/>
      <c r="OYM913" s="106"/>
      <c r="OYN913" s="106"/>
      <c r="OYO913" s="106"/>
      <c r="OYP913" s="106"/>
      <c r="OYQ913" s="106"/>
      <c r="OYR913" s="106"/>
      <c r="OYS913" s="106"/>
      <c r="OYT913" s="106"/>
      <c r="OYU913" s="106"/>
      <c r="OYV913" s="106"/>
      <c r="OYW913" s="106"/>
      <c r="OYX913" s="106"/>
      <c r="OYY913" s="106"/>
      <c r="OYZ913" s="106"/>
      <c r="OZA913" s="106"/>
      <c r="OZB913" s="106"/>
      <c r="OZC913" s="106"/>
      <c r="OZD913" s="106"/>
      <c r="OZE913" s="106"/>
      <c r="OZF913" s="106"/>
      <c r="OZG913" s="106"/>
      <c r="OZH913" s="106"/>
      <c r="OZI913" s="106"/>
      <c r="OZJ913" s="106"/>
      <c r="OZK913" s="106"/>
      <c r="OZL913" s="106"/>
      <c r="OZM913" s="106"/>
      <c r="OZN913" s="106"/>
      <c r="OZO913" s="106"/>
      <c r="OZP913" s="106"/>
      <c r="OZQ913" s="106"/>
      <c r="OZR913" s="106"/>
      <c r="OZS913" s="106"/>
      <c r="OZT913" s="106"/>
      <c r="OZU913" s="106"/>
      <c r="OZV913" s="106"/>
      <c r="OZW913" s="106"/>
      <c r="OZX913" s="106"/>
      <c r="OZY913" s="106"/>
      <c r="OZZ913" s="106"/>
      <c r="PAA913" s="106"/>
      <c r="PAB913" s="106"/>
      <c r="PAC913" s="106"/>
      <c r="PAD913" s="106"/>
      <c r="PAE913" s="106"/>
      <c r="PAF913" s="106"/>
      <c r="PAG913" s="106"/>
      <c r="PAH913" s="106"/>
      <c r="PAI913" s="106"/>
      <c r="PAJ913" s="106"/>
      <c r="PAK913" s="106"/>
      <c r="PAL913" s="106"/>
      <c r="PAM913" s="106"/>
      <c r="PAN913" s="106"/>
      <c r="PAO913" s="106"/>
      <c r="PAP913" s="106"/>
      <c r="PAQ913" s="106"/>
      <c r="PAR913" s="106"/>
      <c r="PAS913" s="106"/>
      <c r="PAT913" s="106"/>
      <c r="PAU913" s="106"/>
      <c r="PAV913" s="106"/>
      <c r="PAW913" s="106"/>
      <c r="PAX913" s="106"/>
      <c r="PAY913" s="106"/>
      <c r="PAZ913" s="106"/>
      <c r="PBA913" s="106"/>
      <c r="PBB913" s="106"/>
      <c r="PBC913" s="106"/>
      <c r="PBD913" s="106"/>
      <c r="PBE913" s="106"/>
      <c r="PBF913" s="106"/>
      <c r="PBG913" s="106"/>
      <c r="PBH913" s="106"/>
      <c r="PBI913" s="106"/>
      <c r="PBJ913" s="106"/>
      <c r="PBK913" s="106"/>
      <c r="PBL913" s="106"/>
      <c r="PBM913" s="106"/>
      <c r="PBN913" s="106"/>
      <c r="PBO913" s="106"/>
      <c r="PBP913" s="106"/>
      <c r="PBQ913" s="106"/>
      <c r="PBR913" s="106"/>
      <c r="PBS913" s="106"/>
      <c r="PBT913" s="106"/>
      <c r="PBU913" s="106"/>
      <c r="PBV913" s="106"/>
      <c r="PBW913" s="106"/>
      <c r="PBX913" s="106"/>
      <c r="PBY913" s="106"/>
      <c r="PBZ913" s="106"/>
      <c r="PCA913" s="106"/>
      <c r="PCB913" s="106"/>
      <c r="PCC913" s="106"/>
      <c r="PCD913" s="106"/>
      <c r="PCE913" s="106"/>
      <c r="PCF913" s="106"/>
      <c r="PCG913" s="106"/>
      <c r="PCH913" s="106"/>
      <c r="PCI913" s="106"/>
      <c r="PCJ913" s="106"/>
      <c r="PCK913" s="106"/>
      <c r="PCL913" s="106"/>
      <c r="PCM913" s="106"/>
      <c r="PCN913" s="106"/>
      <c r="PCO913" s="106"/>
      <c r="PCP913" s="106"/>
      <c r="PCQ913" s="106"/>
      <c r="PCR913" s="106"/>
      <c r="PCS913" s="106"/>
      <c r="PCT913" s="106"/>
      <c r="PCU913" s="106"/>
      <c r="PCV913" s="106"/>
      <c r="PCW913" s="106"/>
      <c r="PCX913" s="106"/>
      <c r="PCY913" s="106"/>
      <c r="PCZ913" s="106"/>
      <c r="PDA913" s="106"/>
      <c r="PDB913" s="106"/>
      <c r="PDC913" s="106"/>
      <c r="PDD913" s="106"/>
      <c r="PDE913" s="106"/>
      <c r="PDF913" s="106"/>
      <c r="PDG913" s="106"/>
      <c r="PDH913" s="106"/>
      <c r="PDI913" s="106"/>
      <c r="PDJ913" s="106"/>
      <c r="PDK913" s="106"/>
      <c r="PDL913" s="106"/>
      <c r="PDM913" s="106"/>
      <c r="PDN913" s="106"/>
      <c r="PDO913" s="106"/>
      <c r="PDP913" s="106"/>
      <c r="PDQ913" s="106"/>
      <c r="PDR913" s="106"/>
      <c r="PDS913" s="106"/>
      <c r="PDT913" s="106"/>
      <c r="PDU913" s="106"/>
      <c r="PDV913" s="106"/>
      <c r="PDW913" s="106"/>
      <c r="PDX913" s="106"/>
      <c r="PDY913" s="106"/>
      <c r="PDZ913" s="106"/>
      <c r="PEA913" s="106"/>
      <c r="PEB913" s="106"/>
      <c r="PEC913" s="106"/>
      <c r="PED913" s="106"/>
      <c r="PEE913" s="106"/>
      <c r="PEF913" s="106"/>
      <c r="PEG913" s="106"/>
      <c r="PEH913" s="106"/>
      <c r="PEI913" s="106"/>
      <c r="PEJ913" s="106"/>
      <c r="PEK913" s="106"/>
      <c r="PEL913" s="106"/>
      <c r="PEM913" s="106"/>
      <c r="PEN913" s="106"/>
      <c r="PEO913" s="106"/>
      <c r="PEP913" s="106"/>
      <c r="PEQ913" s="106"/>
      <c r="PER913" s="106"/>
      <c r="PES913" s="106"/>
      <c r="PET913" s="106"/>
      <c r="PEU913" s="106"/>
      <c r="PEV913" s="106"/>
      <c r="PEW913" s="106"/>
      <c r="PEX913" s="106"/>
      <c r="PEY913" s="106"/>
      <c r="PEZ913" s="106"/>
      <c r="PFA913" s="106"/>
      <c r="PFB913" s="106"/>
      <c r="PFC913" s="106"/>
      <c r="PFD913" s="106"/>
      <c r="PFE913" s="106"/>
      <c r="PFF913" s="106"/>
      <c r="PFG913" s="106"/>
      <c r="PFH913" s="106"/>
      <c r="PFI913" s="106"/>
      <c r="PFJ913" s="106"/>
      <c r="PFK913" s="106"/>
      <c r="PFL913" s="106"/>
      <c r="PFM913" s="106"/>
      <c r="PFN913" s="106"/>
      <c r="PFO913" s="106"/>
      <c r="PFP913" s="106"/>
      <c r="PFQ913" s="106"/>
      <c r="PFR913" s="106"/>
      <c r="PFS913" s="106"/>
      <c r="PFT913" s="106"/>
      <c r="PFU913" s="106"/>
      <c r="PFV913" s="106"/>
      <c r="PFW913" s="106"/>
      <c r="PFX913" s="106"/>
      <c r="PFY913" s="106"/>
      <c r="PFZ913" s="106"/>
      <c r="PGA913" s="106"/>
      <c r="PGB913" s="106"/>
      <c r="PGC913" s="106"/>
      <c r="PGD913" s="106"/>
      <c r="PGE913" s="106"/>
      <c r="PGF913" s="106"/>
      <c r="PGG913" s="106"/>
      <c r="PGH913" s="106"/>
      <c r="PGI913" s="106"/>
      <c r="PGJ913" s="106"/>
      <c r="PGK913" s="106"/>
      <c r="PGL913" s="106"/>
      <c r="PGM913" s="106"/>
      <c r="PGN913" s="106"/>
      <c r="PGO913" s="106"/>
      <c r="PGP913" s="106"/>
      <c r="PGQ913" s="106"/>
      <c r="PGR913" s="106"/>
      <c r="PGS913" s="106"/>
      <c r="PGT913" s="106"/>
      <c r="PGU913" s="106"/>
      <c r="PGV913" s="106"/>
      <c r="PGW913" s="106"/>
      <c r="PGX913" s="106"/>
      <c r="PGY913" s="106"/>
      <c r="PGZ913" s="106"/>
      <c r="PHA913" s="106"/>
      <c r="PHB913" s="106"/>
      <c r="PHC913" s="106"/>
      <c r="PHD913" s="106"/>
      <c r="PHE913" s="106"/>
      <c r="PHF913" s="106"/>
      <c r="PHG913" s="106"/>
      <c r="PHH913" s="106"/>
      <c r="PHI913" s="106"/>
      <c r="PHJ913" s="106"/>
      <c r="PHK913" s="106"/>
      <c r="PHL913" s="106"/>
      <c r="PHM913" s="106"/>
      <c r="PHN913" s="106"/>
      <c r="PHO913" s="106"/>
      <c r="PHP913" s="106"/>
      <c r="PHQ913" s="106"/>
      <c r="PHR913" s="106"/>
      <c r="PHS913" s="106"/>
      <c r="PHT913" s="106"/>
      <c r="PHU913" s="106"/>
      <c r="PHV913" s="106"/>
      <c r="PHW913" s="106"/>
      <c r="PHX913" s="106"/>
      <c r="PHY913" s="106"/>
      <c r="PHZ913" s="106"/>
      <c r="PIA913" s="106"/>
      <c r="PIB913" s="106"/>
      <c r="PIC913" s="106"/>
      <c r="PID913" s="106"/>
      <c r="PIE913" s="106"/>
      <c r="PIF913" s="106"/>
      <c r="PIG913" s="106"/>
      <c r="PIH913" s="106"/>
      <c r="PII913" s="106"/>
      <c r="PIJ913" s="106"/>
      <c r="PIK913" s="106"/>
      <c r="PIL913" s="106"/>
      <c r="PIM913" s="106"/>
      <c r="PIN913" s="106"/>
      <c r="PIO913" s="106"/>
      <c r="PIP913" s="106"/>
      <c r="PIQ913" s="106"/>
      <c r="PIR913" s="106"/>
      <c r="PIS913" s="106"/>
      <c r="PIT913" s="106"/>
      <c r="PIU913" s="106"/>
      <c r="PIV913" s="106"/>
      <c r="PIW913" s="106"/>
      <c r="PIX913" s="106"/>
      <c r="PIY913" s="106"/>
      <c r="PIZ913" s="106"/>
      <c r="PJA913" s="106"/>
      <c r="PJB913" s="106"/>
      <c r="PJC913" s="106"/>
      <c r="PJD913" s="106"/>
      <c r="PJE913" s="106"/>
      <c r="PJF913" s="106"/>
      <c r="PJG913" s="106"/>
      <c r="PJH913" s="106"/>
      <c r="PJI913" s="106"/>
      <c r="PJJ913" s="106"/>
      <c r="PJK913" s="106"/>
      <c r="PJL913" s="106"/>
      <c r="PJM913" s="106"/>
      <c r="PJN913" s="106"/>
      <c r="PJO913" s="106"/>
      <c r="PJP913" s="106"/>
      <c r="PJQ913" s="106"/>
      <c r="PJR913" s="106"/>
      <c r="PJS913" s="106"/>
      <c r="PJT913" s="106"/>
      <c r="PJU913" s="106"/>
      <c r="PJV913" s="106"/>
      <c r="PJW913" s="106"/>
      <c r="PJX913" s="106"/>
      <c r="PJY913" s="106"/>
      <c r="PJZ913" s="106"/>
      <c r="PKA913" s="106"/>
      <c r="PKB913" s="106"/>
      <c r="PKC913" s="106"/>
      <c r="PKD913" s="106"/>
      <c r="PKE913" s="106"/>
      <c r="PKF913" s="106"/>
      <c r="PKG913" s="106"/>
      <c r="PKH913" s="106"/>
      <c r="PKI913" s="106"/>
      <c r="PKJ913" s="106"/>
      <c r="PKK913" s="106"/>
      <c r="PKL913" s="106"/>
      <c r="PKM913" s="106"/>
      <c r="PKN913" s="106"/>
      <c r="PKO913" s="106"/>
      <c r="PKP913" s="106"/>
      <c r="PKQ913" s="106"/>
      <c r="PKR913" s="106"/>
      <c r="PKS913" s="106"/>
      <c r="PKT913" s="106"/>
      <c r="PKU913" s="106"/>
      <c r="PKV913" s="106"/>
      <c r="PKW913" s="106"/>
      <c r="PKX913" s="106"/>
      <c r="PKY913" s="106"/>
      <c r="PKZ913" s="106"/>
      <c r="PLA913" s="106"/>
      <c r="PLB913" s="106"/>
      <c r="PLC913" s="106"/>
      <c r="PLD913" s="106"/>
      <c r="PLE913" s="106"/>
      <c r="PLF913" s="106"/>
      <c r="PLG913" s="106"/>
      <c r="PLH913" s="106"/>
      <c r="PLI913" s="106"/>
      <c r="PLJ913" s="106"/>
      <c r="PLK913" s="106"/>
      <c r="PLL913" s="106"/>
      <c r="PLM913" s="106"/>
      <c r="PLN913" s="106"/>
      <c r="PLO913" s="106"/>
      <c r="PLP913" s="106"/>
      <c r="PLQ913" s="106"/>
      <c r="PLR913" s="106"/>
      <c r="PLS913" s="106"/>
      <c r="PLT913" s="106"/>
      <c r="PLU913" s="106"/>
      <c r="PLV913" s="106"/>
      <c r="PLW913" s="106"/>
      <c r="PLX913" s="106"/>
      <c r="PLY913" s="106"/>
      <c r="PLZ913" s="106"/>
      <c r="PMA913" s="106"/>
      <c r="PMB913" s="106"/>
      <c r="PMC913" s="106"/>
      <c r="PMD913" s="106"/>
      <c r="PME913" s="106"/>
      <c r="PMF913" s="106"/>
      <c r="PMG913" s="106"/>
      <c r="PMH913" s="106"/>
      <c r="PMI913" s="106"/>
      <c r="PMJ913" s="106"/>
      <c r="PMK913" s="106"/>
      <c r="PML913" s="106"/>
      <c r="PMM913" s="106"/>
      <c r="PMN913" s="106"/>
      <c r="PMO913" s="106"/>
      <c r="PMP913" s="106"/>
      <c r="PMQ913" s="106"/>
      <c r="PMR913" s="106"/>
      <c r="PMS913" s="106"/>
      <c r="PMT913" s="106"/>
      <c r="PMU913" s="106"/>
      <c r="PMV913" s="106"/>
      <c r="PMW913" s="106"/>
      <c r="PMX913" s="106"/>
      <c r="PMY913" s="106"/>
      <c r="PMZ913" s="106"/>
      <c r="PNA913" s="106"/>
      <c r="PNB913" s="106"/>
      <c r="PNC913" s="106"/>
      <c r="PND913" s="106"/>
      <c r="PNE913" s="106"/>
      <c r="PNF913" s="106"/>
      <c r="PNG913" s="106"/>
      <c r="PNH913" s="106"/>
      <c r="PNI913" s="106"/>
      <c r="PNJ913" s="106"/>
      <c r="PNK913" s="106"/>
      <c r="PNL913" s="106"/>
      <c r="PNM913" s="106"/>
      <c r="PNN913" s="106"/>
      <c r="PNO913" s="106"/>
      <c r="PNP913" s="106"/>
      <c r="PNQ913" s="106"/>
      <c r="PNR913" s="106"/>
      <c r="PNS913" s="106"/>
      <c r="PNT913" s="106"/>
      <c r="PNU913" s="106"/>
      <c r="PNV913" s="106"/>
      <c r="PNW913" s="106"/>
      <c r="PNX913" s="106"/>
      <c r="PNY913" s="106"/>
      <c r="PNZ913" s="106"/>
      <c r="POA913" s="106"/>
      <c r="POB913" s="106"/>
      <c r="POC913" s="106"/>
      <c r="POD913" s="106"/>
      <c r="POE913" s="106"/>
      <c r="POF913" s="106"/>
      <c r="POG913" s="106"/>
      <c r="POH913" s="106"/>
      <c r="POI913" s="106"/>
      <c r="POJ913" s="106"/>
      <c r="POK913" s="106"/>
      <c r="POL913" s="106"/>
      <c r="POM913" s="106"/>
      <c r="PON913" s="106"/>
      <c r="POO913" s="106"/>
      <c r="POP913" s="106"/>
      <c r="POQ913" s="106"/>
      <c r="POR913" s="106"/>
      <c r="POS913" s="106"/>
      <c r="POT913" s="106"/>
      <c r="POU913" s="106"/>
      <c r="POV913" s="106"/>
      <c r="POW913" s="106"/>
      <c r="POX913" s="106"/>
      <c r="POY913" s="106"/>
      <c r="POZ913" s="106"/>
      <c r="PPA913" s="106"/>
      <c r="PPB913" s="106"/>
      <c r="PPC913" s="106"/>
      <c r="PPD913" s="106"/>
      <c r="PPE913" s="106"/>
      <c r="PPF913" s="106"/>
      <c r="PPG913" s="106"/>
      <c r="PPH913" s="106"/>
      <c r="PPI913" s="106"/>
      <c r="PPJ913" s="106"/>
      <c r="PPK913" s="106"/>
      <c r="PPL913" s="106"/>
      <c r="PPM913" s="106"/>
      <c r="PPN913" s="106"/>
      <c r="PPO913" s="106"/>
      <c r="PPP913" s="106"/>
      <c r="PPQ913" s="106"/>
      <c r="PPR913" s="106"/>
      <c r="PPS913" s="106"/>
      <c r="PPT913" s="106"/>
      <c r="PPU913" s="106"/>
      <c r="PPV913" s="106"/>
      <c r="PPW913" s="106"/>
      <c r="PPX913" s="106"/>
      <c r="PPY913" s="106"/>
      <c r="PPZ913" s="106"/>
      <c r="PQA913" s="106"/>
      <c r="PQB913" s="106"/>
      <c r="PQC913" s="106"/>
      <c r="PQD913" s="106"/>
      <c r="PQE913" s="106"/>
      <c r="PQF913" s="106"/>
      <c r="PQG913" s="106"/>
      <c r="PQH913" s="106"/>
      <c r="PQI913" s="106"/>
      <c r="PQJ913" s="106"/>
      <c r="PQK913" s="106"/>
      <c r="PQL913" s="106"/>
      <c r="PQM913" s="106"/>
      <c r="PQN913" s="106"/>
      <c r="PQO913" s="106"/>
      <c r="PQP913" s="106"/>
      <c r="PQQ913" s="106"/>
      <c r="PQR913" s="106"/>
      <c r="PQS913" s="106"/>
      <c r="PQT913" s="106"/>
      <c r="PQU913" s="106"/>
      <c r="PQV913" s="106"/>
      <c r="PQW913" s="106"/>
      <c r="PQX913" s="106"/>
      <c r="PQY913" s="106"/>
      <c r="PQZ913" s="106"/>
      <c r="PRA913" s="106"/>
      <c r="PRB913" s="106"/>
      <c r="PRC913" s="106"/>
      <c r="PRD913" s="106"/>
      <c r="PRE913" s="106"/>
      <c r="PRF913" s="106"/>
      <c r="PRG913" s="106"/>
      <c r="PRH913" s="106"/>
      <c r="PRI913" s="106"/>
      <c r="PRJ913" s="106"/>
      <c r="PRK913" s="106"/>
      <c r="PRL913" s="106"/>
      <c r="PRM913" s="106"/>
      <c r="PRN913" s="106"/>
      <c r="PRO913" s="106"/>
      <c r="PRP913" s="106"/>
      <c r="PRQ913" s="106"/>
      <c r="PRR913" s="106"/>
      <c r="PRS913" s="106"/>
      <c r="PRT913" s="106"/>
      <c r="PRU913" s="106"/>
      <c r="PRV913" s="106"/>
      <c r="PRW913" s="106"/>
      <c r="PRX913" s="106"/>
      <c r="PRY913" s="106"/>
      <c r="PRZ913" s="106"/>
      <c r="PSA913" s="106"/>
      <c r="PSB913" s="106"/>
      <c r="PSC913" s="106"/>
      <c r="PSD913" s="106"/>
      <c r="PSE913" s="106"/>
      <c r="PSF913" s="106"/>
      <c r="PSG913" s="106"/>
      <c r="PSH913" s="106"/>
      <c r="PSI913" s="106"/>
      <c r="PSJ913" s="106"/>
      <c r="PSK913" s="106"/>
      <c r="PSL913" s="106"/>
      <c r="PSM913" s="106"/>
      <c r="PSN913" s="106"/>
      <c r="PSO913" s="106"/>
      <c r="PSP913" s="106"/>
      <c r="PSQ913" s="106"/>
      <c r="PSR913" s="106"/>
      <c r="PSS913" s="106"/>
      <c r="PST913" s="106"/>
      <c r="PSU913" s="106"/>
      <c r="PSV913" s="106"/>
      <c r="PSW913" s="106"/>
      <c r="PSX913" s="106"/>
      <c r="PSY913" s="106"/>
      <c r="PSZ913" s="106"/>
      <c r="PTA913" s="106"/>
      <c r="PTB913" s="106"/>
      <c r="PTC913" s="106"/>
      <c r="PTD913" s="106"/>
      <c r="PTE913" s="106"/>
      <c r="PTF913" s="106"/>
      <c r="PTG913" s="106"/>
      <c r="PTH913" s="106"/>
      <c r="PTI913" s="106"/>
      <c r="PTJ913" s="106"/>
      <c r="PTK913" s="106"/>
      <c r="PTL913" s="106"/>
      <c r="PTM913" s="106"/>
      <c r="PTN913" s="106"/>
      <c r="PTO913" s="106"/>
      <c r="PTP913" s="106"/>
      <c r="PTQ913" s="106"/>
      <c r="PTR913" s="106"/>
      <c r="PTS913" s="106"/>
      <c r="PTT913" s="106"/>
      <c r="PTU913" s="106"/>
      <c r="PTV913" s="106"/>
      <c r="PTW913" s="106"/>
      <c r="PTX913" s="106"/>
      <c r="PTY913" s="106"/>
      <c r="PTZ913" s="106"/>
      <c r="PUA913" s="106"/>
      <c r="PUB913" s="106"/>
      <c r="PUC913" s="106"/>
      <c r="PUD913" s="106"/>
      <c r="PUE913" s="106"/>
      <c r="PUF913" s="106"/>
      <c r="PUG913" s="106"/>
      <c r="PUH913" s="106"/>
      <c r="PUI913" s="106"/>
      <c r="PUJ913" s="106"/>
      <c r="PUK913" s="106"/>
      <c r="PUL913" s="106"/>
      <c r="PUM913" s="106"/>
      <c r="PUN913" s="106"/>
      <c r="PUO913" s="106"/>
      <c r="PUP913" s="106"/>
      <c r="PUQ913" s="106"/>
      <c r="PUR913" s="106"/>
      <c r="PUS913" s="106"/>
      <c r="PUT913" s="106"/>
      <c r="PUU913" s="106"/>
      <c r="PUV913" s="106"/>
      <c r="PUW913" s="106"/>
      <c r="PUX913" s="106"/>
      <c r="PUY913" s="106"/>
      <c r="PUZ913" s="106"/>
      <c r="PVA913" s="106"/>
      <c r="PVB913" s="106"/>
      <c r="PVC913" s="106"/>
      <c r="PVD913" s="106"/>
      <c r="PVE913" s="106"/>
      <c r="PVF913" s="106"/>
      <c r="PVG913" s="106"/>
      <c r="PVH913" s="106"/>
      <c r="PVI913" s="106"/>
      <c r="PVJ913" s="106"/>
      <c r="PVK913" s="106"/>
      <c r="PVL913" s="106"/>
      <c r="PVM913" s="106"/>
      <c r="PVN913" s="106"/>
      <c r="PVO913" s="106"/>
      <c r="PVP913" s="106"/>
      <c r="PVQ913" s="106"/>
      <c r="PVR913" s="106"/>
      <c r="PVS913" s="106"/>
      <c r="PVT913" s="106"/>
      <c r="PVU913" s="106"/>
      <c r="PVV913" s="106"/>
      <c r="PVW913" s="106"/>
      <c r="PVX913" s="106"/>
      <c r="PVY913" s="106"/>
      <c r="PVZ913" s="106"/>
      <c r="PWA913" s="106"/>
      <c r="PWB913" s="106"/>
      <c r="PWC913" s="106"/>
      <c r="PWD913" s="106"/>
      <c r="PWE913" s="106"/>
      <c r="PWF913" s="106"/>
      <c r="PWG913" s="106"/>
      <c r="PWH913" s="106"/>
      <c r="PWI913" s="106"/>
      <c r="PWJ913" s="106"/>
      <c r="PWK913" s="106"/>
      <c r="PWL913" s="106"/>
      <c r="PWM913" s="106"/>
      <c r="PWN913" s="106"/>
      <c r="PWO913" s="106"/>
      <c r="PWP913" s="106"/>
      <c r="PWQ913" s="106"/>
      <c r="PWR913" s="106"/>
      <c r="PWS913" s="106"/>
      <c r="PWT913" s="106"/>
      <c r="PWU913" s="106"/>
      <c r="PWV913" s="106"/>
      <c r="PWW913" s="106"/>
      <c r="PWX913" s="106"/>
      <c r="PWY913" s="106"/>
      <c r="PWZ913" s="106"/>
      <c r="PXA913" s="106"/>
      <c r="PXB913" s="106"/>
      <c r="PXC913" s="106"/>
      <c r="PXD913" s="106"/>
      <c r="PXE913" s="106"/>
      <c r="PXF913" s="106"/>
      <c r="PXG913" s="106"/>
      <c r="PXH913" s="106"/>
      <c r="PXI913" s="106"/>
      <c r="PXJ913" s="106"/>
      <c r="PXK913" s="106"/>
      <c r="PXL913" s="106"/>
      <c r="PXM913" s="106"/>
      <c r="PXN913" s="106"/>
      <c r="PXO913" s="106"/>
      <c r="PXP913" s="106"/>
      <c r="PXQ913" s="106"/>
      <c r="PXR913" s="106"/>
      <c r="PXS913" s="106"/>
      <c r="PXT913" s="106"/>
      <c r="PXU913" s="106"/>
      <c r="PXV913" s="106"/>
      <c r="PXW913" s="106"/>
      <c r="PXX913" s="106"/>
      <c r="PXY913" s="106"/>
      <c r="PXZ913" s="106"/>
      <c r="PYA913" s="106"/>
      <c r="PYB913" s="106"/>
      <c r="PYC913" s="106"/>
      <c r="PYD913" s="106"/>
      <c r="PYE913" s="106"/>
      <c r="PYF913" s="106"/>
      <c r="PYG913" s="106"/>
      <c r="PYH913" s="106"/>
      <c r="PYI913" s="106"/>
      <c r="PYJ913" s="106"/>
      <c r="PYK913" s="106"/>
      <c r="PYL913" s="106"/>
      <c r="PYM913" s="106"/>
      <c r="PYN913" s="106"/>
      <c r="PYO913" s="106"/>
      <c r="PYP913" s="106"/>
      <c r="PYQ913" s="106"/>
      <c r="PYR913" s="106"/>
      <c r="PYS913" s="106"/>
      <c r="PYT913" s="106"/>
      <c r="PYU913" s="106"/>
      <c r="PYV913" s="106"/>
      <c r="PYW913" s="106"/>
      <c r="PYX913" s="106"/>
      <c r="PYY913" s="106"/>
      <c r="PYZ913" s="106"/>
      <c r="PZA913" s="106"/>
      <c r="PZB913" s="106"/>
      <c r="PZC913" s="106"/>
      <c r="PZD913" s="106"/>
      <c r="PZE913" s="106"/>
      <c r="PZF913" s="106"/>
      <c r="PZG913" s="106"/>
      <c r="PZH913" s="106"/>
      <c r="PZI913" s="106"/>
      <c r="PZJ913" s="106"/>
      <c r="PZK913" s="106"/>
      <c r="PZL913" s="106"/>
      <c r="PZM913" s="106"/>
      <c r="PZN913" s="106"/>
      <c r="PZO913" s="106"/>
      <c r="PZP913" s="106"/>
      <c r="PZQ913" s="106"/>
      <c r="PZR913" s="106"/>
      <c r="PZS913" s="106"/>
      <c r="PZT913" s="106"/>
      <c r="PZU913" s="106"/>
      <c r="PZV913" s="106"/>
      <c r="PZW913" s="106"/>
      <c r="PZX913" s="106"/>
      <c r="PZY913" s="106"/>
      <c r="PZZ913" s="106"/>
      <c r="QAA913" s="106"/>
      <c r="QAB913" s="106"/>
      <c r="QAC913" s="106"/>
      <c r="QAD913" s="106"/>
      <c r="QAE913" s="106"/>
      <c r="QAF913" s="106"/>
      <c r="QAG913" s="106"/>
      <c r="QAH913" s="106"/>
      <c r="QAI913" s="106"/>
      <c r="QAJ913" s="106"/>
      <c r="QAK913" s="106"/>
      <c r="QAL913" s="106"/>
      <c r="QAM913" s="106"/>
      <c r="QAN913" s="106"/>
      <c r="QAO913" s="106"/>
      <c r="QAP913" s="106"/>
      <c r="QAQ913" s="106"/>
      <c r="QAR913" s="106"/>
      <c r="QAS913" s="106"/>
      <c r="QAT913" s="106"/>
      <c r="QAU913" s="106"/>
      <c r="QAV913" s="106"/>
      <c r="QAW913" s="106"/>
      <c r="QAX913" s="106"/>
      <c r="QAY913" s="106"/>
      <c r="QAZ913" s="106"/>
      <c r="QBA913" s="106"/>
      <c r="QBB913" s="106"/>
      <c r="QBC913" s="106"/>
      <c r="QBD913" s="106"/>
      <c r="QBE913" s="106"/>
      <c r="QBF913" s="106"/>
      <c r="QBG913" s="106"/>
      <c r="QBH913" s="106"/>
      <c r="QBI913" s="106"/>
      <c r="QBJ913" s="106"/>
      <c r="QBK913" s="106"/>
      <c r="QBL913" s="106"/>
      <c r="QBM913" s="106"/>
      <c r="QBN913" s="106"/>
      <c r="QBO913" s="106"/>
      <c r="QBP913" s="106"/>
      <c r="QBQ913" s="106"/>
      <c r="QBR913" s="106"/>
      <c r="QBS913" s="106"/>
      <c r="QBT913" s="106"/>
      <c r="QBU913" s="106"/>
      <c r="QBV913" s="106"/>
      <c r="QBW913" s="106"/>
      <c r="QBX913" s="106"/>
      <c r="QBY913" s="106"/>
      <c r="QBZ913" s="106"/>
      <c r="QCA913" s="106"/>
      <c r="QCB913" s="106"/>
      <c r="QCC913" s="106"/>
      <c r="QCD913" s="106"/>
      <c r="QCE913" s="106"/>
      <c r="QCF913" s="106"/>
      <c r="QCG913" s="106"/>
      <c r="QCH913" s="106"/>
      <c r="QCI913" s="106"/>
      <c r="QCJ913" s="106"/>
      <c r="QCK913" s="106"/>
      <c r="QCL913" s="106"/>
      <c r="QCM913" s="106"/>
      <c r="QCN913" s="106"/>
      <c r="QCO913" s="106"/>
      <c r="QCP913" s="106"/>
      <c r="QCQ913" s="106"/>
      <c r="QCR913" s="106"/>
      <c r="QCS913" s="106"/>
      <c r="QCT913" s="106"/>
      <c r="QCU913" s="106"/>
      <c r="QCV913" s="106"/>
      <c r="QCW913" s="106"/>
      <c r="QCX913" s="106"/>
      <c r="QCY913" s="106"/>
      <c r="QCZ913" s="106"/>
      <c r="QDA913" s="106"/>
      <c r="QDB913" s="106"/>
      <c r="QDC913" s="106"/>
      <c r="QDD913" s="106"/>
      <c r="QDE913" s="106"/>
      <c r="QDF913" s="106"/>
      <c r="QDG913" s="106"/>
      <c r="QDH913" s="106"/>
      <c r="QDI913" s="106"/>
      <c r="QDJ913" s="106"/>
      <c r="QDK913" s="106"/>
      <c r="QDL913" s="106"/>
      <c r="QDM913" s="106"/>
      <c r="QDN913" s="106"/>
      <c r="QDO913" s="106"/>
      <c r="QDP913" s="106"/>
      <c r="QDQ913" s="106"/>
      <c r="QDR913" s="106"/>
      <c r="QDS913" s="106"/>
      <c r="QDT913" s="106"/>
      <c r="QDU913" s="106"/>
      <c r="QDV913" s="106"/>
      <c r="QDW913" s="106"/>
      <c r="QDX913" s="106"/>
      <c r="QDY913" s="106"/>
      <c r="QDZ913" s="106"/>
      <c r="QEA913" s="106"/>
      <c r="QEB913" s="106"/>
      <c r="QEC913" s="106"/>
      <c r="QED913" s="106"/>
      <c r="QEE913" s="106"/>
      <c r="QEF913" s="106"/>
      <c r="QEG913" s="106"/>
      <c r="QEH913" s="106"/>
      <c r="QEI913" s="106"/>
      <c r="QEJ913" s="106"/>
      <c r="QEK913" s="106"/>
      <c r="QEL913" s="106"/>
      <c r="QEM913" s="106"/>
      <c r="QEN913" s="106"/>
      <c r="QEO913" s="106"/>
      <c r="QEP913" s="106"/>
      <c r="QEQ913" s="106"/>
      <c r="QER913" s="106"/>
      <c r="QES913" s="106"/>
      <c r="QET913" s="106"/>
      <c r="QEU913" s="106"/>
      <c r="QEV913" s="106"/>
      <c r="QEW913" s="106"/>
      <c r="QEX913" s="106"/>
      <c r="QEY913" s="106"/>
      <c r="QEZ913" s="106"/>
      <c r="QFA913" s="106"/>
      <c r="QFB913" s="106"/>
      <c r="QFC913" s="106"/>
      <c r="QFD913" s="106"/>
      <c r="QFE913" s="106"/>
      <c r="QFF913" s="106"/>
      <c r="QFG913" s="106"/>
      <c r="QFH913" s="106"/>
      <c r="QFI913" s="106"/>
      <c r="QFJ913" s="106"/>
      <c r="QFK913" s="106"/>
      <c r="QFL913" s="106"/>
      <c r="QFM913" s="106"/>
      <c r="QFN913" s="106"/>
      <c r="QFO913" s="106"/>
      <c r="QFP913" s="106"/>
      <c r="QFQ913" s="106"/>
      <c r="QFR913" s="106"/>
      <c r="QFS913" s="106"/>
      <c r="QFT913" s="106"/>
      <c r="QFU913" s="106"/>
      <c r="QFV913" s="106"/>
      <c r="QFW913" s="106"/>
      <c r="QFX913" s="106"/>
      <c r="QFY913" s="106"/>
      <c r="QFZ913" s="106"/>
      <c r="QGA913" s="106"/>
      <c r="QGB913" s="106"/>
      <c r="QGC913" s="106"/>
      <c r="QGD913" s="106"/>
      <c r="QGE913" s="106"/>
      <c r="QGF913" s="106"/>
      <c r="QGG913" s="106"/>
      <c r="QGH913" s="106"/>
      <c r="QGI913" s="106"/>
      <c r="QGJ913" s="106"/>
      <c r="QGK913" s="106"/>
      <c r="QGL913" s="106"/>
      <c r="QGM913" s="106"/>
      <c r="QGN913" s="106"/>
      <c r="QGO913" s="106"/>
      <c r="QGP913" s="106"/>
      <c r="QGQ913" s="106"/>
      <c r="QGR913" s="106"/>
      <c r="QGS913" s="106"/>
      <c r="QGT913" s="106"/>
      <c r="QGU913" s="106"/>
      <c r="QGV913" s="106"/>
      <c r="QGW913" s="106"/>
      <c r="QGX913" s="106"/>
      <c r="QGY913" s="106"/>
      <c r="QGZ913" s="106"/>
      <c r="QHA913" s="106"/>
      <c r="QHB913" s="106"/>
      <c r="QHC913" s="106"/>
      <c r="QHD913" s="106"/>
      <c r="QHE913" s="106"/>
      <c r="QHF913" s="106"/>
      <c r="QHG913" s="106"/>
      <c r="QHH913" s="106"/>
      <c r="QHI913" s="106"/>
      <c r="QHJ913" s="106"/>
      <c r="QHK913" s="106"/>
      <c r="QHL913" s="106"/>
      <c r="QHM913" s="106"/>
      <c r="QHN913" s="106"/>
      <c r="QHO913" s="106"/>
      <c r="QHP913" s="106"/>
      <c r="QHQ913" s="106"/>
      <c r="QHR913" s="106"/>
      <c r="QHS913" s="106"/>
      <c r="QHT913" s="106"/>
      <c r="QHU913" s="106"/>
      <c r="QHV913" s="106"/>
      <c r="QHW913" s="106"/>
      <c r="QHX913" s="106"/>
      <c r="QHY913" s="106"/>
      <c r="QHZ913" s="106"/>
      <c r="QIA913" s="106"/>
      <c r="QIB913" s="106"/>
      <c r="QIC913" s="106"/>
      <c r="QID913" s="106"/>
      <c r="QIE913" s="106"/>
      <c r="QIF913" s="106"/>
      <c r="QIG913" s="106"/>
      <c r="QIH913" s="106"/>
      <c r="QII913" s="106"/>
      <c r="QIJ913" s="106"/>
      <c r="QIK913" s="106"/>
      <c r="QIL913" s="106"/>
      <c r="QIM913" s="106"/>
      <c r="QIN913" s="106"/>
      <c r="QIO913" s="106"/>
      <c r="QIP913" s="106"/>
      <c r="QIQ913" s="106"/>
      <c r="QIR913" s="106"/>
      <c r="QIS913" s="106"/>
      <c r="QIT913" s="106"/>
      <c r="QIU913" s="106"/>
      <c r="QIV913" s="106"/>
      <c r="QIW913" s="106"/>
      <c r="QIX913" s="106"/>
      <c r="QIY913" s="106"/>
      <c r="QIZ913" s="106"/>
      <c r="QJA913" s="106"/>
      <c r="QJB913" s="106"/>
      <c r="QJC913" s="106"/>
      <c r="QJD913" s="106"/>
      <c r="QJE913" s="106"/>
      <c r="QJF913" s="106"/>
      <c r="QJG913" s="106"/>
      <c r="QJH913" s="106"/>
      <c r="QJI913" s="106"/>
      <c r="QJJ913" s="106"/>
      <c r="QJK913" s="106"/>
      <c r="QJL913" s="106"/>
      <c r="QJM913" s="106"/>
      <c r="QJN913" s="106"/>
      <c r="QJO913" s="106"/>
      <c r="QJP913" s="106"/>
      <c r="QJQ913" s="106"/>
      <c r="QJR913" s="106"/>
      <c r="QJS913" s="106"/>
      <c r="QJT913" s="106"/>
      <c r="QJU913" s="106"/>
      <c r="QJV913" s="106"/>
      <c r="QJW913" s="106"/>
      <c r="QJX913" s="106"/>
      <c r="QJY913" s="106"/>
      <c r="QJZ913" s="106"/>
      <c r="QKA913" s="106"/>
      <c r="QKB913" s="106"/>
      <c r="QKC913" s="106"/>
      <c r="QKD913" s="106"/>
      <c r="QKE913" s="106"/>
      <c r="QKF913" s="106"/>
      <c r="QKG913" s="106"/>
      <c r="QKH913" s="106"/>
      <c r="QKI913" s="106"/>
      <c r="QKJ913" s="106"/>
      <c r="QKK913" s="106"/>
      <c r="QKL913" s="106"/>
      <c r="QKM913" s="106"/>
      <c r="QKN913" s="106"/>
      <c r="QKO913" s="106"/>
      <c r="QKP913" s="106"/>
      <c r="QKQ913" s="106"/>
      <c r="QKR913" s="106"/>
      <c r="QKS913" s="106"/>
      <c r="QKT913" s="106"/>
      <c r="QKU913" s="106"/>
      <c r="QKV913" s="106"/>
      <c r="QKW913" s="106"/>
      <c r="QKX913" s="106"/>
      <c r="QKY913" s="106"/>
      <c r="QKZ913" s="106"/>
      <c r="QLA913" s="106"/>
      <c r="QLB913" s="106"/>
      <c r="QLC913" s="106"/>
      <c r="QLD913" s="106"/>
      <c r="QLE913" s="106"/>
      <c r="QLF913" s="106"/>
      <c r="QLG913" s="106"/>
      <c r="QLH913" s="106"/>
      <c r="QLI913" s="106"/>
      <c r="QLJ913" s="106"/>
      <c r="QLK913" s="106"/>
      <c r="QLL913" s="106"/>
      <c r="QLM913" s="106"/>
      <c r="QLN913" s="106"/>
      <c r="QLO913" s="106"/>
      <c r="QLP913" s="106"/>
      <c r="QLQ913" s="106"/>
      <c r="QLR913" s="106"/>
      <c r="QLS913" s="106"/>
      <c r="QLT913" s="106"/>
      <c r="QLU913" s="106"/>
      <c r="QLV913" s="106"/>
      <c r="QLW913" s="106"/>
      <c r="QLX913" s="106"/>
      <c r="QLY913" s="106"/>
      <c r="QLZ913" s="106"/>
      <c r="QMA913" s="106"/>
      <c r="QMB913" s="106"/>
      <c r="QMC913" s="106"/>
      <c r="QMD913" s="106"/>
      <c r="QME913" s="106"/>
      <c r="QMF913" s="106"/>
      <c r="QMG913" s="106"/>
      <c r="QMH913" s="106"/>
      <c r="QMI913" s="106"/>
      <c r="QMJ913" s="106"/>
      <c r="QMK913" s="106"/>
      <c r="QML913" s="106"/>
      <c r="QMM913" s="106"/>
      <c r="QMN913" s="106"/>
      <c r="QMO913" s="106"/>
      <c r="QMP913" s="106"/>
      <c r="QMQ913" s="106"/>
      <c r="QMR913" s="106"/>
      <c r="QMS913" s="106"/>
      <c r="QMT913" s="106"/>
      <c r="QMU913" s="106"/>
      <c r="QMV913" s="106"/>
      <c r="QMW913" s="106"/>
      <c r="QMX913" s="106"/>
      <c r="QMY913" s="106"/>
      <c r="QMZ913" s="106"/>
      <c r="QNA913" s="106"/>
      <c r="QNB913" s="106"/>
      <c r="QNC913" s="106"/>
      <c r="QND913" s="106"/>
      <c r="QNE913" s="106"/>
      <c r="QNF913" s="106"/>
      <c r="QNG913" s="106"/>
      <c r="QNH913" s="106"/>
      <c r="QNI913" s="106"/>
      <c r="QNJ913" s="106"/>
      <c r="QNK913" s="106"/>
      <c r="QNL913" s="106"/>
      <c r="QNM913" s="106"/>
      <c r="QNN913" s="106"/>
      <c r="QNO913" s="106"/>
      <c r="QNP913" s="106"/>
      <c r="QNQ913" s="106"/>
      <c r="QNR913" s="106"/>
      <c r="QNS913" s="106"/>
      <c r="QNT913" s="106"/>
      <c r="QNU913" s="106"/>
      <c r="QNV913" s="106"/>
      <c r="QNW913" s="106"/>
      <c r="QNX913" s="106"/>
      <c r="QNY913" s="106"/>
      <c r="QNZ913" s="106"/>
      <c r="QOA913" s="106"/>
      <c r="QOB913" s="106"/>
      <c r="QOC913" s="106"/>
      <c r="QOD913" s="106"/>
      <c r="QOE913" s="106"/>
      <c r="QOF913" s="106"/>
      <c r="QOG913" s="106"/>
      <c r="QOH913" s="106"/>
      <c r="QOI913" s="106"/>
      <c r="QOJ913" s="106"/>
      <c r="QOK913" s="106"/>
      <c r="QOL913" s="106"/>
      <c r="QOM913" s="106"/>
      <c r="QON913" s="106"/>
      <c r="QOO913" s="106"/>
      <c r="QOP913" s="106"/>
      <c r="QOQ913" s="106"/>
      <c r="QOR913" s="106"/>
      <c r="QOS913" s="106"/>
      <c r="QOT913" s="106"/>
      <c r="QOU913" s="106"/>
      <c r="QOV913" s="106"/>
      <c r="QOW913" s="106"/>
      <c r="QOX913" s="106"/>
      <c r="QOY913" s="106"/>
      <c r="QOZ913" s="106"/>
      <c r="QPA913" s="106"/>
      <c r="QPB913" s="106"/>
      <c r="QPC913" s="106"/>
      <c r="QPD913" s="106"/>
      <c r="QPE913" s="106"/>
      <c r="QPF913" s="106"/>
      <c r="QPG913" s="106"/>
      <c r="QPH913" s="106"/>
      <c r="QPI913" s="106"/>
      <c r="QPJ913" s="106"/>
      <c r="QPK913" s="106"/>
      <c r="QPL913" s="106"/>
      <c r="QPM913" s="106"/>
      <c r="QPN913" s="106"/>
      <c r="QPO913" s="106"/>
      <c r="QPP913" s="106"/>
      <c r="QPQ913" s="106"/>
      <c r="QPR913" s="106"/>
      <c r="QPS913" s="106"/>
      <c r="QPT913" s="106"/>
      <c r="QPU913" s="106"/>
      <c r="QPV913" s="106"/>
      <c r="QPW913" s="106"/>
      <c r="QPX913" s="106"/>
      <c r="QPY913" s="106"/>
      <c r="QPZ913" s="106"/>
      <c r="QQA913" s="106"/>
      <c r="QQB913" s="106"/>
      <c r="QQC913" s="106"/>
      <c r="QQD913" s="106"/>
      <c r="QQE913" s="106"/>
      <c r="QQF913" s="106"/>
      <c r="QQG913" s="106"/>
      <c r="QQH913" s="106"/>
      <c r="QQI913" s="106"/>
      <c r="QQJ913" s="106"/>
      <c r="QQK913" s="106"/>
      <c r="QQL913" s="106"/>
      <c r="QQM913" s="106"/>
      <c r="QQN913" s="106"/>
      <c r="QQO913" s="106"/>
      <c r="QQP913" s="106"/>
      <c r="QQQ913" s="106"/>
      <c r="QQR913" s="106"/>
      <c r="QQS913" s="106"/>
      <c r="QQT913" s="106"/>
      <c r="QQU913" s="106"/>
      <c r="QQV913" s="106"/>
      <c r="QQW913" s="106"/>
      <c r="QQX913" s="106"/>
      <c r="QQY913" s="106"/>
      <c r="QQZ913" s="106"/>
      <c r="QRA913" s="106"/>
      <c r="QRB913" s="106"/>
      <c r="QRC913" s="106"/>
      <c r="QRD913" s="106"/>
      <c r="QRE913" s="106"/>
      <c r="QRF913" s="106"/>
      <c r="QRG913" s="106"/>
      <c r="QRH913" s="106"/>
      <c r="QRI913" s="106"/>
      <c r="QRJ913" s="106"/>
      <c r="QRK913" s="106"/>
      <c r="QRL913" s="106"/>
      <c r="QRM913" s="106"/>
      <c r="QRN913" s="106"/>
      <c r="QRO913" s="106"/>
      <c r="QRP913" s="106"/>
      <c r="QRQ913" s="106"/>
      <c r="QRR913" s="106"/>
      <c r="QRS913" s="106"/>
      <c r="QRT913" s="106"/>
      <c r="QRU913" s="106"/>
      <c r="QRV913" s="106"/>
      <c r="QRW913" s="106"/>
      <c r="QRX913" s="106"/>
      <c r="QRY913" s="106"/>
      <c r="QRZ913" s="106"/>
      <c r="QSA913" s="106"/>
      <c r="QSB913" s="106"/>
      <c r="QSC913" s="106"/>
      <c r="QSD913" s="106"/>
      <c r="QSE913" s="106"/>
      <c r="QSF913" s="106"/>
      <c r="QSG913" s="106"/>
      <c r="QSH913" s="106"/>
      <c r="QSI913" s="106"/>
      <c r="QSJ913" s="106"/>
      <c r="QSK913" s="106"/>
      <c r="QSL913" s="106"/>
      <c r="QSM913" s="106"/>
      <c r="QSN913" s="106"/>
      <c r="QSO913" s="106"/>
      <c r="QSP913" s="106"/>
      <c r="QSQ913" s="106"/>
      <c r="QSR913" s="106"/>
      <c r="QSS913" s="106"/>
      <c r="QST913" s="106"/>
      <c r="QSU913" s="106"/>
      <c r="QSV913" s="106"/>
      <c r="QSW913" s="106"/>
      <c r="QSX913" s="106"/>
      <c r="QSY913" s="106"/>
      <c r="QSZ913" s="106"/>
      <c r="QTA913" s="106"/>
      <c r="QTB913" s="106"/>
      <c r="QTC913" s="106"/>
      <c r="QTD913" s="106"/>
      <c r="QTE913" s="106"/>
      <c r="QTF913" s="106"/>
      <c r="QTG913" s="106"/>
      <c r="QTH913" s="106"/>
      <c r="QTI913" s="106"/>
      <c r="QTJ913" s="106"/>
      <c r="QTK913" s="106"/>
      <c r="QTL913" s="106"/>
      <c r="QTM913" s="106"/>
      <c r="QTN913" s="106"/>
      <c r="QTO913" s="106"/>
      <c r="QTP913" s="106"/>
      <c r="QTQ913" s="106"/>
      <c r="QTR913" s="106"/>
      <c r="QTS913" s="106"/>
      <c r="QTT913" s="106"/>
      <c r="QTU913" s="106"/>
      <c r="QTV913" s="106"/>
      <c r="QTW913" s="106"/>
      <c r="QTX913" s="106"/>
      <c r="QTY913" s="106"/>
      <c r="QTZ913" s="106"/>
      <c r="QUA913" s="106"/>
      <c r="QUB913" s="106"/>
      <c r="QUC913" s="106"/>
      <c r="QUD913" s="106"/>
      <c r="QUE913" s="106"/>
      <c r="QUF913" s="106"/>
      <c r="QUG913" s="106"/>
      <c r="QUH913" s="106"/>
      <c r="QUI913" s="106"/>
      <c r="QUJ913" s="106"/>
      <c r="QUK913" s="106"/>
      <c r="QUL913" s="106"/>
      <c r="QUM913" s="106"/>
      <c r="QUN913" s="106"/>
      <c r="QUO913" s="106"/>
      <c r="QUP913" s="106"/>
      <c r="QUQ913" s="106"/>
      <c r="QUR913" s="106"/>
      <c r="QUS913" s="106"/>
      <c r="QUT913" s="106"/>
      <c r="QUU913" s="106"/>
      <c r="QUV913" s="106"/>
      <c r="QUW913" s="106"/>
      <c r="QUX913" s="106"/>
      <c r="QUY913" s="106"/>
      <c r="QUZ913" s="106"/>
      <c r="QVA913" s="106"/>
      <c r="QVB913" s="106"/>
      <c r="QVC913" s="106"/>
      <c r="QVD913" s="106"/>
      <c r="QVE913" s="106"/>
      <c r="QVF913" s="106"/>
      <c r="QVG913" s="106"/>
      <c r="QVH913" s="106"/>
      <c r="QVI913" s="106"/>
      <c r="QVJ913" s="106"/>
      <c r="QVK913" s="106"/>
      <c r="QVL913" s="106"/>
      <c r="QVM913" s="106"/>
      <c r="QVN913" s="106"/>
      <c r="QVO913" s="106"/>
      <c r="QVP913" s="106"/>
      <c r="QVQ913" s="106"/>
      <c r="QVR913" s="106"/>
      <c r="QVS913" s="106"/>
      <c r="QVT913" s="106"/>
      <c r="QVU913" s="106"/>
      <c r="QVV913" s="106"/>
      <c r="QVW913" s="106"/>
      <c r="QVX913" s="106"/>
      <c r="QVY913" s="106"/>
      <c r="QVZ913" s="106"/>
      <c r="QWA913" s="106"/>
      <c r="QWB913" s="106"/>
      <c r="QWC913" s="106"/>
      <c r="QWD913" s="106"/>
      <c r="QWE913" s="106"/>
      <c r="QWF913" s="106"/>
      <c r="QWG913" s="106"/>
      <c r="QWH913" s="106"/>
      <c r="QWI913" s="106"/>
      <c r="QWJ913" s="106"/>
      <c r="QWK913" s="106"/>
      <c r="QWL913" s="106"/>
      <c r="QWM913" s="106"/>
      <c r="QWN913" s="106"/>
      <c r="QWO913" s="106"/>
      <c r="QWP913" s="106"/>
      <c r="QWQ913" s="106"/>
      <c r="QWR913" s="106"/>
      <c r="QWS913" s="106"/>
      <c r="QWT913" s="106"/>
      <c r="QWU913" s="106"/>
      <c r="QWV913" s="106"/>
      <c r="QWW913" s="106"/>
      <c r="QWX913" s="106"/>
      <c r="QWY913" s="106"/>
      <c r="QWZ913" s="106"/>
      <c r="QXA913" s="106"/>
      <c r="QXB913" s="106"/>
      <c r="QXC913" s="106"/>
      <c r="QXD913" s="106"/>
      <c r="QXE913" s="106"/>
      <c r="QXF913" s="106"/>
      <c r="QXG913" s="106"/>
      <c r="QXH913" s="106"/>
      <c r="QXI913" s="106"/>
      <c r="QXJ913" s="106"/>
      <c r="QXK913" s="106"/>
      <c r="QXL913" s="106"/>
      <c r="QXM913" s="106"/>
      <c r="QXN913" s="106"/>
      <c r="QXO913" s="106"/>
      <c r="QXP913" s="106"/>
      <c r="QXQ913" s="106"/>
      <c r="QXR913" s="106"/>
      <c r="QXS913" s="106"/>
      <c r="QXT913" s="106"/>
      <c r="QXU913" s="106"/>
      <c r="QXV913" s="106"/>
      <c r="QXW913" s="106"/>
      <c r="QXX913" s="106"/>
      <c r="QXY913" s="106"/>
      <c r="QXZ913" s="106"/>
      <c r="QYA913" s="106"/>
      <c r="QYB913" s="106"/>
      <c r="QYC913" s="106"/>
      <c r="QYD913" s="106"/>
      <c r="QYE913" s="106"/>
      <c r="QYF913" s="106"/>
      <c r="QYG913" s="106"/>
      <c r="QYH913" s="106"/>
      <c r="QYI913" s="106"/>
      <c r="QYJ913" s="106"/>
      <c r="QYK913" s="106"/>
      <c r="QYL913" s="106"/>
      <c r="QYM913" s="106"/>
      <c r="QYN913" s="106"/>
      <c r="QYO913" s="106"/>
      <c r="QYP913" s="106"/>
      <c r="QYQ913" s="106"/>
      <c r="QYR913" s="106"/>
      <c r="QYS913" s="106"/>
      <c r="QYT913" s="106"/>
      <c r="QYU913" s="106"/>
      <c r="QYV913" s="106"/>
      <c r="QYW913" s="106"/>
      <c r="QYX913" s="106"/>
      <c r="QYY913" s="106"/>
      <c r="QYZ913" s="106"/>
      <c r="QZA913" s="106"/>
      <c r="QZB913" s="106"/>
      <c r="QZC913" s="106"/>
      <c r="QZD913" s="106"/>
      <c r="QZE913" s="106"/>
      <c r="QZF913" s="106"/>
      <c r="QZG913" s="106"/>
      <c r="QZH913" s="106"/>
      <c r="QZI913" s="106"/>
      <c r="QZJ913" s="106"/>
      <c r="QZK913" s="106"/>
      <c r="QZL913" s="106"/>
      <c r="QZM913" s="106"/>
      <c r="QZN913" s="106"/>
      <c r="QZO913" s="106"/>
      <c r="QZP913" s="106"/>
      <c r="QZQ913" s="106"/>
      <c r="QZR913" s="106"/>
      <c r="QZS913" s="106"/>
      <c r="QZT913" s="106"/>
      <c r="QZU913" s="106"/>
      <c r="QZV913" s="106"/>
      <c r="QZW913" s="106"/>
      <c r="QZX913" s="106"/>
      <c r="QZY913" s="106"/>
      <c r="QZZ913" s="106"/>
      <c r="RAA913" s="106"/>
      <c r="RAB913" s="106"/>
      <c r="RAC913" s="106"/>
      <c r="RAD913" s="106"/>
      <c r="RAE913" s="106"/>
      <c r="RAF913" s="106"/>
      <c r="RAG913" s="106"/>
      <c r="RAH913" s="106"/>
      <c r="RAI913" s="106"/>
      <c r="RAJ913" s="106"/>
      <c r="RAK913" s="106"/>
      <c r="RAL913" s="106"/>
      <c r="RAM913" s="106"/>
      <c r="RAN913" s="106"/>
      <c r="RAO913" s="106"/>
      <c r="RAP913" s="106"/>
      <c r="RAQ913" s="106"/>
      <c r="RAR913" s="106"/>
      <c r="RAS913" s="106"/>
      <c r="RAT913" s="106"/>
      <c r="RAU913" s="106"/>
      <c r="RAV913" s="106"/>
      <c r="RAW913" s="106"/>
      <c r="RAX913" s="106"/>
      <c r="RAY913" s="106"/>
      <c r="RAZ913" s="106"/>
      <c r="RBA913" s="106"/>
      <c r="RBB913" s="106"/>
      <c r="RBC913" s="106"/>
      <c r="RBD913" s="106"/>
      <c r="RBE913" s="106"/>
      <c r="RBF913" s="106"/>
      <c r="RBG913" s="106"/>
      <c r="RBH913" s="106"/>
      <c r="RBI913" s="106"/>
      <c r="RBJ913" s="106"/>
      <c r="RBK913" s="106"/>
      <c r="RBL913" s="106"/>
      <c r="RBM913" s="106"/>
      <c r="RBN913" s="106"/>
      <c r="RBO913" s="106"/>
      <c r="RBP913" s="106"/>
      <c r="RBQ913" s="106"/>
      <c r="RBR913" s="106"/>
      <c r="RBS913" s="106"/>
      <c r="RBT913" s="106"/>
      <c r="RBU913" s="106"/>
      <c r="RBV913" s="106"/>
      <c r="RBW913" s="106"/>
      <c r="RBX913" s="106"/>
      <c r="RBY913" s="106"/>
      <c r="RBZ913" s="106"/>
      <c r="RCA913" s="106"/>
      <c r="RCB913" s="106"/>
      <c r="RCC913" s="106"/>
      <c r="RCD913" s="106"/>
      <c r="RCE913" s="106"/>
      <c r="RCF913" s="106"/>
      <c r="RCG913" s="106"/>
      <c r="RCH913" s="106"/>
      <c r="RCI913" s="106"/>
      <c r="RCJ913" s="106"/>
      <c r="RCK913" s="106"/>
      <c r="RCL913" s="106"/>
      <c r="RCM913" s="106"/>
      <c r="RCN913" s="106"/>
      <c r="RCO913" s="106"/>
      <c r="RCP913" s="106"/>
      <c r="RCQ913" s="106"/>
      <c r="RCR913" s="106"/>
      <c r="RCS913" s="106"/>
      <c r="RCT913" s="106"/>
      <c r="RCU913" s="106"/>
      <c r="RCV913" s="106"/>
      <c r="RCW913" s="106"/>
      <c r="RCX913" s="106"/>
      <c r="RCY913" s="106"/>
      <c r="RCZ913" s="106"/>
      <c r="RDA913" s="106"/>
      <c r="RDB913" s="106"/>
      <c r="RDC913" s="106"/>
      <c r="RDD913" s="106"/>
      <c r="RDE913" s="106"/>
      <c r="RDF913" s="106"/>
      <c r="RDG913" s="106"/>
      <c r="RDH913" s="106"/>
      <c r="RDI913" s="106"/>
      <c r="RDJ913" s="106"/>
      <c r="RDK913" s="106"/>
      <c r="RDL913" s="106"/>
      <c r="RDM913" s="106"/>
      <c r="RDN913" s="106"/>
      <c r="RDO913" s="106"/>
      <c r="RDP913" s="106"/>
      <c r="RDQ913" s="106"/>
      <c r="RDR913" s="106"/>
      <c r="RDS913" s="106"/>
      <c r="RDT913" s="106"/>
      <c r="RDU913" s="106"/>
      <c r="RDV913" s="106"/>
      <c r="RDW913" s="106"/>
      <c r="RDX913" s="106"/>
      <c r="RDY913" s="106"/>
      <c r="RDZ913" s="106"/>
      <c r="REA913" s="106"/>
      <c r="REB913" s="106"/>
      <c r="REC913" s="106"/>
      <c r="RED913" s="106"/>
      <c r="REE913" s="106"/>
      <c r="REF913" s="106"/>
      <c r="REG913" s="106"/>
      <c r="REH913" s="106"/>
      <c r="REI913" s="106"/>
      <c r="REJ913" s="106"/>
      <c r="REK913" s="106"/>
      <c r="REL913" s="106"/>
      <c r="REM913" s="106"/>
      <c r="REN913" s="106"/>
      <c r="REO913" s="106"/>
      <c r="REP913" s="106"/>
      <c r="REQ913" s="106"/>
      <c r="RER913" s="106"/>
      <c r="RES913" s="106"/>
      <c r="RET913" s="106"/>
      <c r="REU913" s="106"/>
      <c r="REV913" s="106"/>
      <c r="REW913" s="106"/>
      <c r="REX913" s="106"/>
      <c r="REY913" s="106"/>
      <c r="REZ913" s="106"/>
      <c r="RFA913" s="106"/>
      <c r="RFB913" s="106"/>
      <c r="RFC913" s="106"/>
      <c r="RFD913" s="106"/>
      <c r="RFE913" s="106"/>
      <c r="RFF913" s="106"/>
      <c r="RFG913" s="106"/>
      <c r="RFH913" s="106"/>
      <c r="RFI913" s="106"/>
      <c r="RFJ913" s="106"/>
      <c r="RFK913" s="106"/>
      <c r="RFL913" s="106"/>
      <c r="RFM913" s="106"/>
      <c r="RFN913" s="106"/>
      <c r="RFO913" s="106"/>
      <c r="RFP913" s="106"/>
      <c r="RFQ913" s="106"/>
      <c r="RFR913" s="106"/>
      <c r="RFS913" s="106"/>
      <c r="RFT913" s="106"/>
      <c r="RFU913" s="106"/>
      <c r="RFV913" s="106"/>
      <c r="RFW913" s="106"/>
      <c r="RFX913" s="106"/>
      <c r="RFY913" s="106"/>
      <c r="RFZ913" s="106"/>
      <c r="RGA913" s="106"/>
      <c r="RGB913" s="106"/>
      <c r="RGC913" s="106"/>
      <c r="RGD913" s="106"/>
      <c r="RGE913" s="106"/>
      <c r="RGF913" s="106"/>
      <c r="RGG913" s="106"/>
      <c r="RGH913" s="106"/>
      <c r="RGI913" s="106"/>
      <c r="RGJ913" s="106"/>
      <c r="RGK913" s="106"/>
      <c r="RGL913" s="106"/>
      <c r="RGM913" s="106"/>
      <c r="RGN913" s="106"/>
      <c r="RGO913" s="106"/>
      <c r="RGP913" s="106"/>
      <c r="RGQ913" s="106"/>
      <c r="RGR913" s="106"/>
      <c r="RGS913" s="106"/>
      <c r="RGT913" s="106"/>
      <c r="RGU913" s="106"/>
      <c r="RGV913" s="106"/>
      <c r="RGW913" s="106"/>
      <c r="RGX913" s="106"/>
      <c r="RGY913" s="106"/>
      <c r="RGZ913" s="106"/>
      <c r="RHA913" s="106"/>
      <c r="RHB913" s="106"/>
      <c r="RHC913" s="106"/>
      <c r="RHD913" s="106"/>
      <c r="RHE913" s="106"/>
      <c r="RHF913" s="106"/>
      <c r="RHG913" s="106"/>
      <c r="RHH913" s="106"/>
      <c r="RHI913" s="106"/>
      <c r="RHJ913" s="106"/>
      <c r="RHK913" s="106"/>
      <c r="RHL913" s="106"/>
      <c r="RHM913" s="106"/>
      <c r="RHN913" s="106"/>
      <c r="RHO913" s="106"/>
      <c r="RHP913" s="106"/>
      <c r="RHQ913" s="106"/>
      <c r="RHR913" s="106"/>
      <c r="RHS913" s="106"/>
      <c r="RHT913" s="106"/>
      <c r="RHU913" s="106"/>
      <c r="RHV913" s="106"/>
      <c r="RHW913" s="106"/>
      <c r="RHX913" s="106"/>
      <c r="RHY913" s="106"/>
      <c r="RHZ913" s="106"/>
      <c r="RIA913" s="106"/>
      <c r="RIB913" s="106"/>
      <c r="RIC913" s="106"/>
      <c r="RID913" s="106"/>
      <c r="RIE913" s="106"/>
      <c r="RIF913" s="106"/>
      <c r="RIG913" s="106"/>
      <c r="RIH913" s="106"/>
      <c r="RII913" s="106"/>
      <c r="RIJ913" s="106"/>
      <c r="RIK913" s="106"/>
      <c r="RIL913" s="106"/>
      <c r="RIM913" s="106"/>
      <c r="RIN913" s="106"/>
      <c r="RIO913" s="106"/>
      <c r="RIP913" s="106"/>
      <c r="RIQ913" s="106"/>
      <c r="RIR913" s="106"/>
      <c r="RIS913" s="106"/>
      <c r="RIT913" s="106"/>
      <c r="RIU913" s="106"/>
      <c r="RIV913" s="106"/>
      <c r="RIW913" s="106"/>
      <c r="RIX913" s="106"/>
      <c r="RIY913" s="106"/>
      <c r="RIZ913" s="106"/>
      <c r="RJA913" s="106"/>
      <c r="RJB913" s="106"/>
      <c r="RJC913" s="106"/>
      <c r="RJD913" s="106"/>
      <c r="RJE913" s="106"/>
      <c r="RJF913" s="106"/>
      <c r="RJG913" s="106"/>
      <c r="RJH913" s="106"/>
      <c r="RJI913" s="106"/>
      <c r="RJJ913" s="106"/>
      <c r="RJK913" s="106"/>
      <c r="RJL913" s="106"/>
      <c r="RJM913" s="106"/>
      <c r="RJN913" s="106"/>
      <c r="RJO913" s="106"/>
      <c r="RJP913" s="106"/>
      <c r="RJQ913" s="106"/>
      <c r="RJR913" s="106"/>
      <c r="RJS913" s="106"/>
      <c r="RJT913" s="106"/>
      <c r="RJU913" s="106"/>
      <c r="RJV913" s="106"/>
      <c r="RJW913" s="106"/>
      <c r="RJX913" s="106"/>
      <c r="RJY913" s="106"/>
      <c r="RJZ913" s="106"/>
      <c r="RKA913" s="106"/>
      <c r="RKB913" s="106"/>
      <c r="RKC913" s="106"/>
      <c r="RKD913" s="106"/>
      <c r="RKE913" s="106"/>
      <c r="RKF913" s="106"/>
      <c r="RKG913" s="106"/>
      <c r="RKH913" s="106"/>
      <c r="RKI913" s="106"/>
      <c r="RKJ913" s="106"/>
      <c r="RKK913" s="106"/>
      <c r="RKL913" s="106"/>
      <c r="RKM913" s="106"/>
      <c r="RKN913" s="106"/>
      <c r="RKO913" s="106"/>
      <c r="RKP913" s="106"/>
      <c r="RKQ913" s="106"/>
      <c r="RKR913" s="106"/>
      <c r="RKS913" s="106"/>
      <c r="RKT913" s="106"/>
      <c r="RKU913" s="106"/>
      <c r="RKV913" s="106"/>
      <c r="RKW913" s="106"/>
      <c r="RKX913" s="106"/>
      <c r="RKY913" s="106"/>
      <c r="RKZ913" s="106"/>
      <c r="RLA913" s="106"/>
      <c r="RLB913" s="106"/>
      <c r="RLC913" s="106"/>
      <c r="RLD913" s="106"/>
      <c r="RLE913" s="106"/>
      <c r="RLF913" s="106"/>
      <c r="RLG913" s="106"/>
      <c r="RLH913" s="106"/>
      <c r="RLI913" s="106"/>
      <c r="RLJ913" s="106"/>
      <c r="RLK913" s="106"/>
      <c r="RLL913" s="106"/>
      <c r="RLM913" s="106"/>
      <c r="RLN913" s="106"/>
      <c r="RLO913" s="106"/>
      <c r="RLP913" s="106"/>
      <c r="RLQ913" s="106"/>
      <c r="RLR913" s="106"/>
      <c r="RLS913" s="106"/>
      <c r="RLT913" s="106"/>
      <c r="RLU913" s="106"/>
      <c r="RLV913" s="106"/>
      <c r="RLW913" s="106"/>
      <c r="RLX913" s="106"/>
      <c r="RLY913" s="106"/>
      <c r="RLZ913" s="106"/>
      <c r="RMA913" s="106"/>
      <c r="RMB913" s="106"/>
      <c r="RMC913" s="106"/>
      <c r="RMD913" s="106"/>
      <c r="RME913" s="106"/>
      <c r="RMF913" s="106"/>
      <c r="RMG913" s="106"/>
      <c r="RMH913" s="106"/>
      <c r="RMI913" s="106"/>
      <c r="RMJ913" s="106"/>
      <c r="RMK913" s="106"/>
      <c r="RML913" s="106"/>
      <c r="RMM913" s="106"/>
      <c r="RMN913" s="106"/>
      <c r="RMO913" s="106"/>
      <c r="RMP913" s="106"/>
      <c r="RMQ913" s="106"/>
      <c r="RMR913" s="106"/>
      <c r="RMS913" s="106"/>
      <c r="RMT913" s="106"/>
      <c r="RMU913" s="106"/>
      <c r="RMV913" s="106"/>
      <c r="RMW913" s="106"/>
      <c r="RMX913" s="106"/>
      <c r="RMY913" s="106"/>
      <c r="RMZ913" s="106"/>
      <c r="RNA913" s="106"/>
      <c r="RNB913" s="106"/>
      <c r="RNC913" s="106"/>
      <c r="RND913" s="106"/>
      <c r="RNE913" s="106"/>
      <c r="RNF913" s="106"/>
      <c r="RNG913" s="106"/>
      <c r="RNH913" s="106"/>
      <c r="RNI913" s="106"/>
      <c r="RNJ913" s="106"/>
      <c r="RNK913" s="106"/>
      <c r="RNL913" s="106"/>
      <c r="RNM913" s="106"/>
      <c r="RNN913" s="106"/>
      <c r="RNO913" s="106"/>
      <c r="RNP913" s="106"/>
      <c r="RNQ913" s="106"/>
      <c r="RNR913" s="106"/>
      <c r="RNS913" s="106"/>
      <c r="RNT913" s="106"/>
      <c r="RNU913" s="106"/>
      <c r="RNV913" s="106"/>
      <c r="RNW913" s="106"/>
      <c r="RNX913" s="106"/>
      <c r="RNY913" s="106"/>
      <c r="RNZ913" s="106"/>
      <c r="ROA913" s="106"/>
      <c r="ROB913" s="106"/>
      <c r="ROC913" s="106"/>
      <c r="ROD913" s="106"/>
      <c r="ROE913" s="106"/>
      <c r="ROF913" s="106"/>
      <c r="ROG913" s="106"/>
      <c r="ROH913" s="106"/>
      <c r="ROI913" s="106"/>
      <c r="ROJ913" s="106"/>
      <c r="ROK913" s="106"/>
      <c r="ROL913" s="106"/>
      <c r="ROM913" s="106"/>
      <c r="RON913" s="106"/>
      <c r="ROO913" s="106"/>
      <c r="ROP913" s="106"/>
      <c r="ROQ913" s="106"/>
      <c r="ROR913" s="106"/>
      <c r="ROS913" s="106"/>
      <c r="ROT913" s="106"/>
      <c r="ROU913" s="106"/>
      <c r="ROV913" s="106"/>
      <c r="ROW913" s="106"/>
      <c r="ROX913" s="106"/>
      <c r="ROY913" s="106"/>
      <c r="ROZ913" s="106"/>
      <c r="RPA913" s="106"/>
      <c r="RPB913" s="106"/>
      <c r="RPC913" s="106"/>
      <c r="RPD913" s="106"/>
      <c r="RPE913" s="106"/>
      <c r="RPF913" s="106"/>
      <c r="RPG913" s="106"/>
      <c r="RPH913" s="106"/>
      <c r="RPI913" s="106"/>
      <c r="RPJ913" s="106"/>
      <c r="RPK913" s="106"/>
      <c r="RPL913" s="106"/>
      <c r="RPM913" s="106"/>
      <c r="RPN913" s="106"/>
      <c r="RPO913" s="106"/>
      <c r="RPP913" s="106"/>
      <c r="RPQ913" s="106"/>
      <c r="RPR913" s="106"/>
      <c r="RPS913" s="106"/>
      <c r="RPT913" s="106"/>
      <c r="RPU913" s="106"/>
      <c r="RPV913" s="106"/>
      <c r="RPW913" s="106"/>
      <c r="RPX913" s="106"/>
      <c r="RPY913" s="106"/>
      <c r="RPZ913" s="106"/>
      <c r="RQA913" s="106"/>
      <c r="RQB913" s="106"/>
      <c r="RQC913" s="106"/>
      <c r="RQD913" s="106"/>
      <c r="RQE913" s="106"/>
      <c r="RQF913" s="106"/>
      <c r="RQG913" s="106"/>
      <c r="RQH913" s="106"/>
      <c r="RQI913" s="106"/>
      <c r="RQJ913" s="106"/>
      <c r="RQK913" s="106"/>
      <c r="RQL913" s="106"/>
      <c r="RQM913" s="106"/>
      <c r="RQN913" s="106"/>
      <c r="RQO913" s="106"/>
      <c r="RQP913" s="106"/>
      <c r="RQQ913" s="106"/>
      <c r="RQR913" s="106"/>
      <c r="RQS913" s="106"/>
      <c r="RQT913" s="106"/>
      <c r="RQU913" s="106"/>
      <c r="RQV913" s="106"/>
      <c r="RQW913" s="106"/>
      <c r="RQX913" s="106"/>
      <c r="RQY913" s="106"/>
      <c r="RQZ913" s="106"/>
      <c r="RRA913" s="106"/>
      <c r="RRB913" s="106"/>
      <c r="RRC913" s="106"/>
      <c r="RRD913" s="106"/>
      <c r="RRE913" s="106"/>
      <c r="RRF913" s="106"/>
      <c r="RRG913" s="106"/>
      <c r="RRH913" s="106"/>
      <c r="RRI913" s="106"/>
      <c r="RRJ913" s="106"/>
      <c r="RRK913" s="106"/>
      <c r="RRL913" s="106"/>
      <c r="RRM913" s="106"/>
      <c r="RRN913" s="106"/>
      <c r="RRO913" s="106"/>
      <c r="RRP913" s="106"/>
      <c r="RRQ913" s="106"/>
      <c r="RRR913" s="106"/>
      <c r="RRS913" s="106"/>
      <c r="RRT913" s="106"/>
      <c r="RRU913" s="106"/>
      <c r="RRV913" s="106"/>
      <c r="RRW913" s="106"/>
      <c r="RRX913" s="106"/>
      <c r="RRY913" s="106"/>
      <c r="RRZ913" s="106"/>
      <c r="RSA913" s="106"/>
      <c r="RSB913" s="106"/>
      <c r="RSC913" s="106"/>
      <c r="RSD913" s="106"/>
      <c r="RSE913" s="106"/>
      <c r="RSF913" s="106"/>
      <c r="RSG913" s="106"/>
      <c r="RSH913" s="106"/>
      <c r="RSI913" s="106"/>
      <c r="RSJ913" s="106"/>
      <c r="RSK913" s="106"/>
      <c r="RSL913" s="106"/>
      <c r="RSM913" s="106"/>
      <c r="RSN913" s="106"/>
      <c r="RSO913" s="106"/>
      <c r="RSP913" s="106"/>
      <c r="RSQ913" s="106"/>
      <c r="RSR913" s="106"/>
      <c r="RSS913" s="106"/>
      <c r="RST913" s="106"/>
      <c r="RSU913" s="106"/>
      <c r="RSV913" s="106"/>
      <c r="RSW913" s="106"/>
      <c r="RSX913" s="106"/>
      <c r="RSY913" s="106"/>
      <c r="RSZ913" s="106"/>
      <c r="RTA913" s="106"/>
      <c r="RTB913" s="106"/>
      <c r="RTC913" s="106"/>
      <c r="RTD913" s="106"/>
      <c r="RTE913" s="106"/>
      <c r="RTF913" s="106"/>
      <c r="RTG913" s="106"/>
      <c r="RTH913" s="106"/>
      <c r="RTI913" s="106"/>
      <c r="RTJ913" s="106"/>
      <c r="RTK913" s="106"/>
      <c r="RTL913" s="106"/>
      <c r="RTM913" s="106"/>
      <c r="RTN913" s="106"/>
      <c r="RTO913" s="106"/>
      <c r="RTP913" s="106"/>
      <c r="RTQ913" s="106"/>
      <c r="RTR913" s="106"/>
      <c r="RTS913" s="106"/>
      <c r="RTT913" s="106"/>
      <c r="RTU913" s="106"/>
      <c r="RTV913" s="106"/>
      <c r="RTW913" s="106"/>
      <c r="RTX913" s="106"/>
      <c r="RTY913" s="106"/>
      <c r="RTZ913" s="106"/>
      <c r="RUA913" s="106"/>
      <c r="RUB913" s="106"/>
      <c r="RUC913" s="106"/>
      <c r="RUD913" s="106"/>
      <c r="RUE913" s="106"/>
      <c r="RUF913" s="106"/>
      <c r="RUG913" s="106"/>
      <c r="RUH913" s="106"/>
      <c r="RUI913" s="106"/>
      <c r="RUJ913" s="106"/>
      <c r="RUK913" s="106"/>
      <c r="RUL913" s="106"/>
      <c r="RUM913" s="106"/>
      <c r="RUN913" s="106"/>
      <c r="RUO913" s="106"/>
      <c r="RUP913" s="106"/>
      <c r="RUQ913" s="106"/>
      <c r="RUR913" s="106"/>
      <c r="RUS913" s="106"/>
      <c r="RUT913" s="106"/>
      <c r="RUU913" s="106"/>
      <c r="RUV913" s="106"/>
      <c r="RUW913" s="106"/>
      <c r="RUX913" s="106"/>
      <c r="RUY913" s="106"/>
      <c r="RUZ913" s="106"/>
      <c r="RVA913" s="106"/>
      <c r="RVB913" s="106"/>
      <c r="RVC913" s="106"/>
      <c r="RVD913" s="106"/>
      <c r="RVE913" s="106"/>
      <c r="RVF913" s="106"/>
      <c r="RVG913" s="106"/>
      <c r="RVH913" s="106"/>
      <c r="RVI913" s="106"/>
      <c r="RVJ913" s="106"/>
      <c r="RVK913" s="106"/>
      <c r="RVL913" s="106"/>
      <c r="RVM913" s="106"/>
      <c r="RVN913" s="106"/>
      <c r="RVO913" s="106"/>
      <c r="RVP913" s="106"/>
      <c r="RVQ913" s="106"/>
      <c r="RVR913" s="106"/>
      <c r="RVS913" s="106"/>
      <c r="RVT913" s="106"/>
      <c r="RVU913" s="106"/>
      <c r="RVV913" s="106"/>
      <c r="RVW913" s="106"/>
      <c r="RVX913" s="106"/>
      <c r="RVY913" s="106"/>
      <c r="RVZ913" s="106"/>
      <c r="RWA913" s="106"/>
      <c r="RWB913" s="106"/>
      <c r="RWC913" s="106"/>
      <c r="RWD913" s="106"/>
      <c r="RWE913" s="106"/>
      <c r="RWF913" s="106"/>
      <c r="RWG913" s="106"/>
      <c r="RWH913" s="106"/>
      <c r="RWI913" s="106"/>
      <c r="RWJ913" s="106"/>
      <c r="RWK913" s="106"/>
      <c r="RWL913" s="106"/>
      <c r="RWM913" s="106"/>
      <c r="RWN913" s="106"/>
      <c r="RWO913" s="106"/>
      <c r="RWP913" s="106"/>
      <c r="RWQ913" s="106"/>
      <c r="RWR913" s="106"/>
      <c r="RWS913" s="106"/>
      <c r="RWT913" s="106"/>
      <c r="RWU913" s="106"/>
      <c r="RWV913" s="106"/>
      <c r="RWW913" s="106"/>
      <c r="RWX913" s="106"/>
      <c r="RWY913" s="106"/>
      <c r="RWZ913" s="106"/>
      <c r="RXA913" s="106"/>
      <c r="RXB913" s="106"/>
      <c r="RXC913" s="106"/>
      <c r="RXD913" s="106"/>
      <c r="RXE913" s="106"/>
      <c r="RXF913" s="106"/>
      <c r="RXG913" s="106"/>
      <c r="RXH913" s="106"/>
      <c r="RXI913" s="106"/>
      <c r="RXJ913" s="106"/>
      <c r="RXK913" s="106"/>
      <c r="RXL913" s="106"/>
      <c r="RXM913" s="106"/>
      <c r="RXN913" s="106"/>
      <c r="RXO913" s="106"/>
      <c r="RXP913" s="106"/>
      <c r="RXQ913" s="106"/>
      <c r="RXR913" s="106"/>
      <c r="RXS913" s="106"/>
      <c r="RXT913" s="106"/>
      <c r="RXU913" s="106"/>
      <c r="RXV913" s="106"/>
      <c r="RXW913" s="106"/>
      <c r="RXX913" s="106"/>
      <c r="RXY913" s="106"/>
      <c r="RXZ913" s="106"/>
      <c r="RYA913" s="106"/>
      <c r="RYB913" s="106"/>
      <c r="RYC913" s="106"/>
      <c r="RYD913" s="106"/>
      <c r="RYE913" s="106"/>
      <c r="RYF913" s="106"/>
      <c r="RYG913" s="106"/>
      <c r="RYH913" s="106"/>
      <c r="RYI913" s="106"/>
      <c r="RYJ913" s="106"/>
      <c r="RYK913" s="106"/>
      <c r="RYL913" s="106"/>
      <c r="RYM913" s="106"/>
      <c r="RYN913" s="106"/>
      <c r="RYO913" s="106"/>
      <c r="RYP913" s="106"/>
      <c r="RYQ913" s="106"/>
      <c r="RYR913" s="106"/>
      <c r="RYS913" s="106"/>
      <c r="RYT913" s="106"/>
      <c r="RYU913" s="106"/>
      <c r="RYV913" s="106"/>
      <c r="RYW913" s="106"/>
      <c r="RYX913" s="106"/>
      <c r="RYY913" s="106"/>
      <c r="RYZ913" s="106"/>
      <c r="RZA913" s="106"/>
      <c r="RZB913" s="106"/>
      <c r="RZC913" s="106"/>
      <c r="RZD913" s="106"/>
      <c r="RZE913" s="106"/>
      <c r="RZF913" s="106"/>
      <c r="RZG913" s="106"/>
      <c r="RZH913" s="106"/>
      <c r="RZI913" s="106"/>
      <c r="RZJ913" s="106"/>
      <c r="RZK913" s="106"/>
      <c r="RZL913" s="106"/>
      <c r="RZM913" s="106"/>
      <c r="RZN913" s="106"/>
      <c r="RZO913" s="106"/>
      <c r="RZP913" s="106"/>
      <c r="RZQ913" s="106"/>
      <c r="RZR913" s="106"/>
      <c r="RZS913" s="106"/>
      <c r="RZT913" s="106"/>
      <c r="RZU913" s="106"/>
      <c r="RZV913" s="106"/>
      <c r="RZW913" s="106"/>
      <c r="RZX913" s="106"/>
      <c r="RZY913" s="106"/>
      <c r="RZZ913" s="106"/>
      <c r="SAA913" s="106"/>
      <c r="SAB913" s="106"/>
      <c r="SAC913" s="106"/>
      <c r="SAD913" s="106"/>
      <c r="SAE913" s="106"/>
      <c r="SAF913" s="106"/>
      <c r="SAG913" s="106"/>
      <c r="SAH913" s="106"/>
      <c r="SAI913" s="106"/>
      <c r="SAJ913" s="106"/>
      <c r="SAK913" s="106"/>
      <c r="SAL913" s="106"/>
      <c r="SAM913" s="106"/>
      <c r="SAN913" s="106"/>
      <c r="SAO913" s="106"/>
      <c r="SAP913" s="106"/>
      <c r="SAQ913" s="106"/>
      <c r="SAR913" s="106"/>
      <c r="SAS913" s="106"/>
      <c r="SAT913" s="106"/>
      <c r="SAU913" s="106"/>
      <c r="SAV913" s="106"/>
      <c r="SAW913" s="106"/>
      <c r="SAX913" s="106"/>
      <c r="SAY913" s="106"/>
      <c r="SAZ913" s="106"/>
      <c r="SBA913" s="106"/>
      <c r="SBB913" s="106"/>
      <c r="SBC913" s="106"/>
      <c r="SBD913" s="106"/>
      <c r="SBE913" s="106"/>
      <c r="SBF913" s="106"/>
      <c r="SBG913" s="106"/>
      <c r="SBH913" s="106"/>
      <c r="SBI913" s="106"/>
      <c r="SBJ913" s="106"/>
      <c r="SBK913" s="106"/>
      <c r="SBL913" s="106"/>
      <c r="SBM913" s="106"/>
      <c r="SBN913" s="106"/>
      <c r="SBO913" s="106"/>
      <c r="SBP913" s="106"/>
      <c r="SBQ913" s="106"/>
      <c r="SBR913" s="106"/>
      <c r="SBS913" s="106"/>
      <c r="SBT913" s="106"/>
      <c r="SBU913" s="106"/>
      <c r="SBV913" s="106"/>
      <c r="SBW913" s="106"/>
      <c r="SBX913" s="106"/>
      <c r="SBY913" s="106"/>
      <c r="SBZ913" s="106"/>
      <c r="SCA913" s="106"/>
      <c r="SCB913" s="106"/>
      <c r="SCC913" s="106"/>
      <c r="SCD913" s="106"/>
      <c r="SCE913" s="106"/>
      <c r="SCF913" s="106"/>
      <c r="SCG913" s="106"/>
      <c r="SCH913" s="106"/>
      <c r="SCI913" s="106"/>
      <c r="SCJ913" s="106"/>
      <c r="SCK913" s="106"/>
      <c r="SCL913" s="106"/>
      <c r="SCM913" s="106"/>
      <c r="SCN913" s="106"/>
      <c r="SCO913" s="106"/>
      <c r="SCP913" s="106"/>
      <c r="SCQ913" s="106"/>
      <c r="SCR913" s="106"/>
      <c r="SCS913" s="106"/>
      <c r="SCT913" s="106"/>
      <c r="SCU913" s="106"/>
      <c r="SCV913" s="106"/>
      <c r="SCW913" s="106"/>
      <c r="SCX913" s="106"/>
      <c r="SCY913" s="106"/>
      <c r="SCZ913" s="106"/>
      <c r="SDA913" s="106"/>
      <c r="SDB913" s="106"/>
      <c r="SDC913" s="106"/>
      <c r="SDD913" s="106"/>
      <c r="SDE913" s="106"/>
      <c r="SDF913" s="106"/>
      <c r="SDG913" s="106"/>
      <c r="SDH913" s="106"/>
      <c r="SDI913" s="106"/>
      <c r="SDJ913" s="106"/>
      <c r="SDK913" s="106"/>
      <c r="SDL913" s="106"/>
      <c r="SDM913" s="106"/>
      <c r="SDN913" s="106"/>
      <c r="SDO913" s="106"/>
      <c r="SDP913" s="106"/>
      <c r="SDQ913" s="106"/>
      <c r="SDR913" s="106"/>
      <c r="SDS913" s="106"/>
      <c r="SDT913" s="106"/>
      <c r="SDU913" s="106"/>
      <c r="SDV913" s="106"/>
      <c r="SDW913" s="106"/>
      <c r="SDX913" s="106"/>
      <c r="SDY913" s="106"/>
      <c r="SDZ913" s="106"/>
      <c r="SEA913" s="106"/>
      <c r="SEB913" s="106"/>
      <c r="SEC913" s="106"/>
      <c r="SED913" s="106"/>
      <c r="SEE913" s="106"/>
      <c r="SEF913" s="106"/>
      <c r="SEG913" s="106"/>
      <c r="SEH913" s="106"/>
      <c r="SEI913" s="106"/>
      <c r="SEJ913" s="106"/>
      <c r="SEK913" s="106"/>
      <c r="SEL913" s="106"/>
      <c r="SEM913" s="106"/>
      <c r="SEN913" s="106"/>
      <c r="SEO913" s="106"/>
      <c r="SEP913" s="106"/>
      <c r="SEQ913" s="106"/>
      <c r="SER913" s="106"/>
      <c r="SES913" s="106"/>
      <c r="SET913" s="106"/>
      <c r="SEU913" s="106"/>
      <c r="SEV913" s="106"/>
      <c r="SEW913" s="106"/>
      <c r="SEX913" s="106"/>
      <c r="SEY913" s="106"/>
      <c r="SEZ913" s="106"/>
      <c r="SFA913" s="106"/>
      <c r="SFB913" s="106"/>
      <c r="SFC913" s="106"/>
      <c r="SFD913" s="106"/>
      <c r="SFE913" s="106"/>
      <c r="SFF913" s="106"/>
      <c r="SFG913" s="106"/>
      <c r="SFH913" s="106"/>
      <c r="SFI913" s="106"/>
      <c r="SFJ913" s="106"/>
      <c r="SFK913" s="106"/>
      <c r="SFL913" s="106"/>
      <c r="SFM913" s="106"/>
      <c r="SFN913" s="106"/>
      <c r="SFO913" s="106"/>
      <c r="SFP913" s="106"/>
      <c r="SFQ913" s="106"/>
      <c r="SFR913" s="106"/>
      <c r="SFS913" s="106"/>
      <c r="SFT913" s="106"/>
      <c r="SFU913" s="106"/>
      <c r="SFV913" s="106"/>
      <c r="SFW913" s="106"/>
      <c r="SFX913" s="106"/>
      <c r="SFY913" s="106"/>
      <c r="SFZ913" s="106"/>
      <c r="SGA913" s="106"/>
      <c r="SGB913" s="106"/>
      <c r="SGC913" s="106"/>
      <c r="SGD913" s="106"/>
      <c r="SGE913" s="106"/>
      <c r="SGF913" s="106"/>
      <c r="SGG913" s="106"/>
      <c r="SGH913" s="106"/>
      <c r="SGI913" s="106"/>
      <c r="SGJ913" s="106"/>
      <c r="SGK913" s="106"/>
      <c r="SGL913" s="106"/>
      <c r="SGM913" s="106"/>
      <c r="SGN913" s="106"/>
      <c r="SGO913" s="106"/>
      <c r="SGP913" s="106"/>
      <c r="SGQ913" s="106"/>
      <c r="SGR913" s="106"/>
      <c r="SGS913" s="106"/>
      <c r="SGT913" s="106"/>
      <c r="SGU913" s="106"/>
      <c r="SGV913" s="106"/>
      <c r="SGW913" s="106"/>
      <c r="SGX913" s="106"/>
      <c r="SGY913" s="106"/>
      <c r="SGZ913" s="106"/>
      <c r="SHA913" s="106"/>
      <c r="SHB913" s="106"/>
      <c r="SHC913" s="106"/>
      <c r="SHD913" s="106"/>
      <c r="SHE913" s="106"/>
      <c r="SHF913" s="106"/>
      <c r="SHG913" s="106"/>
      <c r="SHH913" s="106"/>
      <c r="SHI913" s="106"/>
      <c r="SHJ913" s="106"/>
      <c r="SHK913" s="106"/>
      <c r="SHL913" s="106"/>
      <c r="SHM913" s="106"/>
      <c r="SHN913" s="106"/>
      <c r="SHO913" s="106"/>
      <c r="SHP913" s="106"/>
      <c r="SHQ913" s="106"/>
      <c r="SHR913" s="106"/>
      <c r="SHS913" s="106"/>
      <c r="SHT913" s="106"/>
      <c r="SHU913" s="106"/>
      <c r="SHV913" s="106"/>
      <c r="SHW913" s="106"/>
      <c r="SHX913" s="106"/>
      <c r="SHY913" s="106"/>
      <c r="SHZ913" s="106"/>
      <c r="SIA913" s="106"/>
      <c r="SIB913" s="106"/>
      <c r="SIC913" s="106"/>
      <c r="SID913" s="106"/>
      <c r="SIE913" s="106"/>
      <c r="SIF913" s="106"/>
      <c r="SIG913" s="106"/>
      <c r="SIH913" s="106"/>
      <c r="SII913" s="106"/>
      <c r="SIJ913" s="106"/>
      <c r="SIK913" s="106"/>
      <c r="SIL913" s="106"/>
      <c r="SIM913" s="106"/>
      <c r="SIN913" s="106"/>
      <c r="SIO913" s="106"/>
      <c r="SIP913" s="106"/>
      <c r="SIQ913" s="106"/>
      <c r="SIR913" s="106"/>
      <c r="SIS913" s="106"/>
      <c r="SIT913" s="106"/>
      <c r="SIU913" s="106"/>
      <c r="SIV913" s="106"/>
      <c r="SIW913" s="106"/>
      <c r="SIX913" s="106"/>
      <c r="SIY913" s="106"/>
      <c r="SIZ913" s="106"/>
      <c r="SJA913" s="106"/>
      <c r="SJB913" s="106"/>
      <c r="SJC913" s="106"/>
      <c r="SJD913" s="106"/>
      <c r="SJE913" s="106"/>
      <c r="SJF913" s="106"/>
      <c r="SJG913" s="106"/>
      <c r="SJH913" s="106"/>
      <c r="SJI913" s="106"/>
      <c r="SJJ913" s="106"/>
      <c r="SJK913" s="106"/>
      <c r="SJL913" s="106"/>
      <c r="SJM913" s="106"/>
      <c r="SJN913" s="106"/>
      <c r="SJO913" s="106"/>
      <c r="SJP913" s="106"/>
      <c r="SJQ913" s="106"/>
      <c r="SJR913" s="106"/>
      <c r="SJS913" s="106"/>
      <c r="SJT913" s="106"/>
      <c r="SJU913" s="106"/>
      <c r="SJV913" s="106"/>
      <c r="SJW913" s="106"/>
      <c r="SJX913" s="106"/>
      <c r="SJY913" s="106"/>
      <c r="SJZ913" s="106"/>
      <c r="SKA913" s="106"/>
      <c r="SKB913" s="106"/>
      <c r="SKC913" s="106"/>
      <c r="SKD913" s="106"/>
      <c r="SKE913" s="106"/>
      <c r="SKF913" s="106"/>
      <c r="SKG913" s="106"/>
      <c r="SKH913" s="106"/>
      <c r="SKI913" s="106"/>
      <c r="SKJ913" s="106"/>
      <c r="SKK913" s="106"/>
      <c r="SKL913" s="106"/>
      <c r="SKM913" s="106"/>
      <c r="SKN913" s="106"/>
      <c r="SKO913" s="106"/>
      <c r="SKP913" s="106"/>
      <c r="SKQ913" s="106"/>
      <c r="SKR913" s="106"/>
      <c r="SKS913" s="106"/>
      <c r="SKT913" s="106"/>
      <c r="SKU913" s="106"/>
      <c r="SKV913" s="106"/>
      <c r="SKW913" s="106"/>
      <c r="SKX913" s="106"/>
      <c r="SKY913" s="106"/>
      <c r="SKZ913" s="106"/>
      <c r="SLA913" s="106"/>
      <c r="SLB913" s="106"/>
      <c r="SLC913" s="106"/>
      <c r="SLD913" s="106"/>
      <c r="SLE913" s="106"/>
      <c r="SLF913" s="106"/>
      <c r="SLG913" s="106"/>
      <c r="SLH913" s="106"/>
      <c r="SLI913" s="106"/>
      <c r="SLJ913" s="106"/>
      <c r="SLK913" s="106"/>
      <c r="SLL913" s="106"/>
      <c r="SLM913" s="106"/>
      <c r="SLN913" s="106"/>
      <c r="SLO913" s="106"/>
      <c r="SLP913" s="106"/>
      <c r="SLQ913" s="106"/>
      <c r="SLR913" s="106"/>
      <c r="SLS913" s="106"/>
      <c r="SLT913" s="106"/>
      <c r="SLU913" s="106"/>
      <c r="SLV913" s="106"/>
      <c r="SLW913" s="106"/>
      <c r="SLX913" s="106"/>
      <c r="SLY913" s="106"/>
      <c r="SLZ913" s="106"/>
      <c r="SMA913" s="106"/>
      <c r="SMB913" s="106"/>
      <c r="SMC913" s="106"/>
      <c r="SMD913" s="106"/>
      <c r="SME913" s="106"/>
      <c r="SMF913" s="106"/>
      <c r="SMG913" s="106"/>
      <c r="SMH913" s="106"/>
      <c r="SMI913" s="106"/>
      <c r="SMJ913" s="106"/>
      <c r="SMK913" s="106"/>
      <c r="SML913" s="106"/>
      <c r="SMM913" s="106"/>
      <c r="SMN913" s="106"/>
      <c r="SMO913" s="106"/>
      <c r="SMP913" s="106"/>
      <c r="SMQ913" s="106"/>
      <c r="SMR913" s="106"/>
      <c r="SMS913" s="106"/>
      <c r="SMT913" s="106"/>
      <c r="SMU913" s="106"/>
      <c r="SMV913" s="106"/>
      <c r="SMW913" s="106"/>
      <c r="SMX913" s="106"/>
      <c r="SMY913" s="106"/>
      <c r="SMZ913" s="106"/>
      <c r="SNA913" s="106"/>
      <c r="SNB913" s="106"/>
      <c r="SNC913" s="106"/>
      <c r="SND913" s="106"/>
      <c r="SNE913" s="106"/>
      <c r="SNF913" s="106"/>
      <c r="SNG913" s="106"/>
      <c r="SNH913" s="106"/>
      <c r="SNI913" s="106"/>
      <c r="SNJ913" s="106"/>
      <c r="SNK913" s="106"/>
      <c r="SNL913" s="106"/>
      <c r="SNM913" s="106"/>
      <c r="SNN913" s="106"/>
      <c r="SNO913" s="106"/>
      <c r="SNP913" s="106"/>
      <c r="SNQ913" s="106"/>
      <c r="SNR913" s="106"/>
      <c r="SNS913" s="106"/>
      <c r="SNT913" s="106"/>
      <c r="SNU913" s="106"/>
      <c r="SNV913" s="106"/>
      <c r="SNW913" s="106"/>
      <c r="SNX913" s="106"/>
      <c r="SNY913" s="106"/>
      <c r="SNZ913" s="106"/>
      <c r="SOA913" s="106"/>
      <c r="SOB913" s="106"/>
      <c r="SOC913" s="106"/>
      <c r="SOD913" s="106"/>
      <c r="SOE913" s="106"/>
      <c r="SOF913" s="106"/>
      <c r="SOG913" s="106"/>
      <c r="SOH913" s="106"/>
      <c r="SOI913" s="106"/>
      <c r="SOJ913" s="106"/>
      <c r="SOK913" s="106"/>
      <c r="SOL913" s="106"/>
      <c r="SOM913" s="106"/>
      <c r="SON913" s="106"/>
      <c r="SOO913" s="106"/>
      <c r="SOP913" s="106"/>
      <c r="SOQ913" s="106"/>
      <c r="SOR913" s="106"/>
      <c r="SOS913" s="106"/>
      <c r="SOT913" s="106"/>
      <c r="SOU913" s="106"/>
      <c r="SOV913" s="106"/>
      <c r="SOW913" s="106"/>
      <c r="SOX913" s="106"/>
      <c r="SOY913" s="106"/>
      <c r="SOZ913" s="106"/>
      <c r="SPA913" s="106"/>
      <c r="SPB913" s="106"/>
      <c r="SPC913" s="106"/>
      <c r="SPD913" s="106"/>
      <c r="SPE913" s="106"/>
      <c r="SPF913" s="106"/>
      <c r="SPG913" s="106"/>
      <c r="SPH913" s="106"/>
      <c r="SPI913" s="106"/>
      <c r="SPJ913" s="106"/>
      <c r="SPK913" s="106"/>
      <c r="SPL913" s="106"/>
      <c r="SPM913" s="106"/>
      <c r="SPN913" s="106"/>
      <c r="SPO913" s="106"/>
      <c r="SPP913" s="106"/>
      <c r="SPQ913" s="106"/>
      <c r="SPR913" s="106"/>
      <c r="SPS913" s="106"/>
      <c r="SPT913" s="106"/>
      <c r="SPU913" s="106"/>
      <c r="SPV913" s="106"/>
      <c r="SPW913" s="106"/>
      <c r="SPX913" s="106"/>
      <c r="SPY913" s="106"/>
      <c r="SPZ913" s="106"/>
      <c r="SQA913" s="106"/>
      <c r="SQB913" s="106"/>
      <c r="SQC913" s="106"/>
      <c r="SQD913" s="106"/>
      <c r="SQE913" s="106"/>
      <c r="SQF913" s="106"/>
      <c r="SQG913" s="106"/>
      <c r="SQH913" s="106"/>
      <c r="SQI913" s="106"/>
      <c r="SQJ913" s="106"/>
      <c r="SQK913" s="106"/>
      <c r="SQL913" s="106"/>
      <c r="SQM913" s="106"/>
      <c r="SQN913" s="106"/>
      <c r="SQO913" s="106"/>
      <c r="SQP913" s="106"/>
      <c r="SQQ913" s="106"/>
      <c r="SQR913" s="106"/>
      <c r="SQS913" s="106"/>
      <c r="SQT913" s="106"/>
      <c r="SQU913" s="106"/>
      <c r="SQV913" s="106"/>
      <c r="SQW913" s="106"/>
      <c r="SQX913" s="106"/>
      <c r="SQY913" s="106"/>
      <c r="SQZ913" s="106"/>
      <c r="SRA913" s="106"/>
      <c r="SRB913" s="106"/>
      <c r="SRC913" s="106"/>
      <c r="SRD913" s="106"/>
      <c r="SRE913" s="106"/>
      <c r="SRF913" s="106"/>
      <c r="SRG913" s="106"/>
      <c r="SRH913" s="106"/>
      <c r="SRI913" s="106"/>
      <c r="SRJ913" s="106"/>
      <c r="SRK913" s="106"/>
      <c r="SRL913" s="106"/>
      <c r="SRM913" s="106"/>
      <c r="SRN913" s="106"/>
      <c r="SRO913" s="106"/>
      <c r="SRP913" s="106"/>
      <c r="SRQ913" s="106"/>
      <c r="SRR913" s="106"/>
      <c r="SRS913" s="106"/>
      <c r="SRT913" s="106"/>
      <c r="SRU913" s="106"/>
      <c r="SRV913" s="106"/>
      <c r="SRW913" s="106"/>
      <c r="SRX913" s="106"/>
      <c r="SRY913" s="106"/>
      <c r="SRZ913" s="106"/>
      <c r="SSA913" s="106"/>
      <c r="SSB913" s="106"/>
      <c r="SSC913" s="106"/>
      <c r="SSD913" s="106"/>
      <c r="SSE913" s="106"/>
      <c r="SSF913" s="106"/>
      <c r="SSG913" s="106"/>
      <c r="SSH913" s="106"/>
      <c r="SSI913" s="106"/>
      <c r="SSJ913" s="106"/>
      <c r="SSK913" s="106"/>
      <c r="SSL913" s="106"/>
      <c r="SSM913" s="106"/>
      <c r="SSN913" s="106"/>
      <c r="SSO913" s="106"/>
      <c r="SSP913" s="106"/>
      <c r="SSQ913" s="106"/>
      <c r="SSR913" s="106"/>
      <c r="SSS913" s="106"/>
      <c r="SST913" s="106"/>
      <c r="SSU913" s="106"/>
      <c r="SSV913" s="106"/>
      <c r="SSW913" s="106"/>
      <c r="SSX913" s="106"/>
      <c r="SSY913" s="106"/>
      <c r="SSZ913" s="106"/>
      <c r="STA913" s="106"/>
      <c r="STB913" s="106"/>
      <c r="STC913" s="106"/>
      <c r="STD913" s="106"/>
      <c r="STE913" s="106"/>
      <c r="STF913" s="106"/>
      <c r="STG913" s="106"/>
      <c r="STH913" s="106"/>
      <c r="STI913" s="106"/>
      <c r="STJ913" s="106"/>
      <c r="STK913" s="106"/>
      <c r="STL913" s="106"/>
      <c r="STM913" s="106"/>
      <c r="STN913" s="106"/>
      <c r="STO913" s="106"/>
      <c r="STP913" s="106"/>
      <c r="STQ913" s="106"/>
      <c r="STR913" s="106"/>
      <c r="STS913" s="106"/>
      <c r="STT913" s="106"/>
      <c r="STU913" s="106"/>
      <c r="STV913" s="106"/>
      <c r="STW913" s="106"/>
      <c r="STX913" s="106"/>
      <c r="STY913" s="106"/>
      <c r="STZ913" s="106"/>
      <c r="SUA913" s="106"/>
      <c r="SUB913" s="106"/>
      <c r="SUC913" s="106"/>
      <c r="SUD913" s="106"/>
      <c r="SUE913" s="106"/>
      <c r="SUF913" s="106"/>
      <c r="SUG913" s="106"/>
      <c r="SUH913" s="106"/>
      <c r="SUI913" s="106"/>
      <c r="SUJ913" s="106"/>
      <c r="SUK913" s="106"/>
      <c r="SUL913" s="106"/>
      <c r="SUM913" s="106"/>
      <c r="SUN913" s="106"/>
      <c r="SUO913" s="106"/>
      <c r="SUP913" s="106"/>
      <c r="SUQ913" s="106"/>
      <c r="SUR913" s="106"/>
      <c r="SUS913" s="106"/>
      <c r="SUT913" s="106"/>
      <c r="SUU913" s="106"/>
      <c r="SUV913" s="106"/>
      <c r="SUW913" s="106"/>
      <c r="SUX913" s="106"/>
      <c r="SUY913" s="106"/>
      <c r="SUZ913" s="106"/>
      <c r="SVA913" s="106"/>
      <c r="SVB913" s="106"/>
      <c r="SVC913" s="106"/>
      <c r="SVD913" s="106"/>
      <c r="SVE913" s="106"/>
      <c r="SVF913" s="106"/>
      <c r="SVG913" s="106"/>
      <c r="SVH913" s="106"/>
      <c r="SVI913" s="106"/>
      <c r="SVJ913" s="106"/>
      <c r="SVK913" s="106"/>
      <c r="SVL913" s="106"/>
      <c r="SVM913" s="106"/>
      <c r="SVN913" s="106"/>
      <c r="SVO913" s="106"/>
      <c r="SVP913" s="106"/>
      <c r="SVQ913" s="106"/>
      <c r="SVR913" s="106"/>
      <c r="SVS913" s="106"/>
      <c r="SVT913" s="106"/>
      <c r="SVU913" s="106"/>
      <c r="SVV913" s="106"/>
      <c r="SVW913" s="106"/>
      <c r="SVX913" s="106"/>
      <c r="SVY913" s="106"/>
      <c r="SVZ913" s="106"/>
      <c r="SWA913" s="106"/>
      <c r="SWB913" s="106"/>
      <c r="SWC913" s="106"/>
      <c r="SWD913" s="106"/>
      <c r="SWE913" s="106"/>
      <c r="SWF913" s="106"/>
      <c r="SWG913" s="106"/>
      <c r="SWH913" s="106"/>
      <c r="SWI913" s="106"/>
      <c r="SWJ913" s="106"/>
      <c r="SWK913" s="106"/>
      <c r="SWL913" s="106"/>
      <c r="SWM913" s="106"/>
      <c r="SWN913" s="106"/>
      <c r="SWO913" s="106"/>
      <c r="SWP913" s="106"/>
      <c r="SWQ913" s="106"/>
      <c r="SWR913" s="106"/>
      <c r="SWS913" s="106"/>
      <c r="SWT913" s="106"/>
      <c r="SWU913" s="106"/>
      <c r="SWV913" s="106"/>
      <c r="SWW913" s="106"/>
      <c r="SWX913" s="106"/>
      <c r="SWY913" s="106"/>
      <c r="SWZ913" s="106"/>
      <c r="SXA913" s="106"/>
      <c r="SXB913" s="106"/>
      <c r="SXC913" s="106"/>
      <c r="SXD913" s="106"/>
      <c r="SXE913" s="106"/>
      <c r="SXF913" s="106"/>
      <c r="SXG913" s="106"/>
      <c r="SXH913" s="106"/>
      <c r="SXI913" s="106"/>
      <c r="SXJ913" s="106"/>
      <c r="SXK913" s="106"/>
      <c r="SXL913" s="106"/>
      <c r="SXM913" s="106"/>
      <c r="SXN913" s="106"/>
      <c r="SXO913" s="106"/>
      <c r="SXP913" s="106"/>
      <c r="SXQ913" s="106"/>
      <c r="SXR913" s="106"/>
      <c r="SXS913" s="106"/>
      <c r="SXT913" s="106"/>
      <c r="SXU913" s="106"/>
      <c r="SXV913" s="106"/>
      <c r="SXW913" s="106"/>
      <c r="SXX913" s="106"/>
      <c r="SXY913" s="106"/>
      <c r="SXZ913" s="106"/>
      <c r="SYA913" s="106"/>
      <c r="SYB913" s="106"/>
      <c r="SYC913" s="106"/>
      <c r="SYD913" s="106"/>
      <c r="SYE913" s="106"/>
      <c r="SYF913" s="106"/>
      <c r="SYG913" s="106"/>
      <c r="SYH913" s="106"/>
      <c r="SYI913" s="106"/>
      <c r="SYJ913" s="106"/>
      <c r="SYK913" s="106"/>
      <c r="SYL913" s="106"/>
      <c r="SYM913" s="106"/>
      <c r="SYN913" s="106"/>
      <c r="SYO913" s="106"/>
      <c r="SYP913" s="106"/>
      <c r="SYQ913" s="106"/>
      <c r="SYR913" s="106"/>
      <c r="SYS913" s="106"/>
      <c r="SYT913" s="106"/>
      <c r="SYU913" s="106"/>
      <c r="SYV913" s="106"/>
      <c r="SYW913" s="106"/>
      <c r="SYX913" s="106"/>
      <c r="SYY913" s="106"/>
      <c r="SYZ913" s="106"/>
      <c r="SZA913" s="106"/>
      <c r="SZB913" s="106"/>
      <c r="SZC913" s="106"/>
      <c r="SZD913" s="106"/>
      <c r="SZE913" s="106"/>
      <c r="SZF913" s="106"/>
      <c r="SZG913" s="106"/>
      <c r="SZH913" s="106"/>
      <c r="SZI913" s="106"/>
      <c r="SZJ913" s="106"/>
      <c r="SZK913" s="106"/>
      <c r="SZL913" s="106"/>
      <c r="SZM913" s="106"/>
      <c r="SZN913" s="106"/>
      <c r="SZO913" s="106"/>
      <c r="SZP913" s="106"/>
      <c r="SZQ913" s="106"/>
      <c r="SZR913" s="106"/>
      <c r="SZS913" s="106"/>
      <c r="SZT913" s="106"/>
      <c r="SZU913" s="106"/>
      <c r="SZV913" s="106"/>
      <c r="SZW913" s="106"/>
      <c r="SZX913" s="106"/>
      <c r="SZY913" s="106"/>
      <c r="SZZ913" s="106"/>
      <c r="TAA913" s="106"/>
      <c r="TAB913" s="106"/>
      <c r="TAC913" s="106"/>
      <c r="TAD913" s="106"/>
      <c r="TAE913" s="106"/>
      <c r="TAF913" s="106"/>
      <c r="TAG913" s="106"/>
      <c r="TAH913" s="106"/>
      <c r="TAI913" s="106"/>
      <c r="TAJ913" s="106"/>
      <c r="TAK913" s="106"/>
      <c r="TAL913" s="106"/>
      <c r="TAM913" s="106"/>
      <c r="TAN913" s="106"/>
      <c r="TAO913" s="106"/>
      <c r="TAP913" s="106"/>
      <c r="TAQ913" s="106"/>
      <c r="TAR913" s="106"/>
      <c r="TAS913" s="106"/>
      <c r="TAT913" s="106"/>
      <c r="TAU913" s="106"/>
      <c r="TAV913" s="106"/>
      <c r="TAW913" s="106"/>
      <c r="TAX913" s="106"/>
      <c r="TAY913" s="106"/>
      <c r="TAZ913" s="106"/>
      <c r="TBA913" s="106"/>
      <c r="TBB913" s="106"/>
      <c r="TBC913" s="106"/>
      <c r="TBD913" s="106"/>
      <c r="TBE913" s="106"/>
      <c r="TBF913" s="106"/>
      <c r="TBG913" s="106"/>
      <c r="TBH913" s="106"/>
      <c r="TBI913" s="106"/>
      <c r="TBJ913" s="106"/>
      <c r="TBK913" s="106"/>
      <c r="TBL913" s="106"/>
      <c r="TBM913" s="106"/>
      <c r="TBN913" s="106"/>
      <c r="TBO913" s="106"/>
      <c r="TBP913" s="106"/>
      <c r="TBQ913" s="106"/>
      <c r="TBR913" s="106"/>
      <c r="TBS913" s="106"/>
      <c r="TBT913" s="106"/>
      <c r="TBU913" s="106"/>
      <c r="TBV913" s="106"/>
      <c r="TBW913" s="106"/>
      <c r="TBX913" s="106"/>
      <c r="TBY913" s="106"/>
      <c r="TBZ913" s="106"/>
      <c r="TCA913" s="106"/>
      <c r="TCB913" s="106"/>
      <c r="TCC913" s="106"/>
      <c r="TCD913" s="106"/>
      <c r="TCE913" s="106"/>
      <c r="TCF913" s="106"/>
      <c r="TCG913" s="106"/>
      <c r="TCH913" s="106"/>
      <c r="TCI913" s="106"/>
      <c r="TCJ913" s="106"/>
      <c r="TCK913" s="106"/>
      <c r="TCL913" s="106"/>
      <c r="TCM913" s="106"/>
      <c r="TCN913" s="106"/>
      <c r="TCO913" s="106"/>
      <c r="TCP913" s="106"/>
      <c r="TCQ913" s="106"/>
      <c r="TCR913" s="106"/>
      <c r="TCS913" s="106"/>
      <c r="TCT913" s="106"/>
      <c r="TCU913" s="106"/>
      <c r="TCV913" s="106"/>
      <c r="TCW913" s="106"/>
      <c r="TCX913" s="106"/>
      <c r="TCY913" s="106"/>
      <c r="TCZ913" s="106"/>
      <c r="TDA913" s="106"/>
      <c r="TDB913" s="106"/>
      <c r="TDC913" s="106"/>
      <c r="TDD913" s="106"/>
      <c r="TDE913" s="106"/>
      <c r="TDF913" s="106"/>
      <c r="TDG913" s="106"/>
      <c r="TDH913" s="106"/>
      <c r="TDI913" s="106"/>
      <c r="TDJ913" s="106"/>
      <c r="TDK913" s="106"/>
      <c r="TDL913" s="106"/>
      <c r="TDM913" s="106"/>
      <c r="TDN913" s="106"/>
      <c r="TDO913" s="106"/>
      <c r="TDP913" s="106"/>
      <c r="TDQ913" s="106"/>
      <c r="TDR913" s="106"/>
      <c r="TDS913" s="106"/>
      <c r="TDT913" s="106"/>
      <c r="TDU913" s="106"/>
      <c r="TDV913" s="106"/>
      <c r="TDW913" s="106"/>
      <c r="TDX913" s="106"/>
      <c r="TDY913" s="106"/>
      <c r="TDZ913" s="106"/>
      <c r="TEA913" s="106"/>
      <c r="TEB913" s="106"/>
      <c r="TEC913" s="106"/>
      <c r="TED913" s="106"/>
      <c r="TEE913" s="106"/>
      <c r="TEF913" s="106"/>
      <c r="TEG913" s="106"/>
      <c r="TEH913" s="106"/>
      <c r="TEI913" s="106"/>
      <c r="TEJ913" s="106"/>
      <c r="TEK913" s="106"/>
      <c r="TEL913" s="106"/>
      <c r="TEM913" s="106"/>
      <c r="TEN913" s="106"/>
      <c r="TEO913" s="106"/>
      <c r="TEP913" s="106"/>
      <c r="TEQ913" s="106"/>
      <c r="TER913" s="106"/>
      <c r="TES913" s="106"/>
      <c r="TET913" s="106"/>
      <c r="TEU913" s="106"/>
      <c r="TEV913" s="106"/>
      <c r="TEW913" s="106"/>
      <c r="TEX913" s="106"/>
      <c r="TEY913" s="106"/>
      <c r="TEZ913" s="106"/>
      <c r="TFA913" s="106"/>
      <c r="TFB913" s="106"/>
      <c r="TFC913" s="106"/>
      <c r="TFD913" s="106"/>
      <c r="TFE913" s="106"/>
      <c r="TFF913" s="106"/>
      <c r="TFG913" s="106"/>
      <c r="TFH913" s="106"/>
      <c r="TFI913" s="106"/>
      <c r="TFJ913" s="106"/>
      <c r="TFK913" s="106"/>
      <c r="TFL913" s="106"/>
      <c r="TFM913" s="106"/>
      <c r="TFN913" s="106"/>
      <c r="TFO913" s="106"/>
      <c r="TFP913" s="106"/>
      <c r="TFQ913" s="106"/>
      <c r="TFR913" s="106"/>
      <c r="TFS913" s="106"/>
      <c r="TFT913" s="106"/>
      <c r="TFU913" s="106"/>
      <c r="TFV913" s="106"/>
      <c r="TFW913" s="106"/>
      <c r="TFX913" s="106"/>
      <c r="TFY913" s="106"/>
      <c r="TFZ913" s="106"/>
      <c r="TGA913" s="106"/>
      <c r="TGB913" s="106"/>
      <c r="TGC913" s="106"/>
      <c r="TGD913" s="106"/>
      <c r="TGE913" s="106"/>
      <c r="TGF913" s="106"/>
      <c r="TGG913" s="106"/>
      <c r="TGH913" s="106"/>
      <c r="TGI913" s="106"/>
      <c r="TGJ913" s="106"/>
      <c r="TGK913" s="106"/>
      <c r="TGL913" s="106"/>
      <c r="TGM913" s="106"/>
      <c r="TGN913" s="106"/>
      <c r="TGO913" s="106"/>
      <c r="TGP913" s="106"/>
      <c r="TGQ913" s="106"/>
      <c r="TGR913" s="106"/>
      <c r="TGS913" s="106"/>
      <c r="TGT913" s="106"/>
      <c r="TGU913" s="106"/>
      <c r="TGV913" s="106"/>
      <c r="TGW913" s="106"/>
      <c r="TGX913" s="106"/>
      <c r="TGY913" s="106"/>
      <c r="TGZ913" s="106"/>
      <c r="THA913" s="106"/>
      <c r="THB913" s="106"/>
      <c r="THC913" s="106"/>
      <c r="THD913" s="106"/>
      <c r="THE913" s="106"/>
      <c r="THF913" s="106"/>
      <c r="THG913" s="106"/>
      <c r="THH913" s="106"/>
      <c r="THI913" s="106"/>
      <c r="THJ913" s="106"/>
      <c r="THK913" s="106"/>
      <c r="THL913" s="106"/>
      <c r="THM913" s="106"/>
      <c r="THN913" s="106"/>
      <c r="THO913" s="106"/>
      <c r="THP913" s="106"/>
      <c r="THQ913" s="106"/>
      <c r="THR913" s="106"/>
      <c r="THS913" s="106"/>
      <c r="THT913" s="106"/>
      <c r="THU913" s="106"/>
      <c r="THV913" s="106"/>
      <c r="THW913" s="106"/>
      <c r="THX913" s="106"/>
      <c r="THY913" s="106"/>
      <c r="THZ913" s="106"/>
      <c r="TIA913" s="106"/>
      <c r="TIB913" s="106"/>
      <c r="TIC913" s="106"/>
      <c r="TID913" s="106"/>
      <c r="TIE913" s="106"/>
      <c r="TIF913" s="106"/>
      <c r="TIG913" s="106"/>
      <c r="TIH913" s="106"/>
      <c r="TII913" s="106"/>
      <c r="TIJ913" s="106"/>
      <c r="TIK913" s="106"/>
      <c r="TIL913" s="106"/>
      <c r="TIM913" s="106"/>
      <c r="TIN913" s="106"/>
      <c r="TIO913" s="106"/>
      <c r="TIP913" s="106"/>
      <c r="TIQ913" s="106"/>
      <c r="TIR913" s="106"/>
      <c r="TIS913" s="106"/>
      <c r="TIT913" s="106"/>
      <c r="TIU913" s="106"/>
      <c r="TIV913" s="106"/>
      <c r="TIW913" s="106"/>
      <c r="TIX913" s="106"/>
      <c r="TIY913" s="106"/>
      <c r="TIZ913" s="106"/>
      <c r="TJA913" s="106"/>
      <c r="TJB913" s="106"/>
      <c r="TJC913" s="106"/>
      <c r="TJD913" s="106"/>
      <c r="TJE913" s="106"/>
      <c r="TJF913" s="106"/>
      <c r="TJG913" s="106"/>
      <c r="TJH913" s="106"/>
      <c r="TJI913" s="106"/>
      <c r="TJJ913" s="106"/>
      <c r="TJK913" s="106"/>
      <c r="TJL913" s="106"/>
      <c r="TJM913" s="106"/>
      <c r="TJN913" s="106"/>
      <c r="TJO913" s="106"/>
      <c r="TJP913" s="106"/>
      <c r="TJQ913" s="106"/>
      <c r="TJR913" s="106"/>
      <c r="TJS913" s="106"/>
      <c r="TJT913" s="106"/>
      <c r="TJU913" s="106"/>
      <c r="TJV913" s="106"/>
      <c r="TJW913" s="106"/>
      <c r="TJX913" s="106"/>
      <c r="TJY913" s="106"/>
      <c r="TJZ913" s="106"/>
      <c r="TKA913" s="106"/>
      <c r="TKB913" s="106"/>
      <c r="TKC913" s="106"/>
      <c r="TKD913" s="106"/>
      <c r="TKE913" s="106"/>
      <c r="TKF913" s="106"/>
      <c r="TKG913" s="106"/>
      <c r="TKH913" s="106"/>
      <c r="TKI913" s="106"/>
      <c r="TKJ913" s="106"/>
      <c r="TKK913" s="106"/>
      <c r="TKL913" s="106"/>
      <c r="TKM913" s="106"/>
      <c r="TKN913" s="106"/>
      <c r="TKO913" s="106"/>
      <c r="TKP913" s="106"/>
      <c r="TKQ913" s="106"/>
      <c r="TKR913" s="106"/>
      <c r="TKS913" s="106"/>
      <c r="TKT913" s="106"/>
      <c r="TKU913" s="106"/>
      <c r="TKV913" s="106"/>
      <c r="TKW913" s="106"/>
      <c r="TKX913" s="106"/>
      <c r="TKY913" s="106"/>
      <c r="TKZ913" s="106"/>
      <c r="TLA913" s="106"/>
      <c r="TLB913" s="106"/>
      <c r="TLC913" s="106"/>
      <c r="TLD913" s="106"/>
      <c r="TLE913" s="106"/>
      <c r="TLF913" s="106"/>
      <c r="TLG913" s="106"/>
      <c r="TLH913" s="106"/>
      <c r="TLI913" s="106"/>
      <c r="TLJ913" s="106"/>
      <c r="TLK913" s="106"/>
      <c r="TLL913" s="106"/>
      <c r="TLM913" s="106"/>
      <c r="TLN913" s="106"/>
      <c r="TLO913" s="106"/>
      <c r="TLP913" s="106"/>
      <c r="TLQ913" s="106"/>
      <c r="TLR913" s="106"/>
      <c r="TLS913" s="106"/>
      <c r="TLT913" s="106"/>
      <c r="TLU913" s="106"/>
      <c r="TLV913" s="106"/>
      <c r="TLW913" s="106"/>
      <c r="TLX913" s="106"/>
      <c r="TLY913" s="106"/>
      <c r="TLZ913" s="106"/>
      <c r="TMA913" s="106"/>
      <c r="TMB913" s="106"/>
      <c r="TMC913" s="106"/>
      <c r="TMD913" s="106"/>
      <c r="TME913" s="106"/>
      <c r="TMF913" s="106"/>
      <c r="TMG913" s="106"/>
      <c r="TMH913" s="106"/>
      <c r="TMI913" s="106"/>
      <c r="TMJ913" s="106"/>
      <c r="TMK913" s="106"/>
      <c r="TML913" s="106"/>
      <c r="TMM913" s="106"/>
      <c r="TMN913" s="106"/>
      <c r="TMO913" s="106"/>
      <c r="TMP913" s="106"/>
      <c r="TMQ913" s="106"/>
      <c r="TMR913" s="106"/>
      <c r="TMS913" s="106"/>
      <c r="TMT913" s="106"/>
      <c r="TMU913" s="106"/>
      <c r="TMV913" s="106"/>
      <c r="TMW913" s="106"/>
      <c r="TMX913" s="106"/>
      <c r="TMY913" s="106"/>
      <c r="TMZ913" s="106"/>
      <c r="TNA913" s="106"/>
      <c r="TNB913" s="106"/>
      <c r="TNC913" s="106"/>
      <c r="TND913" s="106"/>
      <c r="TNE913" s="106"/>
      <c r="TNF913" s="106"/>
      <c r="TNG913" s="106"/>
      <c r="TNH913" s="106"/>
      <c r="TNI913" s="106"/>
      <c r="TNJ913" s="106"/>
      <c r="TNK913" s="106"/>
      <c r="TNL913" s="106"/>
      <c r="TNM913" s="106"/>
      <c r="TNN913" s="106"/>
      <c r="TNO913" s="106"/>
      <c r="TNP913" s="106"/>
      <c r="TNQ913" s="106"/>
      <c r="TNR913" s="106"/>
      <c r="TNS913" s="106"/>
      <c r="TNT913" s="106"/>
      <c r="TNU913" s="106"/>
      <c r="TNV913" s="106"/>
      <c r="TNW913" s="106"/>
      <c r="TNX913" s="106"/>
      <c r="TNY913" s="106"/>
      <c r="TNZ913" s="106"/>
      <c r="TOA913" s="106"/>
      <c r="TOB913" s="106"/>
      <c r="TOC913" s="106"/>
      <c r="TOD913" s="106"/>
      <c r="TOE913" s="106"/>
      <c r="TOF913" s="106"/>
      <c r="TOG913" s="106"/>
      <c r="TOH913" s="106"/>
      <c r="TOI913" s="106"/>
      <c r="TOJ913" s="106"/>
      <c r="TOK913" s="106"/>
      <c r="TOL913" s="106"/>
      <c r="TOM913" s="106"/>
      <c r="TON913" s="106"/>
      <c r="TOO913" s="106"/>
      <c r="TOP913" s="106"/>
      <c r="TOQ913" s="106"/>
      <c r="TOR913" s="106"/>
      <c r="TOS913" s="106"/>
      <c r="TOT913" s="106"/>
      <c r="TOU913" s="106"/>
      <c r="TOV913" s="106"/>
      <c r="TOW913" s="106"/>
      <c r="TOX913" s="106"/>
      <c r="TOY913" s="106"/>
      <c r="TOZ913" s="106"/>
      <c r="TPA913" s="106"/>
      <c r="TPB913" s="106"/>
      <c r="TPC913" s="106"/>
      <c r="TPD913" s="106"/>
      <c r="TPE913" s="106"/>
      <c r="TPF913" s="106"/>
      <c r="TPG913" s="106"/>
      <c r="TPH913" s="106"/>
      <c r="TPI913" s="106"/>
      <c r="TPJ913" s="106"/>
      <c r="TPK913" s="106"/>
      <c r="TPL913" s="106"/>
      <c r="TPM913" s="106"/>
      <c r="TPN913" s="106"/>
      <c r="TPO913" s="106"/>
      <c r="TPP913" s="106"/>
      <c r="TPQ913" s="106"/>
      <c r="TPR913" s="106"/>
      <c r="TPS913" s="106"/>
      <c r="TPT913" s="106"/>
      <c r="TPU913" s="106"/>
      <c r="TPV913" s="106"/>
      <c r="TPW913" s="106"/>
      <c r="TPX913" s="106"/>
      <c r="TPY913" s="106"/>
      <c r="TPZ913" s="106"/>
      <c r="TQA913" s="106"/>
      <c r="TQB913" s="106"/>
      <c r="TQC913" s="106"/>
      <c r="TQD913" s="106"/>
      <c r="TQE913" s="106"/>
      <c r="TQF913" s="106"/>
      <c r="TQG913" s="106"/>
      <c r="TQH913" s="106"/>
      <c r="TQI913" s="106"/>
      <c r="TQJ913" s="106"/>
      <c r="TQK913" s="106"/>
      <c r="TQL913" s="106"/>
      <c r="TQM913" s="106"/>
      <c r="TQN913" s="106"/>
      <c r="TQO913" s="106"/>
      <c r="TQP913" s="106"/>
      <c r="TQQ913" s="106"/>
      <c r="TQR913" s="106"/>
      <c r="TQS913" s="106"/>
      <c r="TQT913" s="106"/>
      <c r="TQU913" s="106"/>
      <c r="TQV913" s="106"/>
      <c r="TQW913" s="106"/>
      <c r="TQX913" s="106"/>
      <c r="TQY913" s="106"/>
      <c r="TQZ913" s="106"/>
      <c r="TRA913" s="106"/>
      <c r="TRB913" s="106"/>
      <c r="TRC913" s="106"/>
      <c r="TRD913" s="106"/>
      <c r="TRE913" s="106"/>
      <c r="TRF913" s="106"/>
      <c r="TRG913" s="106"/>
      <c r="TRH913" s="106"/>
      <c r="TRI913" s="106"/>
      <c r="TRJ913" s="106"/>
      <c r="TRK913" s="106"/>
      <c r="TRL913" s="106"/>
      <c r="TRM913" s="106"/>
      <c r="TRN913" s="106"/>
      <c r="TRO913" s="106"/>
      <c r="TRP913" s="106"/>
      <c r="TRQ913" s="106"/>
      <c r="TRR913" s="106"/>
      <c r="TRS913" s="106"/>
      <c r="TRT913" s="106"/>
      <c r="TRU913" s="106"/>
      <c r="TRV913" s="106"/>
      <c r="TRW913" s="106"/>
      <c r="TRX913" s="106"/>
      <c r="TRY913" s="106"/>
      <c r="TRZ913" s="106"/>
      <c r="TSA913" s="106"/>
      <c r="TSB913" s="106"/>
      <c r="TSC913" s="106"/>
      <c r="TSD913" s="106"/>
      <c r="TSE913" s="106"/>
      <c r="TSF913" s="106"/>
      <c r="TSG913" s="106"/>
      <c r="TSH913" s="106"/>
      <c r="TSI913" s="106"/>
      <c r="TSJ913" s="106"/>
      <c r="TSK913" s="106"/>
      <c r="TSL913" s="106"/>
      <c r="TSM913" s="106"/>
      <c r="TSN913" s="106"/>
      <c r="TSO913" s="106"/>
      <c r="TSP913" s="106"/>
      <c r="TSQ913" s="106"/>
      <c r="TSR913" s="106"/>
      <c r="TSS913" s="106"/>
      <c r="TST913" s="106"/>
      <c r="TSU913" s="106"/>
      <c r="TSV913" s="106"/>
      <c r="TSW913" s="106"/>
      <c r="TSX913" s="106"/>
      <c r="TSY913" s="106"/>
      <c r="TSZ913" s="106"/>
      <c r="TTA913" s="106"/>
      <c r="TTB913" s="106"/>
      <c r="TTC913" s="106"/>
      <c r="TTD913" s="106"/>
      <c r="TTE913" s="106"/>
      <c r="TTF913" s="106"/>
      <c r="TTG913" s="106"/>
      <c r="TTH913" s="106"/>
      <c r="TTI913" s="106"/>
      <c r="TTJ913" s="106"/>
      <c r="TTK913" s="106"/>
      <c r="TTL913" s="106"/>
      <c r="TTM913" s="106"/>
      <c r="TTN913" s="106"/>
      <c r="TTO913" s="106"/>
      <c r="TTP913" s="106"/>
      <c r="TTQ913" s="106"/>
      <c r="TTR913" s="106"/>
      <c r="TTS913" s="106"/>
      <c r="TTT913" s="106"/>
      <c r="TTU913" s="106"/>
      <c r="TTV913" s="106"/>
      <c r="TTW913" s="106"/>
      <c r="TTX913" s="106"/>
      <c r="TTY913" s="106"/>
      <c r="TTZ913" s="106"/>
      <c r="TUA913" s="106"/>
      <c r="TUB913" s="106"/>
      <c r="TUC913" s="106"/>
      <c r="TUD913" s="106"/>
      <c r="TUE913" s="106"/>
      <c r="TUF913" s="106"/>
      <c r="TUG913" s="106"/>
      <c r="TUH913" s="106"/>
      <c r="TUI913" s="106"/>
      <c r="TUJ913" s="106"/>
      <c r="TUK913" s="106"/>
      <c r="TUL913" s="106"/>
      <c r="TUM913" s="106"/>
      <c r="TUN913" s="106"/>
      <c r="TUO913" s="106"/>
      <c r="TUP913" s="106"/>
      <c r="TUQ913" s="106"/>
      <c r="TUR913" s="106"/>
      <c r="TUS913" s="106"/>
      <c r="TUT913" s="106"/>
      <c r="TUU913" s="106"/>
      <c r="TUV913" s="106"/>
      <c r="TUW913" s="106"/>
      <c r="TUX913" s="106"/>
      <c r="TUY913" s="106"/>
      <c r="TUZ913" s="106"/>
      <c r="TVA913" s="106"/>
      <c r="TVB913" s="106"/>
      <c r="TVC913" s="106"/>
      <c r="TVD913" s="106"/>
      <c r="TVE913" s="106"/>
      <c r="TVF913" s="106"/>
      <c r="TVG913" s="106"/>
      <c r="TVH913" s="106"/>
      <c r="TVI913" s="106"/>
      <c r="TVJ913" s="106"/>
      <c r="TVK913" s="106"/>
      <c r="TVL913" s="106"/>
      <c r="TVM913" s="106"/>
      <c r="TVN913" s="106"/>
      <c r="TVO913" s="106"/>
      <c r="TVP913" s="106"/>
      <c r="TVQ913" s="106"/>
      <c r="TVR913" s="106"/>
      <c r="TVS913" s="106"/>
      <c r="TVT913" s="106"/>
      <c r="TVU913" s="106"/>
      <c r="TVV913" s="106"/>
      <c r="TVW913" s="106"/>
      <c r="TVX913" s="106"/>
      <c r="TVY913" s="106"/>
      <c r="TVZ913" s="106"/>
      <c r="TWA913" s="106"/>
      <c r="TWB913" s="106"/>
      <c r="TWC913" s="106"/>
      <c r="TWD913" s="106"/>
      <c r="TWE913" s="106"/>
      <c r="TWF913" s="106"/>
      <c r="TWG913" s="106"/>
      <c r="TWH913" s="106"/>
      <c r="TWI913" s="106"/>
      <c r="TWJ913" s="106"/>
      <c r="TWK913" s="106"/>
      <c r="TWL913" s="106"/>
      <c r="TWM913" s="106"/>
      <c r="TWN913" s="106"/>
      <c r="TWO913" s="106"/>
      <c r="TWP913" s="106"/>
      <c r="TWQ913" s="106"/>
      <c r="TWR913" s="106"/>
      <c r="TWS913" s="106"/>
      <c r="TWT913" s="106"/>
      <c r="TWU913" s="106"/>
      <c r="TWV913" s="106"/>
      <c r="TWW913" s="106"/>
      <c r="TWX913" s="106"/>
      <c r="TWY913" s="106"/>
      <c r="TWZ913" s="106"/>
      <c r="TXA913" s="106"/>
      <c r="TXB913" s="106"/>
      <c r="TXC913" s="106"/>
      <c r="TXD913" s="106"/>
      <c r="TXE913" s="106"/>
      <c r="TXF913" s="106"/>
      <c r="TXG913" s="106"/>
      <c r="TXH913" s="106"/>
      <c r="TXI913" s="106"/>
      <c r="TXJ913" s="106"/>
      <c r="TXK913" s="106"/>
      <c r="TXL913" s="106"/>
      <c r="TXM913" s="106"/>
      <c r="TXN913" s="106"/>
      <c r="TXO913" s="106"/>
      <c r="TXP913" s="106"/>
      <c r="TXQ913" s="106"/>
      <c r="TXR913" s="106"/>
      <c r="TXS913" s="106"/>
      <c r="TXT913" s="106"/>
      <c r="TXU913" s="106"/>
      <c r="TXV913" s="106"/>
      <c r="TXW913" s="106"/>
      <c r="TXX913" s="106"/>
      <c r="TXY913" s="106"/>
      <c r="TXZ913" s="106"/>
      <c r="TYA913" s="106"/>
      <c r="TYB913" s="106"/>
      <c r="TYC913" s="106"/>
      <c r="TYD913" s="106"/>
      <c r="TYE913" s="106"/>
      <c r="TYF913" s="106"/>
      <c r="TYG913" s="106"/>
      <c r="TYH913" s="106"/>
      <c r="TYI913" s="106"/>
      <c r="TYJ913" s="106"/>
      <c r="TYK913" s="106"/>
      <c r="TYL913" s="106"/>
      <c r="TYM913" s="106"/>
      <c r="TYN913" s="106"/>
      <c r="TYO913" s="106"/>
      <c r="TYP913" s="106"/>
      <c r="TYQ913" s="106"/>
      <c r="TYR913" s="106"/>
      <c r="TYS913" s="106"/>
      <c r="TYT913" s="106"/>
      <c r="TYU913" s="106"/>
      <c r="TYV913" s="106"/>
      <c r="TYW913" s="106"/>
      <c r="TYX913" s="106"/>
      <c r="TYY913" s="106"/>
      <c r="TYZ913" s="106"/>
      <c r="TZA913" s="106"/>
      <c r="TZB913" s="106"/>
      <c r="TZC913" s="106"/>
      <c r="TZD913" s="106"/>
      <c r="TZE913" s="106"/>
      <c r="TZF913" s="106"/>
      <c r="TZG913" s="106"/>
      <c r="TZH913" s="106"/>
      <c r="TZI913" s="106"/>
      <c r="TZJ913" s="106"/>
      <c r="TZK913" s="106"/>
      <c r="TZL913" s="106"/>
      <c r="TZM913" s="106"/>
      <c r="TZN913" s="106"/>
      <c r="TZO913" s="106"/>
      <c r="TZP913" s="106"/>
      <c r="TZQ913" s="106"/>
      <c r="TZR913" s="106"/>
      <c r="TZS913" s="106"/>
      <c r="TZT913" s="106"/>
      <c r="TZU913" s="106"/>
      <c r="TZV913" s="106"/>
      <c r="TZW913" s="106"/>
      <c r="TZX913" s="106"/>
      <c r="TZY913" s="106"/>
      <c r="TZZ913" s="106"/>
      <c r="UAA913" s="106"/>
      <c r="UAB913" s="106"/>
      <c r="UAC913" s="106"/>
      <c r="UAD913" s="106"/>
      <c r="UAE913" s="106"/>
      <c r="UAF913" s="106"/>
      <c r="UAG913" s="106"/>
      <c r="UAH913" s="106"/>
      <c r="UAI913" s="106"/>
      <c r="UAJ913" s="106"/>
      <c r="UAK913" s="106"/>
      <c r="UAL913" s="106"/>
      <c r="UAM913" s="106"/>
      <c r="UAN913" s="106"/>
      <c r="UAO913" s="106"/>
      <c r="UAP913" s="106"/>
      <c r="UAQ913" s="106"/>
      <c r="UAR913" s="106"/>
      <c r="UAS913" s="106"/>
      <c r="UAT913" s="106"/>
      <c r="UAU913" s="106"/>
      <c r="UAV913" s="106"/>
      <c r="UAW913" s="106"/>
      <c r="UAX913" s="106"/>
      <c r="UAY913" s="106"/>
      <c r="UAZ913" s="106"/>
      <c r="UBA913" s="106"/>
      <c r="UBB913" s="106"/>
      <c r="UBC913" s="106"/>
      <c r="UBD913" s="106"/>
      <c r="UBE913" s="106"/>
      <c r="UBF913" s="106"/>
      <c r="UBG913" s="106"/>
      <c r="UBH913" s="106"/>
      <c r="UBI913" s="106"/>
      <c r="UBJ913" s="106"/>
      <c r="UBK913" s="106"/>
      <c r="UBL913" s="106"/>
      <c r="UBM913" s="106"/>
      <c r="UBN913" s="106"/>
      <c r="UBO913" s="106"/>
      <c r="UBP913" s="106"/>
      <c r="UBQ913" s="106"/>
      <c r="UBR913" s="106"/>
      <c r="UBS913" s="106"/>
      <c r="UBT913" s="106"/>
      <c r="UBU913" s="106"/>
      <c r="UBV913" s="106"/>
      <c r="UBW913" s="106"/>
      <c r="UBX913" s="106"/>
      <c r="UBY913" s="106"/>
      <c r="UBZ913" s="106"/>
      <c r="UCA913" s="106"/>
      <c r="UCB913" s="106"/>
      <c r="UCC913" s="106"/>
      <c r="UCD913" s="106"/>
      <c r="UCE913" s="106"/>
      <c r="UCF913" s="106"/>
      <c r="UCG913" s="106"/>
      <c r="UCH913" s="106"/>
      <c r="UCI913" s="106"/>
      <c r="UCJ913" s="106"/>
      <c r="UCK913" s="106"/>
      <c r="UCL913" s="106"/>
      <c r="UCM913" s="106"/>
      <c r="UCN913" s="106"/>
      <c r="UCO913" s="106"/>
      <c r="UCP913" s="106"/>
      <c r="UCQ913" s="106"/>
      <c r="UCR913" s="106"/>
      <c r="UCS913" s="106"/>
      <c r="UCT913" s="106"/>
      <c r="UCU913" s="106"/>
      <c r="UCV913" s="106"/>
      <c r="UCW913" s="106"/>
      <c r="UCX913" s="106"/>
      <c r="UCY913" s="106"/>
      <c r="UCZ913" s="106"/>
      <c r="UDA913" s="106"/>
      <c r="UDB913" s="106"/>
      <c r="UDC913" s="106"/>
      <c r="UDD913" s="106"/>
      <c r="UDE913" s="106"/>
      <c r="UDF913" s="106"/>
      <c r="UDG913" s="106"/>
      <c r="UDH913" s="106"/>
      <c r="UDI913" s="106"/>
      <c r="UDJ913" s="106"/>
      <c r="UDK913" s="106"/>
      <c r="UDL913" s="106"/>
      <c r="UDM913" s="106"/>
      <c r="UDN913" s="106"/>
      <c r="UDO913" s="106"/>
      <c r="UDP913" s="106"/>
      <c r="UDQ913" s="106"/>
      <c r="UDR913" s="106"/>
      <c r="UDS913" s="106"/>
      <c r="UDT913" s="106"/>
      <c r="UDU913" s="106"/>
      <c r="UDV913" s="106"/>
      <c r="UDW913" s="106"/>
      <c r="UDX913" s="106"/>
      <c r="UDY913" s="106"/>
      <c r="UDZ913" s="106"/>
      <c r="UEA913" s="106"/>
      <c r="UEB913" s="106"/>
      <c r="UEC913" s="106"/>
      <c r="UED913" s="106"/>
      <c r="UEE913" s="106"/>
      <c r="UEF913" s="106"/>
      <c r="UEG913" s="106"/>
      <c r="UEH913" s="106"/>
      <c r="UEI913" s="106"/>
      <c r="UEJ913" s="106"/>
      <c r="UEK913" s="106"/>
      <c r="UEL913" s="106"/>
      <c r="UEM913" s="106"/>
      <c r="UEN913" s="106"/>
      <c r="UEO913" s="106"/>
      <c r="UEP913" s="106"/>
      <c r="UEQ913" s="106"/>
      <c r="UER913" s="106"/>
      <c r="UES913" s="106"/>
      <c r="UET913" s="106"/>
      <c r="UEU913" s="106"/>
      <c r="UEV913" s="106"/>
      <c r="UEW913" s="106"/>
      <c r="UEX913" s="106"/>
      <c r="UEY913" s="106"/>
      <c r="UEZ913" s="106"/>
      <c r="UFA913" s="106"/>
      <c r="UFB913" s="106"/>
      <c r="UFC913" s="106"/>
      <c r="UFD913" s="106"/>
      <c r="UFE913" s="106"/>
      <c r="UFF913" s="106"/>
      <c r="UFG913" s="106"/>
      <c r="UFH913" s="106"/>
      <c r="UFI913" s="106"/>
      <c r="UFJ913" s="106"/>
      <c r="UFK913" s="106"/>
      <c r="UFL913" s="106"/>
      <c r="UFM913" s="106"/>
      <c r="UFN913" s="106"/>
      <c r="UFO913" s="106"/>
      <c r="UFP913" s="106"/>
      <c r="UFQ913" s="106"/>
      <c r="UFR913" s="106"/>
      <c r="UFS913" s="106"/>
      <c r="UFT913" s="106"/>
      <c r="UFU913" s="106"/>
      <c r="UFV913" s="106"/>
      <c r="UFW913" s="106"/>
      <c r="UFX913" s="106"/>
      <c r="UFY913" s="106"/>
      <c r="UFZ913" s="106"/>
      <c r="UGA913" s="106"/>
      <c r="UGB913" s="106"/>
      <c r="UGC913" s="106"/>
      <c r="UGD913" s="106"/>
      <c r="UGE913" s="106"/>
      <c r="UGF913" s="106"/>
      <c r="UGG913" s="106"/>
      <c r="UGH913" s="106"/>
      <c r="UGI913" s="106"/>
      <c r="UGJ913" s="106"/>
      <c r="UGK913" s="106"/>
      <c r="UGL913" s="106"/>
      <c r="UGM913" s="106"/>
      <c r="UGN913" s="106"/>
      <c r="UGO913" s="106"/>
      <c r="UGP913" s="106"/>
      <c r="UGQ913" s="106"/>
      <c r="UGR913" s="106"/>
      <c r="UGS913" s="106"/>
      <c r="UGT913" s="106"/>
      <c r="UGU913" s="106"/>
      <c r="UGV913" s="106"/>
      <c r="UGW913" s="106"/>
      <c r="UGX913" s="106"/>
      <c r="UGY913" s="106"/>
      <c r="UGZ913" s="106"/>
      <c r="UHA913" s="106"/>
      <c r="UHB913" s="106"/>
      <c r="UHC913" s="106"/>
      <c r="UHD913" s="106"/>
      <c r="UHE913" s="106"/>
      <c r="UHF913" s="106"/>
      <c r="UHG913" s="106"/>
      <c r="UHH913" s="106"/>
      <c r="UHI913" s="106"/>
      <c r="UHJ913" s="106"/>
      <c r="UHK913" s="106"/>
      <c r="UHL913" s="106"/>
      <c r="UHM913" s="106"/>
      <c r="UHN913" s="106"/>
      <c r="UHO913" s="106"/>
      <c r="UHP913" s="106"/>
      <c r="UHQ913" s="106"/>
      <c r="UHR913" s="106"/>
      <c r="UHS913" s="106"/>
      <c r="UHT913" s="106"/>
      <c r="UHU913" s="106"/>
      <c r="UHV913" s="106"/>
      <c r="UHW913" s="106"/>
      <c r="UHX913" s="106"/>
      <c r="UHY913" s="106"/>
      <c r="UHZ913" s="106"/>
      <c r="UIA913" s="106"/>
      <c r="UIB913" s="106"/>
      <c r="UIC913" s="106"/>
      <c r="UID913" s="106"/>
      <c r="UIE913" s="106"/>
      <c r="UIF913" s="106"/>
      <c r="UIG913" s="106"/>
      <c r="UIH913" s="106"/>
      <c r="UII913" s="106"/>
      <c r="UIJ913" s="106"/>
      <c r="UIK913" s="106"/>
      <c r="UIL913" s="106"/>
      <c r="UIM913" s="106"/>
      <c r="UIN913" s="106"/>
      <c r="UIO913" s="106"/>
      <c r="UIP913" s="106"/>
      <c r="UIQ913" s="106"/>
      <c r="UIR913" s="106"/>
      <c r="UIS913" s="106"/>
      <c r="UIT913" s="106"/>
      <c r="UIU913" s="106"/>
      <c r="UIV913" s="106"/>
      <c r="UIW913" s="106"/>
      <c r="UIX913" s="106"/>
      <c r="UIY913" s="106"/>
      <c r="UIZ913" s="106"/>
      <c r="UJA913" s="106"/>
      <c r="UJB913" s="106"/>
      <c r="UJC913" s="106"/>
      <c r="UJD913" s="106"/>
      <c r="UJE913" s="106"/>
      <c r="UJF913" s="106"/>
      <c r="UJG913" s="106"/>
      <c r="UJH913" s="106"/>
      <c r="UJI913" s="106"/>
      <c r="UJJ913" s="106"/>
      <c r="UJK913" s="106"/>
      <c r="UJL913" s="106"/>
      <c r="UJM913" s="106"/>
      <c r="UJN913" s="106"/>
      <c r="UJO913" s="106"/>
      <c r="UJP913" s="106"/>
      <c r="UJQ913" s="106"/>
      <c r="UJR913" s="106"/>
      <c r="UJS913" s="106"/>
      <c r="UJT913" s="106"/>
      <c r="UJU913" s="106"/>
      <c r="UJV913" s="106"/>
      <c r="UJW913" s="106"/>
      <c r="UJX913" s="106"/>
      <c r="UJY913" s="106"/>
      <c r="UJZ913" s="106"/>
      <c r="UKA913" s="106"/>
      <c r="UKB913" s="106"/>
      <c r="UKC913" s="106"/>
      <c r="UKD913" s="106"/>
      <c r="UKE913" s="106"/>
      <c r="UKF913" s="106"/>
      <c r="UKG913" s="106"/>
      <c r="UKH913" s="106"/>
      <c r="UKI913" s="106"/>
      <c r="UKJ913" s="106"/>
      <c r="UKK913" s="106"/>
      <c r="UKL913" s="106"/>
      <c r="UKM913" s="106"/>
      <c r="UKN913" s="106"/>
      <c r="UKO913" s="106"/>
      <c r="UKP913" s="106"/>
      <c r="UKQ913" s="106"/>
      <c r="UKR913" s="106"/>
      <c r="UKS913" s="106"/>
      <c r="UKT913" s="106"/>
      <c r="UKU913" s="106"/>
      <c r="UKV913" s="106"/>
      <c r="UKW913" s="106"/>
      <c r="UKX913" s="106"/>
      <c r="UKY913" s="106"/>
      <c r="UKZ913" s="106"/>
      <c r="ULA913" s="106"/>
      <c r="ULB913" s="106"/>
      <c r="ULC913" s="106"/>
      <c r="ULD913" s="106"/>
      <c r="ULE913" s="106"/>
      <c r="ULF913" s="106"/>
      <c r="ULG913" s="106"/>
      <c r="ULH913" s="106"/>
      <c r="ULI913" s="106"/>
      <c r="ULJ913" s="106"/>
      <c r="ULK913" s="106"/>
      <c r="ULL913" s="106"/>
      <c r="ULM913" s="106"/>
      <c r="ULN913" s="106"/>
      <c r="ULO913" s="106"/>
      <c r="ULP913" s="106"/>
      <c r="ULQ913" s="106"/>
      <c r="ULR913" s="106"/>
      <c r="ULS913" s="106"/>
      <c r="ULT913" s="106"/>
      <c r="ULU913" s="106"/>
      <c r="ULV913" s="106"/>
      <c r="ULW913" s="106"/>
      <c r="ULX913" s="106"/>
      <c r="ULY913" s="106"/>
      <c r="ULZ913" s="106"/>
      <c r="UMA913" s="106"/>
      <c r="UMB913" s="106"/>
      <c r="UMC913" s="106"/>
      <c r="UMD913" s="106"/>
      <c r="UME913" s="106"/>
      <c r="UMF913" s="106"/>
      <c r="UMG913" s="106"/>
      <c r="UMH913" s="106"/>
      <c r="UMI913" s="106"/>
      <c r="UMJ913" s="106"/>
      <c r="UMK913" s="106"/>
      <c r="UML913" s="106"/>
      <c r="UMM913" s="106"/>
      <c r="UMN913" s="106"/>
      <c r="UMO913" s="106"/>
      <c r="UMP913" s="106"/>
      <c r="UMQ913" s="106"/>
      <c r="UMR913" s="106"/>
      <c r="UMS913" s="106"/>
      <c r="UMT913" s="106"/>
      <c r="UMU913" s="106"/>
      <c r="UMV913" s="106"/>
      <c r="UMW913" s="106"/>
      <c r="UMX913" s="106"/>
      <c r="UMY913" s="106"/>
      <c r="UMZ913" s="106"/>
      <c r="UNA913" s="106"/>
      <c r="UNB913" s="106"/>
      <c r="UNC913" s="106"/>
      <c r="UND913" s="106"/>
      <c r="UNE913" s="106"/>
      <c r="UNF913" s="106"/>
      <c r="UNG913" s="106"/>
      <c r="UNH913" s="106"/>
      <c r="UNI913" s="106"/>
      <c r="UNJ913" s="106"/>
      <c r="UNK913" s="106"/>
      <c r="UNL913" s="106"/>
      <c r="UNM913" s="106"/>
      <c r="UNN913" s="106"/>
      <c r="UNO913" s="106"/>
      <c r="UNP913" s="106"/>
      <c r="UNQ913" s="106"/>
      <c r="UNR913" s="106"/>
      <c r="UNS913" s="106"/>
      <c r="UNT913" s="106"/>
      <c r="UNU913" s="106"/>
      <c r="UNV913" s="106"/>
      <c r="UNW913" s="106"/>
      <c r="UNX913" s="106"/>
      <c r="UNY913" s="106"/>
      <c r="UNZ913" s="106"/>
      <c r="UOA913" s="106"/>
      <c r="UOB913" s="106"/>
      <c r="UOC913" s="106"/>
      <c r="UOD913" s="106"/>
      <c r="UOE913" s="106"/>
      <c r="UOF913" s="106"/>
      <c r="UOG913" s="106"/>
      <c r="UOH913" s="106"/>
      <c r="UOI913" s="106"/>
      <c r="UOJ913" s="106"/>
      <c r="UOK913" s="106"/>
      <c r="UOL913" s="106"/>
      <c r="UOM913" s="106"/>
      <c r="UON913" s="106"/>
      <c r="UOO913" s="106"/>
      <c r="UOP913" s="106"/>
      <c r="UOQ913" s="106"/>
      <c r="UOR913" s="106"/>
      <c r="UOS913" s="106"/>
      <c r="UOT913" s="106"/>
      <c r="UOU913" s="106"/>
      <c r="UOV913" s="106"/>
      <c r="UOW913" s="106"/>
      <c r="UOX913" s="106"/>
      <c r="UOY913" s="106"/>
      <c r="UOZ913" s="106"/>
      <c r="UPA913" s="106"/>
      <c r="UPB913" s="106"/>
      <c r="UPC913" s="106"/>
      <c r="UPD913" s="106"/>
      <c r="UPE913" s="106"/>
      <c r="UPF913" s="106"/>
      <c r="UPG913" s="106"/>
      <c r="UPH913" s="106"/>
      <c r="UPI913" s="106"/>
      <c r="UPJ913" s="106"/>
      <c r="UPK913" s="106"/>
      <c r="UPL913" s="106"/>
      <c r="UPM913" s="106"/>
      <c r="UPN913" s="106"/>
      <c r="UPO913" s="106"/>
      <c r="UPP913" s="106"/>
      <c r="UPQ913" s="106"/>
      <c r="UPR913" s="106"/>
      <c r="UPS913" s="106"/>
      <c r="UPT913" s="106"/>
      <c r="UPU913" s="106"/>
      <c r="UPV913" s="106"/>
      <c r="UPW913" s="106"/>
      <c r="UPX913" s="106"/>
      <c r="UPY913" s="106"/>
      <c r="UPZ913" s="106"/>
      <c r="UQA913" s="106"/>
      <c r="UQB913" s="106"/>
      <c r="UQC913" s="106"/>
      <c r="UQD913" s="106"/>
      <c r="UQE913" s="106"/>
      <c r="UQF913" s="106"/>
      <c r="UQG913" s="106"/>
      <c r="UQH913" s="106"/>
      <c r="UQI913" s="106"/>
      <c r="UQJ913" s="106"/>
      <c r="UQK913" s="106"/>
      <c r="UQL913" s="106"/>
      <c r="UQM913" s="106"/>
      <c r="UQN913" s="106"/>
      <c r="UQO913" s="106"/>
      <c r="UQP913" s="106"/>
      <c r="UQQ913" s="106"/>
      <c r="UQR913" s="106"/>
      <c r="UQS913" s="106"/>
      <c r="UQT913" s="106"/>
      <c r="UQU913" s="106"/>
      <c r="UQV913" s="106"/>
      <c r="UQW913" s="106"/>
      <c r="UQX913" s="106"/>
      <c r="UQY913" s="106"/>
      <c r="UQZ913" s="106"/>
      <c r="URA913" s="106"/>
      <c r="URB913" s="106"/>
      <c r="URC913" s="106"/>
      <c r="URD913" s="106"/>
      <c r="URE913" s="106"/>
      <c r="URF913" s="106"/>
      <c r="URG913" s="106"/>
      <c r="URH913" s="106"/>
      <c r="URI913" s="106"/>
      <c r="URJ913" s="106"/>
      <c r="URK913" s="106"/>
      <c r="URL913" s="106"/>
      <c r="URM913" s="106"/>
      <c r="URN913" s="106"/>
      <c r="URO913" s="106"/>
      <c r="URP913" s="106"/>
      <c r="URQ913" s="106"/>
      <c r="URR913" s="106"/>
      <c r="URS913" s="106"/>
      <c r="URT913" s="106"/>
      <c r="URU913" s="106"/>
      <c r="URV913" s="106"/>
      <c r="URW913" s="106"/>
      <c r="URX913" s="106"/>
      <c r="URY913" s="106"/>
      <c r="URZ913" s="106"/>
      <c r="USA913" s="106"/>
      <c r="USB913" s="106"/>
      <c r="USC913" s="106"/>
      <c r="USD913" s="106"/>
      <c r="USE913" s="106"/>
      <c r="USF913" s="106"/>
      <c r="USG913" s="106"/>
      <c r="USH913" s="106"/>
      <c r="USI913" s="106"/>
      <c r="USJ913" s="106"/>
      <c r="USK913" s="106"/>
      <c r="USL913" s="106"/>
      <c r="USM913" s="106"/>
      <c r="USN913" s="106"/>
      <c r="USO913" s="106"/>
      <c r="USP913" s="106"/>
      <c r="USQ913" s="106"/>
      <c r="USR913" s="106"/>
      <c r="USS913" s="106"/>
      <c r="UST913" s="106"/>
      <c r="USU913" s="106"/>
      <c r="USV913" s="106"/>
      <c r="USW913" s="106"/>
      <c r="USX913" s="106"/>
      <c r="USY913" s="106"/>
      <c r="USZ913" s="106"/>
      <c r="UTA913" s="106"/>
      <c r="UTB913" s="106"/>
      <c r="UTC913" s="106"/>
      <c r="UTD913" s="106"/>
      <c r="UTE913" s="106"/>
      <c r="UTF913" s="106"/>
      <c r="UTG913" s="106"/>
      <c r="UTH913" s="106"/>
      <c r="UTI913" s="106"/>
      <c r="UTJ913" s="106"/>
      <c r="UTK913" s="106"/>
      <c r="UTL913" s="106"/>
      <c r="UTM913" s="106"/>
      <c r="UTN913" s="106"/>
      <c r="UTO913" s="106"/>
      <c r="UTP913" s="106"/>
      <c r="UTQ913" s="106"/>
      <c r="UTR913" s="106"/>
      <c r="UTS913" s="106"/>
      <c r="UTT913" s="106"/>
      <c r="UTU913" s="106"/>
      <c r="UTV913" s="106"/>
      <c r="UTW913" s="106"/>
      <c r="UTX913" s="106"/>
      <c r="UTY913" s="106"/>
      <c r="UTZ913" s="106"/>
      <c r="UUA913" s="106"/>
      <c r="UUB913" s="106"/>
      <c r="UUC913" s="106"/>
      <c r="UUD913" s="106"/>
      <c r="UUE913" s="106"/>
      <c r="UUF913" s="106"/>
      <c r="UUG913" s="106"/>
      <c r="UUH913" s="106"/>
      <c r="UUI913" s="106"/>
      <c r="UUJ913" s="106"/>
      <c r="UUK913" s="106"/>
      <c r="UUL913" s="106"/>
      <c r="UUM913" s="106"/>
      <c r="UUN913" s="106"/>
      <c r="UUO913" s="106"/>
      <c r="UUP913" s="106"/>
      <c r="UUQ913" s="106"/>
      <c r="UUR913" s="106"/>
      <c r="UUS913" s="106"/>
      <c r="UUT913" s="106"/>
      <c r="UUU913" s="106"/>
      <c r="UUV913" s="106"/>
      <c r="UUW913" s="106"/>
      <c r="UUX913" s="106"/>
      <c r="UUY913" s="106"/>
      <c r="UUZ913" s="106"/>
      <c r="UVA913" s="106"/>
      <c r="UVB913" s="106"/>
      <c r="UVC913" s="106"/>
      <c r="UVD913" s="106"/>
      <c r="UVE913" s="106"/>
      <c r="UVF913" s="106"/>
      <c r="UVG913" s="106"/>
      <c r="UVH913" s="106"/>
      <c r="UVI913" s="106"/>
      <c r="UVJ913" s="106"/>
      <c r="UVK913" s="106"/>
      <c r="UVL913" s="106"/>
      <c r="UVM913" s="106"/>
      <c r="UVN913" s="106"/>
      <c r="UVO913" s="106"/>
      <c r="UVP913" s="106"/>
      <c r="UVQ913" s="106"/>
      <c r="UVR913" s="106"/>
      <c r="UVS913" s="106"/>
      <c r="UVT913" s="106"/>
      <c r="UVU913" s="106"/>
      <c r="UVV913" s="106"/>
      <c r="UVW913" s="106"/>
      <c r="UVX913" s="106"/>
      <c r="UVY913" s="106"/>
      <c r="UVZ913" s="106"/>
      <c r="UWA913" s="106"/>
      <c r="UWB913" s="106"/>
      <c r="UWC913" s="106"/>
      <c r="UWD913" s="106"/>
      <c r="UWE913" s="106"/>
      <c r="UWF913" s="106"/>
      <c r="UWG913" s="106"/>
      <c r="UWH913" s="106"/>
      <c r="UWI913" s="106"/>
      <c r="UWJ913" s="106"/>
      <c r="UWK913" s="106"/>
      <c r="UWL913" s="106"/>
      <c r="UWM913" s="106"/>
      <c r="UWN913" s="106"/>
      <c r="UWO913" s="106"/>
      <c r="UWP913" s="106"/>
      <c r="UWQ913" s="106"/>
      <c r="UWR913" s="106"/>
      <c r="UWS913" s="106"/>
      <c r="UWT913" s="106"/>
      <c r="UWU913" s="106"/>
      <c r="UWV913" s="106"/>
      <c r="UWW913" s="106"/>
      <c r="UWX913" s="106"/>
      <c r="UWY913" s="106"/>
      <c r="UWZ913" s="106"/>
      <c r="UXA913" s="106"/>
      <c r="UXB913" s="106"/>
      <c r="UXC913" s="106"/>
      <c r="UXD913" s="106"/>
      <c r="UXE913" s="106"/>
      <c r="UXF913" s="106"/>
      <c r="UXG913" s="106"/>
      <c r="UXH913" s="106"/>
      <c r="UXI913" s="106"/>
      <c r="UXJ913" s="106"/>
      <c r="UXK913" s="106"/>
      <c r="UXL913" s="106"/>
      <c r="UXM913" s="106"/>
      <c r="UXN913" s="106"/>
      <c r="UXO913" s="106"/>
      <c r="UXP913" s="106"/>
      <c r="UXQ913" s="106"/>
      <c r="UXR913" s="106"/>
      <c r="UXS913" s="106"/>
      <c r="UXT913" s="106"/>
      <c r="UXU913" s="106"/>
      <c r="UXV913" s="106"/>
      <c r="UXW913" s="106"/>
      <c r="UXX913" s="106"/>
      <c r="UXY913" s="106"/>
      <c r="UXZ913" s="106"/>
      <c r="UYA913" s="106"/>
      <c r="UYB913" s="106"/>
      <c r="UYC913" s="106"/>
      <c r="UYD913" s="106"/>
      <c r="UYE913" s="106"/>
      <c r="UYF913" s="106"/>
      <c r="UYG913" s="106"/>
      <c r="UYH913" s="106"/>
      <c r="UYI913" s="106"/>
      <c r="UYJ913" s="106"/>
      <c r="UYK913" s="106"/>
      <c r="UYL913" s="106"/>
      <c r="UYM913" s="106"/>
      <c r="UYN913" s="106"/>
      <c r="UYO913" s="106"/>
      <c r="UYP913" s="106"/>
      <c r="UYQ913" s="106"/>
      <c r="UYR913" s="106"/>
      <c r="UYS913" s="106"/>
      <c r="UYT913" s="106"/>
      <c r="UYU913" s="106"/>
      <c r="UYV913" s="106"/>
      <c r="UYW913" s="106"/>
      <c r="UYX913" s="106"/>
      <c r="UYY913" s="106"/>
      <c r="UYZ913" s="106"/>
      <c r="UZA913" s="106"/>
      <c r="UZB913" s="106"/>
      <c r="UZC913" s="106"/>
      <c r="UZD913" s="106"/>
      <c r="UZE913" s="106"/>
      <c r="UZF913" s="106"/>
      <c r="UZG913" s="106"/>
      <c r="UZH913" s="106"/>
      <c r="UZI913" s="106"/>
      <c r="UZJ913" s="106"/>
      <c r="UZK913" s="106"/>
      <c r="UZL913" s="106"/>
      <c r="UZM913" s="106"/>
      <c r="UZN913" s="106"/>
      <c r="UZO913" s="106"/>
      <c r="UZP913" s="106"/>
      <c r="UZQ913" s="106"/>
      <c r="UZR913" s="106"/>
      <c r="UZS913" s="106"/>
      <c r="UZT913" s="106"/>
      <c r="UZU913" s="106"/>
      <c r="UZV913" s="106"/>
      <c r="UZW913" s="106"/>
      <c r="UZX913" s="106"/>
      <c r="UZY913" s="106"/>
      <c r="UZZ913" s="106"/>
      <c r="VAA913" s="106"/>
      <c r="VAB913" s="106"/>
      <c r="VAC913" s="106"/>
      <c r="VAD913" s="106"/>
      <c r="VAE913" s="106"/>
      <c r="VAF913" s="106"/>
      <c r="VAG913" s="106"/>
      <c r="VAH913" s="106"/>
      <c r="VAI913" s="106"/>
      <c r="VAJ913" s="106"/>
      <c r="VAK913" s="106"/>
      <c r="VAL913" s="106"/>
      <c r="VAM913" s="106"/>
      <c r="VAN913" s="106"/>
      <c r="VAO913" s="106"/>
      <c r="VAP913" s="106"/>
      <c r="VAQ913" s="106"/>
      <c r="VAR913" s="106"/>
      <c r="VAS913" s="106"/>
      <c r="VAT913" s="106"/>
      <c r="VAU913" s="106"/>
      <c r="VAV913" s="106"/>
      <c r="VAW913" s="106"/>
      <c r="VAX913" s="106"/>
      <c r="VAY913" s="106"/>
      <c r="VAZ913" s="106"/>
      <c r="VBA913" s="106"/>
      <c r="VBB913" s="106"/>
      <c r="VBC913" s="106"/>
      <c r="VBD913" s="106"/>
      <c r="VBE913" s="106"/>
      <c r="VBF913" s="106"/>
      <c r="VBG913" s="106"/>
      <c r="VBH913" s="106"/>
      <c r="VBI913" s="106"/>
      <c r="VBJ913" s="106"/>
      <c r="VBK913" s="106"/>
      <c r="VBL913" s="106"/>
      <c r="VBM913" s="106"/>
      <c r="VBN913" s="106"/>
      <c r="VBO913" s="106"/>
      <c r="VBP913" s="106"/>
      <c r="VBQ913" s="106"/>
      <c r="VBR913" s="106"/>
      <c r="VBS913" s="106"/>
      <c r="VBT913" s="106"/>
      <c r="VBU913" s="106"/>
      <c r="VBV913" s="106"/>
      <c r="VBW913" s="106"/>
      <c r="VBX913" s="106"/>
      <c r="VBY913" s="106"/>
      <c r="VBZ913" s="106"/>
      <c r="VCA913" s="106"/>
      <c r="VCB913" s="106"/>
      <c r="VCC913" s="106"/>
      <c r="VCD913" s="106"/>
      <c r="VCE913" s="106"/>
      <c r="VCF913" s="106"/>
      <c r="VCG913" s="106"/>
      <c r="VCH913" s="106"/>
      <c r="VCI913" s="106"/>
      <c r="VCJ913" s="106"/>
      <c r="VCK913" s="106"/>
      <c r="VCL913" s="106"/>
      <c r="VCM913" s="106"/>
      <c r="VCN913" s="106"/>
      <c r="VCO913" s="106"/>
      <c r="VCP913" s="106"/>
      <c r="VCQ913" s="106"/>
      <c r="VCR913" s="106"/>
      <c r="VCS913" s="106"/>
      <c r="VCT913" s="106"/>
      <c r="VCU913" s="106"/>
      <c r="VCV913" s="106"/>
      <c r="VCW913" s="106"/>
      <c r="VCX913" s="106"/>
      <c r="VCY913" s="106"/>
      <c r="VCZ913" s="106"/>
      <c r="VDA913" s="106"/>
      <c r="VDB913" s="106"/>
      <c r="VDC913" s="106"/>
      <c r="VDD913" s="106"/>
      <c r="VDE913" s="106"/>
      <c r="VDF913" s="106"/>
      <c r="VDG913" s="106"/>
      <c r="VDH913" s="106"/>
      <c r="VDI913" s="106"/>
      <c r="VDJ913" s="106"/>
      <c r="VDK913" s="106"/>
      <c r="VDL913" s="106"/>
      <c r="VDM913" s="106"/>
      <c r="VDN913" s="106"/>
      <c r="VDO913" s="106"/>
      <c r="VDP913" s="106"/>
      <c r="VDQ913" s="106"/>
      <c r="VDR913" s="106"/>
      <c r="VDS913" s="106"/>
      <c r="VDT913" s="106"/>
      <c r="VDU913" s="106"/>
      <c r="VDV913" s="106"/>
      <c r="VDW913" s="106"/>
      <c r="VDX913" s="106"/>
      <c r="VDY913" s="106"/>
      <c r="VDZ913" s="106"/>
      <c r="VEA913" s="106"/>
      <c r="VEB913" s="106"/>
      <c r="VEC913" s="106"/>
      <c r="VED913" s="106"/>
      <c r="VEE913" s="106"/>
      <c r="VEF913" s="106"/>
      <c r="VEG913" s="106"/>
      <c r="VEH913" s="106"/>
      <c r="VEI913" s="106"/>
      <c r="VEJ913" s="106"/>
      <c r="VEK913" s="106"/>
      <c r="VEL913" s="106"/>
      <c r="VEM913" s="106"/>
      <c r="VEN913" s="106"/>
      <c r="VEO913" s="106"/>
      <c r="VEP913" s="106"/>
      <c r="VEQ913" s="106"/>
      <c r="VER913" s="106"/>
      <c r="VES913" s="106"/>
      <c r="VET913" s="106"/>
      <c r="VEU913" s="106"/>
      <c r="VEV913" s="106"/>
      <c r="VEW913" s="106"/>
      <c r="VEX913" s="106"/>
      <c r="VEY913" s="106"/>
      <c r="VEZ913" s="106"/>
      <c r="VFA913" s="106"/>
      <c r="VFB913" s="106"/>
      <c r="VFC913" s="106"/>
      <c r="VFD913" s="106"/>
      <c r="VFE913" s="106"/>
      <c r="VFF913" s="106"/>
      <c r="VFG913" s="106"/>
      <c r="VFH913" s="106"/>
      <c r="VFI913" s="106"/>
      <c r="VFJ913" s="106"/>
      <c r="VFK913" s="106"/>
      <c r="VFL913" s="106"/>
      <c r="VFM913" s="106"/>
      <c r="VFN913" s="106"/>
      <c r="VFO913" s="106"/>
      <c r="VFP913" s="106"/>
      <c r="VFQ913" s="106"/>
      <c r="VFR913" s="106"/>
      <c r="VFS913" s="106"/>
      <c r="VFT913" s="106"/>
      <c r="VFU913" s="106"/>
      <c r="VFV913" s="106"/>
      <c r="VFW913" s="106"/>
      <c r="VFX913" s="106"/>
      <c r="VFY913" s="106"/>
      <c r="VFZ913" s="106"/>
      <c r="VGA913" s="106"/>
      <c r="VGB913" s="106"/>
      <c r="VGC913" s="106"/>
      <c r="VGD913" s="106"/>
      <c r="VGE913" s="106"/>
      <c r="VGF913" s="106"/>
      <c r="VGG913" s="106"/>
      <c r="VGH913" s="106"/>
      <c r="VGI913" s="106"/>
      <c r="VGJ913" s="106"/>
      <c r="VGK913" s="106"/>
      <c r="VGL913" s="106"/>
      <c r="VGM913" s="106"/>
      <c r="VGN913" s="106"/>
      <c r="VGO913" s="106"/>
      <c r="VGP913" s="106"/>
      <c r="VGQ913" s="106"/>
      <c r="VGR913" s="106"/>
      <c r="VGS913" s="106"/>
      <c r="VGT913" s="106"/>
      <c r="VGU913" s="106"/>
      <c r="VGV913" s="106"/>
      <c r="VGW913" s="106"/>
      <c r="VGX913" s="106"/>
      <c r="VGY913" s="106"/>
      <c r="VGZ913" s="106"/>
      <c r="VHA913" s="106"/>
      <c r="VHB913" s="106"/>
      <c r="VHC913" s="106"/>
      <c r="VHD913" s="106"/>
      <c r="VHE913" s="106"/>
      <c r="VHF913" s="106"/>
      <c r="VHG913" s="106"/>
      <c r="VHH913" s="106"/>
      <c r="VHI913" s="106"/>
      <c r="VHJ913" s="106"/>
      <c r="VHK913" s="106"/>
      <c r="VHL913" s="106"/>
      <c r="VHM913" s="106"/>
      <c r="VHN913" s="106"/>
      <c r="VHO913" s="106"/>
      <c r="VHP913" s="106"/>
      <c r="VHQ913" s="106"/>
      <c r="VHR913" s="106"/>
      <c r="VHS913" s="106"/>
      <c r="VHT913" s="106"/>
      <c r="VHU913" s="106"/>
      <c r="VHV913" s="106"/>
      <c r="VHW913" s="106"/>
      <c r="VHX913" s="106"/>
      <c r="VHY913" s="106"/>
      <c r="VHZ913" s="106"/>
      <c r="VIA913" s="106"/>
      <c r="VIB913" s="106"/>
      <c r="VIC913" s="106"/>
      <c r="VID913" s="106"/>
      <c r="VIE913" s="106"/>
      <c r="VIF913" s="106"/>
      <c r="VIG913" s="106"/>
      <c r="VIH913" s="106"/>
      <c r="VII913" s="106"/>
      <c r="VIJ913" s="106"/>
      <c r="VIK913" s="106"/>
      <c r="VIL913" s="106"/>
      <c r="VIM913" s="106"/>
      <c r="VIN913" s="106"/>
      <c r="VIO913" s="106"/>
      <c r="VIP913" s="106"/>
      <c r="VIQ913" s="106"/>
      <c r="VIR913" s="106"/>
      <c r="VIS913" s="106"/>
      <c r="VIT913" s="106"/>
      <c r="VIU913" s="106"/>
      <c r="VIV913" s="106"/>
      <c r="VIW913" s="106"/>
      <c r="VIX913" s="106"/>
      <c r="VIY913" s="106"/>
      <c r="VIZ913" s="106"/>
      <c r="VJA913" s="106"/>
      <c r="VJB913" s="106"/>
      <c r="VJC913" s="106"/>
      <c r="VJD913" s="106"/>
      <c r="VJE913" s="106"/>
      <c r="VJF913" s="106"/>
      <c r="VJG913" s="106"/>
      <c r="VJH913" s="106"/>
      <c r="VJI913" s="106"/>
      <c r="VJJ913" s="106"/>
      <c r="VJK913" s="106"/>
      <c r="VJL913" s="106"/>
      <c r="VJM913" s="106"/>
      <c r="VJN913" s="106"/>
      <c r="VJO913" s="106"/>
      <c r="VJP913" s="106"/>
      <c r="VJQ913" s="106"/>
      <c r="VJR913" s="106"/>
      <c r="VJS913" s="106"/>
      <c r="VJT913" s="106"/>
      <c r="VJU913" s="106"/>
      <c r="VJV913" s="106"/>
      <c r="VJW913" s="106"/>
      <c r="VJX913" s="106"/>
      <c r="VJY913" s="106"/>
      <c r="VJZ913" s="106"/>
      <c r="VKA913" s="106"/>
      <c r="VKB913" s="106"/>
      <c r="VKC913" s="106"/>
      <c r="VKD913" s="106"/>
      <c r="VKE913" s="106"/>
      <c r="VKF913" s="106"/>
      <c r="VKG913" s="106"/>
      <c r="VKH913" s="106"/>
      <c r="VKI913" s="106"/>
      <c r="VKJ913" s="106"/>
      <c r="VKK913" s="106"/>
      <c r="VKL913" s="106"/>
      <c r="VKM913" s="106"/>
      <c r="VKN913" s="106"/>
      <c r="VKO913" s="106"/>
      <c r="VKP913" s="106"/>
      <c r="VKQ913" s="106"/>
      <c r="VKR913" s="106"/>
      <c r="VKS913" s="106"/>
      <c r="VKT913" s="106"/>
      <c r="VKU913" s="106"/>
      <c r="VKV913" s="106"/>
      <c r="VKW913" s="106"/>
      <c r="VKX913" s="106"/>
      <c r="VKY913" s="106"/>
      <c r="VKZ913" s="106"/>
      <c r="VLA913" s="106"/>
      <c r="VLB913" s="106"/>
      <c r="VLC913" s="106"/>
      <c r="VLD913" s="106"/>
      <c r="VLE913" s="106"/>
      <c r="VLF913" s="106"/>
      <c r="VLG913" s="106"/>
      <c r="VLH913" s="106"/>
      <c r="VLI913" s="106"/>
      <c r="VLJ913" s="106"/>
      <c r="VLK913" s="106"/>
      <c r="VLL913" s="106"/>
      <c r="VLM913" s="106"/>
      <c r="VLN913" s="106"/>
      <c r="VLO913" s="106"/>
      <c r="VLP913" s="106"/>
      <c r="VLQ913" s="106"/>
      <c r="VLR913" s="106"/>
      <c r="VLS913" s="106"/>
      <c r="VLT913" s="106"/>
      <c r="VLU913" s="106"/>
      <c r="VLV913" s="106"/>
      <c r="VLW913" s="106"/>
      <c r="VLX913" s="106"/>
      <c r="VLY913" s="106"/>
      <c r="VLZ913" s="106"/>
      <c r="VMA913" s="106"/>
      <c r="VMB913" s="106"/>
      <c r="VMC913" s="106"/>
      <c r="VMD913" s="106"/>
      <c r="VME913" s="106"/>
      <c r="VMF913" s="106"/>
      <c r="VMG913" s="106"/>
      <c r="VMH913" s="106"/>
      <c r="VMI913" s="106"/>
      <c r="VMJ913" s="106"/>
      <c r="VMK913" s="106"/>
      <c r="VML913" s="106"/>
      <c r="VMM913" s="106"/>
      <c r="VMN913" s="106"/>
      <c r="VMO913" s="106"/>
      <c r="VMP913" s="106"/>
      <c r="VMQ913" s="106"/>
      <c r="VMR913" s="106"/>
      <c r="VMS913" s="106"/>
      <c r="VMT913" s="106"/>
      <c r="VMU913" s="106"/>
      <c r="VMV913" s="106"/>
      <c r="VMW913" s="106"/>
      <c r="VMX913" s="106"/>
      <c r="VMY913" s="106"/>
      <c r="VMZ913" s="106"/>
      <c r="VNA913" s="106"/>
      <c r="VNB913" s="106"/>
      <c r="VNC913" s="106"/>
      <c r="VND913" s="106"/>
      <c r="VNE913" s="106"/>
      <c r="VNF913" s="106"/>
      <c r="VNG913" s="106"/>
      <c r="VNH913" s="106"/>
      <c r="VNI913" s="106"/>
      <c r="VNJ913" s="106"/>
      <c r="VNK913" s="106"/>
      <c r="VNL913" s="106"/>
      <c r="VNM913" s="106"/>
      <c r="VNN913" s="106"/>
      <c r="VNO913" s="106"/>
      <c r="VNP913" s="106"/>
      <c r="VNQ913" s="106"/>
      <c r="VNR913" s="106"/>
      <c r="VNS913" s="106"/>
      <c r="VNT913" s="106"/>
      <c r="VNU913" s="106"/>
      <c r="VNV913" s="106"/>
      <c r="VNW913" s="106"/>
      <c r="VNX913" s="106"/>
      <c r="VNY913" s="106"/>
      <c r="VNZ913" s="106"/>
      <c r="VOA913" s="106"/>
      <c r="VOB913" s="106"/>
      <c r="VOC913" s="106"/>
      <c r="VOD913" s="106"/>
      <c r="VOE913" s="106"/>
      <c r="VOF913" s="106"/>
      <c r="VOG913" s="106"/>
      <c r="VOH913" s="106"/>
      <c r="VOI913" s="106"/>
      <c r="VOJ913" s="106"/>
      <c r="VOK913" s="106"/>
      <c r="VOL913" s="106"/>
      <c r="VOM913" s="106"/>
      <c r="VON913" s="106"/>
      <c r="VOO913" s="106"/>
      <c r="VOP913" s="106"/>
      <c r="VOQ913" s="106"/>
      <c r="VOR913" s="106"/>
      <c r="VOS913" s="106"/>
      <c r="VOT913" s="106"/>
      <c r="VOU913" s="106"/>
      <c r="VOV913" s="106"/>
      <c r="VOW913" s="106"/>
      <c r="VOX913" s="106"/>
      <c r="VOY913" s="106"/>
      <c r="VOZ913" s="106"/>
      <c r="VPA913" s="106"/>
      <c r="VPB913" s="106"/>
      <c r="VPC913" s="106"/>
      <c r="VPD913" s="106"/>
      <c r="VPE913" s="106"/>
      <c r="VPF913" s="106"/>
      <c r="VPG913" s="106"/>
      <c r="VPH913" s="106"/>
      <c r="VPI913" s="106"/>
      <c r="VPJ913" s="106"/>
      <c r="VPK913" s="106"/>
      <c r="VPL913" s="106"/>
      <c r="VPM913" s="106"/>
      <c r="VPN913" s="106"/>
      <c r="VPO913" s="106"/>
      <c r="VPP913" s="106"/>
      <c r="VPQ913" s="106"/>
      <c r="VPR913" s="106"/>
      <c r="VPS913" s="106"/>
      <c r="VPT913" s="106"/>
      <c r="VPU913" s="106"/>
      <c r="VPV913" s="106"/>
      <c r="VPW913" s="106"/>
      <c r="VPX913" s="106"/>
      <c r="VPY913" s="106"/>
      <c r="VPZ913" s="106"/>
      <c r="VQA913" s="106"/>
      <c r="VQB913" s="106"/>
      <c r="VQC913" s="106"/>
      <c r="VQD913" s="106"/>
      <c r="VQE913" s="106"/>
      <c r="VQF913" s="106"/>
      <c r="VQG913" s="106"/>
      <c r="VQH913" s="106"/>
      <c r="VQI913" s="106"/>
      <c r="VQJ913" s="106"/>
      <c r="VQK913" s="106"/>
      <c r="VQL913" s="106"/>
      <c r="VQM913" s="106"/>
      <c r="VQN913" s="106"/>
      <c r="VQO913" s="106"/>
      <c r="VQP913" s="106"/>
      <c r="VQQ913" s="106"/>
      <c r="VQR913" s="106"/>
      <c r="VQS913" s="106"/>
      <c r="VQT913" s="106"/>
      <c r="VQU913" s="106"/>
      <c r="VQV913" s="106"/>
      <c r="VQW913" s="106"/>
      <c r="VQX913" s="106"/>
      <c r="VQY913" s="106"/>
      <c r="VQZ913" s="106"/>
      <c r="VRA913" s="106"/>
      <c r="VRB913" s="106"/>
      <c r="VRC913" s="106"/>
      <c r="VRD913" s="106"/>
      <c r="VRE913" s="106"/>
      <c r="VRF913" s="106"/>
      <c r="VRG913" s="106"/>
      <c r="VRH913" s="106"/>
      <c r="VRI913" s="106"/>
      <c r="VRJ913" s="106"/>
      <c r="VRK913" s="106"/>
      <c r="VRL913" s="106"/>
      <c r="VRM913" s="106"/>
      <c r="VRN913" s="106"/>
      <c r="VRO913" s="106"/>
      <c r="VRP913" s="106"/>
      <c r="VRQ913" s="106"/>
      <c r="VRR913" s="106"/>
      <c r="VRS913" s="106"/>
      <c r="VRT913" s="106"/>
      <c r="VRU913" s="106"/>
      <c r="VRV913" s="106"/>
      <c r="VRW913" s="106"/>
      <c r="VRX913" s="106"/>
      <c r="VRY913" s="106"/>
      <c r="VRZ913" s="106"/>
      <c r="VSA913" s="106"/>
      <c r="VSB913" s="106"/>
      <c r="VSC913" s="106"/>
      <c r="VSD913" s="106"/>
      <c r="VSE913" s="106"/>
      <c r="VSF913" s="106"/>
      <c r="VSG913" s="106"/>
      <c r="VSH913" s="106"/>
      <c r="VSI913" s="106"/>
      <c r="VSJ913" s="106"/>
      <c r="VSK913" s="106"/>
      <c r="VSL913" s="106"/>
      <c r="VSM913" s="106"/>
      <c r="VSN913" s="106"/>
      <c r="VSO913" s="106"/>
      <c r="VSP913" s="106"/>
      <c r="VSQ913" s="106"/>
      <c r="VSR913" s="106"/>
      <c r="VSS913" s="106"/>
      <c r="VST913" s="106"/>
      <c r="VSU913" s="106"/>
      <c r="VSV913" s="106"/>
      <c r="VSW913" s="106"/>
      <c r="VSX913" s="106"/>
      <c r="VSY913" s="106"/>
      <c r="VSZ913" s="106"/>
      <c r="VTA913" s="106"/>
      <c r="VTB913" s="106"/>
      <c r="VTC913" s="106"/>
      <c r="VTD913" s="106"/>
      <c r="VTE913" s="106"/>
      <c r="VTF913" s="106"/>
      <c r="VTG913" s="106"/>
      <c r="VTH913" s="106"/>
      <c r="VTI913" s="106"/>
      <c r="VTJ913" s="106"/>
      <c r="VTK913" s="106"/>
      <c r="VTL913" s="106"/>
      <c r="VTM913" s="106"/>
      <c r="VTN913" s="106"/>
      <c r="VTO913" s="106"/>
      <c r="VTP913" s="106"/>
      <c r="VTQ913" s="106"/>
      <c r="VTR913" s="106"/>
      <c r="VTS913" s="106"/>
      <c r="VTT913" s="106"/>
      <c r="VTU913" s="106"/>
      <c r="VTV913" s="106"/>
      <c r="VTW913" s="106"/>
      <c r="VTX913" s="106"/>
      <c r="VTY913" s="106"/>
      <c r="VTZ913" s="106"/>
      <c r="VUA913" s="106"/>
      <c r="VUB913" s="106"/>
      <c r="VUC913" s="106"/>
      <c r="VUD913" s="106"/>
      <c r="VUE913" s="106"/>
      <c r="VUF913" s="106"/>
      <c r="VUG913" s="106"/>
      <c r="VUH913" s="106"/>
      <c r="VUI913" s="106"/>
      <c r="VUJ913" s="106"/>
      <c r="VUK913" s="106"/>
      <c r="VUL913" s="106"/>
      <c r="VUM913" s="106"/>
      <c r="VUN913" s="106"/>
      <c r="VUO913" s="106"/>
      <c r="VUP913" s="106"/>
      <c r="VUQ913" s="106"/>
      <c r="VUR913" s="106"/>
      <c r="VUS913" s="106"/>
      <c r="VUT913" s="106"/>
      <c r="VUU913" s="106"/>
      <c r="VUV913" s="106"/>
      <c r="VUW913" s="106"/>
      <c r="VUX913" s="106"/>
      <c r="VUY913" s="106"/>
      <c r="VUZ913" s="106"/>
      <c r="VVA913" s="106"/>
      <c r="VVB913" s="106"/>
      <c r="VVC913" s="106"/>
      <c r="VVD913" s="106"/>
      <c r="VVE913" s="106"/>
      <c r="VVF913" s="106"/>
      <c r="VVG913" s="106"/>
      <c r="VVH913" s="106"/>
      <c r="VVI913" s="106"/>
      <c r="VVJ913" s="106"/>
      <c r="VVK913" s="106"/>
      <c r="VVL913" s="106"/>
      <c r="VVM913" s="106"/>
      <c r="VVN913" s="106"/>
      <c r="VVO913" s="106"/>
      <c r="VVP913" s="106"/>
      <c r="VVQ913" s="106"/>
      <c r="VVR913" s="106"/>
      <c r="VVS913" s="106"/>
      <c r="VVT913" s="106"/>
      <c r="VVU913" s="106"/>
      <c r="VVV913" s="106"/>
      <c r="VVW913" s="106"/>
      <c r="VVX913" s="106"/>
      <c r="VVY913" s="106"/>
      <c r="VVZ913" s="106"/>
      <c r="VWA913" s="106"/>
      <c r="VWB913" s="106"/>
      <c r="VWC913" s="106"/>
      <c r="VWD913" s="106"/>
      <c r="VWE913" s="106"/>
      <c r="VWF913" s="106"/>
      <c r="VWG913" s="106"/>
      <c r="VWH913" s="106"/>
      <c r="VWI913" s="106"/>
      <c r="VWJ913" s="106"/>
      <c r="VWK913" s="106"/>
      <c r="VWL913" s="106"/>
      <c r="VWM913" s="106"/>
      <c r="VWN913" s="106"/>
      <c r="VWO913" s="106"/>
      <c r="VWP913" s="106"/>
      <c r="VWQ913" s="106"/>
      <c r="VWR913" s="106"/>
      <c r="VWS913" s="106"/>
      <c r="VWT913" s="106"/>
      <c r="VWU913" s="106"/>
      <c r="VWV913" s="106"/>
      <c r="VWW913" s="106"/>
      <c r="VWX913" s="106"/>
      <c r="VWY913" s="106"/>
      <c r="VWZ913" s="106"/>
      <c r="VXA913" s="106"/>
      <c r="VXB913" s="106"/>
      <c r="VXC913" s="106"/>
      <c r="VXD913" s="106"/>
      <c r="VXE913" s="106"/>
      <c r="VXF913" s="106"/>
      <c r="VXG913" s="106"/>
      <c r="VXH913" s="106"/>
      <c r="VXI913" s="106"/>
      <c r="VXJ913" s="106"/>
      <c r="VXK913" s="106"/>
      <c r="VXL913" s="106"/>
      <c r="VXM913" s="106"/>
      <c r="VXN913" s="106"/>
      <c r="VXO913" s="106"/>
      <c r="VXP913" s="106"/>
      <c r="VXQ913" s="106"/>
      <c r="VXR913" s="106"/>
      <c r="VXS913" s="106"/>
      <c r="VXT913" s="106"/>
      <c r="VXU913" s="106"/>
      <c r="VXV913" s="106"/>
      <c r="VXW913" s="106"/>
      <c r="VXX913" s="106"/>
      <c r="VXY913" s="106"/>
      <c r="VXZ913" s="106"/>
      <c r="VYA913" s="106"/>
      <c r="VYB913" s="106"/>
      <c r="VYC913" s="106"/>
      <c r="VYD913" s="106"/>
      <c r="VYE913" s="106"/>
      <c r="VYF913" s="106"/>
      <c r="VYG913" s="106"/>
      <c r="VYH913" s="106"/>
      <c r="VYI913" s="106"/>
      <c r="VYJ913" s="106"/>
      <c r="VYK913" s="106"/>
      <c r="VYL913" s="106"/>
      <c r="VYM913" s="106"/>
      <c r="VYN913" s="106"/>
      <c r="VYO913" s="106"/>
      <c r="VYP913" s="106"/>
      <c r="VYQ913" s="106"/>
      <c r="VYR913" s="106"/>
      <c r="VYS913" s="106"/>
      <c r="VYT913" s="106"/>
      <c r="VYU913" s="106"/>
      <c r="VYV913" s="106"/>
      <c r="VYW913" s="106"/>
      <c r="VYX913" s="106"/>
      <c r="VYY913" s="106"/>
      <c r="VYZ913" s="106"/>
      <c r="VZA913" s="106"/>
      <c r="VZB913" s="106"/>
      <c r="VZC913" s="106"/>
      <c r="VZD913" s="106"/>
      <c r="VZE913" s="106"/>
      <c r="VZF913" s="106"/>
      <c r="VZG913" s="106"/>
      <c r="VZH913" s="106"/>
      <c r="VZI913" s="106"/>
      <c r="VZJ913" s="106"/>
      <c r="VZK913" s="106"/>
      <c r="VZL913" s="106"/>
      <c r="VZM913" s="106"/>
      <c r="VZN913" s="106"/>
      <c r="VZO913" s="106"/>
      <c r="VZP913" s="106"/>
      <c r="VZQ913" s="106"/>
      <c r="VZR913" s="106"/>
      <c r="VZS913" s="106"/>
      <c r="VZT913" s="106"/>
      <c r="VZU913" s="106"/>
      <c r="VZV913" s="106"/>
      <c r="VZW913" s="106"/>
      <c r="VZX913" s="106"/>
      <c r="VZY913" s="106"/>
      <c r="VZZ913" s="106"/>
      <c r="WAA913" s="106"/>
      <c r="WAB913" s="106"/>
      <c r="WAC913" s="106"/>
      <c r="WAD913" s="106"/>
      <c r="WAE913" s="106"/>
      <c r="WAF913" s="106"/>
      <c r="WAG913" s="106"/>
      <c r="WAH913" s="106"/>
      <c r="WAI913" s="106"/>
      <c r="WAJ913" s="106"/>
      <c r="WAK913" s="106"/>
      <c r="WAL913" s="106"/>
      <c r="WAM913" s="106"/>
      <c r="WAN913" s="106"/>
      <c r="WAO913" s="106"/>
      <c r="WAP913" s="106"/>
      <c r="WAQ913" s="106"/>
      <c r="WAR913" s="106"/>
      <c r="WAS913" s="106"/>
      <c r="WAT913" s="106"/>
      <c r="WAU913" s="106"/>
      <c r="WAV913" s="106"/>
      <c r="WAW913" s="106"/>
      <c r="WAX913" s="106"/>
      <c r="WAY913" s="106"/>
      <c r="WAZ913" s="106"/>
      <c r="WBA913" s="106"/>
      <c r="WBB913" s="106"/>
      <c r="WBC913" s="106"/>
      <c r="WBD913" s="106"/>
      <c r="WBE913" s="106"/>
      <c r="WBF913" s="106"/>
      <c r="WBG913" s="106"/>
      <c r="WBH913" s="106"/>
      <c r="WBI913" s="106"/>
      <c r="WBJ913" s="106"/>
      <c r="WBK913" s="106"/>
      <c r="WBL913" s="106"/>
      <c r="WBM913" s="106"/>
      <c r="WBN913" s="106"/>
      <c r="WBO913" s="106"/>
      <c r="WBP913" s="106"/>
      <c r="WBQ913" s="106"/>
      <c r="WBR913" s="106"/>
      <c r="WBS913" s="106"/>
      <c r="WBT913" s="106"/>
      <c r="WBU913" s="106"/>
      <c r="WBV913" s="106"/>
      <c r="WBW913" s="106"/>
      <c r="WBX913" s="106"/>
      <c r="WBY913" s="106"/>
      <c r="WBZ913" s="106"/>
      <c r="WCA913" s="106"/>
      <c r="WCB913" s="106"/>
      <c r="WCC913" s="106"/>
      <c r="WCD913" s="106"/>
      <c r="WCE913" s="106"/>
      <c r="WCF913" s="106"/>
      <c r="WCG913" s="106"/>
      <c r="WCH913" s="106"/>
      <c r="WCI913" s="106"/>
      <c r="WCJ913" s="106"/>
      <c r="WCK913" s="106"/>
      <c r="WCL913" s="106"/>
      <c r="WCM913" s="106"/>
      <c r="WCN913" s="106"/>
      <c r="WCO913" s="106"/>
      <c r="WCP913" s="106"/>
      <c r="WCQ913" s="106"/>
      <c r="WCR913" s="106"/>
      <c r="WCS913" s="106"/>
      <c r="WCT913" s="106"/>
      <c r="WCU913" s="106"/>
      <c r="WCV913" s="106"/>
      <c r="WCW913" s="106"/>
      <c r="WCX913" s="106"/>
      <c r="WCY913" s="106"/>
      <c r="WCZ913" s="106"/>
      <c r="WDA913" s="106"/>
      <c r="WDB913" s="106"/>
      <c r="WDC913" s="106"/>
      <c r="WDD913" s="106"/>
      <c r="WDE913" s="106"/>
      <c r="WDF913" s="106"/>
      <c r="WDG913" s="106"/>
      <c r="WDH913" s="106"/>
      <c r="WDI913" s="106"/>
      <c r="WDJ913" s="106"/>
      <c r="WDK913" s="106"/>
      <c r="WDL913" s="106"/>
      <c r="WDM913" s="106"/>
      <c r="WDN913" s="106"/>
      <c r="WDO913" s="106"/>
      <c r="WDP913" s="106"/>
      <c r="WDQ913" s="106"/>
      <c r="WDR913" s="106"/>
      <c r="WDS913" s="106"/>
      <c r="WDT913" s="106"/>
      <c r="WDU913" s="106"/>
      <c r="WDV913" s="106"/>
      <c r="WDW913" s="106"/>
      <c r="WDX913" s="106"/>
      <c r="WDY913" s="106"/>
      <c r="WDZ913" s="106"/>
      <c r="WEA913" s="106"/>
      <c r="WEB913" s="106"/>
      <c r="WEC913" s="106"/>
      <c r="WED913" s="106"/>
      <c r="WEE913" s="106"/>
      <c r="WEF913" s="106"/>
      <c r="WEG913" s="106"/>
      <c r="WEH913" s="106"/>
      <c r="WEI913" s="106"/>
      <c r="WEJ913" s="106"/>
      <c r="WEK913" s="106"/>
      <c r="WEL913" s="106"/>
      <c r="WEM913" s="106"/>
      <c r="WEN913" s="106"/>
      <c r="WEO913" s="106"/>
      <c r="WEP913" s="106"/>
      <c r="WEQ913" s="106"/>
      <c r="WER913" s="106"/>
      <c r="WES913" s="106"/>
      <c r="WET913" s="106"/>
      <c r="WEU913" s="106"/>
      <c r="WEV913" s="106"/>
      <c r="WEW913" s="106"/>
      <c r="WEX913" s="106"/>
      <c r="WEY913" s="106"/>
      <c r="WEZ913" s="106"/>
      <c r="WFA913" s="106"/>
      <c r="WFB913" s="106"/>
      <c r="WFC913" s="106"/>
      <c r="WFD913" s="106"/>
      <c r="WFE913" s="106"/>
      <c r="WFF913" s="106"/>
      <c r="WFG913" s="106"/>
      <c r="WFH913" s="106"/>
      <c r="WFI913" s="106"/>
      <c r="WFJ913" s="106"/>
      <c r="WFK913" s="106"/>
      <c r="WFL913" s="106"/>
      <c r="WFM913" s="106"/>
      <c r="WFN913" s="106"/>
      <c r="WFO913" s="106"/>
      <c r="WFP913" s="106"/>
      <c r="WFQ913" s="106"/>
      <c r="WFR913" s="106"/>
      <c r="WFS913" s="106"/>
      <c r="WFT913" s="106"/>
      <c r="WFU913" s="106"/>
      <c r="WFV913" s="106"/>
      <c r="WFW913" s="106"/>
      <c r="WFX913" s="106"/>
      <c r="WFY913" s="106"/>
      <c r="WFZ913" s="106"/>
      <c r="WGA913" s="106"/>
      <c r="WGB913" s="106"/>
      <c r="WGC913" s="106"/>
      <c r="WGD913" s="106"/>
      <c r="WGE913" s="106"/>
      <c r="WGF913" s="106"/>
      <c r="WGG913" s="106"/>
      <c r="WGH913" s="106"/>
      <c r="WGI913" s="106"/>
      <c r="WGJ913" s="106"/>
      <c r="WGK913" s="106"/>
      <c r="WGL913" s="106"/>
      <c r="WGM913" s="106"/>
      <c r="WGN913" s="106"/>
      <c r="WGO913" s="106"/>
      <c r="WGP913" s="106"/>
      <c r="WGQ913" s="106"/>
      <c r="WGR913" s="106"/>
      <c r="WGS913" s="106"/>
      <c r="WGT913" s="106"/>
      <c r="WGU913" s="106"/>
      <c r="WGV913" s="106"/>
      <c r="WGW913" s="106"/>
      <c r="WGX913" s="106"/>
      <c r="WGY913" s="106"/>
      <c r="WGZ913" s="106"/>
      <c r="WHA913" s="106"/>
      <c r="WHB913" s="106"/>
      <c r="WHC913" s="106"/>
      <c r="WHD913" s="106"/>
      <c r="WHE913" s="106"/>
      <c r="WHF913" s="106"/>
      <c r="WHG913" s="106"/>
      <c r="WHH913" s="106"/>
      <c r="WHI913" s="106"/>
      <c r="WHJ913" s="106"/>
      <c r="WHK913" s="106"/>
      <c r="WHL913" s="106"/>
      <c r="WHM913" s="106"/>
      <c r="WHN913" s="106"/>
      <c r="WHO913" s="106"/>
      <c r="WHP913" s="106"/>
      <c r="WHQ913" s="106"/>
      <c r="WHR913" s="106"/>
      <c r="WHS913" s="106"/>
      <c r="WHT913" s="106"/>
      <c r="WHU913" s="106"/>
      <c r="WHV913" s="106"/>
      <c r="WHW913" s="106"/>
      <c r="WHX913" s="106"/>
      <c r="WHY913" s="106"/>
      <c r="WHZ913" s="106"/>
      <c r="WIA913" s="106"/>
      <c r="WIB913" s="106"/>
      <c r="WIC913" s="106"/>
      <c r="WID913" s="106"/>
      <c r="WIE913" s="106"/>
      <c r="WIF913" s="106"/>
      <c r="WIG913" s="106"/>
      <c r="WIH913" s="106"/>
      <c r="WII913" s="106"/>
      <c r="WIJ913" s="106"/>
      <c r="WIK913" s="106"/>
      <c r="WIL913" s="106"/>
      <c r="WIM913" s="106"/>
      <c r="WIN913" s="106"/>
      <c r="WIO913" s="106"/>
      <c r="WIP913" s="106"/>
      <c r="WIQ913" s="106"/>
      <c r="WIR913" s="106"/>
      <c r="WIS913" s="106"/>
      <c r="WIT913" s="106"/>
      <c r="WIU913" s="106"/>
      <c r="WIV913" s="106"/>
      <c r="WIW913" s="106"/>
      <c r="WIX913" s="106"/>
      <c r="WIY913" s="106"/>
      <c r="WIZ913" s="106"/>
      <c r="WJA913" s="106"/>
      <c r="WJB913" s="106"/>
      <c r="WJC913" s="106"/>
      <c r="WJD913" s="106"/>
      <c r="WJE913" s="106"/>
      <c r="WJF913" s="106"/>
      <c r="WJG913" s="106"/>
      <c r="WJH913" s="106"/>
      <c r="WJI913" s="106"/>
      <c r="WJJ913" s="106"/>
      <c r="WJK913" s="106"/>
      <c r="WJL913" s="106"/>
      <c r="WJM913" s="106"/>
      <c r="WJN913" s="106"/>
      <c r="WJO913" s="106"/>
      <c r="WJP913" s="106"/>
      <c r="WJQ913" s="106"/>
      <c r="WJR913" s="106"/>
      <c r="WJS913" s="106"/>
      <c r="WJT913" s="106"/>
      <c r="WJU913" s="106"/>
      <c r="WJV913" s="106"/>
      <c r="WJW913" s="106"/>
      <c r="WJX913" s="106"/>
      <c r="WJY913" s="106"/>
      <c r="WJZ913" s="106"/>
      <c r="WKA913" s="106"/>
      <c r="WKB913" s="106"/>
      <c r="WKC913" s="106"/>
      <c r="WKD913" s="106"/>
      <c r="WKE913" s="106"/>
      <c r="WKF913" s="106"/>
      <c r="WKG913" s="106"/>
      <c r="WKH913" s="106"/>
      <c r="WKI913" s="106"/>
      <c r="WKJ913" s="106"/>
      <c r="WKK913" s="106"/>
      <c r="WKL913" s="106"/>
      <c r="WKM913" s="106"/>
      <c r="WKN913" s="106"/>
      <c r="WKO913" s="106"/>
      <c r="WKP913" s="106"/>
      <c r="WKQ913" s="106"/>
      <c r="WKR913" s="106"/>
      <c r="WKS913" s="106"/>
      <c r="WKT913" s="106"/>
      <c r="WKU913" s="106"/>
      <c r="WKV913" s="106"/>
      <c r="WKW913" s="106"/>
      <c r="WKX913" s="106"/>
      <c r="WKY913" s="106"/>
      <c r="WKZ913" s="106"/>
      <c r="WLA913" s="106"/>
      <c r="WLB913" s="106"/>
      <c r="WLC913" s="106"/>
      <c r="WLD913" s="106"/>
      <c r="WLE913" s="106"/>
      <c r="WLF913" s="106"/>
      <c r="WLG913" s="106"/>
      <c r="WLH913" s="106"/>
      <c r="WLI913" s="106"/>
      <c r="WLJ913" s="106"/>
      <c r="WLK913" s="106"/>
      <c r="WLL913" s="106"/>
      <c r="WLM913" s="106"/>
      <c r="WLN913" s="106"/>
      <c r="WLO913" s="106"/>
      <c r="WLP913" s="106"/>
      <c r="WLQ913" s="106"/>
      <c r="WLR913" s="106"/>
      <c r="WLS913" s="106"/>
      <c r="WLT913" s="106"/>
      <c r="WLU913" s="106"/>
      <c r="WLV913" s="106"/>
      <c r="WLW913" s="106"/>
      <c r="WLX913" s="106"/>
      <c r="WLY913" s="106"/>
      <c r="WLZ913" s="106"/>
      <c r="WMA913" s="106"/>
      <c r="WMB913" s="106"/>
      <c r="WMC913" s="106"/>
      <c r="WMD913" s="106"/>
      <c r="WME913" s="106"/>
      <c r="WMF913" s="106"/>
      <c r="WMG913" s="106"/>
      <c r="WMH913" s="106"/>
      <c r="WMI913" s="106"/>
      <c r="WMJ913" s="106"/>
      <c r="WMK913" s="106"/>
      <c r="WML913" s="106"/>
      <c r="WMM913" s="106"/>
      <c r="WMN913" s="106"/>
      <c r="WMO913" s="106"/>
      <c r="WMP913" s="106"/>
      <c r="WMQ913" s="106"/>
      <c r="WMR913" s="106"/>
      <c r="WMS913" s="106"/>
      <c r="WMT913" s="106"/>
      <c r="WMU913" s="106"/>
      <c r="WMV913" s="106"/>
      <c r="WMW913" s="106"/>
      <c r="WMX913" s="106"/>
      <c r="WMY913" s="106"/>
      <c r="WMZ913" s="106"/>
      <c r="WNA913" s="106"/>
      <c r="WNB913" s="106"/>
      <c r="WNC913" s="106"/>
      <c r="WND913" s="106"/>
      <c r="WNE913" s="106"/>
      <c r="WNF913" s="106"/>
      <c r="WNG913" s="106"/>
      <c r="WNH913" s="106"/>
      <c r="WNI913" s="106"/>
      <c r="WNJ913" s="106"/>
      <c r="WNK913" s="106"/>
      <c r="WNL913" s="106"/>
      <c r="WNM913" s="106"/>
      <c r="WNN913" s="106"/>
      <c r="WNO913" s="106"/>
      <c r="WNP913" s="106"/>
      <c r="WNQ913" s="106"/>
      <c r="WNR913" s="106"/>
      <c r="WNS913" s="106"/>
      <c r="WNT913" s="106"/>
      <c r="WNU913" s="106"/>
      <c r="WNV913" s="106"/>
      <c r="WNW913" s="106"/>
      <c r="WNX913" s="106"/>
      <c r="WNY913" s="106"/>
      <c r="WNZ913" s="106"/>
      <c r="WOA913" s="106"/>
      <c r="WOB913" s="106"/>
      <c r="WOC913" s="106"/>
      <c r="WOD913" s="106"/>
      <c r="WOE913" s="106"/>
      <c r="WOF913" s="106"/>
      <c r="WOG913" s="106"/>
      <c r="WOH913" s="106"/>
      <c r="WOI913" s="106"/>
      <c r="WOJ913" s="106"/>
      <c r="WOK913" s="106"/>
      <c r="WOL913" s="106"/>
      <c r="WOM913" s="106"/>
      <c r="WON913" s="106"/>
      <c r="WOO913" s="106"/>
      <c r="WOP913" s="106"/>
      <c r="WOQ913" s="106"/>
      <c r="WOR913" s="106"/>
      <c r="WOS913" s="106"/>
      <c r="WOT913" s="106"/>
      <c r="WOU913" s="106"/>
      <c r="WOV913" s="106"/>
      <c r="WOW913" s="106"/>
      <c r="WOX913" s="106"/>
      <c r="WOY913" s="106"/>
      <c r="WOZ913" s="106"/>
      <c r="WPA913" s="106"/>
      <c r="WPB913" s="106"/>
      <c r="WPC913" s="106"/>
      <c r="WPD913" s="106"/>
      <c r="WPE913" s="106"/>
      <c r="WPF913" s="106"/>
      <c r="WPG913" s="106"/>
      <c r="WPH913" s="106"/>
      <c r="WPI913" s="106"/>
      <c r="WPJ913" s="106"/>
      <c r="WPK913" s="106"/>
      <c r="WPL913" s="106"/>
      <c r="WPM913" s="106"/>
      <c r="WPN913" s="106"/>
      <c r="WPO913" s="106"/>
      <c r="WPP913" s="106"/>
      <c r="WPQ913" s="106"/>
      <c r="WPR913" s="106"/>
      <c r="WPS913" s="106"/>
      <c r="WPT913" s="106"/>
      <c r="WPU913" s="106"/>
      <c r="WPV913" s="106"/>
      <c r="WPW913" s="106"/>
      <c r="WPX913" s="106"/>
      <c r="WPY913" s="106"/>
      <c r="WPZ913" s="106"/>
      <c r="WQA913" s="106"/>
      <c r="WQB913" s="106"/>
      <c r="WQC913" s="106"/>
      <c r="WQD913" s="106"/>
      <c r="WQE913" s="106"/>
      <c r="WQF913" s="106"/>
      <c r="WQG913" s="106"/>
      <c r="WQH913" s="106"/>
      <c r="WQI913" s="106"/>
      <c r="WQJ913" s="106"/>
      <c r="WQK913" s="106"/>
      <c r="WQL913" s="106"/>
      <c r="WQM913" s="106"/>
      <c r="WQN913" s="106"/>
      <c r="WQO913" s="106"/>
      <c r="WQP913" s="106"/>
      <c r="WQQ913" s="106"/>
      <c r="WQR913" s="106"/>
      <c r="WQS913" s="106"/>
      <c r="WQT913" s="106"/>
      <c r="WQU913" s="106"/>
      <c r="WQV913" s="106"/>
      <c r="WQW913" s="106"/>
      <c r="WQX913" s="106"/>
      <c r="WQY913" s="106"/>
      <c r="WQZ913" s="106"/>
      <c r="WRA913" s="106"/>
      <c r="WRB913" s="106"/>
      <c r="WRC913" s="106"/>
      <c r="WRD913" s="106"/>
      <c r="WRE913" s="106"/>
      <c r="WRF913" s="106"/>
      <c r="WRG913" s="106"/>
      <c r="WRH913" s="106"/>
      <c r="WRI913" s="106"/>
      <c r="WRJ913" s="106"/>
      <c r="WRK913" s="106"/>
      <c r="WRL913" s="106"/>
      <c r="WRM913" s="106"/>
      <c r="WRN913" s="106"/>
      <c r="WRO913" s="106"/>
      <c r="WRP913" s="106"/>
      <c r="WRQ913" s="106"/>
      <c r="WRR913" s="106"/>
      <c r="WRS913" s="106"/>
      <c r="WRT913" s="106"/>
      <c r="WRU913" s="106"/>
      <c r="WRV913" s="106"/>
      <c r="WRW913" s="106"/>
      <c r="WRX913" s="106"/>
      <c r="WRY913" s="106"/>
      <c r="WRZ913" s="106"/>
      <c r="WSA913" s="106"/>
      <c r="WSB913" s="106"/>
      <c r="WSC913" s="106"/>
      <c r="WSD913" s="106"/>
      <c r="WSE913" s="106"/>
      <c r="WSF913" s="106"/>
      <c r="WSG913" s="106"/>
      <c r="WSH913" s="106"/>
      <c r="WSI913" s="106"/>
      <c r="WSJ913" s="106"/>
      <c r="WSK913" s="106"/>
      <c r="WSL913" s="106"/>
      <c r="WSM913" s="106"/>
      <c r="WSN913" s="106"/>
      <c r="WSO913" s="106"/>
      <c r="WSP913" s="106"/>
      <c r="WSQ913" s="106"/>
      <c r="WSR913" s="106"/>
      <c r="WSS913" s="106"/>
      <c r="WST913" s="106"/>
      <c r="WSU913" s="106"/>
      <c r="WSV913" s="106"/>
      <c r="WSW913" s="106"/>
      <c r="WSX913" s="106"/>
      <c r="WSY913" s="106"/>
      <c r="WSZ913" s="106"/>
      <c r="WTA913" s="106"/>
      <c r="WTB913" s="106"/>
      <c r="WTC913" s="106"/>
      <c r="WTD913" s="106"/>
      <c r="WTE913" s="106"/>
      <c r="WTF913" s="106"/>
      <c r="WTG913" s="106"/>
      <c r="WTH913" s="106"/>
      <c r="WTI913" s="106"/>
      <c r="WTJ913" s="106"/>
      <c r="WTK913" s="106"/>
      <c r="WTL913" s="106"/>
      <c r="WTM913" s="106"/>
      <c r="WTN913" s="106"/>
      <c r="WTO913" s="106"/>
      <c r="WTP913" s="106"/>
      <c r="WTQ913" s="106"/>
      <c r="WTR913" s="106"/>
      <c r="WTS913" s="106"/>
      <c r="WTT913" s="106"/>
      <c r="WTU913" s="106"/>
      <c r="WTV913" s="106"/>
      <c r="WTW913" s="106"/>
      <c r="WTX913" s="106"/>
      <c r="WTY913" s="106"/>
      <c r="WTZ913" s="106"/>
      <c r="WUA913" s="106"/>
      <c r="WUB913" s="106"/>
      <c r="WUC913" s="106"/>
      <c r="WUD913" s="106"/>
      <c r="WUE913" s="106"/>
      <c r="WUF913" s="106"/>
      <c r="WUG913" s="106"/>
      <c r="WUH913" s="106"/>
      <c r="WUI913" s="106"/>
      <c r="WUJ913" s="106"/>
      <c r="WUK913" s="106"/>
      <c r="WUL913" s="106"/>
      <c r="WUM913" s="106"/>
      <c r="WUN913" s="106"/>
      <c r="WUO913" s="106"/>
      <c r="WUP913" s="106"/>
      <c r="WUQ913" s="106"/>
      <c r="WUR913" s="106"/>
      <c r="WUS913" s="106"/>
      <c r="WUT913" s="106"/>
      <c r="WUU913" s="106"/>
      <c r="WUV913" s="106"/>
      <c r="WUW913" s="106"/>
      <c r="WUX913" s="106"/>
      <c r="WUY913" s="106"/>
      <c r="WUZ913" s="106"/>
      <c r="WVA913" s="106"/>
      <c r="WVB913" s="106"/>
      <c r="WVC913" s="106"/>
      <c r="WVD913" s="106"/>
      <c r="WVE913" s="106"/>
      <c r="WVF913" s="106"/>
      <c r="WVG913" s="106"/>
      <c r="WVH913" s="106"/>
      <c r="WVI913" s="106"/>
      <c r="WVJ913" s="106"/>
      <c r="WVK913" s="106"/>
      <c r="WVL913" s="106"/>
      <c r="WVM913" s="106"/>
      <c r="WVN913" s="106"/>
      <c r="WVO913" s="106"/>
      <c r="WVP913" s="106"/>
      <c r="WVQ913" s="106"/>
      <c r="WVR913" s="106"/>
      <c r="WVS913" s="106"/>
      <c r="WVT913" s="106"/>
      <c r="WVU913" s="106"/>
      <c r="WVV913" s="106"/>
      <c r="WVW913" s="106"/>
      <c r="WVX913" s="106"/>
      <c r="WVY913" s="106"/>
      <c r="WVZ913" s="106"/>
      <c r="WWA913" s="106"/>
      <c r="WWB913" s="106"/>
      <c r="WWC913" s="106"/>
      <c r="WWD913" s="106"/>
      <c r="WWE913" s="106"/>
      <c r="WWF913" s="106"/>
      <c r="WWG913" s="106"/>
      <c r="WWH913" s="106"/>
      <c r="WWI913" s="106"/>
      <c r="WWJ913" s="106"/>
      <c r="WWK913" s="106"/>
      <c r="WWL913" s="106"/>
      <c r="WWM913" s="106"/>
      <c r="WWN913" s="106"/>
      <c r="WWO913" s="106"/>
      <c r="WWP913" s="106"/>
      <c r="WWQ913" s="106"/>
      <c r="WWR913" s="106"/>
      <c r="WWS913" s="106"/>
      <c r="WWT913" s="106"/>
      <c r="WWU913" s="106"/>
      <c r="WWV913" s="106"/>
      <c r="WWW913" s="106"/>
      <c r="WWX913" s="106"/>
      <c r="WWY913" s="106"/>
      <c r="WWZ913" s="106"/>
      <c r="WXA913" s="106"/>
      <c r="WXB913" s="106"/>
      <c r="WXC913" s="106"/>
      <c r="WXD913" s="106"/>
      <c r="WXE913" s="106"/>
      <c r="WXF913" s="106"/>
      <c r="WXG913" s="106"/>
      <c r="WXH913" s="106"/>
      <c r="WXI913" s="106"/>
      <c r="WXJ913" s="106"/>
      <c r="WXK913" s="106"/>
      <c r="WXL913" s="106"/>
      <c r="WXM913" s="106"/>
      <c r="WXN913" s="106"/>
      <c r="WXO913" s="106"/>
      <c r="WXP913" s="106"/>
      <c r="WXQ913" s="106"/>
      <c r="WXR913" s="106"/>
      <c r="WXS913" s="106"/>
      <c r="WXT913" s="106"/>
      <c r="WXU913" s="106"/>
      <c r="WXV913" s="106"/>
      <c r="WXW913" s="106"/>
      <c r="WXX913" s="106"/>
      <c r="WXY913" s="106"/>
      <c r="WXZ913" s="106"/>
      <c r="WYA913" s="106"/>
      <c r="WYB913" s="106"/>
      <c r="WYC913" s="106"/>
      <c r="WYD913" s="106"/>
      <c r="WYE913" s="106"/>
      <c r="WYF913" s="106"/>
      <c r="WYG913" s="106"/>
      <c r="WYH913" s="106"/>
      <c r="WYI913" s="106"/>
      <c r="WYJ913" s="106"/>
      <c r="WYK913" s="106"/>
      <c r="WYL913" s="106"/>
      <c r="WYM913" s="106"/>
      <c r="WYN913" s="106"/>
      <c r="WYO913" s="106"/>
      <c r="WYP913" s="106"/>
      <c r="WYQ913" s="106"/>
      <c r="WYR913" s="106"/>
      <c r="WYS913" s="106"/>
      <c r="WYT913" s="106"/>
      <c r="WYU913" s="106"/>
      <c r="WYV913" s="106"/>
      <c r="WYW913" s="106"/>
      <c r="WYX913" s="106"/>
      <c r="WYY913" s="106"/>
      <c r="WYZ913" s="106"/>
      <c r="WZA913" s="106"/>
      <c r="WZB913" s="106"/>
      <c r="WZC913" s="106"/>
      <c r="WZD913" s="106"/>
      <c r="WZE913" s="106"/>
      <c r="WZF913" s="106"/>
      <c r="WZG913" s="106"/>
      <c r="WZH913" s="106"/>
      <c r="WZI913" s="106"/>
      <c r="WZJ913" s="106"/>
      <c r="WZK913" s="106"/>
      <c r="WZL913" s="106"/>
      <c r="WZM913" s="106"/>
      <c r="WZN913" s="106"/>
      <c r="WZO913" s="106"/>
      <c r="WZP913" s="106"/>
      <c r="WZQ913" s="106"/>
      <c r="WZR913" s="106"/>
      <c r="WZS913" s="106"/>
      <c r="WZT913" s="106"/>
      <c r="WZU913" s="106"/>
      <c r="WZV913" s="106"/>
      <c r="WZW913" s="106"/>
      <c r="WZX913" s="106"/>
      <c r="WZY913" s="106"/>
      <c r="WZZ913" s="106"/>
      <c r="XAA913" s="106"/>
      <c r="XAB913" s="106"/>
      <c r="XAC913" s="106"/>
      <c r="XAD913" s="106"/>
      <c r="XAE913" s="106"/>
      <c r="XAF913" s="106"/>
      <c r="XAG913" s="106"/>
      <c r="XAH913" s="106"/>
      <c r="XAI913" s="106"/>
      <c r="XAJ913" s="106"/>
      <c r="XAK913" s="106"/>
      <c r="XAL913" s="106"/>
      <c r="XAM913" s="106"/>
      <c r="XAN913" s="106"/>
      <c r="XAO913" s="106"/>
      <c r="XAP913" s="106"/>
      <c r="XAQ913" s="106"/>
      <c r="XAR913" s="106"/>
      <c r="XAS913" s="106"/>
      <c r="XAT913" s="106"/>
      <c r="XAU913" s="106"/>
      <c r="XAV913" s="106"/>
      <c r="XAW913" s="106"/>
      <c r="XAX913" s="106"/>
      <c r="XAY913" s="106"/>
      <c r="XAZ913" s="106"/>
      <c r="XBA913" s="106"/>
      <c r="XBB913" s="106"/>
      <c r="XBC913" s="106"/>
      <c r="XBD913" s="106"/>
      <c r="XBE913" s="106"/>
      <c r="XBF913" s="106"/>
      <c r="XBG913" s="106"/>
      <c r="XBH913" s="106"/>
      <c r="XBI913" s="106"/>
      <c r="XBJ913" s="106"/>
      <c r="XBK913" s="106"/>
      <c r="XBL913" s="106"/>
      <c r="XBM913" s="106"/>
      <c r="XBN913" s="106"/>
      <c r="XBO913" s="106"/>
      <c r="XBP913" s="106"/>
      <c r="XBQ913" s="106"/>
      <c r="XBR913" s="106"/>
      <c r="XBS913" s="106"/>
      <c r="XBT913" s="106"/>
      <c r="XBU913" s="106"/>
      <c r="XBV913" s="106"/>
      <c r="XBW913" s="106"/>
      <c r="XBX913" s="106"/>
      <c r="XBY913" s="106"/>
      <c r="XBZ913" s="106"/>
      <c r="XCA913" s="106"/>
      <c r="XCB913" s="106"/>
      <c r="XCC913" s="106"/>
      <c r="XCD913" s="106"/>
      <c r="XCE913" s="106"/>
      <c r="XCF913" s="106"/>
      <c r="XCG913" s="106"/>
      <c r="XCH913" s="106"/>
      <c r="XCI913" s="106"/>
      <c r="XCJ913" s="106"/>
      <c r="XCK913" s="106"/>
      <c r="XCL913" s="106"/>
      <c r="XCM913" s="106"/>
      <c r="XCN913" s="106"/>
      <c r="XCO913" s="106"/>
      <c r="XCP913" s="106"/>
      <c r="XCQ913" s="106"/>
      <c r="XCR913" s="106"/>
      <c r="XCS913" s="106"/>
      <c r="XCT913" s="106"/>
      <c r="XCU913" s="106"/>
      <c r="XCV913" s="106"/>
      <c r="XCW913" s="106"/>
      <c r="XCX913" s="106"/>
      <c r="XCY913" s="106"/>
      <c r="XCZ913" s="106"/>
      <c r="XDA913" s="106"/>
      <c r="XDB913" s="106"/>
      <c r="XDC913" s="106"/>
      <c r="XDD913" s="106"/>
      <c r="XDE913" s="106"/>
      <c r="XDF913" s="106"/>
      <c r="XDG913" s="106"/>
      <c r="XDH913" s="106"/>
      <c r="XDI913" s="106"/>
      <c r="XDJ913" s="106"/>
      <c r="XDK913" s="106"/>
      <c r="XDL913" s="106"/>
      <c r="XDM913" s="106"/>
      <c r="XDN913" s="106"/>
      <c r="XDO913" s="106"/>
      <c r="XDP913" s="106"/>
      <c r="XDQ913" s="106"/>
      <c r="XDR913" s="106"/>
      <c r="XDS913" s="106"/>
      <c r="XDT913" s="106"/>
      <c r="XDU913" s="106"/>
      <c r="XDV913" s="106"/>
      <c r="XDW913" s="106"/>
      <c r="XDX913" s="106"/>
      <c r="XDY913" s="106"/>
      <c r="XDZ913" s="106"/>
      <c r="XEA913" s="106"/>
      <c r="XEB913" s="106"/>
      <c r="XEC913" s="106"/>
      <c r="XED913" s="106"/>
      <c r="XEE913" s="106"/>
      <c r="XEF913" s="106"/>
      <c r="XEG913" s="106"/>
      <c r="XEH913" s="106"/>
      <c r="XEI913" s="106"/>
      <c r="XEJ913" s="106"/>
      <c r="XEK913" s="106"/>
      <c r="XEL913" s="106"/>
      <c r="XEM913" s="106"/>
      <c r="XEN913" s="106"/>
      <c r="XEO913" s="106"/>
      <c r="XEP913" s="106"/>
      <c r="XEQ913" s="106"/>
      <c r="XER913" s="106"/>
      <c r="XES913" s="106"/>
      <c r="XET913" s="106"/>
      <c r="XEU913" s="106"/>
      <c r="XEV913" s="106"/>
      <c r="XEW913" s="106"/>
      <c r="XEX913" s="106"/>
      <c r="XEY913" s="106"/>
      <c r="XEZ913" s="106"/>
      <c r="XFA913" s="106"/>
      <c r="XFB913" s="106"/>
      <c r="XFC913" s="106"/>
      <c r="XFD913" s="106"/>
    </row>
    <row r="914" spans="1:16384" s="99" customFormat="1" ht="14.25">
      <c r="A914" s="94" t="s">
        <v>698</v>
      </c>
      <c r="B914" s="95" t="s">
        <v>699</v>
      </c>
      <c r="C914" s="96" t="s">
        <v>14</v>
      </c>
      <c r="D914" s="97">
        <v>12000</v>
      </c>
      <c r="E914" s="97">
        <v>32</v>
      </c>
      <c r="F914" s="96">
        <v>32.299999999999997</v>
      </c>
      <c r="G914" s="96">
        <v>32.6</v>
      </c>
      <c r="H914" s="96">
        <v>33.1</v>
      </c>
      <c r="I914" s="98">
        <f t="shared" ref="I914" si="2132">SUM(F914-E914)*D914</f>
        <v>3599.9999999999659</v>
      </c>
      <c r="J914" s="96">
        <f>SUM(G914-F914)*D914</f>
        <v>3600.0000000000509</v>
      </c>
      <c r="K914" s="96">
        <f t="shared" si="2126"/>
        <v>6000</v>
      </c>
      <c r="L914" s="98">
        <f t="shared" ref="L914" si="2133">SUM(I914:K914)</f>
        <v>13200.000000000016</v>
      </c>
    </row>
    <row r="915" spans="1:16384" s="99" customFormat="1" ht="14.25">
      <c r="A915" s="94" t="s">
        <v>698</v>
      </c>
      <c r="B915" s="95" t="s">
        <v>28</v>
      </c>
      <c r="C915" s="96" t="s">
        <v>14</v>
      </c>
      <c r="D915" s="97">
        <v>500</v>
      </c>
      <c r="E915" s="97">
        <v>790</v>
      </c>
      <c r="F915" s="96">
        <v>782</v>
      </c>
      <c r="G915" s="96">
        <v>0</v>
      </c>
      <c r="H915" s="96">
        <v>0</v>
      </c>
      <c r="I915" s="98">
        <f t="shared" ref="I915" si="2134">SUM(F915-E915)*D915</f>
        <v>-4000</v>
      </c>
      <c r="J915" s="96">
        <v>0</v>
      </c>
      <c r="K915" s="96">
        <f t="shared" si="2126"/>
        <v>0</v>
      </c>
      <c r="L915" s="98">
        <f t="shared" ref="L915" si="2135">SUM(I915:K915)</f>
        <v>-4000</v>
      </c>
    </row>
    <row r="916" spans="1:16384" s="99" customFormat="1" ht="14.25">
      <c r="A916" s="94" t="s">
        <v>697</v>
      </c>
      <c r="B916" s="95" t="s">
        <v>693</v>
      </c>
      <c r="C916" s="96" t="s">
        <v>14</v>
      </c>
      <c r="D916" s="97">
        <v>1000</v>
      </c>
      <c r="E916" s="97">
        <v>384</v>
      </c>
      <c r="F916" s="96">
        <v>387</v>
      </c>
      <c r="G916" s="96">
        <v>0</v>
      </c>
      <c r="H916" s="96">
        <v>0</v>
      </c>
      <c r="I916" s="98">
        <f t="shared" ref="I916" si="2136">SUM(F916-E916)*D916</f>
        <v>3000</v>
      </c>
      <c r="J916" s="96">
        <v>0</v>
      </c>
      <c r="K916" s="96">
        <f t="shared" si="2126"/>
        <v>0</v>
      </c>
      <c r="L916" s="98">
        <f t="shared" ref="L916" si="2137">SUM(I916:K916)</f>
        <v>3000</v>
      </c>
    </row>
    <row r="917" spans="1:16384" s="99" customFormat="1" ht="14.25">
      <c r="A917" s="94" t="s">
        <v>697</v>
      </c>
      <c r="B917" s="95" t="s">
        <v>23</v>
      </c>
      <c r="C917" s="96" t="s">
        <v>14</v>
      </c>
      <c r="D917" s="97">
        <v>2000</v>
      </c>
      <c r="E917" s="97">
        <v>191</v>
      </c>
      <c r="F917" s="96">
        <v>191</v>
      </c>
      <c r="G917" s="96">
        <v>0</v>
      </c>
      <c r="H917" s="96">
        <v>0</v>
      </c>
      <c r="I917" s="98">
        <f t="shared" ref="I917" si="2138">SUM(F917-E917)*D917</f>
        <v>0</v>
      </c>
      <c r="J917" s="96">
        <v>0</v>
      </c>
      <c r="K917" s="96">
        <f t="shared" si="2126"/>
        <v>0</v>
      </c>
      <c r="L917" s="98">
        <f t="shared" ref="L917" si="2139">SUM(I917:K917)</f>
        <v>0</v>
      </c>
    </row>
    <row r="918" spans="1:16384" s="99" customFormat="1" ht="14.25">
      <c r="A918" s="94" t="s">
        <v>694</v>
      </c>
      <c r="B918" s="95" t="s">
        <v>30</v>
      </c>
      <c r="C918" s="96" t="s">
        <v>14</v>
      </c>
      <c r="D918" s="97">
        <v>4000</v>
      </c>
      <c r="E918" s="97">
        <v>74</v>
      </c>
      <c r="F918" s="96">
        <v>75</v>
      </c>
      <c r="G918" s="96">
        <v>76</v>
      </c>
      <c r="H918" s="96">
        <v>77</v>
      </c>
      <c r="I918" s="98">
        <f t="shared" ref="I918:I929" si="2140">SUM(F918-E918)*D918</f>
        <v>4000</v>
      </c>
      <c r="J918" s="96">
        <f>SUM(G918-F918)*D918</f>
        <v>4000</v>
      </c>
      <c r="K918" s="96">
        <f t="shared" si="2126"/>
        <v>4000</v>
      </c>
      <c r="L918" s="98">
        <f t="shared" ref="L918:L925" si="2141">SUM(I918:K918)</f>
        <v>12000</v>
      </c>
    </row>
    <row r="919" spans="1:16384" s="99" customFormat="1" ht="14.25">
      <c r="A919" s="94" t="s">
        <v>694</v>
      </c>
      <c r="B919" s="95" t="s">
        <v>75</v>
      </c>
      <c r="C919" s="96" t="s">
        <v>14</v>
      </c>
      <c r="D919" s="97">
        <v>2000</v>
      </c>
      <c r="E919" s="97">
        <v>234</v>
      </c>
      <c r="F919" s="96">
        <v>236</v>
      </c>
      <c r="G919" s="96">
        <v>238</v>
      </c>
      <c r="H919" s="96">
        <v>0</v>
      </c>
      <c r="I919" s="98">
        <f t="shared" si="2140"/>
        <v>4000</v>
      </c>
      <c r="J919" s="96">
        <f>SUM(G919-F919)*D919</f>
        <v>4000</v>
      </c>
      <c r="K919" s="96">
        <v>0</v>
      </c>
      <c r="L919" s="98">
        <f t="shared" si="2141"/>
        <v>8000</v>
      </c>
    </row>
    <row r="920" spans="1:16384" s="99" customFormat="1" ht="14.25">
      <c r="A920" s="94" t="s">
        <v>694</v>
      </c>
      <c r="B920" s="95" t="s">
        <v>695</v>
      </c>
      <c r="C920" s="96" t="s">
        <v>14</v>
      </c>
      <c r="D920" s="97">
        <v>2000</v>
      </c>
      <c r="E920" s="97">
        <v>169.25</v>
      </c>
      <c r="F920" s="96">
        <v>171.5</v>
      </c>
      <c r="G920" s="96">
        <v>173</v>
      </c>
      <c r="H920" s="96">
        <v>0</v>
      </c>
      <c r="I920" s="98">
        <f t="shared" si="2140"/>
        <v>4500</v>
      </c>
      <c r="J920" s="96">
        <f>SUM(G920-F920)*D920</f>
        <v>3000</v>
      </c>
      <c r="K920" s="96">
        <v>0</v>
      </c>
      <c r="L920" s="98">
        <f t="shared" si="2141"/>
        <v>7500</v>
      </c>
    </row>
    <row r="921" spans="1:16384" s="99" customFormat="1" ht="14.25">
      <c r="A921" s="94" t="s">
        <v>694</v>
      </c>
      <c r="B921" s="95" t="s">
        <v>41</v>
      </c>
      <c r="C921" s="96" t="s">
        <v>14</v>
      </c>
      <c r="D921" s="97">
        <v>1000</v>
      </c>
      <c r="E921" s="97">
        <v>395</v>
      </c>
      <c r="F921" s="96">
        <v>398</v>
      </c>
      <c r="G921" s="96">
        <v>0</v>
      </c>
      <c r="H921" s="96">
        <v>0</v>
      </c>
      <c r="I921" s="98">
        <f t="shared" si="2140"/>
        <v>3000</v>
      </c>
      <c r="J921" s="96">
        <v>0</v>
      </c>
      <c r="K921" s="96">
        <v>0</v>
      </c>
      <c r="L921" s="98">
        <f t="shared" si="2141"/>
        <v>3000</v>
      </c>
    </row>
    <row r="922" spans="1:16384" s="99" customFormat="1" ht="14.25">
      <c r="A922" s="94" t="s">
        <v>694</v>
      </c>
      <c r="B922" s="95" t="s">
        <v>693</v>
      </c>
      <c r="C922" s="96" t="s">
        <v>14</v>
      </c>
      <c r="D922" s="97">
        <v>1000</v>
      </c>
      <c r="E922" s="97">
        <v>358</v>
      </c>
      <c r="F922" s="96">
        <v>361</v>
      </c>
      <c r="G922" s="96">
        <v>0</v>
      </c>
      <c r="H922" s="96">
        <v>0</v>
      </c>
      <c r="I922" s="98">
        <f t="shared" si="2140"/>
        <v>3000</v>
      </c>
      <c r="J922" s="96">
        <v>0</v>
      </c>
      <c r="K922" s="96">
        <v>0</v>
      </c>
      <c r="L922" s="98">
        <f t="shared" si="2141"/>
        <v>3000</v>
      </c>
    </row>
    <row r="923" spans="1:16384" s="99" customFormat="1" ht="14.25">
      <c r="A923" s="94" t="s">
        <v>694</v>
      </c>
      <c r="B923" s="95" t="s">
        <v>696</v>
      </c>
      <c r="C923" s="96" t="s">
        <v>14</v>
      </c>
      <c r="D923" s="97">
        <v>500</v>
      </c>
      <c r="E923" s="97">
        <v>1173</v>
      </c>
      <c r="F923" s="96">
        <v>1184</v>
      </c>
      <c r="G923" s="96">
        <v>0</v>
      </c>
      <c r="H923" s="96">
        <v>0</v>
      </c>
      <c r="I923" s="98">
        <f t="shared" si="2140"/>
        <v>5500</v>
      </c>
      <c r="J923" s="96">
        <v>0</v>
      </c>
      <c r="K923" s="96">
        <v>0</v>
      </c>
      <c r="L923" s="98">
        <f t="shared" si="2141"/>
        <v>5500</v>
      </c>
    </row>
    <row r="924" spans="1:16384" s="99" customFormat="1" ht="14.25">
      <c r="A924" s="94" t="s">
        <v>694</v>
      </c>
      <c r="B924" s="95" t="s">
        <v>664</v>
      </c>
      <c r="C924" s="96" t="s">
        <v>14</v>
      </c>
      <c r="D924" s="97">
        <v>2000</v>
      </c>
      <c r="E924" s="97">
        <v>135</v>
      </c>
      <c r="F924" s="96">
        <v>135</v>
      </c>
      <c r="G924" s="96">
        <v>0</v>
      </c>
      <c r="H924" s="96">
        <v>0</v>
      </c>
      <c r="I924" s="98">
        <f t="shared" si="2140"/>
        <v>0</v>
      </c>
      <c r="J924" s="96">
        <v>0</v>
      </c>
      <c r="K924" s="96">
        <v>0</v>
      </c>
      <c r="L924" s="98">
        <f t="shared" si="2141"/>
        <v>0</v>
      </c>
    </row>
    <row r="925" spans="1:16384" s="99" customFormat="1" ht="14.25">
      <c r="A925" s="94" t="s">
        <v>691</v>
      </c>
      <c r="B925" s="95" t="s">
        <v>665</v>
      </c>
      <c r="C925" s="96" t="s">
        <v>14</v>
      </c>
      <c r="D925" s="97">
        <v>2000</v>
      </c>
      <c r="E925" s="97">
        <v>175.5</v>
      </c>
      <c r="F925" s="96">
        <v>177</v>
      </c>
      <c r="G925" s="96">
        <v>179</v>
      </c>
      <c r="H925" s="96">
        <v>182</v>
      </c>
      <c r="I925" s="98">
        <f t="shared" si="2140"/>
        <v>3000</v>
      </c>
      <c r="J925" s="96">
        <f>SUM(G925-F925)*D925</f>
        <v>4000</v>
      </c>
      <c r="K925" s="96">
        <f>SUM(H925-G925)*D925</f>
        <v>6000</v>
      </c>
      <c r="L925" s="98">
        <f t="shared" si="2141"/>
        <v>13000</v>
      </c>
    </row>
    <row r="926" spans="1:16384" s="99" customFormat="1" ht="14.25">
      <c r="A926" s="94" t="s">
        <v>691</v>
      </c>
      <c r="B926" s="95" t="s">
        <v>41</v>
      </c>
      <c r="C926" s="96" t="s">
        <v>14</v>
      </c>
      <c r="D926" s="97">
        <v>1000</v>
      </c>
      <c r="E926" s="97">
        <v>377</v>
      </c>
      <c r="F926" s="96">
        <v>380</v>
      </c>
      <c r="G926" s="96">
        <v>383</v>
      </c>
      <c r="H926" s="96">
        <v>0</v>
      </c>
      <c r="I926" s="98">
        <f t="shared" si="2140"/>
        <v>3000</v>
      </c>
      <c r="J926" s="96">
        <f>SUM(G926-F926)*D926</f>
        <v>3000</v>
      </c>
      <c r="K926" s="96">
        <v>0</v>
      </c>
      <c r="L926" s="98">
        <f t="shared" ref="L926:L994" si="2142">SUM(I926:K926)</f>
        <v>6000</v>
      </c>
    </row>
    <row r="927" spans="1:16384" s="99" customFormat="1" ht="14.25">
      <c r="A927" s="94" t="s">
        <v>691</v>
      </c>
      <c r="B927" s="95" t="s">
        <v>692</v>
      </c>
      <c r="C927" s="96" t="s">
        <v>14</v>
      </c>
      <c r="D927" s="97">
        <v>500</v>
      </c>
      <c r="E927" s="97">
        <v>518</v>
      </c>
      <c r="F927" s="96">
        <v>521</v>
      </c>
      <c r="G927" s="96">
        <v>0</v>
      </c>
      <c r="H927" s="96">
        <v>0</v>
      </c>
      <c r="I927" s="98">
        <f t="shared" si="2140"/>
        <v>1500</v>
      </c>
      <c r="J927" s="96">
        <v>0</v>
      </c>
      <c r="K927" s="96">
        <v>0</v>
      </c>
      <c r="L927" s="98">
        <f t="shared" si="2142"/>
        <v>1500</v>
      </c>
    </row>
    <row r="928" spans="1:16384" s="99" customFormat="1" ht="14.25">
      <c r="A928" s="94" t="s">
        <v>691</v>
      </c>
      <c r="B928" s="95" t="s">
        <v>693</v>
      </c>
      <c r="C928" s="96" t="s">
        <v>14</v>
      </c>
      <c r="D928" s="97">
        <v>1000</v>
      </c>
      <c r="E928" s="97">
        <v>347</v>
      </c>
      <c r="F928" s="96">
        <v>350</v>
      </c>
      <c r="G928" s="96">
        <v>0</v>
      </c>
      <c r="H928" s="96">
        <v>0</v>
      </c>
      <c r="I928" s="98">
        <f t="shared" si="2140"/>
        <v>3000</v>
      </c>
      <c r="J928" s="96">
        <v>0</v>
      </c>
      <c r="K928" s="96">
        <v>0</v>
      </c>
      <c r="L928" s="98">
        <f t="shared" si="2142"/>
        <v>3000</v>
      </c>
    </row>
    <row r="929" spans="1:12" s="99" customFormat="1" ht="14.25">
      <c r="A929" s="94" t="s">
        <v>691</v>
      </c>
      <c r="B929" s="95" t="s">
        <v>671</v>
      </c>
      <c r="C929" s="96" t="s">
        <v>14</v>
      </c>
      <c r="D929" s="97">
        <v>500</v>
      </c>
      <c r="E929" s="97">
        <v>1272</v>
      </c>
      <c r="F929" s="96">
        <v>1258</v>
      </c>
      <c r="G929" s="96">
        <v>0</v>
      </c>
      <c r="H929" s="96">
        <v>0</v>
      </c>
      <c r="I929" s="98">
        <f t="shared" si="2140"/>
        <v>-7000</v>
      </c>
      <c r="J929" s="96">
        <v>0</v>
      </c>
      <c r="K929" s="96">
        <v>0</v>
      </c>
      <c r="L929" s="98">
        <f t="shared" si="2142"/>
        <v>-7000</v>
      </c>
    </row>
    <row r="930" spans="1:12" s="99" customFormat="1" ht="14.25">
      <c r="A930" s="94"/>
      <c r="B930" s="95"/>
      <c r="C930" s="96"/>
      <c r="D930" s="97"/>
      <c r="E930" s="97"/>
      <c r="F930" s="96"/>
      <c r="G930" s="96"/>
      <c r="H930" s="96"/>
      <c r="I930" s="98"/>
      <c r="J930" s="96"/>
      <c r="K930" s="96"/>
      <c r="L930" s="98"/>
    </row>
    <row r="931" spans="1:12" s="99" customFormat="1" ht="14.25">
      <c r="A931" s="123"/>
      <c r="B931" s="124"/>
      <c r="C931" s="124"/>
      <c r="D931" s="124"/>
      <c r="E931" s="124"/>
      <c r="F931" s="124"/>
      <c r="G931" s="125" t="s">
        <v>676</v>
      </c>
      <c r="H931" s="124"/>
      <c r="I931" s="126">
        <f>SUM(I862:I929)</f>
        <v>125450</v>
      </c>
      <c r="J931" s="127"/>
      <c r="K931" s="127"/>
      <c r="L931" s="126">
        <f>SUM(L862:L929)</f>
        <v>282350.00000000012</v>
      </c>
    </row>
    <row r="932" spans="1:12" s="99" customFormat="1" ht="14.25"/>
    <row r="933" spans="1:12" s="99" customFormat="1" ht="14.25">
      <c r="A933" s="101"/>
      <c r="B933" s="102"/>
      <c r="C933" s="102"/>
      <c r="D933" s="103"/>
      <c r="E933" s="103"/>
      <c r="F933" s="129">
        <v>43497</v>
      </c>
      <c r="G933" s="102"/>
      <c r="H933" s="102"/>
      <c r="I933" s="104"/>
      <c r="J933" s="104"/>
      <c r="K933" s="104"/>
      <c r="L933" s="104"/>
    </row>
    <row r="934" spans="1:12" s="99" customFormat="1" ht="14.25">
      <c r="A934" s="94"/>
      <c r="B934" s="95"/>
      <c r="C934" s="96"/>
      <c r="D934" s="97"/>
      <c r="E934" s="97"/>
      <c r="F934" s="96"/>
      <c r="G934" s="96"/>
      <c r="H934" s="96"/>
      <c r="I934" s="98"/>
      <c r="J934" s="105" t="s">
        <v>732</v>
      </c>
      <c r="K934" s="102"/>
      <c r="L934" s="130">
        <v>0.84</v>
      </c>
    </row>
    <row r="935" spans="1:12" s="99" customFormat="1" ht="14.25">
      <c r="A935" s="94" t="s">
        <v>682</v>
      </c>
      <c r="B935" s="95" t="s">
        <v>679</v>
      </c>
      <c r="C935" s="96" t="s">
        <v>14</v>
      </c>
      <c r="D935" s="97">
        <v>4000</v>
      </c>
      <c r="E935" s="97">
        <v>97</v>
      </c>
      <c r="F935" s="96">
        <v>97.6</v>
      </c>
      <c r="G935" s="96">
        <v>0</v>
      </c>
      <c r="H935" s="96">
        <v>0</v>
      </c>
      <c r="I935" s="98">
        <f>SUM(F935-E935)*D935</f>
        <v>2399.9999999999773</v>
      </c>
      <c r="J935" s="96">
        <v>0</v>
      </c>
      <c r="K935" s="96">
        <v>0</v>
      </c>
      <c r="L935" s="98">
        <f t="shared" si="2142"/>
        <v>2399.9999999999773</v>
      </c>
    </row>
    <row r="936" spans="1:12" s="99" customFormat="1" ht="14.25">
      <c r="A936" s="94" t="s">
        <v>682</v>
      </c>
      <c r="B936" s="95" t="s">
        <v>680</v>
      </c>
      <c r="C936" s="96" t="s">
        <v>14</v>
      </c>
      <c r="D936" s="97">
        <v>2000</v>
      </c>
      <c r="E936" s="97">
        <v>229</v>
      </c>
      <c r="F936" s="96">
        <v>229</v>
      </c>
      <c r="G936" s="96">
        <v>0</v>
      </c>
      <c r="H936" s="96">
        <v>0</v>
      </c>
      <c r="I936" s="98">
        <f>SUM(F936-E936)*D936</f>
        <v>0</v>
      </c>
      <c r="J936" s="96">
        <v>0</v>
      </c>
      <c r="K936" s="96">
        <v>0</v>
      </c>
      <c r="L936" s="98">
        <f t="shared" si="2142"/>
        <v>0</v>
      </c>
    </row>
    <row r="937" spans="1:12" s="99" customFormat="1" ht="14.25">
      <c r="A937" s="94" t="s">
        <v>682</v>
      </c>
      <c r="B937" s="95" t="s">
        <v>63</v>
      </c>
      <c r="C937" s="96" t="s">
        <v>14</v>
      </c>
      <c r="D937" s="97">
        <v>500</v>
      </c>
      <c r="E937" s="97">
        <v>1293.5</v>
      </c>
      <c r="F937" s="96">
        <v>1280</v>
      </c>
      <c r="G937" s="96">
        <v>0</v>
      </c>
      <c r="H937" s="96">
        <v>0</v>
      </c>
      <c r="I937" s="98">
        <f>SUM(F937-E937)*D937</f>
        <v>-6750</v>
      </c>
      <c r="J937" s="96">
        <v>0</v>
      </c>
      <c r="K937" s="96">
        <v>0</v>
      </c>
      <c r="L937" s="98">
        <f t="shared" si="2142"/>
        <v>-6750</v>
      </c>
    </row>
    <row r="938" spans="1:12" s="99" customFormat="1" ht="14.25">
      <c r="A938" s="94" t="s">
        <v>684</v>
      </c>
      <c r="B938" s="95" t="s">
        <v>664</v>
      </c>
      <c r="C938" s="96" t="s">
        <v>14</v>
      </c>
      <c r="D938" s="97">
        <v>2000</v>
      </c>
      <c r="E938" s="97">
        <v>135</v>
      </c>
      <c r="F938" s="96">
        <v>136</v>
      </c>
      <c r="G938" s="96">
        <v>0</v>
      </c>
      <c r="H938" s="96">
        <v>0</v>
      </c>
      <c r="I938" s="98">
        <f>SUM(F938-E938)*D938</f>
        <v>2000</v>
      </c>
      <c r="J938" s="96">
        <v>0</v>
      </c>
      <c r="K938" s="96">
        <v>0</v>
      </c>
      <c r="L938" s="98">
        <f t="shared" si="2142"/>
        <v>2000</v>
      </c>
    </row>
    <row r="939" spans="1:12" s="99" customFormat="1" ht="14.25">
      <c r="A939" s="94" t="s">
        <v>684</v>
      </c>
      <c r="B939" s="95" t="s">
        <v>91</v>
      </c>
      <c r="C939" s="96" t="s">
        <v>14</v>
      </c>
      <c r="D939" s="97">
        <v>1000</v>
      </c>
      <c r="E939" s="97">
        <v>332</v>
      </c>
      <c r="F939" s="96">
        <v>334.5</v>
      </c>
      <c r="G939" s="96">
        <v>0</v>
      </c>
      <c r="H939" s="96">
        <v>0</v>
      </c>
      <c r="I939" s="98">
        <f t="shared" ref="I939:I1002" si="2143">SUM(F939-E939)*D939</f>
        <v>2500</v>
      </c>
      <c r="J939" s="96">
        <v>0</v>
      </c>
      <c r="K939" s="96">
        <v>0</v>
      </c>
      <c r="L939" s="98">
        <f t="shared" si="2142"/>
        <v>2500</v>
      </c>
    </row>
    <row r="940" spans="1:12" s="99" customFormat="1" ht="14.25">
      <c r="A940" s="94" t="s">
        <v>685</v>
      </c>
      <c r="B940" s="95" t="s">
        <v>83</v>
      </c>
      <c r="C940" s="96" t="s">
        <v>14</v>
      </c>
      <c r="D940" s="97">
        <v>2000</v>
      </c>
      <c r="E940" s="97">
        <v>228</v>
      </c>
      <c r="F940" s="96">
        <v>230</v>
      </c>
      <c r="G940" s="96">
        <v>232</v>
      </c>
      <c r="H940" s="96">
        <v>234</v>
      </c>
      <c r="I940" s="98">
        <f t="shared" si="2143"/>
        <v>4000</v>
      </c>
      <c r="J940" s="96">
        <v>4000</v>
      </c>
      <c r="K940" s="96">
        <v>4000</v>
      </c>
      <c r="L940" s="98">
        <f t="shared" si="2142"/>
        <v>12000</v>
      </c>
    </row>
    <row r="941" spans="1:12" s="99" customFormat="1" ht="14.25">
      <c r="A941" s="94" t="s">
        <v>685</v>
      </c>
      <c r="B941" s="95" t="s">
        <v>665</v>
      </c>
      <c r="C941" s="96" t="s">
        <v>14</v>
      </c>
      <c r="D941" s="97">
        <v>2000</v>
      </c>
      <c r="E941" s="97">
        <v>168</v>
      </c>
      <c r="F941" s="96">
        <v>169.5</v>
      </c>
      <c r="G941" s="96">
        <v>171</v>
      </c>
      <c r="H941" s="96">
        <v>173</v>
      </c>
      <c r="I941" s="98">
        <f t="shared" si="2143"/>
        <v>3000</v>
      </c>
      <c r="J941" s="96">
        <v>3000</v>
      </c>
      <c r="K941" s="96">
        <v>4000</v>
      </c>
      <c r="L941" s="98">
        <f t="shared" si="2142"/>
        <v>10000</v>
      </c>
    </row>
    <row r="942" spans="1:12" s="99" customFormat="1" ht="14.25">
      <c r="A942" s="94" t="s">
        <v>685</v>
      </c>
      <c r="B942" s="95" t="s">
        <v>666</v>
      </c>
      <c r="C942" s="96" t="s">
        <v>14</v>
      </c>
      <c r="D942" s="97">
        <v>500</v>
      </c>
      <c r="E942" s="97">
        <v>665</v>
      </c>
      <c r="F942" s="96">
        <v>658</v>
      </c>
      <c r="G942" s="96">
        <v>0</v>
      </c>
      <c r="H942" s="96">
        <v>0</v>
      </c>
      <c r="I942" s="98">
        <f t="shared" si="2143"/>
        <v>-3500</v>
      </c>
      <c r="J942" s="96">
        <v>0</v>
      </c>
      <c r="K942" s="96">
        <v>0</v>
      </c>
      <c r="L942" s="98">
        <f t="shared" si="2142"/>
        <v>-3500</v>
      </c>
    </row>
    <row r="943" spans="1:12" s="99" customFormat="1" ht="14.25">
      <c r="A943" s="94" t="s">
        <v>685</v>
      </c>
      <c r="B943" s="95" t="s">
        <v>101</v>
      </c>
      <c r="C943" s="96" t="s">
        <v>14</v>
      </c>
      <c r="D943" s="97">
        <v>500</v>
      </c>
      <c r="E943" s="97">
        <v>1490</v>
      </c>
      <c r="F943" s="96">
        <v>1475</v>
      </c>
      <c r="G943" s="96">
        <v>0</v>
      </c>
      <c r="H943" s="96">
        <v>0</v>
      </c>
      <c r="I943" s="98">
        <f t="shared" si="2143"/>
        <v>-7500</v>
      </c>
      <c r="J943" s="96">
        <v>0</v>
      </c>
      <c r="K943" s="96">
        <v>0</v>
      </c>
      <c r="L943" s="98">
        <f t="shared" si="2142"/>
        <v>-7500</v>
      </c>
    </row>
    <row r="944" spans="1:12" s="99" customFormat="1" ht="14.25">
      <c r="A944" s="94" t="s">
        <v>686</v>
      </c>
      <c r="B944" s="95" t="s">
        <v>667</v>
      </c>
      <c r="C944" s="96" t="s">
        <v>14</v>
      </c>
      <c r="D944" s="97">
        <v>2000</v>
      </c>
      <c r="E944" s="97">
        <v>147.5</v>
      </c>
      <c r="F944" s="96">
        <v>148.5</v>
      </c>
      <c r="G944" s="96">
        <v>149.5</v>
      </c>
      <c r="H944" s="96">
        <v>150.5</v>
      </c>
      <c r="I944" s="98">
        <f t="shared" si="2143"/>
        <v>2000</v>
      </c>
      <c r="J944" s="96">
        <v>2000</v>
      </c>
      <c r="K944" s="96">
        <v>2000</v>
      </c>
      <c r="L944" s="98">
        <f t="shared" si="2142"/>
        <v>6000</v>
      </c>
    </row>
    <row r="945" spans="1:12" s="99" customFormat="1" ht="14.25">
      <c r="A945" s="94" t="s">
        <v>686</v>
      </c>
      <c r="B945" s="95" t="s">
        <v>23</v>
      </c>
      <c r="C945" s="96" t="s">
        <v>14</v>
      </c>
      <c r="D945" s="97">
        <v>2000</v>
      </c>
      <c r="E945" s="97">
        <v>186</v>
      </c>
      <c r="F945" s="96">
        <v>188</v>
      </c>
      <c r="G945" s="96">
        <v>0</v>
      </c>
      <c r="H945" s="96">
        <v>0</v>
      </c>
      <c r="I945" s="98">
        <f t="shared" si="2143"/>
        <v>4000</v>
      </c>
      <c r="J945" s="96">
        <v>0</v>
      </c>
      <c r="K945" s="96">
        <v>0</v>
      </c>
      <c r="L945" s="98">
        <f t="shared" si="2142"/>
        <v>4000</v>
      </c>
    </row>
    <row r="946" spans="1:12" s="99" customFormat="1" ht="14.25">
      <c r="A946" s="94" t="s">
        <v>686</v>
      </c>
      <c r="B946" s="95" t="s">
        <v>133</v>
      </c>
      <c r="C946" s="96" t="s">
        <v>14</v>
      </c>
      <c r="D946" s="97">
        <v>500</v>
      </c>
      <c r="E946" s="97">
        <v>1076</v>
      </c>
      <c r="F946" s="96">
        <v>1084</v>
      </c>
      <c r="G946" s="96">
        <v>0</v>
      </c>
      <c r="H946" s="96">
        <v>0</v>
      </c>
      <c r="I946" s="98">
        <f t="shared" si="2143"/>
        <v>4000</v>
      </c>
      <c r="J946" s="96">
        <v>0</v>
      </c>
      <c r="K946" s="96">
        <v>0</v>
      </c>
      <c r="L946" s="98">
        <f t="shared" si="2142"/>
        <v>4000</v>
      </c>
    </row>
    <row r="947" spans="1:12" s="99" customFormat="1" ht="14.25">
      <c r="A947" s="94" t="s">
        <v>686</v>
      </c>
      <c r="B947" s="95" t="s">
        <v>16</v>
      </c>
      <c r="C947" s="96" t="s">
        <v>14</v>
      </c>
      <c r="D947" s="97">
        <v>2000</v>
      </c>
      <c r="E947" s="97">
        <v>63</v>
      </c>
      <c r="F947" s="96">
        <v>63.95</v>
      </c>
      <c r="G947" s="96">
        <v>0</v>
      </c>
      <c r="H947" s="96">
        <v>0</v>
      </c>
      <c r="I947" s="98">
        <f t="shared" si="2143"/>
        <v>1900.0000000000057</v>
      </c>
      <c r="J947" s="96">
        <v>0</v>
      </c>
      <c r="K947" s="96">
        <v>0</v>
      </c>
      <c r="L947" s="98">
        <f t="shared" si="2142"/>
        <v>1900.0000000000057</v>
      </c>
    </row>
    <row r="948" spans="1:12" s="99" customFormat="1" ht="14.25">
      <c r="A948" s="94" t="s">
        <v>687</v>
      </c>
      <c r="B948" s="95" t="s">
        <v>665</v>
      </c>
      <c r="C948" s="96" t="s">
        <v>14</v>
      </c>
      <c r="D948" s="97">
        <v>2000</v>
      </c>
      <c r="E948" s="97">
        <v>164</v>
      </c>
      <c r="F948" s="96">
        <v>165</v>
      </c>
      <c r="G948" s="96">
        <v>166</v>
      </c>
      <c r="H948" s="96">
        <v>167</v>
      </c>
      <c r="I948" s="98">
        <f t="shared" si="2143"/>
        <v>2000</v>
      </c>
      <c r="J948" s="96">
        <v>2000</v>
      </c>
      <c r="K948" s="96">
        <v>2000</v>
      </c>
      <c r="L948" s="98">
        <f t="shared" si="2142"/>
        <v>6000</v>
      </c>
    </row>
    <row r="949" spans="1:12" s="99" customFormat="1" ht="14.25">
      <c r="A949" s="94" t="s">
        <v>687</v>
      </c>
      <c r="B949" s="95" t="s">
        <v>668</v>
      </c>
      <c r="C949" s="96" t="s">
        <v>14</v>
      </c>
      <c r="D949" s="97">
        <v>4000</v>
      </c>
      <c r="E949" s="97">
        <v>45.5</v>
      </c>
      <c r="F949" s="96">
        <v>45.5</v>
      </c>
      <c r="G949" s="96">
        <v>0</v>
      </c>
      <c r="H949" s="96">
        <v>0</v>
      </c>
      <c r="I949" s="98">
        <f t="shared" si="2143"/>
        <v>0</v>
      </c>
      <c r="J949" s="96">
        <v>0</v>
      </c>
      <c r="K949" s="96">
        <v>0</v>
      </c>
      <c r="L949" s="98">
        <f t="shared" si="2142"/>
        <v>0</v>
      </c>
    </row>
    <row r="950" spans="1:12" s="99" customFormat="1" ht="14.25">
      <c r="A950" s="94" t="s">
        <v>687</v>
      </c>
      <c r="B950" s="95" t="s">
        <v>664</v>
      </c>
      <c r="C950" s="96" t="s">
        <v>14</v>
      </c>
      <c r="D950" s="97">
        <v>2000</v>
      </c>
      <c r="E950" s="97">
        <v>142</v>
      </c>
      <c r="F950" s="96">
        <v>140.5</v>
      </c>
      <c r="G950" s="96">
        <v>0</v>
      </c>
      <c r="H950" s="96">
        <v>0</v>
      </c>
      <c r="I950" s="98">
        <f t="shared" si="2143"/>
        <v>-3000</v>
      </c>
      <c r="J950" s="96">
        <v>0</v>
      </c>
      <c r="K950" s="96">
        <v>0</v>
      </c>
      <c r="L950" s="98">
        <f t="shared" si="2142"/>
        <v>-3000</v>
      </c>
    </row>
    <row r="951" spans="1:12" s="99" customFormat="1" ht="14.25">
      <c r="A951" s="94" t="s">
        <v>688</v>
      </c>
      <c r="B951" s="95" t="s">
        <v>664</v>
      </c>
      <c r="C951" s="96" t="s">
        <v>14</v>
      </c>
      <c r="D951" s="97">
        <v>2000</v>
      </c>
      <c r="E951" s="97">
        <v>136</v>
      </c>
      <c r="F951" s="96">
        <v>137</v>
      </c>
      <c r="G951" s="96">
        <v>138</v>
      </c>
      <c r="H951" s="96">
        <v>139</v>
      </c>
      <c r="I951" s="98">
        <f t="shared" si="2143"/>
        <v>2000</v>
      </c>
      <c r="J951" s="96">
        <v>2000</v>
      </c>
      <c r="K951" s="96">
        <v>2000</v>
      </c>
      <c r="L951" s="98">
        <f t="shared" si="2142"/>
        <v>6000</v>
      </c>
    </row>
    <row r="952" spans="1:12" s="99" customFormat="1" ht="14.25">
      <c r="A952" s="94" t="s">
        <v>688</v>
      </c>
      <c r="B952" s="95" t="s">
        <v>669</v>
      </c>
      <c r="C952" s="96" t="s">
        <v>14</v>
      </c>
      <c r="D952" s="97">
        <v>12000</v>
      </c>
      <c r="E952" s="97">
        <v>31</v>
      </c>
      <c r="F952" s="96">
        <v>31.3</v>
      </c>
      <c r="G952" s="96">
        <v>31.6</v>
      </c>
      <c r="H952" s="96">
        <v>32</v>
      </c>
      <c r="I952" s="98">
        <f t="shared" si="2143"/>
        <v>3600.0000000000086</v>
      </c>
      <c r="J952" s="96">
        <v>3600.0000000000086</v>
      </c>
      <c r="K952" s="96">
        <v>4799.9999999999827</v>
      </c>
      <c r="L952" s="98">
        <f t="shared" si="2142"/>
        <v>12000</v>
      </c>
    </row>
    <row r="953" spans="1:12" s="99" customFormat="1" ht="14.25">
      <c r="A953" s="94" t="s">
        <v>688</v>
      </c>
      <c r="B953" s="95" t="s">
        <v>481</v>
      </c>
      <c r="C953" s="96" t="s">
        <v>14</v>
      </c>
      <c r="D953" s="97">
        <v>1000</v>
      </c>
      <c r="E953" s="97">
        <v>497.2</v>
      </c>
      <c r="F953" s="96">
        <v>501</v>
      </c>
      <c r="G953" s="96">
        <v>0</v>
      </c>
      <c r="H953" s="96">
        <v>0</v>
      </c>
      <c r="I953" s="98">
        <f t="shared" si="2143"/>
        <v>3800.0000000000114</v>
      </c>
      <c r="J953" s="96">
        <v>0</v>
      </c>
      <c r="K953" s="96">
        <v>0</v>
      </c>
      <c r="L953" s="98">
        <f t="shared" si="2142"/>
        <v>3800.0000000000114</v>
      </c>
    </row>
    <row r="954" spans="1:12" s="99" customFormat="1" ht="14.25">
      <c r="A954" s="94" t="s">
        <v>688</v>
      </c>
      <c r="B954" s="95" t="s">
        <v>670</v>
      </c>
      <c r="C954" s="96" t="s">
        <v>14</v>
      </c>
      <c r="D954" s="97">
        <v>2000</v>
      </c>
      <c r="E954" s="97">
        <v>114</v>
      </c>
      <c r="F954" s="96">
        <v>115</v>
      </c>
      <c r="G954" s="96">
        <v>0</v>
      </c>
      <c r="H954" s="96">
        <v>0</v>
      </c>
      <c r="I954" s="98">
        <f t="shared" si="2143"/>
        <v>2000</v>
      </c>
      <c r="J954" s="96">
        <v>0</v>
      </c>
      <c r="K954" s="96">
        <v>0</v>
      </c>
      <c r="L954" s="98">
        <f t="shared" si="2142"/>
        <v>2000</v>
      </c>
    </row>
    <row r="955" spans="1:12" s="99" customFormat="1" ht="14.25">
      <c r="A955" s="94" t="s">
        <v>688</v>
      </c>
      <c r="B955" s="95" t="s">
        <v>25</v>
      </c>
      <c r="C955" s="96" t="s">
        <v>14</v>
      </c>
      <c r="D955" s="97">
        <v>2000</v>
      </c>
      <c r="E955" s="97">
        <v>166</v>
      </c>
      <c r="F955" s="96">
        <v>166</v>
      </c>
      <c r="G955" s="96">
        <v>0</v>
      </c>
      <c r="H955" s="96">
        <v>0</v>
      </c>
      <c r="I955" s="98">
        <f t="shared" si="2143"/>
        <v>0</v>
      </c>
      <c r="J955" s="96">
        <v>0</v>
      </c>
      <c r="K955" s="96">
        <v>0</v>
      </c>
      <c r="L955" s="98">
        <f t="shared" si="2142"/>
        <v>0</v>
      </c>
    </row>
    <row r="956" spans="1:12" s="99" customFormat="1" ht="14.25">
      <c r="A956" s="94" t="s">
        <v>689</v>
      </c>
      <c r="B956" s="95" t="s">
        <v>101</v>
      </c>
      <c r="C956" s="96" t="s">
        <v>14</v>
      </c>
      <c r="D956" s="97">
        <v>500</v>
      </c>
      <c r="E956" s="97">
        <v>1480</v>
      </c>
      <c r="F956" s="96">
        <v>1490</v>
      </c>
      <c r="G956" s="96">
        <v>0</v>
      </c>
      <c r="H956" s="96">
        <v>0</v>
      </c>
      <c r="I956" s="98">
        <f t="shared" si="2143"/>
        <v>5000</v>
      </c>
      <c r="J956" s="96">
        <v>0</v>
      </c>
      <c r="K956" s="96">
        <v>0</v>
      </c>
      <c r="L956" s="98">
        <f t="shared" si="2142"/>
        <v>5000</v>
      </c>
    </row>
    <row r="957" spans="1:12" s="99" customFormat="1" ht="14.25">
      <c r="A957" s="94" t="s">
        <v>689</v>
      </c>
      <c r="B957" s="95" t="s">
        <v>330</v>
      </c>
      <c r="C957" s="96" t="s">
        <v>14</v>
      </c>
      <c r="D957" s="97">
        <v>4500</v>
      </c>
      <c r="E957" s="97">
        <v>84.7</v>
      </c>
      <c r="F957" s="96">
        <v>85.7</v>
      </c>
      <c r="G957" s="96">
        <v>0</v>
      </c>
      <c r="H957" s="96">
        <v>0</v>
      </c>
      <c r="I957" s="98">
        <f t="shared" si="2143"/>
        <v>4500</v>
      </c>
      <c r="J957" s="96">
        <v>0</v>
      </c>
      <c r="K957" s="96">
        <v>0</v>
      </c>
      <c r="L957" s="98">
        <f t="shared" si="2142"/>
        <v>4500</v>
      </c>
    </row>
    <row r="958" spans="1:12" s="99" customFormat="1" ht="14.25">
      <c r="A958" s="94" t="s">
        <v>689</v>
      </c>
      <c r="B958" s="95" t="s">
        <v>671</v>
      </c>
      <c r="C958" s="96" t="s">
        <v>14</v>
      </c>
      <c r="D958" s="97">
        <v>500</v>
      </c>
      <c r="E958" s="97">
        <v>1190</v>
      </c>
      <c r="F958" s="96">
        <v>1175</v>
      </c>
      <c r="G958" s="96">
        <v>0</v>
      </c>
      <c r="H958" s="96">
        <v>0</v>
      </c>
      <c r="I958" s="98">
        <f t="shared" si="2143"/>
        <v>-7500</v>
      </c>
      <c r="J958" s="96">
        <v>0</v>
      </c>
      <c r="K958" s="96">
        <v>0</v>
      </c>
      <c r="L958" s="98">
        <f t="shared" si="2142"/>
        <v>-7500</v>
      </c>
    </row>
    <row r="959" spans="1:12" s="99" customFormat="1" ht="14.25">
      <c r="A959" s="94" t="s">
        <v>689</v>
      </c>
      <c r="B959" s="95" t="s">
        <v>664</v>
      </c>
      <c r="C959" s="96" t="s">
        <v>14</v>
      </c>
      <c r="D959" s="97">
        <v>2000</v>
      </c>
      <c r="E959" s="97">
        <v>131</v>
      </c>
      <c r="F959" s="96">
        <v>131</v>
      </c>
      <c r="G959" s="96">
        <v>0</v>
      </c>
      <c r="H959" s="96">
        <v>0</v>
      </c>
      <c r="I959" s="98">
        <f t="shared" si="2143"/>
        <v>0</v>
      </c>
      <c r="J959" s="96">
        <v>0</v>
      </c>
      <c r="K959" s="96">
        <v>0</v>
      </c>
      <c r="L959" s="98">
        <f t="shared" si="2142"/>
        <v>0</v>
      </c>
    </row>
    <row r="960" spans="1:12" s="99" customFormat="1" ht="14.25">
      <c r="A960" s="94" t="s">
        <v>690</v>
      </c>
      <c r="B960" s="95" t="s">
        <v>672</v>
      </c>
      <c r="C960" s="96" t="s">
        <v>14</v>
      </c>
      <c r="D960" s="97">
        <v>6000</v>
      </c>
      <c r="E960" s="97">
        <v>122</v>
      </c>
      <c r="F960" s="96">
        <v>123</v>
      </c>
      <c r="G960" s="96">
        <v>124</v>
      </c>
      <c r="H960" s="96">
        <v>125</v>
      </c>
      <c r="I960" s="98">
        <f t="shared" si="2143"/>
        <v>6000</v>
      </c>
      <c r="J960" s="96">
        <v>6000</v>
      </c>
      <c r="K960" s="96">
        <v>6000</v>
      </c>
      <c r="L960" s="98">
        <f t="shared" si="2142"/>
        <v>18000</v>
      </c>
    </row>
    <row r="961" spans="1:12" s="99" customFormat="1" ht="14.25">
      <c r="A961" s="94" t="s">
        <v>690</v>
      </c>
      <c r="B961" s="95" t="s">
        <v>161</v>
      </c>
      <c r="C961" s="96" t="s">
        <v>14</v>
      </c>
      <c r="D961" s="97">
        <v>2000</v>
      </c>
      <c r="E961" s="97">
        <v>224</v>
      </c>
      <c r="F961" s="96">
        <v>226</v>
      </c>
      <c r="G961" s="96">
        <v>228</v>
      </c>
      <c r="H961" s="96">
        <v>230</v>
      </c>
      <c r="I961" s="98">
        <f t="shared" si="2143"/>
        <v>4000</v>
      </c>
      <c r="J961" s="96">
        <v>4000</v>
      </c>
      <c r="K961" s="96">
        <v>4000</v>
      </c>
      <c r="L961" s="98">
        <f t="shared" si="2142"/>
        <v>12000</v>
      </c>
    </row>
    <row r="962" spans="1:12" s="99" customFormat="1" ht="14.25">
      <c r="A962" s="94" t="s">
        <v>690</v>
      </c>
      <c r="B962" s="95" t="s">
        <v>62</v>
      </c>
      <c r="C962" s="96" t="s">
        <v>14</v>
      </c>
      <c r="D962" s="97">
        <v>2000</v>
      </c>
      <c r="E962" s="97">
        <v>212</v>
      </c>
      <c r="F962" s="96">
        <v>214</v>
      </c>
      <c r="G962" s="96">
        <v>216</v>
      </c>
      <c r="H962" s="96">
        <v>218</v>
      </c>
      <c r="I962" s="98">
        <f t="shared" si="2143"/>
        <v>4000</v>
      </c>
      <c r="J962" s="96">
        <v>4000</v>
      </c>
      <c r="K962" s="96">
        <v>4000</v>
      </c>
      <c r="L962" s="98">
        <f t="shared" si="2142"/>
        <v>12000</v>
      </c>
    </row>
    <row r="963" spans="1:12" s="99" customFormat="1" ht="14.25">
      <c r="A963" s="94" t="s">
        <v>690</v>
      </c>
      <c r="B963" s="95" t="s">
        <v>104</v>
      </c>
      <c r="C963" s="96" t="s">
        <v>14</v>
      </c>
      <c r="D963" s="97">
        <v>4000</v>
      </c>
      <c r="E963" s="97">
        <v>102</v>
      </c>
      <c r="F963" s="96">
        <v>103</v>
      </c>
      <c r="G963" s="96">
        <v>104</v>
      </c>
      <c r="H963" s="96">
        <v>0</v>
      </c>
      <c r="I963" s="98">
        <f t="shared" si="2143"/>
        <v>4000</v>
      </c>
      <c r="J963" s="96">
        <v>4000</v>
      </c>
      <c r="K963" s="96">
        <v>0</v>
      </c>
      <c r="L963" s="98">
        <f t="shared" si="2142"/>
        <v>8000</v>
      </c>
    </row>
    <row r="964" spans="1:12" s="99" customFormat="1" ht="14.25">
      <c r="A964" s="94" t="s">
        <v>683</v>
      </c>
      <c r="B964" s="95" t="s">
        <v>664</v>
      </c>
      <c r="C964" s="96" t="s">
        <v>14</v>
      </c>
      <c r="D964" s="97">
        <v>2000</v>
      </c>
      <c r="E964" s="97">
        <v>132</v>
      </c>
      <c r="F964" s="96">
        <v>133</v>
      </c>
      <c r="G964" s="96">
        <v>134</v>
      </c>
      <c r="H964" s="96">
        <v>135</v>
      </c>
      <c r="I964" s="98">
        <f t="shared" si="2143"/>
        <v>2000</v>
      </c>
      <c r="J964" s="96">
        <v>2000</v>
      </c>
      <c r="K964" s="96">
        <v>2000</v>
      </c>
      <c r="L964" s="98">
        <f t="shared" si="2142"/>
        <v>6000</v>
      </c>
    </row>
    <row r="965" spans="1:12" s="99" customFormat="1" ht="14.25">
      <c r="A965" s="94" t="s">
        <v>683</v>
      </c>
      <c r="B965" s="95" t="s">
        <v>673</v>
      </c>
      <c r="C965" s="96" t="s">
        <v>14</v>
      </c>
      <c r="D965" s="97">
        <v>1000</v>
      </c>
      <c r="E965" s="97">
        <v>475</v>
      </c>
      <c r="F965" s="96">
        <v>478</v>
      </c>
      <c r="G965" s="96">
        <v>482</v>
      </c>
      <c r="H965" s="96">
        <v>486</v>
      </c>
      <c r="I965" s="98">
        <f t="shared" si="2143"/>
        <v>3000</v>
      </c>
      <c r="J965" s="96">
        <v>4000</v>
      </c>
      <c r="K965" s="96">
        <v>4000</v>
      </c>
      <c r="L965" s="98">
        <f t="shared" si="2142"/>
        <v>11000</v>
      </c>
    </row>
    <row r="966" spans="1:12" s="99" customFormat="1" ht="14.25">
      <c r="A966" s="94" t="s">
        <v>683</v>
      </c>
      <c r="B966" s="95" t="s">
        <v>83</v>
      </c>
      <c r="C966" s="96" t="s">
        <v>14</v>
      </c>
      <c r="D966" s="97">
        <v>2000</v>
      </c>
      <c r="E966" s="97">
        <v>213</v>
      </c>
      <c r="F966" s="96">
        <v>215</v>
      </c>
      <c r="G966" s="96">
        <v>0</v>
      </c>
      <c r="H966" s="96">
        <v>0</v>
      </c>
      <c r="I966" s="98">
        <f t="shared" si="2143"/>
        <v>4000</v>
      </c>
      <c r="J966" s="96">
        <v>0</v>
      </c>
      <c r="K966" s="96">
        <v>0</v>
      </c>
      <c r="L966" s="98">
        <f t="shared" si="2142"/>
        <v>4000</v>
      </c>
    </row>
    <row r="967" spans="1:12" s="99" customFormat="1" ht="14.25">
      <c r="A967" s="109">
        <v>43511</v>
      </c>
      <c r="B967" s="110" t="s">
        <v>622</v>
      </c>
      <c r="C967" s="110" t="s">
        <v>14</v>
      </c>
      <c r="D967" s="111">
        <v>2000</v>
      </c>
      <c r="E967" s="110">
        <v>321.3</v>
      </c>
      <c r="F967" s="110">
        <v>323.5</v>
      </c>
      <c r="G967" s="110">
        <v>326.39999999999998</v>
      </c>
      <c r="H967" s="110">
        <v>329.35</v>
      </c>
      <c r="I967" s="98">
        <f t="shared" si="2143"/>
        <v>4399.9999999999773</v>
      </c>
      <c r="J967" s="96">
        <f t="shared" ref="J967:J1002" si="2144">SUM(G967-F967)*D967</f>
        <v>5799.9999999999545</v>
      </c>
      <c r="K967" s="96">
        <f>SUM(H967-G967)*D967</f>
        <v>5900.0000000000909</v>
      </c>
      <c r="L967" s="98">
        <f t="shared" si="2142"/>
        <v>16100.000000000022</v>
      </c>
    </row>
    <row r="968" spans="1:12" s="99" customFormat="1" ht="14.25">
      <c r="A968" s="109">
        <v>43511</v>
      </c>
      <c r="B968" s="110" t="s">
        <v>622</v>
      </c>
      <c r="C968" s="110" t="s">
        <v>14</v>
      </c>
      <c r="D968" s="111">
        <v>2000</v>
      </c>
      <c r="E968" s="110">
        <v>148.5</v>
      </c>
      <c r="F968" s="110">
        <v>149.5</v>
      </c>
      <c r="G968" s="96">
        <v>0</v>
      </c>
      <c r="H968" s="96">
        <v>0</v>
      </c>
      <c r="I968" s="98">
        <f t="shared" si="2143"/>
        <v>2000</v>
      </c>
      <c r="J968" s="96">
        <v>0</v>
      </c>
      <c r="K968" s="96">
        <v>0</v>
      </c>
      <c r="L968" s="98">
        <f t="shared" si="2142"/>
        <v>2000</v>
      </c>
    </row>
    <row r="969" spans="1:12" s="99" customFormat="1" ht="14.25">
      <c r="A969" s="109">
        <v>43511</v>
      </c>
      <c r="B969" s="110" t="s">
        <v>653</v>
      </c>
      <c r="C969" s="110" t="s">
        <v>14</v>
      </c>
      <c r="D969" s="111">
        <v>4000</v>
      </c>
      <c r="E969" s="110">
        <v>81</v>
      </c>
      <c r="F969" s="110">
        <v>80.25</v>
      </c>
      <c r="G969" s="96">
        <v>0</v>
      </c>
      <c r="H969" s="96">
        <v>0</v>
      </c>
      <c r="I969" s="98">
        <f>SUM(E969-F969)*D969</f>
        <v>3000</v>
      </c>
      <c r="J969" s="96">
        <v>0</v>
      </c>
      <c r="K969" s="96">
        <v>0</v>
      </c>
      <c r="L969" s="98">
        <f t="shared" si="2142"/>
        <v>3000</v>
      </c>
    </row>
    <row r="970" spans="1:12" s="99" customFormat="1" ht="14.25">
      <c r="A970" s="109">
        <v>43511</v>
      </c>
      <c r="B970" s="110" t="s">
        <v>386</v>
      </c>
      <c r="C970" s="110" t="s">
        <v>18</v>
      </c>
      <c r="D970" s="111">
        <v>4000</v>
      </c>
      <c r="E970" s="110">
        <v>82.75</v>
      </c>
      <c r="F970" s="110">
        <v>82.15</v>
      </c>
      <c r="G970" s="110">
        <v>81.400000000000006</v>
      </c>
      <c r="H970" s="96">
        <v>0</v>
      </c>
      <c r="I970" s="98">
        <f>SUM(E970-F970)*D970</f>
        <v>2399.9999999999773</v>
      </c>
      <c r="J970" s="96">
        <v>0</v>
      </c>
      <c r="K970" s="96">
        <v>0</v>
      </c>
      <c r="L970" s="98">
        <f t="shared" si="2142"/>
        <v>2399.9999999999773</v>
      </c>
    </row>
    <row r="971" spans="1:12" s="99" customFormat="1" ht="14.25">
      <c r="A971" s="109">
        <v>43511</v>
      </c>
      <c r="B971" s="110" t="s">
        <v>622</v>
      </c>
      <c r="C971" s="110" t="s">
        <v>18</v>
      </c>
      <c r="D971" s="111">
        <v>2000</v>
      </c>
      <c r="E971" s="110">
        <v>146</v>
      </c>
      <c r="F971" s="110">
        <v>147.30000000000001</v>
      </c>
      <c r="G971" s="96">
        <v>0</v>
      </c>
      <c r="H971" s="96">
        <v>0</v>
      </c>
      <c r="I971" s="98">
        <f t="shared" si="2143"/>
        <v>2600.0000000000227</v>
      </c>
      <c r="J971" s="96">
        <v>0</v>
      </c>
      <c r="K971" s="96">
        <v>0</v>
      </c>
      <c r="L971" s="98">
        <f t="shared" si="2142"/>
        <v>2600.0000000000227</v>
      </c>
    </row>
    <row r="972" spans="1:12" s="99" customFormat="1" ht="14.25">
      <c r="A972" s="109">
        <v>43511</v>
      </c>
      <c r="B972" s="110" t="s">
        <v>544</v>
      </c>
      <c r="C972" s="110" t="s">
        <v>18</v>
      </c>
      <c r="D972" s="111">
        <v>2000</v>
      </c>
      <c r="E972" s="110">
        <v>273</v>
      </c>
      <c r="F972" s="110">
        <v>271.10000000000002</v>
      </c>
      <c r="G972" s="110">
        <v>268.64999999999998</v>
      </c>
      <c r="H972" s="110">
        <v>266.2</v>
      </c>
      <c r="I972" s="98">
        <f>SUM(E972-F972)*D972</f>
        <v>3799.9999999999545</v>
      </c>
      <c r="J972" s="96">
        <f>SUM(F972-G972)*D972</f>
        <v>4900.0000000000909</v>
      </c>
      <c r="K972" s="96">
        <f>SUM(G972-H972)*D972</f>
        <v>4899.9999999999773</v>
      </c>
      <c r="L972" s="98">
        <f t="shared" si="2142"/>
        <v>13600.000000000022</v>
      </c>
    </row>
    <row r="973" spans="1:12" s="99" customFormat="1" ht="14.25">
      <c r="A973" s="109">
        <v>43510</v>
      </c>
      <c r="B973" s="110" t="s">
        <v>663</v>
      </c>
      <c r="C973" s="110" t="s">
        <v>14</v>
      </c>
      <c r="D973" s="111">
        <v>2000</v>
      </c>
      <c r="E973" s="110">
        <v>190</v>
      </c>
      <c r="F973" s="110">
        <v>191.5</v>
      </c>
      <c r="G973" s="110">
        <v>194</v>
      </c>
      <c r="H973" s="96">
        <v>0</v>
      </c>
      <c r="I973" s="98">
        <f t="shared" si="2143"/>
        <v>3000</v>
      </c>
      <c r="J973" s="96">
        <f t="shared" si="2144"/>
        <v>5000</v>
      </c>
      <c r="K973" s="96">
        <v>0</v>
      </c>
      <c r="L973" s="98">
        <f t="shared" si="2142"/>
        <v>8000</v>
      </c>
    </row>
    <row r="974" spans="1:12" s="99" customFormat="1" ht="14.25">
      <c r="A974" s="109">
        <v>43510</v>
      </c>
      <c r="B974" s="110" t="s">
        <v>498</v>
      </c>
      <c r="C974" s="110" t="s">
        <v>14</v>
      </c>
      <c r="E974" s="110">
        <v>765</v>
      </c>
      <c r="F974" s="110">
        <v>769.35</v>
      </c>
      <c r="G974" s="110">
        <v>775</v>
      </c>
      <c r="H974" s="96">
        <v>0</v>
      </c>
      <c r="I974" s="98">
        <f t="shared" si="2143"/>
        <v>0</v>
      </c>
      <c r="J974" s="96">
        <f t="shared" si="2144"/>
        <v>0</v>
      </c>
      <c r="K974" s="96">
        <v>0</v>
      </c>
      <c r="L974" s="98">
        <f t="shared" si="2142"/>
        <v>0</v>
      </c>
    </row>
    <row r="975" spans="1:12" s="99" customFormat="1" ht="14.25">
      <c r="A975" s="109">
        <v>43510</v>
      </c>
      <c r="B975" s="110" t="s">
        <v>587</v>
      </c>
      <c r="C975" s="110" t="s">
        <v>18</v>
      </c>
      <c r="D975" s="111">
        <v>2000</v>
      </c>
      <c r="E975" s="110">
        <v>237.65</v>
      </c>
      <c r="F975" s="110">
        <v>236</v>
      </c>
      <c r="G975" s="110">
        <v>233.85</v>
      </c>
      <c r="H975" s="96">
        <v>0</v>
      </c>
      <c r="I975" s="98">
        <f>SUM(E975-F975)*D975</f>
        <v>3300.0000000000114</v>
      </c>
      <c r="J975" s="96">
        <f>SUM(F975-G975)*D975</f>
        <v>4300.0000000000109</v>
      </c>
      <c r="K975" s="96">
        <v>0</v>
      </c>
      <c r="L975" s="98">
        <f t="shared" si="2142"/>
        <v>7600.0000000000218</v>
      </c>
    </row>
    <row r="976" spans="1:12" s="99" customFormat="1" ht="14.25">
      <c r="A976" s="109">
        <v>43509</v>
      </c>
      <c r="B976" s="110" t="s">
        <v>425</v>
      </c>
      <c r="C976" s="110" t="s">
        <v>18</v>
      </c>
      <c r="D976" s="111">
        <v>4000</v>
      </c>
      <c r="E976" s="110">
        <v>79.599999999999994</v>
      </c>
      <c r="F976" s="110">
        <v>79</v>
      </c>
      <c r="G976" s="110">
        <v>78.3</v>
      </c>
      <c r="H976" s="96">
        <v>0</v>
      </c>
      <c r="I976" s="98">
        <f>SUM(E976-F976)*D976</f>
        <v>2399.9999999999773</v>
      </c>
      <c r="J976" s="96">
        <f>SUM(F976-G976)*D976</f>
        <v>2800.0000000000114</v>
      </c>
      <c r="K976" s="96">
        <v>0</v>
      </c>
      <c r="L976" s="98">
        <f t="shared" si="2142"/>
        <v>5199.9999999999891</v>
      </c>
    </row>
    <row r="977" spans="1:13" s="99" customFormat="1" ht="14.25">
      <c r="A977" s="109">
        <v>43509</v>
      </c>
      <c r="B977" s="110" t="s">
        <v>439</v>
      </c>
      <c r="C977" s="110" t="s">
        <v>14</v>
      </c>
      <c r="D977" s="111">
        <v>2000</v>
      </c>
      <c r="E977" s="110">
        <v>124</v>
      </c>
      <c r="F977" s="110">
        <v>125</v>
      </c>
      <c r="G977" s="96">
        <v>0</v>
      </c>
      <c r="H977" s="96">
        <v>0</v>
      </c>
      <c r="I977" s="98">
        <f t="shared" si="2143"/>
        <v>2000</v>
      </c>
      <c r="J977" s="96">
        <v>0</v>
      </c>
      <c r="K977" s="96">
        <v>0</v>
      </c>
      <c r="L977" s="98">
        <f t="shared" si="2142"/>
        <v>2000</v>
      </c>
    </row>
    <row r="978" spans="1:13" s="99" customFormat="1" ht="14.25">
      <c r="A978" s="109">
        <v>43509</v>
      </c>
      <c r="B978" s="110" t="s">
        <v>421</v>
      </c>
      <c r="C978" s="110" t="s">
        <v>14</v>
      </c>
      <c r="D978" s="111">
        <v>2000</v>
      </c>
      <c r="E978" s="110">
        <v>115</v>
      </c>
      <c r="F978" s="110">
        <v>116</v>
      </c>
      <c r="G978" s="96">
        <v>0</v>
      </c>
      <c r="H978" s="110"/>
      <c r="I978" s="98">
        <f t="shared" si="2143"/>
        <v>2000</v>
      </c>
      <c r="J978" s="96">
        <v>0</v>
      </c>
      <c r="K978" s="96">
        <v>0</v>
      </c>
      <c r="L978" s="98">
        <f t="shared" si="2142"/>
        <v>2000</v>
      </c>
    </row>
    <row r="979" spans="1:13" s="99" customFormat="1" ht="14.25">
      <c r="A979" s="109">
        <v>43509</v>
      </c>
      <c r="B979" s="110" t="s">
        <v>535</v>
      </c>
      <c r="C979" s="110" t="s">
        <v>18</v>
      </c>
      <c r="D979" s="111">
        <v>2000</v>
      </c>
      <c r="E979" s="110">
        <v>132.69999999999999</v>
      </c>
      <c r="F979" s="110">
        <v>131.75</v>
      </c>
      <c r="G979" s="110">
        <v>130.65</v>
      </c>
      <c r="H979" s="110">
        <v>129.4</v>
      </c>
      <c r="I979" s="98">
        <f>SUM(E979-F979)*D979</f>
        <v>1899.9999999999773</v>
      </c>
      <c r="J979" s="96">
        <f>SUM(F979-G979)*D979</f>
        <v>2199.9999999999886</v>
      </c>
      <c r="K979" s="96">
        <f>SUM(G979-H979)*D979</f>
        <v>2500</v>
      </c>
      <c r="L979" s="98">
        <f t="shared" si="2142"/>
        <v>6599.9999999999654</v>
      </c>
    </row>
    <row r="980" spans="1:13" s="99" customFormat="1" ht="14.25">
      <c r="A980" s="109">
        <v>43508</v>
      </c>
      <c r="B980" s="110" t="s">
        <v>388</v>
      </c>
      <c r="C980" s="110" t="s">
        <v>14</v>
      </c>
      <c r="D980" s="111">
        <v>2000</v>
      </c>
      <c r="E980" s="110">
        <v>176</v>
      </c>
      <c r="F980" s="110">
        <v>174</v>
      </c>
      <c r="G980" s="96">
        <v>0</v>
      </c>
      <c r="H980" s="96">
        <v>0</v>
      </c>
      <c r="I980" s="98">
        <f t="shared" si="2143"/>
        <v>-4000</v>
      </c>
      <c r="J980" s="96">
        <v>0</v>
      </c>
      <c r="K980" s="96">
        <v>0</v>
      </c>
      <c r="L980" s="98">
        <f t="shared" si="2142"/>
        <v>-4000</v>
      </c>
      <c r="M980" s="104"/>
    </row>
    <row r="981" spans="1:13" s="99" customFormat="1" ht="14.25">
      <c r="A981" s="109">
        <v>43508</v>
      </c>
      <c r="B981" s="110" t="s">
        <v>586</v>
      </c>
      <c r="C981" s="110" t="s">
        <v>14</v>
      </c>
      <c r="D981" s="111">
        <v>4000</v>
      </c>
      <c r="E981" s="110">
        <v>80</v>
      </c>
      <c r="F981" s="110">
        <v>80.599999999999994</v>
      </c>
      <c r="G981" s="110">
        <v>81.5</v>
      </c>
      <c r="H981" s="110">
        <v>82.25</v>
      </c>
      <c r="I981" s="98">
        <f t="shared" si="2143"/>
        <v>2399.9999999999773</v>
      </c>
      <c r="J981" s="96">
        <f t="shared" si="2144"/>
        <v>3600.0000000000227</v>
      </c>
      <c r="K981" s="96">
        <f>SUM(H981-G981)*D981</f>
        <v>3000</v>
      </c>
      <c r="L981" s="98">
        <f t="shared" si="2142"/>
        <v>9000</v>
      </c>
    </row>
    <row r="982" spans="1:13" s="99" customFormat="1" ht="14.25">
      <c r="A982" s="109">
        <v>43508</v>
      </c>
      <c r="B982" s="110" t="s">
        <v>472</v>
      </c>
      <c r="C982" s="110" t="s">
        <v>18</v>
      </c>
      <c r="D982" s="111">
        <v>500</v>
      </c>
      <c r="E982" s="110">
        <v>1019</v>
      </c>
      <c r="F982" s="110">
        <v>1011.85</v>
      </c>
      <c r="G982" s="96">
        <v>0</v>
      </c>
      <c r="H982" s="96">
        <v>0</v>
      </c>
      <c r="I982" s="98">
        <f>SUM(E982-F982)*D982</f>
        <v>3574.9999999999886</v>
      </c>
      <c r="J982" s="96">
        <v>0</v>
      </c>
      <c r="K982" s="96">
        <v>0</v>
      </c>
      <c r="L982" s="98">
        <f t="shared" si="2142"/>
        <v>3574.9999999999886</v>
      </c>
      <c r="M982" s="104"/>
    </row>
    <row r="983" spans="1:13" s="99" customFormat="1" ht="14.25">
      <c r="A983" s="109">
        <v>43508</v>
      </c>
      <c r="B983" s="110" t="s">
        <v>533</v>
      </c>
      <c r="C983" s="110" t="s">
        <v>18</v>
      </c>
      <c r="D983" s="111">
        <v>500</v>
      </c>
      <c r="E983" s="110">
        <v>1471.7</v>
      </c>
      <c r="F983" s="110">
        <v>1461.4</v>
      </c>
      <c r="G983" s="110">
        <v>1448.2</v>
      </c>
      <c r="H983" s="110"/>
      <c r="I983" s="98">
        <f>SUM(E983-F983)*D983</f>
        <v>5149.9999999999773</v>
      </c>
      <c r="J983" s="96">
        <f>SUM(F983-G983)*D983</f>
        <v>6600.0000000000227</v>
      </c>
      <c r="K983" s="96">
        <v>0</v>
      </c>
      <c r="L983" s="98">
        <f t="shared" si="2142"/>
        <v>11750</v>
      </c>
      <c r="M983" s="130">
        <v>0.84</v>
      </c>
    </row>
    <row r="984" spans="1:13" s="99" customFormat="1" ht="14.25">
      <c r="A984" s="109">
        <v>43508</v>
      </c>
      <c r="B984" s="110" t="s">
        <v>494</v>
      </c>
      <c r="C984" s="110" t="s">
        <v>18</v>
      </c>
      <c r="D984" s="111">
        <v>500</v>
      </c>
      <c r="E984" s="110">
        <v>635.4</v>
      </c>
      <c r="F984" s="110">
        <v>630.95000000000005</v>
      </c>
      <c r="G984" s="110">
        <v>625.25</v>
      </c>
      <c r="H984" s="110">
        <v>619.6</v>
      </c>
      <c r="I984" s="98">
        <f>SUM(E984-F984)*D984</f>
        <v>2224.9999999999659</v>
      </c>
      <c r="J984" s="96">
        <f>SUM(F984-G984)*D984</f>
        <v>2850.0000000000227</v>
      </c>
      <c r="K984" s="96">
        <f>SUM(G984-H984)*D984</f>
        <v>2824.9999999999886</v>
      </c>
      <c r="L984" s="98">
        <f t="shared" si="2142"/>
        <v>7899.9999999999782</v>
      </c>
      <c r="M984" s="108">
        <f t="shared" ref="M984:M1015" si="2145">L1007*C1007</f>
        <v>-1538.4615384615386</v>
      </c>
    </row>
    <row r="985" spans="1:13" s="99" customFormat="1" ht="14.25">
      <c r="A985" s="109">
        <v>43507</v>
      </c>
      <c r="B985" s="110" t="s">
        <v>557</v>
      </c>
      <c r="C985" s="110" t="s">
        <v>18</v>
      </c>
      <c r="D985" s="111">
        <v>2000</v>
      </c>
      <c r="E985" s="110">
        <v>118.1</v>
      </c>
      <c r="F985" s="110">
        <v>117.25</v>
      </c>
      <c r="G985" s="110">
        <v>116.2</v>
      </c>
      <c r="H985" s="110">
        <v>115.15</v>
      </c>
      <c r="I985" s="98">
        <f>SUM(E985-F985)*D985</f>
        <v>1699.9999999999886</v>
      </c>
      <c r="J985" s="96">
        <f>SUM(F985-G985)*D985</f>
        <v>2099.9999999999945</v>
      </c>
      <c r="K985" s="96">
        <f>SUM(G985-H985)*D985</f>
        <v>2099.9999999999945</v>
      </c>
      <c r="L985" s="98">
        <f t="shared" si="2142"/>
        <v>5899.9999999999782</v>
      </c>
      <c r="M985" s="108">
        <f t="shared" si="2145"/>
        <v>1351.3513513513515</v>
      </c>
    </row>
    <row r="986" spans="1:13" s="99" customFormat="1" ht="14.25">
      <c r="A986" s="109">
        <v>43507</v>
      </c>
      <c r="B986" s="110" t="s">
        <v>478</v>
      </c>
      <c r="C986" s="110" t="s">
        <v>18</v>
      </c>
      <c r="D986" s="112">
        <v>100</v>
      </c>
      <c r="E986" s="110">
        <v>2129.75</v>
      </c>
      <c r="F986" s="110">
        <v>2140.9</v>
      </c>
      <c r="G986" s="96">
        <v>0</v>
      </c>
      <c r="H986" s="96">
        <v>0</v>
      </c>
      <c r="I986" s="98">
        <f t="shared" si="2143"/>
        <v>1115.0000000000091</v>
      </c>
      <c r="J986" s="96">
        <v>0</v>
      </c>
      <c r="K986" s="96">
        <v>0</v>
      </c>
      <c r="L986" s="98">
        <f t="shared" si="2142"/>
        <v>1115.0000000000091</v>
      </c>
      <c r="M986" s="108">
        <f t="shared" si="2145"/>
        <v>936.03744149764009</v>
      </c>
    </row>
    <row r="987" spans="1:13" s="99" customFormat="1" ht="14.25">
      <c r="A987" s="109">
        <v>43507</v>
      </c>
      <c r="B987" s="110" t="s">
        <v>394</v>
      </c>
      <c r="C987" s="110" t="s">
        <v>14</v>
      </c>
      <c r="D987" s="111">
        <v>2000</v>
      </c>
      <c r="E987" s="110">
        <v>129.5</v>
      </c>
      <c r="F987" s="110">
        <v>130.5</v>
      </c>
      <c r="G987" s="96">
        <v>0</v>
      </c>
      <c r="H987" s="96">
        <v>0</v>
      </c>
      <c r="I987" s="98">
        <f t="shared" si="2143"/>
        <v>2000</v>
      </c>
      <c r="J987" s="96">
        <v>0</v>
      </c>
      <c r="K987" s="96">
        <v>0</v>
      </c>
      <c r="L987" s="98">
        <f t="shared" si="2142"/>
        <v>2000</v>
      </c>
      <c r="M987" s="106">
        <f t="shared" si="2145"/>
        <v>3787.878787878788</v>
      </c>
    </row>
    <row r="988" spans="1:13" s="99" customFormat="1" ht="14.25">
      <c r="A988" s="109">
        <v>43507</v>
      </c>
      <c r="B988" s="110" t="s">
        <v>445</v>
      </c>
      <c r="C988" s="110" t="s">
        <v>18</v>
      </c>
      <c r="D988" s="111">
        <v>2000</v>
      </c>
      <c r="E988" s="110">
        <v>121.5</v>
      </c>
      <c r="F988" s="110">
        <v>123.5</v>
      </c>
      <c r="G988" s="96">
        <v>0</v>
      </c>
      <c r="H988" s="96">
        <v>0</v>
      </c>
      <c r="I988" s="98">
        <f t="shared" si="2143"/>
        <v>4000</v>
      </c>
      <c r="J988" s="96">
        <v>0</v>
      </c>
      <c r="K988" s="96">
        <v>0</v>
      </c>
      <c r="L988" s="98">
        <f t="shared" si="2142"/>
        <v>4000</v>
      </c>
      <c r="M988" s="108">
        <f t="shared" si="2145"/>
        <v>1043.4782608695555</v>
      </c>
    </row>
    <row r="989" spans="1:13" s="99" customFormat="1" ht="14.25">
      <c r="A989" s="109">
        <v>43507</v>
      </c>
      <c r="B989" s="110" t="s">
        <v>419</v>
      </c>
      <c r="C989" s="110" t="s">
        <v>14</v>
      </c>
      <c r="D989" s="111">
        <v>500</v>
      </c>
      <c r="E989" s="110">
        <v>1055</v>
      </c>
      <c r="F989" s="110">
        <v>1065</v>
      </c>
      <c r="G989" s="96">
        <v>0</v>
      </c>
      <c r="H989" s="96">
        <v>0</v>
      </c>
      <c r="I989" s="98">
        <f t="shared" si="2143"/>
        <v>5000</v>
      </c>
      <c r="J989" s="96">
        <v>0</v>
      </c>
      <c r="K989" s="96">
        <v>0</v>
      </c>
      <c r="L989" s="98">
        <f t="shared" si="2142"/>
        <v>5000</v>
      </c>
      <c r="M989" s="108">
        <f t="shared" si="2145"/>
        <v>-1359.2428513894483</v>
      </c>
    </row>
    <row r="990" spans="1:13" s="99" customFormat="1" ht="14.25">
      <c r="A990" s="109">
        <v>43504</v>
      </c>
      <c r="B990" s="110" t="s">
        <v>658</v>
      </c>
      <c r="C990" s="110" t="s">
        <v>14</v>
      </c>
      <c r="D990" s="111">
        <v>500</v>
      </c>
      <c r="E990" s="110">
        <v>747</v>
      </c>
      <c r="F990" s="110">
        <v>740</v>
      </c>
      <c r="G990" s="96">
        <v>0</v>
      </c>
      <c r="H990" s="96">
        <v>0</v>
      </c>
      <c r="I990" s="98">
        <f t="shared" si="2143"/>
        <v>-3500</v>
      </c>
      <c r="J990" s="96">
        <v>0</v>
      </c>
      <c r="K990" s="96">
        <v>0</v>
      </c>
      <c r="L990" s="98">
        <f t="shared" si="2142"/>
        <v>-3500</v>
      </c>
      <c r="M990" s="108">
        <f t="shared" si="2145"/>
        <v>1445.7831325301204</v>
      </c>
    </row>
    <row r="991" spans="1:13" s="99" customFormat="1" ht="14.25">
      <c r="A991" s="109">
        <v>43503</v>
      </c>
      <c r="B991" s="110" t="s">
        <v>445</v>
      </c>
      <c r="C991" s="110" t="s">
        <v>14</v>
      </c>
      <c r="D991" s="111">
        <v>2000</v>
      </c>
      <c r="E991" s="110">
        <v>132</v>
      </c>
      <c r="F991" s="110">
        <v>130.5</v>
      </c>
      <c r="G991" s="96">
        <v>0</v>
      </c>
      <c r="H991" s="96">
        <v>0</v>
      </c>
      <c r="I991" s="98">
        <f t="shared" si="2143"/>
        <v>-3000</v>
      </c>
      <c r="J991" s="96">
        <v>0</v>
      </c>
      <c r="K991" s="96">
        <v>0</v>
      </c>
      <c r="L991" s="98">
        <f t="shared" si="2142"/>
        <v>-3000</v>
      </c>
      <c r="M991" s="108">
        <f t="shared" si="2145"/>
        <v>1054.3245175125048</v>
      </c>
    </row>
    <row r="992" spans="1:13" s="99" customFormat="1" ht="14.25">
      <c r="A992" s="109">
        <v>43503</v>
      </c>
      <c r="B992" s="110" t="s">
        <v>277</v>
      </c>
      <c r="C992" s="110" t="s">
        <v>14</v>
      </c>
      <c r="D992" s="111">
        <v>500</v>
      </c>
      <c r="E992" s="110">
        <v>1130</v>
      </c>
      <c r="F992" s="110">
        <v>1140</v>
      </c>
      <c r="G992" s="110">
        <v>1145</v>
      </c>
      <c r="H992" s="96">
        <v>0</v>
      </c>
      <c r="I992" s="98">
        <f t="shared" si="2143"/>
        <v>5000</v>
      </c>
      <c r="J992" s="96">
        <f t="shared" si="2144"/>
        <v>2500</v>
      </c>
      <c r="K992" s="96">
        <v>0</v>
      </c>
      <c r="L992" s="98">
        <f t="shared" si="2142"/>
        <v>7500</v>
      </c>
      <c r="M992" s="108">
        <f t="shared" si="2145"/>
        <v>-1350.9033648268012</v>
      </c>
    </row>
    <row r="993" spans="1:13" s="99" customFormat="1" ht="14.25">
      <c r="A993" s="109">
        <v>43503</v>
      </c>
      <c r="B993" s="110" t="s">
        <v>640</v>
      </c>
      <c r="C993" s="110" t="s">
        <v>14</v>
      </c>
      <c r="D993" s="111">
        <v>4000</v>
      </c>
      <c r="E993" s="110">
        <v>76.5</v>
      </c>
      <c r="F993" s="110">
        <v>75.5</v>
      </c>
      <c r="G993" s="96">
        <v>0</v>
      </c>
      <c r="H993" s="96">
        <v>0</v>
      </c>
      <c r="I993" s="98">
        <f t="shared" si="2143"/>
        <v>-4000</v>
      </c>
      <c r="J993" s="96">
        <v>0</v>
      </c>
      <c r="K993" s="96">
        <v>0</v>
      </c>
      <c r="L993" s="98">
        <f t="shared" si="2142"/>
        <v>-4000</v>
      </c>
      <c r="M993" s="108">
        <f t="shared" si="2145"/>
        <v>949.36708860759495</v>
      </c>
    </row>
    <row r="994" spans="1:13" s="99" customFormat="1" ht="14.25">
      <c r="A994" s="109">
        <v>43503</v>
      </c>
      <c r="B994" s="110" t="s">
        <v>662</v>
      </c>
      <c r="C994" s="110" t="s">
        <v>14</v>
      </c>
      <c r="D994" s="111">
        <v>2000</v>
      </c>
      <c r="E994" s="110">
        <v>150.19999999999999</v>
      </c>
      <c r="F994" s="110">
        <v>151.5</v>
      </c>
      <c r="G994" s="110">
        <v>153</v>
      </c>
      <c r="H994" s="110">
        <v>155</v>
      </c>
      <c r="I994" s="98">
        <f t="shared" si="2143"/>
        <v>2600.0000000000227</v>
      </c>
      <c r="J994" s="96">
        <f t="shared" si="2144"/>
        <v>3000</v>
      </c>
      <c r="K994" s="96">
        <f>SUM(H994-G994)*D994</f>
        <v>4000</v>
      </c>
      <c r="L994" s="98">
        <f t="shared" si="2142"/>
        <v>9600.0000000000218</v>
      </c>
      <c r="M994" s="108">
        <f t="shared" si="2145"/>
        <v>1666.6666666666665</v>
      </c>
    </row>
    <row r="995" spans="1:13" s="99" customFormat="1" ht="14.25">
      <c r="A995" s="109">
        <v>43502</v>
      </c>
      <c r="B995" s="110" t="s">
        <v>661</v>
      </c>
      <c r="C995" s="110" t="s">
        <v>14</v>
      </c>
      <c r="D995" s="111">
        <v>1000</v>
      </c>
      <c r="E995" s="110">
        <v>430</v>
      </c>
      <c r="F995" s="110">
        <v>424</v>
      </c>
      <c r="G995" s="96">
        <v>0</v>
      </c>
      <c r="H995" s="96">
        <v>0</v>
      </c>
      <c r="I995" s="98">
        <f t="shared" si="2143"/>
        <v>-6000</v>
      </c>
      <c r="J995" s="96">
        <v>0</v>
      </c>
      <c r="K995" s="96">
        <v>0</v>
      </c>
      <c r="L995" s="98">
        <f t="shared" ref="L995:L1002" si="2146">SUM(I995:K995)</f>
        <v>-6000</v>
      </c>
      <c r="M995" s="108">
        <f t="shared" si="2145"/>
        <v>526.67346245328281</v>
      </c>
    </row>
    <row r="996" spans="1:13" s="99" customFormat="1" ht="14.25">
      <c r="A996" s="109">
        <v>43502</v>
      </c>
      <c r="B996" s="110" t="s">
        <v>394</v>
      </c>
      <c r="C996" s="110" t="s">
        <v>14</v>
      </c>
      <c r="D996" s="111">
        <v>2000</v>
      </c>
      <c r="E996" s="110">
        <v>132</v>
      </c>
      <c r="F996" s="110">
        <v>132.4</v>
      </c>
      <c r="G996" s="96">
        <v>0</v>
      </c>
      <c r="H996" s="96">
        <v>0</v>
      </c>
      <c r="I996" s="98">
        <f t="shared" si="2143"/>
        <v>800.00000000001137</v>
      </c>
      <c r="J996" s="96">
        <v>0</v>
      </c>
      <c r="K996" s="96">
        <v>0</v>
      </c>
      <c r="L996" s="98">
        <f t="shared" si="2146"/>
        <v>800.00000000001137</v>
      </c>
      <c r="M996" s="108">
        <f t="shared" si="2145"/>
        <v>1052.5859828467351</v>
      </c>
    </row>
    <row r="997" spans="1:13" s="99" customFormat="1" ht="14.25">
      <c r="A997" s="109">
        <v>43501</v>
      </c>
      <c r="B997" s="110" t="s">
        <v>247</v>
      </c>
      <c r="C997" s="110" t="s">
        <v>14</v>
      </c>
      <c r="D997" s="111">
        <v>2000</v>
      </c>
      <c r="E997" s="110">
        <v>1340</v>
      </c>
      <c r="F997" s="110">
        <v>1325</v>
      </c>
      <c r="G997" s="96">
        <v>0</v>
      </c>
      <c r="H997" s="96">
        <v>0</v>
      </c>
      <c r="I997" s="98">
        <f t="shared" si="2143"/>
        <v>-30000</v>
      </c>
      <c r="J997" s="96">
        <v>0</v>
      </c>
      <c r="K997" s="96">
        <v>0</v>
      </c>
      <c r="L997" s="98">
        <f t="shared" si="2146"/>
        <v>-30000</v>
      </c>
      <c r="M997" s="108">
        <f t="shared" si="2145"/>
        <v>1049.6273680617605</v>
      </c>
    </row>
    <row r="998" spans="1:13" s="99" customFormat="1" ht="14.25">
      <c r="A998" s="109">
        <v>43501</v>
      </c>
      <c r="B998" s="110" t="s">
        <v>660</v>
      </c>
      <c r="C998" s="110" t="s">
        <v>14</v>
      </c>
      <c r="D998" s="111">
        <v>2000</v>
      </c>
      <c r="E998" s="110">
        <v>214.5</v>
      </c>
      <c r="F998" s="110">
        <v>216</v>
      </c>
      <c r="G998" s="96">
        <v>0</v>
      </c>
      <c r="H998" s="96">
        <v>0</v>
      </c>
      <c r="I998" s="98">
        <f t="shared" si="2143"/>
        <v>3000</v>
      </c>
      <c r="J998" s="96">
        <v>0</v>
      </c>
      <c r="K998" s="96">
        <v>0</v>
      </c>
      <c r="L998" s="98">
        <f t="shared" si="2146"/>
        <v>3000</v>
      </c>
      <c r="M998" s="108">
        <f t="shared" si="2145"/>
        <v>1049.492611714443</v>
      </c>
    </row>
    <row r="999" spans="1:13" s="99" customFormat="1" ht="14.25">
      <c r="A999" s="109">
        <v>43501</v>
      </c>
      <c r="B999" s="110" t="s">
        <v>659</v>
      </c>
      <c r="C999" s="110" t="s">
        <v>14</v>
      </c>
      <c r="D999" s="111">
        <v>2000</v>
      </c>
      <c r="E999" s="110">
        <v>126.5</v>
      </c>
      <c r="F999" s="110">
        <v>127.5</v>
      </c>
      <c r="G999" s="96">
        <v>0</v>
      </c>
      <c r="H999" s="96">
        <v>0</v>
      </c>
      <c r="I999" s="98">
        <f t="shared" si="2143"/>
        <v>2000</v>
      </c>
      <c r="J999" s="96">
        <v>0</v>
      </c>
      <c r="K999" s="96">
        <v>0</v>
      </c>
      <c r="L999" s="98">
        <f t="shared" si="2146"/>
        <v>2000</v>
      </c>
      <c r="M999" s="108">
        <f t="shared" si="2145"/>
        <v>1049.1803278688487</v>
      </c>
    </row>
    <row r="1000" spans="1:13" s="99" customFormat="1" ht="14.25">
      <c r="A1000" s="109">
        <v>43500</v>
      </c>
      <c r="B1000" s="110" t="s">
        <v>658</v>
      </c>
      <c r="C1000" s="110" t="s">
        <v>14</v>
      </c>
      <c r="D1000" s="111">
        <v>500</v>
      </c>
      <c r="E1000" s="110">
        <v>730</v>
      </c>
      <c r="F1000" s="110">
        <v>736</v>
      </c>
      <c r="G1000" s="96">
        <v>0</v>
      </c>
      <c r="H1000" s="96">
        <v>0</v>
      </c>
      <c r="I1000" s="98">
        <f t="shared" si="2143"/>
        <v>3000</v>
      </c>
      <c r="J1000" s="96">
        <v>0</v>
      </c>
      <c r="K1000" s="96">
        <v>0</v>
      </c>
      <c r="L1000" s="98">
        <f t="shared" si="2146"/>
        <v>3000</v>
      </c>
      <c r="M1000" s="108">
        <f t="shared" si="2145"/>
        <v>1098.0073200488073</v>
      </c>
    </row>
    <row r="1001" spans="1:13" s="99" customFormat="1" ht="14.25">
      <c r="A1001" s="109">
        <v>43500</v>
      </c>
      <c r="B1001" s="110" t="s">
        <v>657</v>
      </c>
      <c r="C1001" s="110" t="s">
        <v>14</v>
      </c>
      <c r="D1001" s="111">
        <v>1000</v>
      </c>
      <c r="E1001" s="110">
        <v>435.5</v>
      </c>
      <c r="F1001" s="110">
        <v>436.5</v>
      </c>
      <c r="G1001" s="96">
        <v>0</v>
      </c>
      <c r="H1001" s="96">
        <v>0</v>
      </c>
      <c r="I1001" s="98">
        <f t="shared" si="2143"/>
        <v>1000</v>
      </c>
      <c r="J1001" s="96">
        <v>0</v>
      </c>
      <c r="K1001" s="96">
        <v>0</v>
      </c>
      <c r="L1001" s="98">
        <f t="shared" si="2146"/>
        <v>1000</v>
      </c>
      <c r="M1001" s="108">
        <f t="shared" si="2145"/>
        <v>-1352.2083805209575</v>
      </c>
    </row>
    <row r="1002" spans="1:13" s="99" customFormat="1" ht="14.25">
      <c r="A1002" s="109">
        <v>43497</v>
      </c>
      <c r="B1002" s="110" t="s">
        <v>656</v>
      </c>
      <c r="C1002" s="110" t="s">
        <v>14</v>
      </c>
      <c r="D1002" s="111">
        <v>4000</v>
      </c>
      <c r="E1002" s="110">
        <v>76</v>
      </c>
      <c r="F1002" s="110">
        <v>77</v>
      </c>
      <c r="G1002" s="110">
        <v>78</v>
      </c>
      <c r="H1002" s="110">
        <v>79</v>
      </c>
      <c r="I1002" s="98">
        <f t="shared" si="2143"/>
        <v>4000</v>
      </c>
      <c r="J1002" s="96">
        <f t="shared" si="2144"/>
        <v>4000</v>
      </c>
      <c r="K1002" s="96">
        <f>SUM(H1002-G1002)*D1002</f>
        <v>4000</v>
      </c>
      <c r="L1002" s="98">
        <f t="shared" si="2146"/>
        <v>12000</v>
      </c>
      <c r="M1002" s="108">
        <f t="shared" si="2145"/>
        <v>2397.1438286297407</v>
      </c>
    </row>
    <row r="1003" spans="1:13" s="99" customFormat="1" ht="14.25">
      <c r="A1003" s="131"/>
      <c r="B1003" s="132"/>
      <c r="C1003" s="132"/>
      <c r="D1003" s="132"/>
      <c r="E1003" s="132"/>
      <c r="F1003" s="132"/>
      <c r="G1003" s="113" t="s">
        <v>676</v>
      </c>
      <c r="H1003" s="132"/>
      <c r="I1003" s="133">
        <f>SUM(I935:I1002)</f>
        <v>78314.999999999825</v>
      </c>
      <c r="J1003" s="134"/>
      <c r="K1003" s="135"/>
      <c r="L1003" s="133">
        <f>SUM(L935:L1002)</f>
        <v>236590.00000000003</v>
      </c>
      <c r="M1003" s="108">
        <f t="shared" si="2145"/>
        <v>1030.1109350237582</v>
      </c>
    </row>
    <row r="1004" spans="1:13" s="99" customFormat="1" ht="14.25">
      <c r="M1004" s="108">
        <f t="shared" si="2145"/>
        <v>-1329.7872340425533</v>
      </c>
    </row>
    <row r="1005" spans="1:13" s="99" customFormat="1" ht="14.25">
      <c r="A1005" s="101"/>
      <c r="B1005" s="102"/>
      <c r="C1005" s="102"/>
      <c r="D1005" s="103"/>
      <c r="E1005" s="103"/>
      <c r="F1005" s="129">
        <v>43466</v>
      </c>
      <c r="G1005" s="102"/>
      <c r="H1005" s="102"/>
      <c r="I1005" s="104"/>
      <c r="J1005" s="104"/>
      <c r="K1005" s="104"/>
      <c r="L1005" s="104"/>
      <c r="M1005" s="108">
        <f t="shared" si="2145"/>
        <v>-1350.5882352941092</v>
      </c>
    </row>
    <row r="1006" spans="1:13" s="99" customFormat="1" ht="14.25">
      <c r="A1006" s="101"/>
      <c r="B1006" s="102"/>
      <c r="C1006" s="102"/>
      <c r="D1006" s="103"/>
      <c r="E1006" s="103"/>
      <c r="F1006" s="129"/>
      <c r="G1006" s="102"/>
      <c r="H1006" s="102"/>
      <c r="I1006" s="104"/>
      <c r="J1006" s="104"/>
      <c r="K1006" s="105" t="s">
        <v>732</v>
      </c>
      <c r="L1006" s="102"/>
      <c r="M1006" s="108">
        <f t="shared" si="2145"/>
        <v>-536.11238897341957</v>
      </c>
    </row>
    <row r="1007" spans="1:13" s="99" customFormat="1" ht="14.25">
      <c r="A1007" s="109">
        <v>43496</v>
      </c>
      <c r="B1007" s="110" t="s">
        <v>622</v>
      </c>
      <c r="C1007" s="114">
        <f t="shared" ref="C1007:C1038" si="2147">150000/E1007</f>
        <v>769.23076923076928</v>
      </c>
      <c r="D1007" s="110" t="s">
        <v>14</v>
      </c>
      <c r="E1007" s="110">
        <v>195</v>
      </c>
      <c r="F1007" s="110">
        <v>193</v>
      </c>
      <c r="G1007" s="110"/>
      <c r="H1007" s="110">
        <v>329.35</v>
      </c>
      <c r="I1007" s="115">
        <f t="shared" ref="I1007:I1038" si="2148">(IF(D1007="SHORT",E1007-F1007,IF(D1007="LONG",F1007-E1007)))*C1007</f>
        <v>-1538.4615384615386</v>
      </c>
      <c r="J1007" s="116"/>
      <c r="K1007" s="116"/>
      <c r="L1007" s="116">
        <f t="shared" ref="L1007:L1038" si="2149">(J1007+I1007+K1007)/C1007</f>
        <v>-2</v>
      </c>
      <c r="M1007" s="108">
        <f t="shared" si="2145"/>
        <v>206.30467073774551</v>
      </c>
    </row>
    <row r="1008" spans="1:13" s="99" customFormat="1" ht="14.25">
      <c r="A1008" s="109">
        <v>43495</v>
      </c>
      <c r="B1008" s="110" t="s">
        <v>655</v>
      </c>
      <c r="C1008" s="114">
        <f t="shared" si="2147"/>
        <v>150.15015015015015</v>
      </c>
      <c r="D1008" s="110" t="s">
        <v>14</v>
      </c>
      <c r="E1008" s="110">
        <v>999</v>
      </c>
      <c r="F1008" s="110">
        <v>1008</v>
      </c>
      <c r="G1008" s="110"/>
      <c r="H1008" s="110"/>
      <c r="I1008" s="115">
        <f t="shared" si="2148"/>
        <v>1351.3513513513515</v>
      </c>
      <c r="J1008" s="116"/>
      <c r="K1008" s="116"/>
      <c r="L1008" s="116">
        <f t="shared" si="2149"/>
        <v>9</v>
      </c>
      <c r="M1008" s="108">
        <f t="shared" si="2145"/>
        <v>1120.349492671902</v>
      </c>
    </row>
    <row r="1009" spans="1:16384" s="107" customFormat="1" ht="14.25">
      <c r="A1009" s="109">
        <v>43496</v>
      </c>
      <c r="B1009" s="110" t="s">
        <v>642</v>
      </c>
      <c r="C1009" s="114">
        <f t="shared" si="2147"/>
        <v>2340.0936037441502</v>
      </c>
      <c r="D1009" s="110" t="s">
        <v>18</v>
      </c>
      <c r="E1009" s="110">
        <v>64.099999999999994</v>
      </c>
      <c r="F1009" s="110">
        <v>63.7</v>
      </c>
      <c r="G1009" s="110"/>
      <c r="H1009" s="110"/>
      <c r="I1009" s="115">
        <f t="shared" si="2148"/>
        <v>936.03744149764009</v>
      </c>
      <c r="J1009" s="116"/>
      <c r="K1009" s="116"/>
      <c r="L1009" s="116">
        <f t="shared" si="2149"/>
        <v>0.39999999999999147</v>
      </c>
      <c r="M1009" s="108">
        <f t="shared" si="2145"/>
        <v>2404.909332153914</v>
      </c>
      <c r="N1009" s="106"/>
      <c r="O1009" s="106"/>
      <c r="P1009" s="106"/>
      <c r="Q1009" s="106"/>
      <c r="R1009" s="106"/>
      <c r="S1009" s="106"/>
      <c r="T1009" s="106"/>
      <c r="U1009" s="106"/>
      <c r="V1009" s="106"/>
      <c r="W1009" s="106"/>
      <c r="X1009" s="106"/>
      <c r="Y1009" s="106"/>
      <c r="Z1009" s="106"/>
      <c r="AA1009" s="106"/>
      <c r="AB1009" s="106"/>
      <c r="AC1009" s="106"/>
      <c r="AD1009" s="106"/>
      <c r="AE1009" s="106"/>
      <c r="AF1009" s="106"/>
      <c r="AG1009" s="106"/>
      <c r="AH1009" s="106"/>
      <c r="AI1009" s="106"/>
      <c r="AJ1009" s="106"/>
      <c r="AK1009" s="106"/>
      <c r="AL1009" s="106"/>
      <c r="AM1009" s="106"/>
      <c r="AN1009" s="106"/>
      <c r="AO1009" s="106"/>
      <c r="AP1009" s="106"/>
      <c r="AQ1009" s="106"/>
      <c r="AR1009" s="106"/>
      <c r="AS1009" s="106"/>
      <c r="AT1009" s="106"/>
      <c r="AU1009" s="106"/>
      <c r="AV1009" s="106"/>
      <c r="AW1009" s="106"/>
      <c r="AX1009" s="106"/>
      <c r="AY1009" s="106"/>
      <c r="AZ1009" s="106"/>
      <c r="BA1009" s="106"/>
      <c r="BB1009" s="106"/>
      <c r="BC1009" s="106"/>
      <c r="BD1009" s="106"/>
      <c r="BE1009" s="106"/>
      <c r="BF1009" s="106"/>
      <c r="BG1009" s="106"/>
      <c r="BH1009" s="106"/>
      <c r="BI1009" s="106"/>
      <c r="BJ1009" s="106"/>
      <c r="BK1009" s="106"/>
      <c r="BL1009" s="106"/>
      <c r="BM1009" s="106"/>
      <c r="BN1009" s="106"/>
      <c r="BO1009" s="106"/>
      <c r="BP1009" s="106"/>
      <c r="BQ1009" s="106"/>
      <c r="BR1009" s="106"/>
      <c r="BS1009" s="106"/>
      <c r="BT1009" s="106"/>
      <c r="BU1009" s="106"/>
      <c r="BV1009" s="106"/>
      <c r="BW1009" s="106"/>
      <c r="BX1009" s="106"/>
      <c r="BY1009" s="106"/>
      <c r="BZ1009" s="106"/>
      <c r="CA1009" s="106"/>
      <c r="CB1009" s="106"/>
      <c r="CC1009" s="106"/>
      <c r="CD1009" s="106"/>
      <c r="CE1009" s="106"/>
      <c r="CF1009" s="106"/>
      <c r="CG1009" s="106"/>
      <c r="CH1009" s="106"/>
      <c r="CI1009" s="106"/>
      <c r="CJ1009" s="106"/>
      <c r="CK1009" s="106"/>
      <c r="CL1009" s="106"/>
      <c r="CM1009" s="106"/>
      <c r="CN1009" s="106"/>
      <c r="CO1009" s="106"/>
      <c r="CP1009" s="106"/>
      <c r="CQ1009" s="106"/>
      <c r="CR1009" s="106"/>
      <c r="CS1009" s="106"/>
      <c r="CT1009" s="106"/>
      <c r="CU1009" s="106"/>
      <c r="CV1009" s="106"/>
      <c r="CW1009" s="106"/>
      <c r="CX1009" s="106"/>
      <c r="CY1009" s="106"/>
      <c r="CZ1009" s="106"/>
      <c r="DA1009" s="106"/>
      <c r="DB1009" s="106"/>
      <c r="DC1009" s="106"/>
      <c r="DD1009" s="106"/>
      <c r="DE1009" s="106"/>
      <c r="DF1009" s="106"/>
      <c r="DG1009" s="106"/>
      <c r="DH1009" s="106"/>
      <c r="DI1009" s="106"/>
      <c r="DJ1009" s="106"/>
      <c r="DK1009" s="106"/>
      <c r="DL1009" s="106"/>
      <c r="DM1009" s="106"/>
      <c r="DN1009" s="106"/>
      <c r="DO1009" s="106"/>
      <c r="DP1009" s="106"/>
      <c r="DQ1009" s="106"/>
      <c r="DR1009" s="106"/>
      <c r="DS1009" s="106"/>
      <c r="DT1009" s="106"/>
      <c r="DU1009" s="106"/>
      <c r="DV1009" s="106"/>
      <c r="DW1009" s="106"/>
      <c r="DX1009" s="106"/>
      <c r="DY1009" s="106"/>
      <c r="DZ1009" s="106"/>
      <c r="EA1009" s="106"/>
      <c r="EB1009" s="106"/>
      <c r="EC1009" s="106"/>
      <c r="ED1009" s="106"/>
      <c r="EE1009" s="106"/>
      <c r="EF1009" s="106"/>
      <c r="EG1009" s="106"/>
      <c r="EH1009" s="106"/>
      <c r="EI1009" s="106"/>
      <c r="EJ1009" s="106"/>
      <c r="EK1009" s="106"/>
      <c r="EL1009" s="106"/>
      <c r="EM1009" s="106"/>
      <c r="EN1009" s="106"/>
      <c r="EO1009" s="106"/>
      <c r="EP1009" s="106"/>
      <c r="EQ1009" s="106"/>
      <c r="ER1009" s="106"/>
      <c r="ES1009" s="106"/>
      <c r="ET1009" s="106"/>
      <c r="EU1009" s="106"/>
      <c r="EV1009" s="106"/>
      <c r="EW1009" s="106"/>
      <c r="EX1009" s="106"/>
      <c r="EY1009" s="106"/>
      <c r="EZ1009" s="106"/>
      <c r="FA1009" s="106"/>
      <c r="FB1009" s="106"/>
      <c r="FC1009" s="106"/>
      <c r="FD1009" s="106"/>
      <c r="FE1009" s="106"/>
      <c r="FF1009" s="106"/>
      <c r="FG1009" s="106"/>
      <c r="FH1009" s="106"/>
      <c r="FI1009" s="106"/>
      <c r="FJ1009" s="106"/>
      <c r="FK1009" s="106"/>
      <c r="FL1009" s="106"/>
      <c r="FM1009" s="106"/>
      <c r="FN1009" s="106"/>
      <c r="FO1009" s="106"/>
      <c r="FP1009" s="106"/>
      <c r="FQ1009" s="106"/>
      <c r="FR1009" s="106"/>
      <c r="FS1009" s="106"/>
      <c r="FT1009" s="106"/>
      <c r="FU1009" s="106"/>
      <c r="FV1009" s="106"/>
      <c r="FW1009" s="106"/>
      <c r="FX1009" s="106"/>
      <c r="FY1009" s="106"/>
      <c r="FZ1009" s="106"/>
      <c r="GA1009" s="106"/>
      <c r="GB1009" s="106"/>
      <c r="GC1009" s="106"/>
      <c r="GD1009" s="106"/>
      <c r="GE1009" s="106"/>
      <c r="GF1009" s="106"/>
      <c r="GG1009" s="106"/>
      <c r="GH1009" s="106"/>
      <c r="GI1009" s="106"/>
      <c r="GJ1009" s="106"/>
      <c r="GK1009" s="106"/>
      <c r="GL1009" s="106"/>
      <c r="GM1009" s="106"/>
      <c r="GN1009" s="106"/>
      <c r="GO1009" s="106"/>
      <c r="GP1009" s="106"/>
      <c r="GQ1009" s="106"/>
      <c r="GR1009" s="106"/>
      <c r="GS1009" s="106"/>
      <c r="GT1009" s="106"/>
      <c r="GU1009" s="106"/>
      <c r="GV1009" s="106"/>
      <c r="GW1009" s="106"/>
      <c r="GX1009" s="106"/>
      <c r="GY1009" s="106"/>
      <c r="GZ1009" s="106"/>
      <c r="HA1009" s="106"/>
      <c r="HB1009" s="106"/>
      <c r="HC1009" s="106"/>
      <c r="HD1009" s="106"/>
      <c r="HE1009" s="106"/>
      <c r="HF1009" s="106"/>
      <c r="HG1009" s="106"/>
      <c r="HH1009" s="106"/>
      <c r="HI1009" s="106"/>
      <c r="HJ1009" s="106"/>
      <c r="HK1009" s="106"/>
      <c r="HL1009" s="106"/>
      <c r="HM1009" s="106"/>
      <c r="HN1009" s="106"/>
      <c r="HO1009" s="106"/>
      <c r="HP1009" s="106"/>
      <c r="HQ1009" s="106"/>
      <c r="HR1009" s="106"/>
      <c r="HS1009" s="106"/>
      <c r="HT1009" s="106"/>
      <c r="HU1009" s="106"/>
      <c r="HV1009" s="106"/>
      <c r="HW1009" s="106"/>
      <c r="HX1009" s="106"/>
      <c r="HY1009" s="106"/>
      <c r="HZ1009" s="106"/>
      <c r="IA1009" s="106"/>
      <c r="IB1009" s="106"/>
      <c r="IC1009" s="106"/>
      <c r="ID1009" s="106"/>
      <c r="IE1009" s="106"/>
      <c r="IF1009" s="106"/>
      <c r="IG1009" s="106"/>
      <c r="IH1009" s="106"/>
      <c r="II1009" s="106"/>
      <c r="IJ1009" s="106"/>
      <c r="IK1009" s="106"/>
      <c r="IL1009" s="106"/>
      <c r="IM1009" s="106"/>
      <c r="IN1009" s="106"/>
      <c r="IO1009" s="106"/>
      <c r="IP1009" s="106"/>
      <c r="IQ1009" s="106"/>
      <c r="IR1009" s="106"/>
      <c r="IS1009" s="106"/>
      <c r="IT1009" s="106"/>
      <c r="IU1009" s="106"/>
      <c r="IV1009" s="106"/>
      <c r="IW1009" s="106"/>
      <c r="IX1009" s="106"/>
      <c r="IY1009" s="106"/>
      <c r="IZ1009" s="106"/>
      <c r="JA1009" s="106"/>
      <c r="JB1009" s="106"/>
      <c r="JC1009" s="106"/>
      <c r="JD1009" s="106"/>
      <c r="JE1009" s="106"/>
      <c r="JF1009" s="106"/>
      <c r="JG1009" s="106"/>
      <c r="JH1009" s="106"/>
      <c r="JI1009" s="106"/>
      <c r="JJ1009" s="106"/>
      <c r="JK1009" s="106"/>
      <c r="JL1009" s="106"/>
      <c r="JM1009" s="106"/>
      <c r="JN1009" s="106"/>
      <c r="JO1009" s="106"/>
      <c r="JP1009" s="106"/>
      <c r="JQ1009" s="106"/>
      <c r="JR1009" s="106"/>
      <c r="JS1009" s="106"/>
      <c r="JT1009" s="106"/>
      <c r="JU1009" s="106"/>
      <c r="JV1009" s="106"/>
      <c r="JW1009" s="106"/>
      <c r="JX1009" s="106"/>
      <c r="JY1009" s="106"/>
      <c r="JZ1009" s="106"/>
      <c r="KA1009" s="106"/>
      <c r="KB1009" s="106"/>
      <c r="KC1009" s="106"/>
      <c r="KD1009" s="106"/>
      <c r="KE1009" s="106"/>
      <c r="KF1009" s="106"/>
      <c r="KG1009" s="106"/>
      <c r="KH1009" s="106"/>
      <c r="KI1009" s="106"/>
      <c r="KJ1009" s="106"/>
      <c r="KK1009" s="106"/>
      <c r="KL1009" s="106"/>
      <c r="KM1009" s="106"/>
      <c r="KN1009" s="106"/>
      <c r="KO1009" s="106"/>
      <c r="KP1009" s="106"/>
      <c r="KQ1009" s="106"/>
      <c r="KR1009" s="106"/>
      <c r="KS1009" s="106"/>
      <c r="KT1009" s="106"/>
      <c r="KU1009" s="106"/>
      <c r="KV1009" s="106"/>
      <c r="KW1009" s="106"/>
      <c r="KX1009" s="106"/>
      <c r="KY1009" s="106"/>
      <c r="KZ1009" s="106"/>
      <c r="LA1009" s="106"/>
      <c r="LB1009" s="106"/>
      <c r="LC1009" s="106"/>
      <c r="LD1009" s="106"/>
      <c r="LE1009" s="106"/>
      <c r="LF1009" s="106"/>
      <c r="LG1009" s="106"/>
      <c r="LH1009" s="106"/>
      <c r="LI1009" s="106"/>
      <c r="LJ1009" s="106"/>
      <c r="LK1009" s="106"/>
      <c r="LL1009" s="106"/>
      <c r="LM1009" s="106"/>
      <c r="LN1009" s="106"/>
      <c r="LO1009" s="106"/>
      <c r="LP1009" s="106"/>
      <c r="LQ1009" s="106"/>
      <c r="LR1009" s="106"/>
      <c r="LS1009" s="106"/>
      <c r="LT1009" s="106"/>
      <c r="LU1009" s="106"/>
      <c r="LV1009" s="106"/>
      <c r="LW1009" s="106"/>
      <c r="LX1009" s="106"/>
      <c r="LY1009" s="106"/>
      <c r="LZ1009" s="106"/>
      <c r="MA1009" s="106"/>
      <c r="MB1009" s="106"/>
      <c r="MC1009" s="106"/>
      <c r="MD1009" s="106"/>
      <c r="ME1009" s="106"/>
      <c r="MF1009" s="106"/>
      <c r="MG1009" s="106"/>
      <c r="MH1009" s="106"/>
      <c r="MI1009" s="106"/>
      <c r="MJ1009" s="106"/>
      <c r="MK1009" s="106"/>
      <c r="ML1009" s="106"/>
      <c r="MM1009" s="106"/>
      <c r="MN1009" s="106"/>
      <c r="MO1009" s="106"/>
      <c r="MP1009" s="106"/>
      <c r="MQ1009" s="106"/>
      <c r="MR1009" s="106"/>
      <c r="MS1009" s="106"/>
      <c r="MT1009" s="106"/>
      <c r="MU1009" s="106"/>
      <c r="MV1009" s="106"/>
      <c r="MW1009" s="106"/>
      <c r="MX1009" s="106"/>
      <c r="MY1009" s="106"/>
      <c r="MZ1009" s="106"/>
      <c r="NA1009" s="106"/>
      <c r="NB1009" s="106"/>
      <c r="NC1009" s="106"/>
      <c r="ND1009" s="106"/>
      <c r="NE1009" s="106"/>
      <c r="NF1009" s="106"/>
      <c r="NG1009" s="106"/>
      <c r="NH1009" s="106"/>
      <c r="NI1009" s="106"/>
      <c r="NJ1009" s="106"/>
      <c r="NK1009" s="106"/>
      <c r="NL1009" s="106"/>
      <c r="NM1009" s="106"/>
      <c r="NN1009" s="106"/>
      <c r="NO1009" s="106"/>
      <c r="NP1009" s="106"/>
      <c r="NQ1009" s="106"/>
      <c r="NR1009" s="106"/>
      <c r="NS1009" s="106"/>
      <c r="NT1009" s="106"/>
      <c r="NU1009" s="106"/>
      <c r="NV1009" s="106"/>
      <c r="NW1009" s="106"/>
      <c r="NX1009" s="106"/>
      <c r="NY1009" s="106"/>
      <c r="NZ1009" s="106"/>
      <c r="OA1009" s="106"/>
      <c r="OB1009" s="106"/>
      <c r="OC1009" s="106"/>
      <c r="OD1009" s="106"/>
      <c r="OE1009" s="106"/>
      <c r="OF1009" s="106"/>
      <c r="OG1009" s="106"/>
      <c r="OH1009" s="106"/>
      <c r="OI1009" s="106"/>
      <c r="OJ1009" s="106"/>
      <c r="OK1009" s="106"/>
      <c r="OL1009" s="106"/>
      <c r="OM1009" s="106"/>
      <c r="ON1009" s="106"/>
      <c r="OO1009" s="106"/>
      <c r="OP1009" s="106"/>
      <c r="OQ1009" s="106"/>
      <c r="OR1009" s="106"/>
      <c r="OS1009" s="106"/>
      <c r="OT1009" s="106"/>
      <c r="OU1009" s="106"/>
      <c r="OV1009" s="106"/>
      <c r="OW1009" s="106"/>
      <c r="OX1009" s="106"/>
      <c r="OY1009" s="106"/>
      <c r="OZ1009" s="106"/>
      <c r="PA1009" s="106"/>
      <c r="PB1009" s="106"/>
      <c r="PC1009" s="106"/>
      <c r="PD1009" s="106"/>
      <c r="PE1009" s="106"/>
      <c r="PF1009" s="106"/>
      <c r="PG1009" s="106"/>
      <c r="PH1009" s="106"/>
      <c r="PI1009" s="106"/>
      <c r="PJ1009" s="106"/>
      <c r="PK1009" s="106"/>
      <c r="PL1009" s="106"/>
      <c r="PM1009" s="106"/>
      <c r="PN1009" s="106"/>
      <c r="PO1009" s="106"/>
      <c r="PP1009" s="106"/>
      <c r="PQ1009" s="106"/>
      <c r="PR1009" s="106"/>
      <c r="PS1009" s="106"/>
      <c r="PT1009" s="106"/>
      <c r="PU1009" s="106"/>
      <c r="PV1009" s="106"/>
      <c r="PW1009" s="106"/>
      <c r="PX1009" s="106"/>
      <c r="PY1009" s="106"/>
      <c r="PZ1009" s="106"/>
      <c r="QA1009" s="106"/>
      <c r="QB1009" s="106"/>
      <c r="QC1009" s="106"/>
      <c r="QD1009" s="106"/>
      <c r="QE1009" s="106"/>
      <c r="QF1009" s="106"/>
      <c r="QG1009" s="106"/>
      <c r="QH1009" s="106"/>
      <c r="QI1009" s="106"/>
      <c r="QJ1009" s="106"/>
      <c r="QK1009" s="106"/>
      <c r="QL1009" s="106"/>
      <c r="QM1009" s="106"/>
      <c r="QN1009" s="106"/>
      <c r="QO1009" s="106"/>
      <c r="QP1009" s="106"/>
      <c r="QQ1009" s="106"/>
      <c r="QR1009" s="106"/>
      <c r="QS1009" s="106"/>
      <c r="QT1009" s="106"/>
      <c r="QU1009" s="106"/>
      <c r="QV1009" s="106"/>
      <c r="QW1009" s="106"/>
      <c r="QX1009" s="106"/>
      <c r="QY1009" s="106"/>
      <c r="QZ1009" s="106"/>
      <c r="RA1009" s="106"/>
      <c r="RB1009" s="106"/>
      <c r="RC1009" s="106"/>
      <c r="RD1009" s="106"/>
      <c r="RE1009" s="106"/>
      <c r="RF1009" s="106"/>
      <c r="RG1009" s="106"/>
      <c r="RH1009" s="106"/>
      <c r="RI1009" s="106"/>
      <c r="RJ1009" s="106"/>
      <c r="RK1009" s="106"/>
      <c r="RL1009" s="106"/>
      <c r="RM1009" s="106"/>
      <c r="RN1009" s="106"/>
      <c r="RO1009" s="106"/>
      <c r="RP1009" s="106"/>
      <c r="RQ1009" s="106"/>
      <c r="RR1009" s="106"/>
      <c r="RS1009" s="106"/>
      <c r="RT1009" s="106"/>
      <c r="RU1009" s="106"/>
      <c r="RV1009" s="106"/>
      <c r="RW1009" s="106"/>
      <c r="RX1009" s="106"/>
      <c r="RY1009" s="106"/>
      <c r="RZ1009" s="106"/>
      <c r="SA1009" s="106"/>
      <c r="SB1009" s="106"/>
      <c r="SC1009" s="106"/>
      <c r="SD1009" s="106"/>
      <c r="SE1009" s="106"/>
      <c r="SF1009" s="106"/>
      <c r="SG1009" s="106"/>
      <c r="SH1009" s="106"/>
      <c r="SI1009" s="106"/>
      <c r="SJ1009" s="106"/>
      <c r="SK1009" s="106"/>
      <c r="SL1009" s="106"/>
      <c r="SM1009" s="106"/>
      <c r="SN1009" s="106"/>
      <c r="SO1009" s="106"/>
      <c r="SP1009" s="106"/>
      <c r="SQ1009" s="106"/>
      <c r="SR1009" s="106"/>
      <c r="SS1009" s="106"/>
      <c r="ST1009" s="106"/>
      <c r="SU1009" s="106"/>
      <c r="SV1009" s="106"/>
      <c r="SW1009" s="106"/>
      <c r="SX1009" s="106"/>
      <c r="SY1009" s="106"/>
      <c r="SZ1009" s="106"/>
      <c r="TA1009" s="106"/>
      <c r="TB1009" s="106"/>
      <c r="TC1009" s="106"/>
      <c r="TD1009" s="106"/>
      <c r="TE1009" s="106"/>
      <c r="TF1009" s="106"/>
      <c r="TG1009" s="106"/>
      <c r="TH1009" s="106"/>
      <c r="TI1009" s="106"/>
      <c r="TJ1009" s="106"/>
      <c r="TK1009" s="106"/>
      <c r="TL1009" s="106"/>
      <c r="TM1009" s="106"/>
      <c r="TN1009" s="106"/>
      <c r="TO1009" s="106"/>
      <c r="TP1009" s="106"/>
      <c r="TQ1009" s="106"/>
      <c r="TR1009" s="106"/>
      <c r="TS1009" s="106"/>
      <c r="TT1009" s="106"/>
      <c r="TU1009" s="106"/>
      <c r="TV1009" s="106"/>
      <c r="TW1009" s="106"/>
      <c r="TX1009" s="106"/>
      <c r="TY1009" s="106"/>
      <c r="TZ1009" s="106"/>
      <c r="UA1009" s="106"/>
      <c r="UB1009" s="106"/>
      <c r="UC1009" s="106"/>
      <c r="UD1009" s="106"/>
      <c r="UE1009" s="106"/>
      <c r="UF1009" s="106"/>
      <c r="UG1009" s="106"/>
      <c r="UH1009" s="106"/>
      <c r="UI1009" s="106"/>
      <c r="UJ1009" s="106"/>
      <c r="UK1009" s="106"/>
      <c r="UL1009" s="106"/>
      <c r="UM1009" s="106"/>
      <c r="UN1009" s="106"/>
      <c r="UO1009" s="106"/>
      <c r="UP1009" s="106"/>
      <c r="UQ1009" s="106"/>
      <c r="UR1009" s="106"/>
      <c r="US1009" s="106"/>
      <c r="UT1009" s="106"/>
      <c r="UU1009" s="106"/>
      <c r="UV1009" s="106"/>
      <c r="UW1009" s="106"/>
      <c r="UX1009" s="106"/>
      <c r="UY1009" s="106"/>
      <c r="UZ1009" s="106"/>
      <c r="VA1009" s="106"/>
      <c r="VB1009" s="106"/>
      <c r="VC1009" s="106"/>
      <c r="VD1009" s="106"/>
      <c r="VE1009" s="106"/>
      <c r="VF1009" s="106"/>
      <c r="VG1009" s="106"/>
      <c r="VH1009" s="106"/>
      <c r="VI1009" s="106"/>
      <c r="VJ1009" s="106"/>
      <c r="VK1009" s="106"/>
      <c r="VL1009" s="106"/>
      <c r="VM1009" s="106"/>
      <c r="VN1009" s="106"/>
      <c r="VO1009" s="106"/>
      <c r="VP1009" s="106"/>
      <c r="VQ1009" s="106"/>
      <c r="VR1009" s="106"/>
      <c r="VS1009" s="106"/>
      <c r="VT1009" s="106"/>
      <c r="VU1009" s="106"/>
      <c r="VV1009" s="106"/>
      <c r="VW1009" s="106"/>
      <c r="VX1009" s="106"/>
      <c r="VY1009" s="106"/>
      <c r="VZ1009" s="106"/>
      <c r="WA1009" s="106"/>
      <c r="WB1009" s="106"/>
      <c r="WC1009" s="106"/>
      <c r="WD1009" s="106"/>
      <c r="WE1009" s="106"/>
      <c r="WF1009" s="106"/>
      <c r="WG1009" s="106"/>
      <c r="WH1009" s="106"/>
      <c r="WI1009" s="106"/>
      <c r="WJ1009" s="106"/>
      <c r="WK1009" s="106"/>
      <c r="WL1009" s="106"/>
      <c r="WM1009" s="106"/>
      <c r="WN1009" s="106"/>
      <c r="WO1009" s="106"/>
      <c r="WP1009" s="106"/>
      <c r="WQ1009" s="106"/>
      <c r="WR1009" s="106"/>
      <c r="WS1009" s="106"/>
      <c r="WT1009" s="106"/>
      <c r="WU1009" s="106"/>
      <c r="WV1009" s="106"/>
      <c r="WW1009" s="106"/>
      <c r="WX1009" s="106"/>
      <c r="WY1009" s="106"/>
      <c r="WZ1009" s="106"/>
      <c r="XA1009" s="106"/>
      <c r="XB1009" s="106"/>
      <c r="XC1009" s="106"/>
      <c r="XD1009" s="106"/>
      <c r="XE1009" s="106"/>
      <c r="XF1009" s="106"/>
      <c r="XG1009" s="106"/>
      <c r="XH1009" s="106"/>
      <c r="XI1009" s="106"/>
      <c r="XJ1009" s="106"/>
      <c r="XK1009" s="106"/>
      <c r="XL1009" s="106"/>
      <c r="XM1009" s="106"/>
      <c r="XN1009" s="106"/>
      <c r="XO1009" s="106"/>
      <c r="XP1009" s="106"/>
      <c r="XQ1009" s="106"/>
      <c r="XR1009" s="106"/>
      <c r="XS1009" s="106"/>
      <c r="XT1009" s="106"/>
      <c r="XU1009" s="106"/>
      <c r="XV1009" s="106"/>
      <c r="XW1009" s="106"/>
      <c r="XX1009" s="106"/>
      <c r="XY1009" s="106"/>
      <c r="XZ1009" s="106"/>
      <c r="YA1009" s="106"/>
      <c r="YB1009" s="106"/>
      <c r="YC1009" s="106"/>
      <c r="YD1009" s="106"/>
      <c r="YE1009" s="106"/>
      <c r="YF1009" s="106"/>
      <c r="YG1009" s="106"/>
      <c r="YH1009" s="106"/>
      <c r="YI1009" s="106"/>
      <c r="YJ1009" s="106"/>
      <c r="YK1009" s="106"/>
      <c r="YL1009" s="106"/>
      <c r="YM1009" s="106"/>
      <c r="YN1009" s="106"/>
      <c r="YO1009" s="106"/>
      <c r="YP1009" s="106"/>
      <c r="YQ1009" s="106"/>
      <c r="YR1009" s="106"/>
      <c r="YS1009" s="106"/>
      <c r="YT1009" s="106"/>
      <c r="YU1009" s="106"/>
      <c r="YV1009" s="106"/>
      <c r="YW1009" s="106"/>
      <c r="YX1009" s="106"/>
      <c r="YY1009" s="106"/>
      <c r="YZ1009" s="106"/>
      <c r="ZA1009" s="106"/>
      <c r="ZB1009" s="106"/>
      <c r="ZC1009" s="106"/>
      <c r="ZD1009" s="106"/>
      <c r="ZE1009" s="106"/>
      <c r="ZF1009" s="106"/>
      <c r="ZG1009" s="106"/>
      <c r="ZH1009" s="106"/>
      <c r="ZI1009" s="106"/>
      <c r="ZJ1009" s="106"/>
      <c r="ZK1009" s="106"/>
      <c r="ZL1009" s="106"/>
      <c r="ZM1009" s="106"/>
      <c r="ZN1009" s="106"/>
      <c r="ZO1009" s="106"/>
      <c r="ZP1009" s="106"/>
      <c r="ZQ1009" s="106"/>
      <c r="ZR1009" s="106"/>
      <c r="ZS1009" s="106"/>
      <c r="ZT1009" s="106"/>
      <c r="ZU1009" s="106"/>
      <c r="ZV1009" s="106"/>
      <c r="ZW1009" s="106"/>
      <c r="ZX1009" s="106"/>
      <c r="ZY1009" s="106"/>
      <c r="ZZ1009" s="106"/>
      <c r="AAA1009" s="106"/>
      <c r="AAB1009" s="106"/>
      <c r="AAC1009" s="106"/>
      <c r="AAD1009" s="106"/>
      <c r="AAE1009" s="106"/>
      <c r="AAF1009" s="106"/>
      <c r="AAG1009" s="106"/>
      <c r="AAH1009" s="106"/>
      <c r="AAI1009" s="106"/>
      <c r="AAJ1009" s="106"/>
      <c r="AAK1009" s="106"/>
      <c r="AAL1009" s="106"/>
      <c r="AAM1009" s="106"/>
      <c r="AAN1009" s="106"/>
      <c r="AAO1009" s="106"/>
      <c r="AAP1009" s="106"/>
      <c r="AAQ1009" s="106"/>
      <c r="AAR1009" s="106"/>
      <c r="AAS1009" s="106"/>
      <c r="AAT1009" s="106"/>
      <c r="AAU1009" s="106"/>
      <c r="AAV1009" s="106"/>
      <c r="AAW1009" s="106"/>
      <c r="AAX1009" s="106"/>
      <c r="AAY1009" s="106"/>
      <c r="AAZ1009" s="106"/>
      <c r="ABA1009" s="106"/>
      <c r="ABB1009" s="106"/>
      <c r="ABC1009" s="106"/>
      <c r="ABD1009" s="106"/>
      <c r="ABE1009" s="106"/>
      <c r="ABF1009" s="106"/>
      <c r="ABG1009" s="106"/>
      <c r="ABH1009" s="106"/>
      <c r="ABI1009" s="106"/>
      <c r="ABJ1009" s="106"/>
      <c r="ABK1009" s="106"/>
      <c r="ABL1009" s="106"/>
      <c r="ABM1009" s="106"/>
      <c r="ABN1009" s="106"/>
      <c r="ABO1009" s="106"/>
      <c r="ABP1009" s="106"/>
      <c r="ABQ1009" s="106"/>
      <c r="ABR1009" s="106"/>
      <c r="ABS1009" s="106"/>
      <c r="ABT1009" s="106"/>
      <c r="ABU1009" s="106"/>
      <c r="ABV1009" s="106"/>
      <c r="ABW1009" s="106"/>
      <c r="ABX1009" s="106"/>
      <c r="ABY1009" s="106"/>
      <c r="ABZ1009" s="106"/>
      <c r="ACA1009" s="106"/>
      <c r="ACB1009" s="106"/>
      <c r="ACC1009" s="106"/>
      <c r="ACD1009" s="106"/>
      <c r="ACE1009" s="106"/>
      <c r="ACF1009" s="106"/>
      <c r="ACG1009" s="106"/>
      <c r="ACH1009" s="106"/>
      <c r="ACI1009" s="106"/>
      <c r="ACJ1009" s="106"/>
      <c r="ACK1009" s="106"/>
      <c r="ACL1009" s="106"/>
      <c r="ACM1009" s="106"/>
      <c r="ACN1009" s="106"/>
      <c r="ACO1009" s="106"/>
      <c r="ACP1009" s="106"/>
      <c r="ACQ1009" s="106"/>
      <c r="ACR1009" s="106"/>
      <c r="ACS1009" s="106"/>
      <c r="ACT1009" s="106"/>
      <c r="ACU1009" s="106"/>
      <c r="ACV1009" s="106"/>
      <c r="ACW1009" s="106"/>
      <c r="ACX1009" s="106"/>
      <c r="ACY1009" s="106"/>
      <c r="ACZ1009" s="106"/>
      <c r="ADA1009" s="106"/>
      <c r="ADB1009" s="106"/>
      <c r="ADC1009" s="106"/>
      <c r="ADD1009" s="106"/>
      <c r="ADE1009" s="106"/>
      <c r="ADF1009" s="106"/>
      <c r="ADG1009" s="106"/>
      <c r="ADH1009" s="106"/>
      <c r="ADI1009" s="106"/>
      <c r="ADJ1009" s="106"/>
      <c r="ADK1009" s="106"/>
      <c r="ADL1009" s="106"/>
      <c r="ADM1009" s="106"/>
      <c r="ADN1009" s="106"/>
      <c r="ADO1009" s="106"/>
      <c r="ADP1009" s="106"/>
      <c r="ADQ1009" s="106"/>
      <c r="ADR1009" s="106"/>
      <c r="ADS1009" s="106"/>
      <c r="ADT1009" s="106"/>
      <c r="ADU1009" s="106"/>
      <c r="ADV1009" s="106"/>
      <c r="ADW1009" s="106"/>
      <c r="ADX1009" s="106"/>
      <c r="ADY1009" s="106"/>
      <c r="ADZ1009" s="106"/>
      <c r="AEA1009" s="106"/>
      <c r="AEB1009" s="106"/>
      <c r="AEC1009" s="106"/>
      <c r="AED1009" s="106"/>
      <c r="AEE1009" s="106"/>
      <c r="AEF1009" s="106"/>
      <c r="AEG1009" s="106"/>
      <c r="AEH1009" s="106"/>
      <c r="AEI1009" s="106"/>
      <c r="AEJ1009" s="106"/>
      <c r="AEK1009" s="106"/>
      <c r="AEL1009" s="106"/>
      <c r="AEM1009" s="106"/>
      <c r="AEN1009" s="106"/>
      <c r="AEO1009" s="106"/>
      <c r="AEP1009" s="106"/>
      <c r="AEQ1009" s="106"/>
      <c r="AER1009" s="106"/>
      <c r="AES1009" s="106"/>
      <c r="AET1009" s="106"/>
      <c r="AEU1009" s="106"/>
      <c r="AEV1009" s="106"/>
      <c r="AEW1009" s="106"/>
      <c r="AEX1009" s="106"/>
      <c r="AEY1009" s="106"/>
      <c r="AEZ1009" s="106"/>
      <c r="AFA1009" s="106"/>
      <c r="AFB1009" s="106"/>
      <c r="AFC1009" s="106"/>
      <c r="AFD1009" s="106"/>
      <c r="AFE1009" s="106"/>
      <c r="AFF1009" s="106"/>
      <c r="AFG1009" s="106"/>
      <c r="AFH1009" s="106"/>
      <c r="AFI1009" s="106"/>
      <c r="AFJ1009" s="106"/>
      <c r="AFK1009" s="106"/>
      <c r="AFL1009" s="106"/>
      <c r="AFM1009" s="106"/>
      <c r="AFN1009" s="106"/>
      <c r="AFO1009" s="106"/>
      <c r="AFP1009" s="106"/>
      <c r="AFQ1009" s="106"/>
      <c r="AFR1009" s="106"/>
      <c r="AFS1009" s="106"/>
      <c r="AFT1009" s="106"/>
      <c r="AFU1009" s="106"/>
      <c r="AFV1009" s="106"/>
      <c r="AFW1009" s="106"/>
      <c r="AFX1009" s="106"/>
      <c r="AFY1009" s="106"/>
      <c r="AFZ1009" s="106"/>
      <c r="AGA1009" s="106"/>
      <c r="AGB1009" s="106"/>
      <c r="AGC1009" s="106"/>
      <c r="AGD1009" s="106"/>
      <c r="AGE1009" s="106"/>
      <c r="AGF1009" s="106"/>
      <c r="AGG1009" s="106"/>
      <c r="AGH1009" s="106"/>
      <c r="AGI1009" s="106"/>
      <c r="AGJ1009" s="106"/>
      <c r="AGK1009" s="106"/>
      <c r="AGL1009" s="106"/>
      <c r="AGM1009" s="106"/>
      <c r="AGN1009" s="106"/>
      <c r="AGO1009" s="106"/>
      <c r="AGP1009" s="106"/>
      <c r="AGQ1009" s="106"/>
      <c r="AGR1009" s="106"/>
      <c r="AGS1009" s="106"/>
      <c r="AGT1009" s="106"/>
      <c r="AGU1009" s="106"/>
      <c r="AGV1009" s="106"/>
      <c r="AGW1009" s="106"/>
      <c r="AGX1009" s="106"/>
      <c r="AGY1009" s="106"/>
      <c r="AGZ1009" s="106"/>
      <c r="AHA1009" s="106"/>
      <c r="AHB1009" s="106"/>
      <c r="AHC1009" s="106"/>
      <c r="AHD1009" s="106"/>
      <c r="AHE1009" s="106"/>
      <c r="AHF1009" s="106"/>
      <c r="AHG1009" s="106"/>
      <c r="AHH1009" s="106"/>
      <c r="AHI1009" s="106"/>
      <c r="AHJ1009" s="106"/>
      <c r="AHK1009" s="106"/>
      <c r="AHL1009" s="106"/>
      <c r="AHM1009" s="106"/>
      <c r="AHN1009" s="106"/>
      <c r="AHO1009" s="106"/>
      <c r="AHP1009" s="106"/>
      <c r="AHQ1009" s="106"/>
      <c r="AHR1009" s="106"/>
      <c r="AHS1009" s="106"/>
      <c r="AHT1009" s="106"/>
      <c r="AHU1009" s="106"/>
      <c r="AHV1009" s="106"/>
      <c r="AHW1009" s="106"/>
      <c r="AHX1009" s="106"/>
      <c r="AHY1009" s="106"/>
      <c r="AHZ1009" s="106"/>
      <c r="AIA1009" s="106"/>
      <c r="AIB1009" s="106"/>
      <c r="AIC1009" s="106"/>
      <c r="AID1009" s="106"/>
      <c r="AIE1009" s="106"/>
      <c r="AIF1009" s="106"/>
      <c r="AIG1009" s="106"/>
      <c r="AIH1009" s="106"/>
      <c r="AII1009" s="106"/>
      <c r="AIJ1009" s="106"/>
      <c r="AIK1009" s="106"/>
      <c r="AIL1009" s="106"/>
      <c r="AIM1009" s="106"/>
      <c r="AIN1009" s="106"/>
      <c r="AIO1009" s="106"/>
      <c r="AIP1009" s="106"/>
      <c r="AIQ1009" s="106"/>
      <c r="AIR1009" s="106"/>
      <c r="AIS1009" s="106"/>
      <c r="AIT1009" s="106"/>
      <c r="AIU1009" s="106"/>
      <c r="AIV1009" s="106"/>
      <c r="AIW1009" s="106"/>
      <c r="AIX1009" s="106"/>
      <c r="AIY1009" s="106"/>
      <c r="AIZ1009" s="106"/>
      <c r="AJA1009" s="106"/>
      <c r="AJB1009" s="106"/>
      <c r="AJC1009" s="106"/>
      <c r="AJD1009" s="106"/>
      <c r="AJE1009" s="106"/>
      <c r="AJF1009" s="106"/>
      <c r="AJG1009" s="106"/>
      <c r="AJH1009" s="106"/>
      <c r="AJI1009" s="106"/>
      <c r="AJJ1009" s="106"/>
      <c r="AJK1009" s="106"/>
      <c r="AJL1009" s="106"/>
      <c r="AJM1009" s="106"/>
      <c r="AJN1009" s="106"/>
      <c r="AJO1009" s="106"/>
      <c r="AJP1009" s="106"/>
      <c r="AJQ1009" s="106"/>
      <c r="AJR1009" s="106"/>
      <c r="AJS1009" s="106"/>
      <c r="AJT1009" s="106"/>
      <c r="AJU1009" s="106"/>
      <c r="AJV1009" s="106"/>
      <c r="AJW1009" s="106"/>
      <c r="AJX1009" s="106"/>
      <c r="AJY1009" s="106"/>
      <c r="AJZ1009" s="106"/>
      <c r="AKA1009" s="106"/>
      <c r="AKB1009" s="106"/>
      <c r="AKC1009" s="106"/>
      <c r="AKD1009" s="106"/>
      <c r="AKE1009" s="106"/>
      <c r="AKF1009" s="106"/>
      <c r="AKG1009" s="106"/>
      <c r="AKH1009" s="106"/>
      <c r="AKI1009" s="106"/>
      <c r="AKJ1009" s="106"/>
      <c r="AKK1009" s="106"/>
      <c r="AKL1009" s="106"/>
      <c r="AKM1009" s="106"/>
      <c r="AKN1009" s="106"/>
      <c r="AKO1009" s="106"/>
      <c r="AKP1009" s="106"/>
      <c r="AKQ1009" s="106"/>
      <c r="AKR1009" s="106"/>
      <c r="AKS1009" s="106"/>
      <c r="AKT1009" s="106"/>
      <c r="AKU1009" s="106"/>
      <c r="AKV1009" s="106"/>
      <c r="AKW1009" s="106"/>
      <c r="AKX1009" s="106"/>
      <c r="AKY1009" s="106"/>
      <c r="AKZ1009" s="106"/>
      <c r="ALA1009" s="106"/>
      <c r="ALB1009" s="106"/>
      <c r="ALC1009" s="106"/>
      <c r="ALD1009" s="106"/>
      <c r="ALE1009" s="106"/>
      <c r="ALF1009" s="106"/>
      <c r="ALG1009" s="106"/>
      <c r="ALH1009" s="106"/>
      <c r="ALI1009" s="106"/>
      <c r="ALJ1009" s="106"/>
      <c r="ALK1009" s="106"/>
      <c r="ALL1009" s="106"/>
      <c r="ALM1009" s="106"/>
      <c r="ALN1009" s="106"/>
      <c r="ALO1009" s="106"/>
      <c r="ALP1009" s="106"/>
      <c r="ALQ1009" s="106"/>
      <c r="ALR1009" s="106"/>
      <c r="ALS1009" s="106"/>
      <c r="ALT1009" s="106"/>
      <c r="ALU1009" s="106"/>
      <c r="ALV1009" s="106"/>
      <c r="ALW1009" s="106"/>
      <c r="ALX1009" s="106"/>
      <c r="ALY1009" s="106"/>
      <c r="ALZ1009" s="106"/>
      <c r="AMA1009" s="106"/>
      <c r="AMB1009" s="106"/>
      <c r="AMC1009" s="106"/>
      <c r="AMD1009" s="106"/>
      <c r="AME1009" s="106"/>
      <c r="AMF1009" s="106"/>
      <c r="AMG1009" s="106"/>
      <c r="AMH1009" s="106"/>
      <c r="AMI1009" s="106"/>
      <c r="AMJ1009" s="106"/>
      <c r="AMK1009" s="106"/>
      <c r="AML1009" s="106"/>
      <c r="AMM1009" s="106"/>
      <c r="AMN1009" s="106"/>
      <c r="AMO1009" s="106"/>
      <c r="AMP1009" s="106"/>
      <c r="AMQ1009" s="106"/>
      <c r="AMR1009" s="106"/>
      <c r="AMS1009" s="106"/>
      <c r="AMT1009" s="106"/>
      <c r="AMU1009" s="106"/>
      <c r="AMV1009" s="106"/>
      <c r="AMW1009" s="106"/>
      <c r="AMX1009" s="106"/>
      <c r="AMY1009" s="106"/>
      <c r="AMZ1009" s="106"/>
      <c r="ANA1009" s="106"/>
      <c r="ANB1009" s="106"/>
      <c r="ANC1009" s="106"/>
      <c r="AND1009" s="106"/>
      <c r="ANE1009" s="106"/>
      <c r="ANF1009" s="106"/>
      <c r="ANG1009" s="106"/>
      <c r="ANH1009" s="106"/>
      <c r="ANI1009" s="106"/>
      <c r="ANJ1009" s="106"/>
      <c r="ANK1009" s="106"/>
      <c r="ANL1009" s="106"/>
      <c r="ANM1009" s="106"/>
      <c r="ANN1009" s="106"/>
      <c r="ANO1009" s="106"/>
      <c r="ANP1009" s="106"/>
      <c r="ANQ1009" s="106"/>
      <c r="ANR1009" s="106"/>
      <c r="ANS1009" s="106"/>
      <c r="ANT1009" s="106"/>
      <c r="ANU1009" s="106"/>
      <c r="ANV1009" s="106"/>
      <c r="ANW1009" s="106"/>
      <c r="ANX1009" s="106"/>
      <c r="ANY1009" s="106"/>
      <c r="ANZ1009" s="106"/>
      <c r="AOA1009" s="106"/>
      <c r="AOB1009" s="106"/>
      <c r="AOC1009" s="106"/>
      <c r="AOD1009" s="106"/>
      <c r="AOE1009" s="106"/>
      <c r="AOF1009" s="106"/>
      <c r="AOG1009" s="106"/>
      <c r="AOH1009" s="106"/>
      <c r="AOI1009" s="106"/>
      <c r="AOJ1009" s="106"/>
      <c r="AOK1009" s="106"/>
      <c r="AOL1009" s="106"/>
      <c r="AOM1009" s="106"/>
      <c r="AON1009" s="106"/>
      <c r="AOO1009" s="106"/>
      <c r="AOP1009" s="106"/>
      <c r="AOQ1009" s="106"/>
      <c r="AOR1009" s="106"/>
      <c r="AOS1009" s="106"/>
      <c r="AOT1009" s="106"/>
      <c r="AOU1009" s="106"/>
      <c r="AOV1009" s="106"/>
      <c r="AOW1009" s="106"/>
      <c r="AOX1009" s="106"/>
      <c r="AOY1009" s="106"/>
      <c r="AOZ1009" s="106"/>
      <c r="APA1009" s="106"/>
      <c r="APB1009" s="106"/>
      <c r="APC1009" s="106"/>
      <c r="APD1009" s="106"/>
      <c r="APE1009" s="106"/>
      <c r="APF1009" s="106"/>
      <c r="APG1009" s="106"/>
      <c r="APH1009" s="106"/>
      <c r="API1009" s="106"/>
      <c r="APJ1009" s="106"/>
      <c r="APK1009" s="106"/>
      <c r="APL1009" s="106"/>
      <c r="APM1009" s="106"/>
      <c r="APN1009" s="106"/>
      <c r="APO1009" s="106"/>
      <c r="APP1009" s="106"/>
      <c r="APQ1009" s="106"/>
      <c r="APR1009" s="106"/>
      <c r="APS1009" s="106"/>
      <c r="APT1009" s="106"/>
      <c r="APU1009" s="106"/>
      <c r="APV1009" s="106"/>
      <c r="APW1009" s="106"/>
      <c r="APX1009" s="106"/>
      <c r="APY1009" s="106"/>
      <c r="APZ1009" s="106"/>
      <c r="AQA1009" s="106"/>
      <c r="AQB1009" s="106"/>
      <c r="AQC1009" s="106"/>
      <c r="AQD1009" s="106"/>
      <c r="AQE1009" s="106"/>
      <c r="AQF1009" s="106"/>
      <c r="AQG1009" s="106"/>
      <c r="AQH1009" s="106"/>
      <c r="AQI1009" s="106"/>
      <c r="AQJ1009" s="106"/>
      <c r="AQK1009" s="106"/>
      <c r="AQL1009" s="106"/>
      <c r="AQM1009" s="106"/>
      <c r="AQN1009" s="106"/>
      <c r="AQO1009" s="106"/>
      <c r="AQP1009" s="106"/>
      <c r="AQQ1009" s="106"/>
      <c r="AQR1009" s="106"/>
      <c r="AQS1009" s="106"/>
      <c r="AQT1009" s="106"/>
      <c r="AQU1009" s="106"/>
      <c r="AQV1009" s="106"/>
      <c r="AQW1009" s="106"/>
      <c r="AQX1009" s="106"/>
      <c r="AQY1009" s="106"/>
      <c r="AQZ1009" s="106"/>
      <c r="ARA1009" s="106"/>
      <c r="ARB1009" s="106"/>
      <c r="ARC1009" s="106"/>
      <c r="ARD1009" s="106"/>
      <c r="ARE1009" s="106"/>
      <c r="ARF1009" s="106"/>
      <c r="ARG1009" s="106"/>
      <c r="ARH1009" s="106"/>
      <c r="ARI1009" s="106"/>
      <c r="ARJ1009" s="106"/>
      <c r="ARK1009" s="106"/>
      <c r="ARL1009" s="106"/>
      <c r="ARM1009" s="106"/>
      <c r="ARN1009" s="106"/>
      <c r="ARO1009" s="106"/>
      <c r="ARP1009" s="106"/>
      <c r="ARQ1009" s="106"/>
      <c r="ARR1009" s="106"/>
      <c r="ARS1009" s="106"/>
      <c r="ART1009" s="106"/>
      <c r="ARU1009" s="106"/>
      <c r="ARV1009" s="106"/>
      <c r="ARW1009" s="106"/>
      <c r="ARX1009" s="106"/>
      <c r="ARY1009" s="106"/>
      <c r="ARZ1009" s="106"/>
      <c r="ASA1009" s="106"/>
      <c r="ASB1009" s="106"/>
      <c r="ASC1009" s="106"/>
      <c r="ASD1009" s="106"/>
      <c r="ASE1009" s="106"/>
      <c r="ASF1009" s="106"/>
      <c r="ASG1009" s="106"/>
      <c r="ASH1009" s="106"/>
      <c r="ASI1009" s="106"/>
      <c r="ASJ1009" s="106"/>
      <c r="ASK1009" s="106"/>
      <c r="ASL1009" s="106"/>
      <c r="ASM1009" s="106"/>
      <c r="ASN1009" s="106"/>
      <c r="ASO1009" s="106"/>
      <c r="ASP1009" s="106"/>
      <c r="ASQ1009" s="106"/>
      <c r="ASR1009" s="106"/>
      <c r="ASS1009" s="106"/>
      <c r="AST1009" s="106"/>
      <c r="ASU1009" s="106"/>
      <c r="ASV1009" s="106"/>
      <c r="ASW1009" s="106"/>
      <c r="ASX1009" s="106"/>
      <c r="ASY1009" s="106"/>
      <c r="ASZ1009" s="106"/>
      <c r="ATA1009" s="106"/>
      <c r="ATB1009" s="106"/>
      <c r="ATC1009" s="106"/>
      <c r="ATD1009" s="106"/>
      <c r="ATE1009" s="106"/>
      <c r="ATF1009" s="106"/>
      <c r="ATG1009" s="106"/>
      <c r="ATH1009" s="106"/>
      <c r="ATI1009" s="106"/>
      <c r="ATJ1009" s="106"/>
      <c r="ATK1009" s="106"/>
      <c r="ATL1009" s="106"/>
      <c r="ATM1009" s="106"/>
      <c r="ATN1009" s="106"/>
      <c r="ATO1009" s="106"/>
      <c r="ATP1009" s="106"/>
      <c r="ATQ1009" s="106"/>
      <c r="ATR1009" s="106"/>
      <c r="ATS1009" s="106"/>
      <c r="ATT1009" s="106"/>
      <c r="ATU1009" s="106"/>
      <c r="ATV1009" s="106"/>
      <c r="ATW1009" s="106"/>
      <c r="ATX1009" s="106"/>
      <c r="ATY1009" s="106"/>
      <c r="ATZ1009" s="106"/>
      <c r="AUA1009" s="106"/>
      <c r="AUB1009" s="106"/>
      <c r="AUC1009" s="106"/>
      <c r="AUD1009" s="106"/>
      <c r="AUE1009" s="106"/>
      <c r="AUF1009" s="106"/>
      <c r="AUG1009" s="106"/>
      <c r="AUH1009" s="106"/>
      <c r="AUI1009" s="106"/>
      <c r="AUJ1009" s="106"/>
      <c r="AUK1009" s="106"/>
      <c r="AUL1009" s="106"/>
      <c r="AUM1009" s="106"/>
      <c r="AUN1009" s="106"/>
      <c r="AUO1009" s="106"/>
      <c r="AUP1009" s="106"/>
      <c r="AUQ1009" s="106"/>
      <c r="AUR1009" s="106"/>
      <c r="AUS1009" s="106"/>
      <c r="AUT1009" s="106"/>
      <c r="AUU1009" s="106"/>
      <c r="AUV1009" s="106"/>
      <c r="AUW1009" s="106"/>
      <c r="AUX1009" s="106"/>
      <c r="AUY1009" s="106"/>
      <c r="AUZ1009" s="106"/>
      <c r="AVA1009" s="106"/>
      <c r="AVB1009" s="106"/>
      <c r="AVC1009" s="106"/>
      <c r="AVD1009" s="106"/>
      <c r="AVE1009" s="106"/>
      <c r="AVF1009" s="106"/>
      <c r="AVG1009" s="106"/>
      <c r="AVH1009" s="106"/>
      <c r="AVI1009" s="106"/>
      <c r="AVJ1009" s="106"/>
      <c r="AVK1009" s="106"/>
      <c r="AVL1009" s="106"/>
      <c r="AVM1009" s="106"/>
      <c r="AVN1009" s="106"/>
      <c r="AVO1009" s="106"/>
      <c r="AVP1009" s="106"/>
      <c r="AVQ1009" s="106"/>
      <c r="AVR1009" s="106"/>
      <c r="AVS1009" s="106"/>
      <c r="AVT1009" s="106"/>
      <c r="AVU1009" s="106"/>
      <c r="AVV1009" s="106"/>
      <c r="AVW1009" s="106"/>
      <c r="AVX1009" s="106"/>
      <c r="AVY1009" s="106"/>
      <c r="AVZ1009" s="106"/>
      <c r="AWA1009" s="106"/>
      <c r="AWB1009" s="106"/>
      <c r="AWC1009" s="106"/>
      <c r="AWD1009" s="106"/>
      <c r="AWE1009" s="106"/>
      <c r="AWF1009" s="106"/>
      <c r="AWG1009" s="106"/>
      <c r="AWH1009" s="106"/>
      <c r="AWI1009" s="106"/>
      <c r="AWJ1009" s="106"/>
      <c r="AWK1009" s="106"/>
      <c r="AWL1009" s="106"/>
      <c r="AWM1009" s="106"/>
      <c r="AWN1009" s="106"/>
      <c r="AWO1009" s="106"/>
      <c r="AWP1009" s="106"/>
      <c r="AWQ1009" s="106"/>
      <c r="AWR1009" s="106"/>
      <c r="AWS1009" s="106"/>
      <c r="AWT1009" s="106"/>
      <c r="AWU1009" s="106"/>
      <c r="AWV1009" s="106"/>
      <c r="AWW1009" s="106"/>
      <c r="AWX1009" s="106"/>
      <c r="AWY1009" s="106"/>
      <c r="AWZ1009" s="106"/>
      <c r="AXA1009" s="106"/>
      <c r="AXB1009" s="106"/>
      <c r="AXC1009" s="106"/>
      <c r="AXD1009" s="106"/>
      <c r="AXE1009" s="106"/>
      <c r="AXF1009" s="106"/>
      <c r="AXG1009" s="106"/>
      <c r="AXH1009" s="106"/>
      <c r="AXI1009" s="106"/>
      <c r="AXJ1009" s="106"/>
      <c r="AXK1009" s="106"/>
      <c r="AXL1009" s="106"/>
      <c r="AXM1009" s="106"/>
      <c r="AXN1009" s="106"/>
      <c r="AXO1009" s="106"/>
      <c r="AXP1009" s="106"/>
      <c r="AXQ1009" s="106"/>
      <c r="AXR1009" s="106"/>
      <c r="AXS1009" s="106"/>
      <c r="AXT1009" s="106"/>
      <c r="AXU1009" s="106"/>
      <c r="AXV1009" s="106"/>
      <c r="AXW1009" s="106"/>
      <c r="AXX1009" s="106"/>
      <c r="AXY1009" s="106"/>
      <c r="AXZ1009" s="106"/>
      <c r="AYA1009" s="106"/>
      <c r="AYB1009" s="106"/>
      <c r="AYC1009" s="106"/>
      <c r="AYD1009" s="106"/>
      <c r="AYE1009" s="106"/>
      <c r="AYF1009" s="106"/>
      <c r="AYG1009" s="106"/>
      <c r="AYH1009" s="106"/>
      <c r="AYI1009" s="106"/>
      <c r="AYJ1009" s="106"/>
      <c r="AYK1009" s="106"/>
      <c r="AYL1009" s="106"/>
      <c r="AYM1009" s="106"/>
      <c r="AYN1009" s="106"/>
      <c r="AYO1009" s="106"/>
      <c r="AYP1009" s="106"/>
      <c r="AYQ1009" s="106"/>
      <c r="AYR1009" s="106"/>
      <c r="AYS1009" s="106"/>
      <c r="AYT1009" s="106"/>
      <c r="AYU1009" s="106"/>
      <c r="AYV1009" s="106"/>
      <c r="AYW1009" s="106"/>
      <c r="AYX1009" s="106"/>
      <c r="AYY1009" s="106"/>
      <c r="AYZ1009" s="106"/>
      <c r="AZA1009" s="106"/>
      <c r="AZB1009" s="106"/>
      <c r="AZC1009" s="106"/>
      <c r="AZD1009" s="106"/>
      <c r="AZE1009" s="106"/>
      <c r="AZF1009" s="106"/>
      <c r="AZG1009" s="106"/>
      <c r="AZH1009" s="106"/>
      <c r="AZI1009" s="106"/>
      <c r="AZJ1009" s="106"/>
      <c r="AZK1009" s="106"/>
      <c r="AZL1009" s="106"/>
      <c r="AZM1009" s="106"/>
      <c r="AZN1009" s="106"/>
      <c r="AZO1009" s="106"/>
      <c r="AZP1009" s="106"/>
      <c r="AZQ1009" s="106"/>
      <c r="AZR1009" s="106"/>
      <c r="AZS1009" s="106"/>
      <c r="AZT1009" s="106"/>
      <c r="AZU1009" s="106"/>
      <c r="AZV1009" s="106"/>
      <c r="AZW1009" s="106"/>
      <c r="AZX1009" s="106"/>
      <c r="AZY1009" s="106"/>
      <c r="AZZ1009" s="106"/>
      <c r="BAA1009" s="106"/>
      <c r="BAB1009" s="106"/>
      <c r="BAC1009" s="106"/>
      <c r="BAD1009" s="106"/>
      <c r="BAE1009" s="106"/>
      <c r="BAF1009" s="106"/>
      <c r="BAG1009" s="106"/>
      <c r="BAH1009" s="106"/>
      <c r="BAI1009" s="106"/>
      <c r="BAJ1009" s="106"/>
      <c r="BAK1009" s="106"/>
      <c r="BAL1009" s="106"/>
      <c r="BAM1009" s="106"/>
      <c r="BAN1009" s="106"/>
      <c r="BAO1009" s="106"/>
      <c r="BAP1009" s="106"/>
      <c r="BAQ1009" s="106"/>
      <c r="BAR1009" s="106"/>
      <c r="BAS1009" s="106"/>
      <c r="BAT1009" s="106"/>
      <c r="BAU1009" s="106"/>
      <c r="BAV1009" s="106"/>
      <c r="BAW1009" s="106"/>
      <c r="BAX1009" s="106"/>
      <c r="BAY1009" s="106"/>
      <c r="BAZ1009" s="106"/>
      <c r="BBA1009" s="106"/>
      <c r="BBB1009" s="106"/>
      <c r="BBC1009" s="106"/>
      <c r="BBD1009" s="106"/>
      <c r="BBE1009" s="106"/>
      <c r="BBF1009" s="106"/>
      <c r="BBG1009" s="106"/>
      <c r="BBH1009" s="106"/>
      <c r="BBI1009" s="106"/>
      <c r="BBJ1009" s="106"/>
      <c r="BBK1009" s="106"/>
      <c r="BBL1009" s="106"/>
      <c r="BBM1009" s="106"/>
      <c r="BBN1009" s="106"/>
      <c r="BBO1009" s="106"/>
      <c r="BBP1009" s="106"/>
      <c r="BBQ1009" s="106"/>
      <c r="BBR1009" s="106"/>
      <c r="BBS1009" s="106"/>
      <c r="BBT1009" s="106"/>
      <c r="BBU1009" s="106"/>
      <c r="BBV1009" s="106"/>
      <c r="BBW1009" s="106"/>
      <c r="BBX1009" s="106"/>
      <c r="BBY1009" s="106"/>
      <c r="BBZ1009" s="106"/>
      <c r="BCA1009" s="106"/>
      <c r="BCB1009" s="106"/>
      <c r="BCC1009" s="106"/>
      <c r="BCD1009" s="106"/>
      <c r="BCE1009" s="106"/>
      <c r="BCF1009" s="106"/>
      <c r="BCG1009" s="106"/>
      <c r="BCH1009" s="106"/>
      <c r="BCI1009" s="106"/>
      <c r="BCJ1009" s="106"/>
      <c r="BCK1009" s="106"/>
      <c r="BCL1009" s="106"/>
      <c r="BCM1009" s="106"/>
      <c r="BCN1009" s="106"/>
      <c r="BCO1009" s="106"/>
      <c r="BCP1009" s="106"/>
      <c r="BCQ1009" s="106"/>
      <c r="BCR1009" s="106"/>
      <c r="BCS1009" s="106"/>
      <c r="BCT1009" s="106"/>
      <c r="BCU1009" s="106"/>
      <c r="BCV1009" s="106"/>
      <c r="BCW1009" s="106"/>
      <c r="BCX1009" s="106"/>
      <c r="BCY1009" s="106"/>
      <c r="BCZ1009" s="106"/>
      <c r="BDA1009" s="106"/>
      <c r="BDB1009" s="106"/>
      <c r="BDC1009" s="106"/>
      <c r="BDD1009" s="106"/>
      <c r="BDE1009" s="106"/>
      <c r="BDF1009" s="106"/>
      <c r="BDG1009" s="106"/>
      <c r="BDH1009" s="106"/>
      <c r="BDI1009" s="106"/>
      <c r="BDJ1009" s="106"/>
      <c r="BDK1009" s="106"/>
      <c r="BDL1009" s="106"/>
      <c r="BDM1009" s="106"/>
      <c r="BDN1009" s="106"/>
      <c r="BDO1009" s="106"/>
      <c r="BDP1009" s="106"/>
      <c r="BDQ1009" s="106"/>
      <c r="BDR1009" s="106"/>
      <c r="BDS1009" s="106"/>
      <c r="BDT1009" s="106"/>
      <c r="BDU1009" s="106"/>
      <c r="BDV1009" s="106"/>
      <c r="BDW1009" s="106"/>
      <c r="BDX1009" s="106"/>
      <c r="BDY1009" s="106"/>
      <c r="BDZ1009" s="106"/>
      <c r="BEA1009" s="106"/>
      <c r="BEB1009" s="106"/>
      <c r="BEC1009" s="106"/>
      <c r="BED1009" s="106"/>
      <c r="BEE1009" s="106"/>
      <c r="BEF1009" s="106"/>
      <c r="BEG1009" s="106"/>
      <c r="BEH1009" s="106"/>
      <c r="BEI1009" s="106"/>
      <c r="BEJ1009" s="106"/>
      <c r="BEK1009" s="106"/>
      <c r="BEL1009" s="106"/>
      <c r="BEM1009" s="106"/>
      <c r="BEN1009" s="106"/>
      <c r="BEO1009" s="106"/>
      <c r="BEP1009" s="106"/>
      <c r="BEQ1009" s="106"/>
      <c r="BER1009" s="106"/>
      <c r="BES1009" s="106"/>
      <c r="BET1009" s="106"/>
      <c r="BEU1009" s="106"/>
      <c r="BEV1009" s="106"/>
      <c r="BEW1009" s="106"/>
      <c r="BEX1009" s="106"/>
      <c r="BEY1009" s="106"/>
      <c r="BEZ1009" s="106"/>
      <c r="BFA1009" s="106"/>
      <c r="BFB1009" s="106"/>
      <c r="BFC1009" s="106"/>
      <c r="BFD1009" s="106"/>
      <c r="BFE1009" s="106"/>
      <c r="BFF1009" s="106"/>
      <c r="BFG1009" s="106"/>
      <c r="BFH1009" s="106"/>
      <c r="BFI1009" s="106"/>
      <c r="BFJ1009" s="106"/>
      <c r="BFK1009" s="106"/>
      <c r="BFL1009" s="106"/>
      <c r="BFM1009" s="106"/>
      <c r="BFN1009" s="106"/>
      <c r="BFO1009" s="106"/>
      <c r="BFP1009" s="106"/>
      <c r="BFQ1009" s="106"/>
      <c r="BFR1009" s="106"/>
      <c r="BFS1009" s="106"/>
      <c r="BFT1009" s="106"/>
      <c r="BFU1009" s="106"/>
      <c r="BFV1009" s="106"/>
      <c r="BFW1009" s="106"/>
      <c r="BFX1009" s="106"/>
      <c r="BFY1009" s="106"/>
      <c r="BFZ1009" s="106"/>
      <c r="BGA1009" s="106"/>
      <c r="BGB1009" s="106"/>
      <c r="BGC1009" s="106"/>
      <c r="BGD1009" s="106"/>
      <c r="BGE1009" s="106"/>
      <c r="BGF1009" s="106"/>
      <c r="BGG1009" s="106"/>
      <c r="BGH1009" s="106"/>
      <c r="BGI1009" s="106"/>
      <c r="BGJ1009" s="106"/>
      <c r="BGK1009" s="106"/>
      <c r="BGL1009" s="106"/>
      <c r="BGM1009" s="106"/>
      <c r="BGN1009" s="106"/>
      <c r="BGO1009" s="106"/>
      <c r="BGP1009" s="106"/>
      <c r="BGQ1009" s="106"/>
      <c r="BGR1009" s="106"/>
      <c r="BGS1009" s="106"/>
      <c r="BGT1009" s="106"/>
      <c r="BGU1009" s="106"/>
      <c r="BGV1009" s="106"/>
      <c r="BGW1009" s="106"/>
      <c r="BGX1009" s="106"/>
      <c r="BGY1009" s="106"/>
      <c r="BGZ1009" s="106"/>
      <c r="BHA1009" s="106"/>
      <c r="BHB1009" s="106"/>
      <c r="BHC1009" s="106"/>
      <c r="BHD1009" s="106"/>
      <c r="BHE1009" s="106"/>
      <c r="BHF1009" s="106"/>
      <c r="BHG1009" s="106"/>
      <c r="BHH1009" s="106"/>
      <c r="BHI1009" s="106"/>
      <c r="BHJ1009" s="106"/>
      <c r="BHK1009" s="106"/>
      <c r="BHL1009" s="106"/>
      <c r="BHM1009" s="106"/>
      <c r="BHN1009" s="106"/>
      <c r="BHO1009" s="106"/>
      <c r="BHP1009" s="106"/>
      <c r="BHQ1009" s="106"/>
      <c r="BHR1009" s="106"/>
      <c r="BHS1009" s="106"/>
      <c r="BHT1009" s="106"/>
      <c r="BHU1009" s="106"/>
      <c r="BHV1009" s="106"/>
      <c r="BHW1009" s="106"/>
      <c r="BHX1009" s="106"/>
      <c r="BHY1009" s="106"/>
      <c r="BHZ1009" s="106"/>
      <c r="BIA1009" s="106"/>
      <c r="BIB1009" s="106"/>
      <c r="BIC1009" s="106"/>
      <c r="BID1009" s="106"/>
      <c r="BIE1009" s="106"/>
      <c r="BIF1009" s="106"/>
      <c r="BIG1009" s="106"/>
      <c r="BIH1009" s="106"/>
      <c r="BII1009" s="106"/>
      <c r="BIJ1009" s="106"/>
      <c r="BIK1009" s="106"/>
      <c r="BIL1009" s="106"/>
      <c r="BIM1009" s="106"/>
      <c r="BIN1009" s="106"/>
      <c r="BIO1009" s="106"/>
      <c r="BIP1009" s="106"/>
      <c r="BIQ1009" s="106"/>
      <c r="BIR1009" s="106"/>
      <c r="BIS1009" s="106"/>
      <c r="BIT1009" s="106"/>
      <c r="BIU1009" s="106"/>
      <c r="BIV1009" s="106"/>
      <c r="BIW1009" s="106"/>
      <c r="BIX1009" s="106"/>
      <c r="BIY1009" s="106"/>
      <c r="BIZ1009" s="106"/>
      <c r="BJA1009" s="106"/>
      <c r="BJB1009" s="106"/>
      <c r="BJC1009" s="106"/>
      <c r="BJD1009" s="106"/>
      <c r="BJE1009" s="106"/>
      <c r="BJF1009" s="106"/>
      <c r="BJG1009" s="106"/>
      <c r="BJH1009" s="106"/>
      <c r="BJI1009" s="106"/>
      <c r="BJJ1009" s="106"/>
      <c r="BJK1009" s="106"/>
      <c r="BJL1009" s="106"/>
      <c r="BJM1009" s="106"/>
      <c r="BJN1009" s="106"/>
      <c r="BJO1009" s="106"/>
      <c r="BJP1009" s="106"/>
      <c r="BJQ1009" s="106"/>
      <c r="BJR1009" s="106"/>
      <c r="BJS1009" s="106"/>
      <c r="BJT1009" s="106"/>
      <c r="BJU1009" s="106"/>
      <c r="BJV1009" s="106"/>
      <c r="BJW1009" s="106"/>
      <c r="BJX1009" s="106"/>
      <c r="BJY1009" s="106"/>
      <c r="BJZ1009" s="106"/>
      <c r="BKA1009" s="106"/>
      <c r="BKB1009" s="106"/>
      <c r="BKC1009" s="106"/>
      <c r="BKD1009" s="106"/>
      <c r="BKE1009" s="106"/>
      <c r="BKF1009" s="106"/>
      <c r="BKG1009" s="106"/>
      <c r="BKH1009" s="106"/>
      <c r="BKI1009" s="106"/>
      <c r="BKJ1009" s="106"/>
      <c r="BKK1009" s="106"/>
      <c r="BKL1009" s="106"/>
      <c r="BKM1009" s="106"/>
      <c r="BKN1009" s="106"/>
      <c r="BKO1009" s="106"/>
      <c r="BKP1009" s="106"/>
      <c r="BKQ1009" s="106"/>
      <c r="BKR1009" s="106"/>
      <c r="BKS1009" s="106"/>
      <c r="BKT1009" s="106"/>
      <c r="BKU1009" s="106"/>
      <c r="BKV1009" s="106"/>
      <c r="BKW1009" s="106"/>
      <c r="BKX1009" s="106"/>
      <c r="BKY1009" s="106"/>
      <c r="BKZ1009" s="106"/>
      <c r="BLA1009" s="106"/>
      <c r="BLB1009" s="106"/>
      <c r="BLC1009" s="106"/>
      <c r="BLD1009" s="106"/>
      <c r="BLE1009" s="106"/>
      <c r="BLF1009" s="106"/>
      <c r="BLG1009" s="106"/>
      <c r="BLH1009" s="106"/>
      <c r="BLI1009" s="106"/>
      <c r="BLJ1009" s="106"/>
      <c r="BLK1009" s="106"/>
      <c r="BLL1009" s="106"/>
      <c r="BLM1009" s="106"/>
      <c r="BLN1009" s="106"/>
      <c r="BLO1009" s="106"/>
      <c r="BLP1009" s="106"/>
      <c r="BLQ1009" s="106"/>
      <c r="BLR1009" s="106"/>
      <c r="BLS1009" s="106"/>
      <c r="BLT1009" s="106"/>
      <c r="BLU1009" s="106"/>
      <c r="BLV1009" s="106"/>
      <c r="BLW1009" s="106"/>
      <c r="BLX1009" s="106"/>
      <c r="BLY1009" s="106"/>
      <c r="BLZ1009" s="106"/>
      <c r="BMA1009" s="106"/>
      <c r="BMB1009" s="106"/>
      <c r="BMC1009" s="106"/>
      <c r="BMD1009" s="106"/>
      <c r="BME1009" s="106"/>
      <c r="BMF1009" s="106"/>
      <c r="BMG1009" s="106"/>
      <c r="BMH1009" s="106"/>
      <c r="BMI1009" s="106"/>
      <c r="BMJ1009" s="106"/>
      <c r="BMK1009" s="106"/>
      <c r="BML1009" s="106"/>
      <c r="BMM1009" s="106"/>
      <c r="BMN1009" s="106"/>
      <c r="BMO1009" s="106"/>
      <c r="BMP1009" s="106"/>
      <c r="BMQ1009" s="106"/>
      <c r="BMR1009" s="106"/>
      <c r="BMS1009" s="106"/>
      <c r="BMT1009" s="106"/>
      <c r="BMU1009" s="106"/>
      <c r="BMV1009" s="106"/>
      <c r="BMW1009" s="106"/>
      <c r="BMX1009" s="106"/>
      <c r="BMY1009" s="106"/>
      <c r="BMZ1009" s="106"/>
      <c r="BNA1009" s="106"/>
      <c r="BNB1009" s="106"/>
      <c r="BNC1009" s="106"/>
      <c r="BND1009" s="106"/>
      <c r="BNE1009" s="106"/>
      <c r="BNF1009" s="106"/>
      <c r="BNG1009" s="106"/>
      <c r="BNH1009" s="106"/>
      <c r="BNI1009" s="106"/>
      <c r="BNJ1009" s="106"/>
      <c r="BNK1009" s="106"/>
      <c r="BNL1009" s="106"/>
      <c r="BNM1009" s="106"/>
      <c r="BNN1009" s="106"/>
      <c r="BNO1009" s="106"/>
      <c r="BNP1009" s="106"/>
      <c r="BNQ1009" s="106"/>
      <c r="BNR1009" s="106"/>
      <c r="BNS1009" s="106"/>
      <c r="BNT1009" s="106"/>
      <c r="BNU1009" s="106"/>
      <c r="BNV1009" s="106"/>
      <c r="BNW1009" s="106"/>
      <c r="BNX1009" s="106"/>
      <c r="BNY1009" s="106"/>
      <c r="BNZ1009" s="106"/>
      <c r="BOA1009" s="106"/>
      <c r="BOB1009" s="106"/>
      <c r="BOC1009" s="106"/>
      <c r="BOD1009" s="106"/>
      <c r="BOE1009" s="106"/>
      <c r="BOF1009" s="106"/>
      <c r="BOG1009" s="106"/>
      <c r="BOH1009" s="106"/>
      <c r="BOI1009" s="106"/>
      <c r="BOJ1009" s="106"/>
      <c r="BOK1009" s="106"/>
      <c r="BOL1009" s="106"/>
      <c r="BOM1009" s="106"/>
      <c r="BON1009" s="106"/>
      <c r="BOO1009" s="106"/>
      <c r="BOP1009" s="106"/>
      <c r="BOQ1009" s="106"/>
      <c r="BOR1009" s="106"/>
      <c r="BOS1009" s="106"/>
      <c r="BOT1009" s="106"/>
      <c r="BOU1009" s="106"/>
      <c r="BOV1009" s="106"/>
      <c r="BOW1009" s="106"/>
      <c r="BOX1009" s="106"/>
      <c r="BOY1009" s="106"/>
      <c r="BOZ1009" s="106"/>
      <c r="BPA1009" s="106"/>
      <c r="BPB1009" s="106"/>
      <c r="BPC1009" s="106"/>
      <c r="BPD1009" s="106"/>
      <c r="BPE1009" s="106"/>
      <c r="BPF1009" s="106"/>
      <c r="BPG1009" s="106"/>
      <c r="BPH1009" s="106"/>
      <c r="BPI1009" s="106"/>
      <c r="BPJ1009" s="106"/>
      <c r="BPK1009" s="106"/>
      <c r="BPL1009" s="106"/>
      <c r="BPM1009" s="106"/>
      <c r="BPN1009" s="106"/>
      <c r="BPO1009" s="106"/>
      <c r="BPP1009" s="106"/>
      <c r="BPQ1009" s="106"/>
      <c r="BPR1009" s="106"/>
      <c r="BPS1009" s="106"/>
      <c r="BPT1009" s="106"/>
      <c r="BPU1009" s="106"/>
      <c r="BPV1009" s="106"/>
      <c r="BPW1009" s="106"/>
      <c r="BPX1009" s="106"/>
      <c r="BPY1009" s="106"/>
      <c r="BPZ1009" s="106"/>
      <c r="BQA1009" s="106"/>
      <c r="BQB1009" s="106"/>
      <c r="BQC1009" s="106"/>
      <c r="BQD1009" s="106"/>
      <c r="BQE1009" s="106"/>
      <c r="BQF1009" s="106"/>
      <c r="BQG1009" s="106"/>
      <c r="BQH1009" s="106"/>
      <c r="BQI1009" s="106"/>
      <c r="BQJ1009" s="106"/>
      <c r="BQK1009" s="106"/>
      <c r="BQL1009" s="106"/>
      <c r="BQM1009" s="106"/>
      <c r="BQN1009" s="106"/>
      <c r="BQO1009" s="106"/>
      <c r="BQP1009" s="106"/>
      <c r="BQQ1009" s="106"/>
      <c r="BQR1009" s="106"/>
      <c r="BQS1009" s="106"/>
      <c r="BQT1009" s="106"/>
      <c r="BQU1009" s="106"/>
      <c r="BQV1009" s="106"/>
      <c r="BQW1009" s="106"/>
      <c r="BQX1009" s="106"/>
      <c r="BQY1009" s="106"/>
      <c r="BQZ1009" s="106"/>
      <c r="BRA1009" s="106"/>
      <c r="BRB1009" s="106"/>
      <c r="BRC1009" s="106"/>
      <c r="BRD1009" s="106"/>
      <c r="BRE1009" s="106"/>
      <c r="BRF1009" s="106"/>
      <c r="BRG1009" s="106"/>
      <c r="BRH1009" s="106"/>
      <c r="BRI1009" s="106"/>
      <c r="BRJ1009" s="106"/>
      <c r="BRK1009" s="106"/>
      <c r="BRL1009" s="106"/>
      <c r="BRM1009" s="106"/>
      <c r="BRN1009" s="106"/>
      <c r="BRO1009" s="106"/>
      <c r="BRP1009" s="106"/>
      <c r="BRQ1009" s="106"/>
      <c r="BRR1009" s="106"/>
      <c r="BRS1009" s="106"/>
      <c r="BRT1009" s="106"/>
      <c r="BRU1009" s="106"/>
      <c r="BRV1009" s="106"/>
      <c r="BRW1009" s="106"/>
      <c r="BRX1009" s="106"/>
      <c r="BRY1009" s="106"/>
      <c r="BRZ1009" s="106"/>
      <c r="BSA1009" s="106"/>
      <c r="BSB1009" s="106"/>
      <c r="BSC1009" s="106"/>
      <c r="BSD1009" s="106"/>
      <c r="BSE1009" s="106"/>
      <c r="BSF1009" s="106"/>
      <c r="BSG1009" s="106"/>
      <c r="BSH1009" s="106"/>
      <c r="BSI1009" s="106"/>
      <c r="BSJ1009" s="106"/>
      <c r="BSK1009" s="106"/>
      <c r="BSL1009" s="106"/>
      <c r="BSM1009" s="106"/>
      <c r="BSN1009" s="106"/>
      <c r="BSO1009" s="106"/>
      <c r="BSP1009" s="106"/>
      <c r="BSQ1009" s="106"/>
      <c r="BSR1009" s="106"/>
      <c r="BSS1009" s="106"/>
      <c r="BST1009" s="106"/>
      <c r="BSU1009" s="106"/>
      <c r="BSV1009" s="106"/>
      <c r="BSW1009" s="106"/>
      <c r="BSX1009" s="106"/>
      <c r="BSY1009" s="106"/>
      <c r="BSZ1009" s="106"/>
      <c r="BTA1009" s="106"/>
      <c r="BTB1009" s="106"/>
      <c r="BTC1009" s="106"/>
      <c r="BTD1009" s="106"/>
      <c r="BTE1009" s="106"/>
      <c r="BTF1009" s="106"/>
      <c r="BTG1009" s="106"/>
      <c r="BTH1009" s="106"/>
      <c r="BTI1009" s="106"/>
      <c r="BTJ1009" s="106"/>
      <c r="BTK1009" s="106"/>
      <c r="BTL1009" s="106"/>
      <c r="BTM1009" s="106"/>
      <c r="BTN1009" s="106"/>
      <c r="BTO1009" s="106"/>
      <c r="BTP1009" s="106"/>
      <c r="BTQ1009" s="106"/>
      <c r="BTR1009" s="106"/>
      <c r="BTS1009" s="106"/>
      <c r="BTT1009" s="106"/>
      <c r="BTU1009" s="106"/>
      <c r="BTV1009" s="106"/>
      <c r="BTW1009" s="106"/>
      <c r="BTX1009" s="106"/>
      <c r="BTY1009" s="106"/>
      <c r="BTZ1009" s="106"/>
      <c r="BUA1009" s="106"/>
      <c r="BUB1009" s="106"/>
      <c r="BUC1009" s="106"/>
      <c r="BUD1009" s="106"/>
      <c r="BUE1009" s="106"/>
      <c r="BUF1009" s="106"/>
      <c r="BUG1009" s="106"/>
      <c r="BUH1009" s="106"/>
      <c r="BUI1009" s="106"/>
      <c r="BUJ1009" s="106"/>
      <c r="BUK1009" s="106"/>
      <c r="BUL1009" s="106"/>
      <c r="BUM1009" s="106"/>
      <c r="BUN1009" s="106"/>
      <c r="BUO1009" s="106"/>
      <c r="BUP1009" s="106"/>
      <c r="BUQ1009" s="106"/>
      <c r="BUR1009" s="106"/>
      <c r="BUS1009" s="106"/>
      <c r="BUT1009" s="106"/>
      <c r="BUU1009" s="106"/>
      <c r="BUV1009" s="106"/>
      <c r="BUW1009" s="106"/>
      <c r="BUX1009" s="106"/>
      <c r="BUY1009" s="106"/>
      <c r="BUZ1009" s="106"/>
      <c r="BVA1009" s="106"/>
      <c r="BVB1009" s="106"/>
      <c r="BVC1009" s="106"/>
      <c r="BVD1009" s="106"/>
      <c r="BVE1009" s="106"/>
      <c r="BVF1009" s="106"/>
      <c r="BVG1009" s="106"/>
      <c r="BVH1009" s="106"/>
      <c r="BVI1009" s="106"/>
      <c r="BVJ1009" s="106"/>
      <c r="BVK1009" s="106"/>
      <c r="BVL1009" s="106"/>
      <c r="BVM1009" s="106"/>
      <c r="BVN1009" s="106"/>
      <c r="BVO1009" s="106"/>
      <c r="BVP1009" s="106"/>
      <c r="BVQ1009" s="106"/>
      <c r="BVR1009" s="106"/>
      <c r="BVS1009" s="106"/>
      <c r="BVT1009" s="106"/>
      <c r="BVU1009" s="106"/>
      <c r="BVV1009" s="106"/>
      <c r="BVW1009" s="106"/>
      <c r="BVX1009" s="106"/>
      <c r="BVY1009" s="106"/>
      <c r="BVZ1009" s="106"/>
      <c r="BWA1009" s="106"/>
      <c r="BWB1009" s="106"/>
      <c r="BWC1009" s="106"/>
      <c r="BWD1009" s="106"/>
      <c r="BWE1009" s="106"/>
      <c r="BWF1009" s="106"/>
      <c r="BWG1009" s="106"/>
      <c r="BWH1009" s="106"/>
      <c r="BWI1009" s="106"/>
      <c r="BWJ1009" s="106"/>
      <c r="BWK1009" s="106"/>
      <c r="BWL1009" s="106"/>
      <c r="BWM1009" s="106"/>
      <c r="BWN1009" s="106"/>
      <c r="BWO1009" s="106"/>
      <c r="BWP1009" s="106"/>
      <c r="BWQ1009" s="106"/>
      <c r="BWR1009" s="106"/>
      <c r="BWS1009" s="106"/>
      <c r="BWT1009" s="106"/>
      <c r="BWU1009" s="106"/>
      <c r="BWV1009" s="106"/>
      <c r="BWW1009" s="106"/>
      <c r="BWX1009" s="106"/>
      <c r="BWY1009" s="106"/>
      <c r="BWZ1009" s="106"/>
      <c r="BXA1009" s="106"/>
      <c r="BXB1009" s="106"/>
      <c r="BXC1009" s="106"/>
      <c r="BXD1009" s="106"/>
      <c r="BXE1009" s="106"/>
      <c r="BXF1009" s="106"/>
      <c r="BXG1009" s="106"/>
      <c r="BXH1009" s="106"/>
      <c r="BXI1009" s="106"/>
      <c r="BXJ1009" s="106"/>
      <c r="BXK1009" s="106"/>
      <c r="BXL1009" s="106"/>
      <c r="BXM1009" s="106"/>
      <c r="BXN1009" s="106"/>
      <c r="BXO1009" s="106"/>
      <c r="BXP1009" s="106"/>
      <c r="BXQ1009" s="106"/>
      <c r="BXR1009" s="106"/>
      <c r="BXS1009" s="106"/>
      <c r="BXT1009" s="106"/>
      <c r="BXU1009" s="106"/>
      <c r="BXV1009" s="106"/>
      <c r="BXW1009" s="106"/>
      <c r="BXX1009" s="106"/>
      <c r="BXY1009" s="106"/>
      <c r="BXZ1009" s="106"/>
      <c r="BYA1009" s="106"/>
      <c r="BYB1009" s="106"/>
      <c r="BYC1009" s="106"/>
      <c r="BYD1009" s="106"/>
      <c r="BYE1009" s="106"/>
      <c r="BYF1009" s="106"/>
      <c r="BYG1009" s="106"/>
      <c r="BYH1009" s="106"/>
      <c r="BYI1009" s="106"/>
      <c r="BYJ1009" s="106"/>
      <c r="BYK1009" s="106"/>
      <c r="BYL1009" s="106"/>
      <c r="BYM1009" s="106"/>
      <c r="BYN1009" s="106"/>
      <c r="BYO1009" s="106"/>
      <c r="BYP1009" s="106"/>
      <c r="BYQ1009" s="106"/>
      <c r="BYR1009" s="106"/>
      <c r="BYS1009" s="106"/>
      <c r="BYT1009" s="106"/>
      <c r="BYU1009" s="106"/>
      <c r="BYV1009" s="106"/>
      <c r="BYW1009" s="106"/>
      <c r="BYX1009" s="106"/>
      <c r="BYY1009" s="106"/>
      <c r="BYZ1009" s="106"/>
      <c r="BZA1009" s="106"/>
      <c r="BZB1009" s="106"/>
      <c r="BZC1009" s="106"/>
      <c r="BZD1009" s="106"/>
      <c r="BZE1009" s="106"/>
      <c r="BZF1009" s="106"/>
      <c r="BZG1009" s="106"/>
      <c r="BZH1009" s="106"/>
      <c r="BZI1009" s="106"/>
      <c r="BZJ1009" s="106"/>
      <c r="BZK1009" s="106"/>
      <c r="BZL1009" s="106"/>
      <c r="BZM1009" s="106"/>
      <c r="BZN1009" s="106"/>
      <c r="BZO1009" s="106"/>
      <c r="BZP1009" s="106"/>
      <c r="BZQ1009" s="106"/>
      <c r="BZR1009" s="106"/>
      <c r="BZS1009" s="106"/>
      <c r="BZT1009" s="106"/>
      <c r="BZU1009" s="106"/>
      <c r="BZV1009" s="106"/>
      <c r="BZW1009" s="106"/>
      <c r="BZX1009" s="106"/>
      <c r="BZY1009" s="106"/>
      <c r="BZZ1009" s="106"/>
      <c r="CAA1009" s="106"/>
      <c r="CAB1009" s="106"/>
      <c r="CAC1009" s="106"/>
      <c r="CAD1009" s="106"/>
      <c r="CAE1009" s="106"/>
      <c r="CAF1009" s="106"/>
      <c r="CAG1009" s="106"/>
      <c r="CAH1009" s="106"/>
      <c r="CAI1009" s="106"/>
      <c r="CAJ1009" s="106"/>
      <c r="CAK1009" s="106"/>
      <c r="CAL1009" s="106"/>
      <c r="CAM1009" s="106"/>
      <c r="CAN1009" s="106"/>
      <c r="CAO1009" s="106"/>
      <c r="CAP1009" s="106"/>
      <c r="CAQ1009" s="106"/>
      <c r="CAR1009" s="106"/>
      <c r="CAS1009" s="106"/>
      <c r="CAT1009" s="106"/>
      <c r="CAU1009" s="106"/>
      <c r="CAV1009" s="106"/>
      <c r="CAW1009" s="106"/>
      <c r="CAX1009" s="106"/>
      <c r="CAY1009" s="106"/>
      <c r="CAZ1009" s="106"/>
      <c r="CBA1009" s="106"/>
      <c r="CBB1009" s="106"/>
      <c r="CBC1009" s="106"/>
      <c r="CBD1009" s="106"/>
      <c r="CBE1009" s="106"/>
      <c r="CBF1009" s="106"/>
      <c r="CBG1009" s="106"/>
      <c r="CBH1009" s="106"/>
      <c r="CBI1009" s="106"/>
      <c r="CBJ1009" s="106"/>
      <c r="CBK1009" s="106"/>
      <c r="CBL1009" s="106"/>
      <c r="CBM1009" s="106"/>
      <c r="CBN1009" s="106"/>
      <c r="CBO1009" s="106"/>
      <c r="CBP1009" s="106"/>
      <c r="CBQ1009" s="106"/>
      <c r="CBR1009" s="106"/>
      <c r="CBS1009" s="106"/>
      <c r="CBT1009" s="106"/>
      <c r="CBU1009" s="106"/>
      <c r="CBV1009" s="106"/>
      <c r="CBW1009" s="106"/>
      <c r="CBX1009" s="106"/>
      <c r="CBY1009" s="106"/>
      <c r="CBZ1009" s="106"/>
      <c r="CCA1009" s="106"/>
      <c r="CCB1009" s="106"/>
      <c r="CCC1009" s="106"/>
      <c r="CCD1009" s="106"/>
      <c r="CCE1009" s="106"/>
      <c r="CCF1009" s="106"/>
      <c r="CCG1009" s="106"/>
      <c r="CCH1009" s="106"/>
      <c r="CCI1009" s="106"/>
      <c r="CCJ1009" s="106"/>
      <c r="CCK1009" s="106"/>
      <c r="CCL1009" s="106"/>
      <c r="CCM1009" s="106"/>
      <c r="CCN1009" s="106"/>
      <c r="CCO1009" s="106"/>
      <c r="CCP1009" s="106"/>
      <c r="CCQ1009" s="106"/>
      <c r="CCR1009" s="106"/>
      <c r="CCS1009" s="106"/>
      <c r="CCT1009" s="106"/>
      <c r="CCU1009" s="106"/>
      <c r="CCV1009" s="106"/>
      <c r="CCW1009" s="106"/>
      <c r="CCX1009" s="106"/>
      <c r="CCY1009" s="106"/>
      <c r="CCZ1009" s="106"/>
      <c r="CDA1009" s="106"/>
      <c r="CDB1009" s="106"/>
      <c r="CDC1009" s="106"/>
      <c r="CDD1009" s="106"/>
      <c r="CDE1009" s="106"/>
      <c r="CDF1009" s="106"/>
      <c r="CDG1009" s="106"/>
      <c r="CDH1009" s="106"/>
      <c r="CDI1009" s="106"/>
      <c r="CDJ1009" s="106"/>
      <c r="CDK1009" s="106"/>
      <c r="CDL1009" s="106"/>
      <c r="CDM1009" s="106"/>
      <c r="CDN1009" s="106"/>
      <c r="CDO1009" s="106"/>
      <c r="CDP1009" s="106"/>
      <c r="CDQ1009" s="106"/>
      <c r="CDR1009" s="106"/>
      <c r="CDS1009" s="106"/>
      <c r="CDT1009" s="106"/>
      <c r="CDU1009" s="106"/>
      <c r="CDV1009" s="106"/>
      <c r="CDW1009" s="106"/>
      <c r="CDX1009" s="106"/>
      <c r="CDY1009" s="106"/>
      <c r="CDZ1009" s="106"/>
      <c r="CEA1009" s="106"/>
      <c r="CEB1009" s="106"/>
      <c r="CEC1009" s="106"/>
      <c r="CED1009" s="106"/>
      <c r="CEE1009" s="106"/>
      <c r="CEF1009" s="106"/>
      <c r="CEG1009" s="106"/>
      <c r="CEH1009" s="106"/>
      <c r="CEI1009" s="106"/>
      <c r="CEJ1009" s="106"/>
      <c r="CEK1009" s="106"/>
      <c r="CEL1009" s="106"/>
      <c r="CEM1009" s="106"/>
      <c r="CEN1009" s="106"/>
      <c r="CEO1009" s="106"/>
      <c r="CEP1009" s="106"/>
      <c r="CEQ1009" s="106"/>
      <c r="CER1009" s="106"/>
      <c r="CES1009" s="106"/>
      <c r="CET1009" s="106"/>
      <c r="CEU1009" s="106"/>
      <c r="CEV1009" s="106"/>
      <c r="CEW1009" s="106"/>
      <c r="CEX1009" s="106"/>
      <c r="CEY1009" s="106"/>
      <c r="CEZ1009" s="106"/>
      <c r="CFA1009" s="106"/>
      <c r="CFB1009" s="106"/>
      <c r="CFC1009" s="106"/>
      <c r="CFD1009" s="106"/>
      <c r="CFE1009" s="106"/>
      <c r="CFF1009" s="106"/>
      <c r="CFG1009" s="106"/>
      <c r="CFH1009" s="106"/>
      <c r="CFI1009" s="106"/>
      <c r="CFJ1009" s="106"/>
      <c r="CFK1009" s="106"/>
      <c r="CFL1009" s="106"/>
      <c r="CFM1009" s="106"/>
      <c r="CFN1009" s="106"/>
      <c r="CFO1009" s="106"/>
      <c r="CFP1009" s="106"/>
      <c r="CFQ1009" s="106"/>
      <c r="CFR1009" s="106"/>
      <c r="CFS1009" s="106"/>
      <c r="CFT1009" s="106"/>
      <c r="CFU1009" s="106"/>
      <c r="CFV1009" s="106"/>
      <c r="CFW1009" s="106"/>
      <c r="CFX1009" s="106"/>
      <c r="CFY1009" s="106"/>
      <c r="CFZ1009" s="106"/>
      <c r="CGA1009" s="106"/>
      <c r="CGB1009" s="106"/>
      <c r="CGC1009" s="106"/>
      <c r="CGD1009" s="106"/>
      <c r="CGE1009" s="106"/>
      <c r="CGF1009" s="106"/>
      <c r="CGG1009" s="106"/>
      <c r="CGH1009" s="106"/>
      <c r="CGI1009" s="106"/>
      <c r="CGJ1009" s="106"/>
      <c r="CGK1009" s="106"/>
      <c r="CGL1009" s="106"/>
      <c r="CGM1009" s="106"/>
      <c r="CGN1009" s="106"/>
      <c r="CGO1009" s="106"/>
      <c r="CGP1009" s="106"/>
      <c r="CGQ1009" s="106"/>
      <c r="CGR1009" s="106"/>
      <c r="CGS1009" s="106"/>
      <c r="CGT1009" s="106"/>
      <c r="CGU1009" s="106"/>
      <c r="CGV1009" s="106"/>
      <c r="CGW1009" s="106"/>
      <c r="CGX1009" s="106"/>
      <c r="CGY1009" s="106"/>
      <c r="CGZ1009" s="106"/>
      <c r="CHA1009" s="106"/>
      <c r="CHB1009" s="106"/>
      <c r="CHC1009" s="106"/>
      <c r="CHD1009" s="106"/>
      <c r="CHE1009" s="106"/>
      <c r="CHF1009" s="106"/>
      <c r="CHG1009" s="106"/>
      <c r="CHH1009" s="106"/>
      <c r="CHI1009" s="106"/>
      <c r="CHJ1009" s="106"/>
      <c r="CHK1009" s="106"/>
      <c r="CHL1009" s="106"/>
      <c r="CHM1009" s="106"/>
      <c r="CHN1009" s="106"/>
      <c r="CHO1009" s="106"/>
      <c r="CHP1009" s="106"/>
      <c r="CHQ1009" s="106"/>
      <c r="CHR1009" s="106"/>
      <c r="CHS1009" s="106"/>
      <c r="CHT1009" s="106"/>
      <c r="CHU1009" s="106"/>
      <c r="CHV1009" s="106"/>
      <c r="CHW1009" s="106"/>
      <c r="CHX1009" s="106"/>
      <c r="CHY1009" s="106"/>
      <c r="CHZ1009" s="106"/>
      <c r="CIA1009" s="106"/>
      <c r="CIB1009" s="106"/>
      <c r="CIC1009" s="106"/>
      <c r="CID1009" s="106"/>
      <c r="CIE1009" s="106"/>
      <c r="CIF1009" s="106"/>
      <c r="CIG1009" s="106"/>
      <c r="CIH1009" s="106"/>
      <c r="CII1009" s="106"/>
      <c r="CIJ1009" s="106"/>
      <c r="CIK1009" s="106"/>
      <c r="CIL1009" s="106"/>
      <c r="CIM1009" s="106"/>
      <c r="CIN1009" s="106"/>
      <c r="CIO1009" s="106"/>
      <c r="CIP1009" s="106"/>
      <c r="CIQ1009" s="106"/>
      <c r="CIR1009" s="106"/>
      <c r="CIS1009" s="106"/>
      <c r="CIT1009" s="106"/>
      <c r="CIU1009" s="106"/>
      <c r="CIV1009" s="106"/>
      <c r="CIW1009" s="106"/>
      <c r="CIX1009" s="106"/>
      <c r="CIY1009" s="106"/>
      <c r="CIZ1009" s="106"/>
      <c r="CJA1009" s="106"/>
      <c r="CJB1009" s="106"/>
      <c r="CJC1009" s="106"/>
      <c r="CJD1009" s="106"/>
      <c r="CJE1009" s="106"/>
      <c r="CJF1009" s="106"/>
      <c r="CJG1009" s="106"/>
      <c r="CJH1009" s="106"/>
      <c r="CJI1009" s="106"/>
      <c r="CJJ1009" s="106"/>
      <c r="CJK1009" s="106"/>
      <c r="CJL1009" s="106"/>
      <c r="CJM1009" s="106"/>
      <c r="CJN1009" s="106"/>
      <c r="CJO1009" s="106"/>
      <c r="CJP1009" s="106"/>
      <c r="CJQ1009" s="106"/>
      <c r="CJR1009" s="106"/>
      <c r="CJS1009" s="106"/>
      <c r="CJT1009" s="106"/>
      <c r="CJU1009" s="106"/>
      <c r="CJV1009" s="106"/>
      <c r="CJW1009" s="106"/>
      <c r="CJX1009" s="106"/>
      <c r="CJY1009" s="106"/>
      <c r="CJZ1009" s="106"/>
      <c r="CKA1009" s="106"/>
      <c r="CKB1009" s="106"/>
      <c r="CKC1009" s="106"/>
      <c r="CKD1009" s="106"/>
      <c r="CKE1009" s="106"/>
      <c r="CKF1009" s="106"/>
      <c r="CKG1009" s="106"/>
      <c r="CKH1009" s="106"/>
      <c r="CKI1009" s="106"/>
      <c r="CKJ1009" s="106"/>
      <c r="CKK1009" s="106"/>
      <c r="CKL1009" s="106"/>
      <c r="CKM1009" s="106"/>
      <c r="CKN1009" s="106"/>
      <c r="CKO1009" s="106"/>
      <c r="CKP1009" s="106"/>
      <c r="CKQ1009" s="106"/>
      <c r="CKR1009" s="106"/>
      <c r="CKS1009" s="106"/>
      <c r="CKT1009" s="106"/>
      <c r="CKU1009" s="106"/>
      <c r="CKV1009" s="106"/>
      <c r="CKW1009" s="106"/>
      <c r="CKX1009" s="106"/>
      <c r="CKY1009" s="106"/>
      <c r="CKZ1009" s="106"/>
      <c r="CLA1009" s="106"/>
      <c r="CLB1009" s="106"/>
      <c r="CLC1009" s="106"/>
      <c r="CLD1009" s="106"/>
      <c r="CLE1009" s="106"/>
      <c r="CLF1009" s="106"/>
      <c r="CLG1009" s="106"/>
      <c r="CLH1009" s="106"/>
      <c r="CLI1009" s="106"/>
      <c r="CLJ1009" s="106"/>
      <c r="CLK1009" s="106"/>
      <c r="CLL1009" s="106"/>
      <c r="CLM1009" s="106"/>
      <c r="CLN1009" s="106"/>
      <c r="CLO1009" s="106"/>
      <c r="CLP1009" s="106"/>
      <c r="CLQ1009" s="106"/>
      <c r="CLR1009" s="106"/>
      <c r="CLS1009" s="106"/>
      <c r="CLT1009" s="106"/>
      <c r="CLU1009" s="106"/>
      <c r="CLV1009" s="106"/>
      <c r="CLW1009" s="106"/>
      <c r="CLX1009" s="106"/>
      <c r="CLY1009" s="106"/>
      <c r="CLZ1009" s="106"/>
      <c r="CMA1009" s="106"/>
      <c r="CMB1009" s="106"/>
      <c r="CMC1009" s="106"/>
      <c r="CMD1009" s="106"/>
      <c r="CME1009" s="106"/>
      <c r="CMF1009" s="106"/>
      <c r="CMG1009" s="106"/>
      <c r="CMH1009" s="106"/>
      <c r="CMI1009" s="106"/>
      <c r="CMJ1009" s="106"/>
      <c r="CMK1009" s="106"/>
      <c r="CML1009" s="106"/>
      <c r="CMM1009" s="106"/>
      <c r="CMN1009" s="106"/>
      <c r="CMO1009" s="106"/>
      <c r="CMP1009" s="106"/>
      <c r="CMQ1009" s="106"/>
      <c r="CMR1009" s="106"/>
      <c r="CMS1009" s="106"/>
      <c r="CMT1009" s="106"/>
      <c r="CMU1009" s="106"/>
      <c r="CMV1009" s="106"/>
      <c r="CMW1009" s="106"/>
      <c r="CMX1009" s="106"/>
      <c r="CMY1009" s="106"/>
      <c r="CMZ1009" s="106"/>
      <c r="CNA1009" s="106"/>
      <c r="CNB1009" s="106"/>
      <c r="CNC1009" s="106"/>
      <c r="CND1009" s="106"/>
      <c r="CNE1009" s="106"/>
      <c r="CNF1009" s="106"/>
      <c r="CNG1009" s="106"/>
      <c r="CNH1009" s="106"/>
      <c r="CNI1009" s="106"/>
      <c r="CNJ1009" s="106"/>
      <c r="CNK1009" s="106"/>
      <c r="CNL1009" s="106"/>
      <c r="CNM1009" s="106"/>
      <c r="CNN1009" s="106"/>
      <c r="CNO1009" s="106"/>
      <c r="CNP1009" s="106"/>
      <c r="CNQ1009" s="106"/>
      <c r="CNR1009" s="106"/>
      <c r="CNS1009" s="106"/>
      <c r="CNT1009" s="106"/>
      <c r="CNU1009" s="106"/>
      <c r="CNV1009" s="106"/>
      <c r="CNW1009" s="106"/>
      <c r="CNX1009" s="106"/>
      <c r="CNY1009" s="106"/>
      <c r="CNZ1009" s="106"/>
      <c r="COA1009" s="106"/>
      <c r="COB1009" s="106"/>
      <c r="COC1009" s="106"/>
      <c r="COD1009" s="106"/>
      <c r="COE1009" s="106"/>
      <c r="COF1009" s="106"/>
      <c r="COG1009" s="106"/>
      <c r="COH1009" s="106"/>
      <c r="COI1009" s="106"/>
      <c r="COJ1009" s="106"/>
      <c r="COK1009" s="106"/>
      <c r="COL1009" s="106"/>
      <c r="COM1009" s="106"/>
      <c r="CON1009" s="106"/>
      <c r="COO1009" s="106"/>
      <c r="COP1009" s="106"/>
      <c r="COQ1009" s="106"/>
      <c r="COR1009" s="106"/>
      <c r="COS1009" s="106"/>
      <c r="COT1009" s="106"/>
      <c r="COU1009" s="106"/>
      <c r="COV1009" s="106"/>
      <c r="COW1009" s="106"/>
      <c r="COX1009" s="106"/>
      <c r="COY1009" s="106"/>
      <c r="COZ1009" s="106"/>
      <c r="CPA1009" s="106"/>
      <c r="CPB1009" s="106"/>
      <c r="CPC1009" s="106"/>
      <c r="CPD1009" s="106"/>
      <c r="CPE1009" s="106"/>
      <c r="CPF1009" s="106"/>
      <c r="CPG1009" s="106"/>
      <c r="CPH1009" s="106"/>
      <c r="CPI1009" s="106"/>
      <c r="CPJ1009" s="106"/>
      <c r="CPK1009" s="106"/>
      <c r="CPL1009" s="106"/>
      <c r="CPM1009" s="106"/>
      <c r="CPN1009" s="106"/>
      <c r="CPO1009" s="106"/>
      <c r="CPP1009" s="106"/>
      <c r="CPQ1009" s="106"/>
      <c r="CPR1009" s="106"/>
      <c r="CPS1009" s="106"/>
      <c r="CPT1009" s="106"/>
      <c r="CPU1009" s="106"/>
      <c r="CPV1009" s="106"/>
      <c r="CPW1009" s="106"/>
      <c r="CPX1009" s="106"/>
      <c r="CPY1009" s="106"/>
      <c r="CPZ1009" s="106"/>
      <c r="CQA1009" s="106"/>
      <c r="CQB1009" s="106"/>
      <c r="CQC1009" s="106"/>
      <c r="CQD1009" s="106"/>
      <c r="CQE1009" s="106"/>
      <c r="CQF1009" s="106"/>
      <c r="CQG1009" s="106"/>
      <c r="CQH1009" s="106"/>
      <c r="CQI1009" s="106"/>
      <c r="CQJ1009" s="106"/>
      <c r="CQK1009" s="106"/>
      <c r="CQL1009" s="106"/>
      <c r="CQM1009" s="106"/>
      <c r="CQN1009" s="106"/>
      <c r="CQO1009" s="106"/>
      <c r="CQP1009" s="106"/>
      <c r="CQQ1009" s="106"/>
      <c r="CQR1009" s="106"/>
      <c r="CQS1009" s="106"/>
      <c r="CQT1009" s="106"/>
      <c r="CQU1009" s="106"/>
      <c r="CQV1009" s="106"/>
      <c r="CQW1009" s="106"/>
      <c r="CQX1009" s="106"/>
      <c r="CQY1009" s="106"/>
      <c r="CQZ1009" s="106"/>
      <c r="CRA1009" s="106"/>
      <c r="CRB1009" s="106"/>
      <c r="CRC1009" s="106"/>
      <c r="CRD1009" s="106"/>
      <c r="CRE1009" s="106"/>
      <c r="CRF1009" s="106"/>
      <c r="CRG1009" s="106"/>
      <c r="CRH1009" s="106"/>
      <c r="CRI1009" s="106"/>
      <c r="CRJ1009" s="106"/>
      <c r="CRK1009" s="106"/>
      <c r="CRL1009" s="106"/>
      <c r="CRM1009" s="106"/>
      <c r="CRN1009" s="106"/>
      <c r="CRO1009" s="106"/>
      <c r="CRP1009" s="106"/>
      <c r="CRQ1009" s="106"/>
      <c r="CRR1009" s="106"/>
      <c r="CRS1009" s="106"/>
      <c r="CRT1009" s="106"/>
      <c r="CRU1009" s="106"/>
      <c r="CRV1009" s="106"/>
      <c r="CRW1009" s="106"/>
      <c r="CRX1009" s="106"/>
      <c r="CRY1009" s="106"/>
      <c r="CRZ1009" s="106"/>
      <c r="CSA1009" s="106"/>
      <c r="CSB1009" s="106"/>
      <c r="CSC1009" s="106"/>
      <c r="CSD1009" s="106"/>
      <c r="CSE1009" s="106"/>
      <c r="CSF1009" s="106"/>
      <c r="CSG1009" s="106"/>
      <c r="CSH1009" s="106"/>
      <c r="CSI1009" s="106"/>
      <c r="CSJ1009" s="106"/>
      <c r="CSK1009" s="106"/>
      <c r="CSL1009" s="106"/>
      <c r="CSM1009" s="106"/>
      <c r="CSN1009" s="106"/>
      <c r="CSO1009" s="106"/>
      <c r="CSP1009" s="106"/>
      <c r="CSQ1009" s="106"/>
      <c r="CSR1009" s="106"/>
      <c r="CSS1009" s="106"/>
      <c r="CST1009" s="106"/>
      <c r="CSU1009" s="106"/>
      <c r="CSV1009" s="106"/>
      <c r="CSW1009" s="106"/>
      <c r="CSX1009" s="106"/>
      <c r="CSY1009" s="106"/>
      <c r="CSZ1009" s="106"/>
      <c r="CTA1009" s="106"/>
      <c r="CTB1009" s="106"/>
      <c r="CTC1009" s="106"/>
      <c r="CTD1009" s="106"/>
      <c r="CTE1009" s="106"/>
      <c r="CTF1009" s="106"/>
      <c r="CTG1009" s="106"/>
      <c r="CTH1009" s="106"/>
      <c r="CTI1009" s="106"/>
      <c r="CTJ1009" s="106"/>
      <c r="CTK1009" s="106"/>
      <c r="CTL1009" s="106"/>
      <c r="CTM1009" s="106"/>
      <c r="CTN1009" s="106"/>
      <c r="CTO1009" s="106"/>
      <c r="CTP1009" s="106"/>
      <c r="CTQ1009" s="106"/>
      <c r="CTR1009" s="106"/>
      <c r="CTS1009" s="106"/>
      <c r="CTT1009" s="106"/>
      <c r="CTU1009" s="106"/>
      <c r="CTV1009" s="106"/>
      <c r="CTW1009" s="106"/>
      <c r="CTX1009" s="106"/>
      <c r="CTY1009" s="106"/>
      <c r="CTZ1009" s="106"/>
      <c r="CUA1009" s="106"/>
      <c r="CUB1009" s="106"/>
      <c r="CUC1009" s="106"/>
      <c r="CUD1009" s="106"/>
      <c r="CUE1009" s="106"/>
      <c r="CUF1009" s="106"/>
      <c r="CUG1009" s="106"/>
      <c r="CUH1009" s="106"/>
      <c r="CUI1009" s="106"/>
      <c r="CUJ1009" s="106"/>
      <c r="CUK1009" s="106"/>
      <c r="CUL1009" s="106"/>
      <c r="CUM1009" s="106"/>
      <c r="CUN1009" s="106"/>
      <c r="CUO1009" s="106"/>
      <c r="CUP1009" s="106"/>
      <c r="CUQ1009" s="106"/>
      <c r="CUR1009" s="106"/>
      <c r="CUS1009" s="106"/>
      <c r="CUT1009" s="106"/>
      <c r="CUU1009" s="106"/>
      <c r="CUV1009" s="106"/>
      <c r="CUW1009" s="106"/>
      <c r="CUX1009" s="106"/>
      <c r="CUY1009" s="106"/>
      <c r="CUZ1009" s="106"/>
      <c r="CVA1009" s="106"/>
      <c r="CVB1009" s="106"/>
      <c r="CVC1009" s="106"/>
      <c r="CVD1009" s="106"/>
      <c r="CVE1009" s="106"/>
      <c r="CVF1009" s="106"/>
      <c r="CVG1009" s="106"/>
      <c r="CVH1009" s="106"/>
      <c r="CVI1009" s="106"/>
      <c r="CVJ1009" s="106"/>
      <c r="CVK1009" s="106"/>
      <c r="CVL1009" s="106"/>
      <c r="CVM1009" s="106"/>
      <c r="CVN1009" s="106"/>
      <c r="CVO1009" s="106"/>
      <c r="CVP1009" s="106"/>
      <c r="CVQ1009" s="106"/>
      <c r="CVR1009" s="106"/>
      <c r="CVS1009" s="106"/>
      <c r="CVT1009" s="106"/>
      <c r="CVU1009" s="106"/>
      <c r="CVV1009" s="106"/>
      <c r="CVW1009" s="106"/>
      <c r="CVX1009" s="106"/>
      <c r="CVY1009" s="106"/>
      <c r="CVZ1009" s="106"/>
      <c r="CWA1009" s="106"/>
      <c r="CWB1009" s="106"/>
      <c r="CWC1009" s="106"/>
      <c r="CWD1009" s="106"/>
      <c r="CWE1009" s="106"/>
      <c r="CWF1009" s="106"/>
      <c r="CWG1009" s="106"/>
      <c r="CWH1009" s="106"/>
      <c r="CWI1009" s="106"/>
      <c r="CWJ1009" s="106"/>
      <c r="CWK1009" s="106"/>
      <c r="CWL1009" s="106"/>
      <c r="CWM1009" s="106"/>
      <c r="CWN1009" s="106"/>
      <c r="CWO1009" s="106"/>
      <c r="CWP1009" s="106"/>
      <c r="CWQ1009" s="106"/>
      <c r="CWR1009" s="106"/>
      <c r="CWS1009" s="106"/>
      <c r="CWT1009" s="106"/>
      <c r="CWU1009" s="106"/>
      <c r="CWV1009" s="106"/>
      <c r="CWW1009" s="106"/>
      <c r="CWX1009" s="106"/>
      <c r="CWY1009" s="106"/>
      <c r="CWZ1009" s="106"/>
      <c r="CXA1009" s="106"/>
      <c r="CXB1009" s="106"/>
      <c r="CXC1009" s="106"/>
      <c r="CXD1009" s="106"/>
      <c r="CXE1009" s="106"/>
      <c r="CXF1009" s="106"/>
      <c r="CXG1009" s="106"/>
      <c r="CXH1009" s="106"/>
      <c r="CXI1009" s="106"/>
      <c r="CXJ1009" s="106"/>
      <c r="CXK1009" s="106"/>
      <c r="CXL1009" s="106"/>
      <c r="CXM1009" s="106"/>
      <c r="CXN1009" s="106"/>
      <c r="CXO1009" s="106"/>
      <c r="CXP1009" s="106"/>
      <c r="CXQ1009" s="106"/>
      <c r="CXR1009" s="106"/>
      <c r="CXS1009" s="106"/>
      <c r="CXT1009" s="106"/>
      <c r="CXU1009" s="106"/>
      <c r="CXV1009" s="106"/>
      <c r="CXW1009" s="106"/>
      <c r="CXX1009" s="106"/>
      <c r="CXY1009" s="106"/>
      <c r="CXZ1009" s="106"/>
      <c r="CYA1009" s="106"/>
      <c r="CYB1009" s="106"/>
      <c r="CYC1009" s="106"/>
      <c r="CYD1009" s="106"/>
      <c r="CYE1009" s="106"/>
      <c r="CYF1009" s="106"/>
      <c r="CYG1009" s="106"/>
      <c r="CYH1009" s="106"/>
      <c r="CYI1009" s="106"/>
      <c r="CYJ1009" s="106"/>
      <c r="CYK1009" s="106"/>
      <c r="CYL1009" s="106"/>
      <c r="CYM1009" s="106"/>
      <c r="CYN1009" s="106"/>
      <c r="CYO1009" s="106"/>
      <c r="CYP1009" s="106"/>
      <c r="CYQ1009" s="106"/>
      <c r="CYR1009" s="106"/>
      <c r="CYS1009" s="106"/>
      <c r="CYT1009" s="106"/>
      <c r="CYU1009" s="106"/>
      <c r="CYV1009" s="106"/>
      <c r="CYW1009" s="106"/>
      <c r="CYX1009" s="106"/>
      <c r="CYY1009" s="106"/>
      <c r="CYZ1009" s="106"/>
      <c r="CZA1009" s="106"/>
      <c r="CZB1009" s="106"/>
      <c r="CZC1009" s="106"/>
      <c r="CZD1009" s="106"/>
      <c r="CZE1009" s="106"/>
      <c r="CZF1009" s="106"/>
      <c r="CZG1009" s="106"/>
      <c r="CZH1009" s="106"/>
      <c r="CZI1009" s="106"/>
      <c r="CZJ1009" s="106"/>
      <c r="CZK1009" s="106"/>
      <c r="CZL1009" s="106"/>
      <c r="CZM1009" s="106"/>
      <c r="CZN1009" s="106"/>
      <c r="CZO1009" s="106"/>
      <c r="CZP1009" s="106"/>
      <c r="CZQ1009" s="106"/>
      <c r="CZR1009" s="106"/>
      <c r="CZS1009" s="106"/>
      <c r="CZT1009" s="106"/>
      <c r="CZU1009" s="106"/>
      <c r="CZV1009" s="106"/>
      <c r="CZW1009" s="106"/>
      <c r="CZX1009" s="106"/>
      <c r="CZY1009" s="106"/>
      <c r="CZZ1009" s="106"/>
      <c r="DAA1009" s="106"/>
      <c r="DAB1009" s="106"/>
      <c r="DAC1009" s="106"/>
      <c r="DAD1009" s="106"/>
      <c r="DAE1009" s="106"/>
      <c r="DAF1009" s="106"/>
      <c r="DAG1009" s="106"/>
      <c r="DAH1009" s="106"/>
      <c r="DAI1009" s="106"/>
      <c r="DAJ1009" s="106"/>
      <c r="DAK1009" s="106"/>
      <c r="DAL1009" s="106"/>
      <c r="DAM1009" s="106"/>
      <c r="DAN1009" s="106"/>
      <c r="DAO1009" s="106"/>
      <c r="DAP1009" s="106"/>
      <c r="DAQ1009" s="106"/>
      <c r="DAR1009" s="106"/>
      <c r="DAS1009" s="106"/>
      <c r="DAT1009" s="106"/>
      <c r="DAU1009" s="106"/>
      <c r="DAV1009" s="106"/>
      <c r="DAW1009" s="106"/>
      <c r="DAX1009" s="106"/>
      <c r="DAY1009" s="106"/>
      <c r="DAZ1009" s="106"/>
      <c r="DBA1009" s="106"/>
      <c r="DBB1009" s="106"/>
      <c r="DBC1009" s="106"/>
      <c r="DBD1009" s="106"/>
      <c r="DBE1009" s="106"/>
      <c r="DBF1009" s="106"/>
      <c r="DBG1009" s="106"/>
      <c r="DBH1009" s="106"/>
      <c r="DBI1009" s="106"/>
      <c r="DBJ1009" s="106"/>
      <c r="DBK1009" s="106"/>
      <c r="DBL1009" s="106"/>
      <c r="DBM1009" s="106"/>
      <c r="DBN1009" s="106"/>
      <c r="DBO1009" s="106"/>
      <c r="DBP1009" s="106"/>
      <c r="DBQ1009" s="106"/>
      <c r="DBR1009" s="106"/>
      <c r="DBS1009" s="106"/>
      <c r="DBT1009" s="106"/>
      <c r="DBU1009" s="106"/>
      <c r="DBV1009" s="106"/>
      <c r="DBW1009" s="106"/>
      <c r="DBX1009" s="106"/>
      <c r="DBY1009" s="106"/>
      <c r="DBZ1009" s="106"/>
      <c r="DCA1009" s="106"/>
      <c r="DCB1009" s="106"/>
      <c r="DCC1009" s="106"/>
      <c r="DCD1009" s="106"/>
      <c r="DCE1009" s="106"/>
      <c r="DCF1009" s="106"/>
      <c r="DCG1009" s="106"/>
      <c r="DCH1009" s="106"/>
      <c r="DCI1009" s="106"/>
      <c r="DCJ1009" s="106"/>
      <c r="DCK1009" s="106"/>
      <c r="DCL1009" s="106"/>
      <c r="DCM1009" s="106"/>
      <c r="DCN1009" s="106"/>
      <c r="DCO1009" s="106"/>
      <c r="DCP1009" s="106"/>
      <c r="DCQ1009" s="106"/>
      <c r="DCR1009" s="106"/>
      <c r="DCS1009" s="106"/>
      <c r="DCT1009" s="106"/>
      <c r="DCU1009" s="106"/>
      <c r="DCV1009" s="106"/>
      <c r="DCW1009" s="106"/>
      <c r="DCX1009" s="106"/>
      <c r="DCY1009" s="106"/>
      <c r="DCZ1009" s="106"/>
      <c r="DDA1009" s="106"/>
      <c r="DDB1009" s="106"/>
      <c r="DDC1009" s="106"/>
      <c r="DDD1009" s="106"/>
      <c r="DDE1009" s="106"/>
      <c r="DDF1009" s="106"/>
      <c r="DDG1009" s="106"/>
      <c r="DDH1009" s="106"/>
      <c r="DDI1009" s="106"/>
      <c r="DDJ1009" s="106"/>
      <c r="DDK1009" s="106"/>
      <c r="DDL1009" s="106"/>
      <c r="DDM1009" s="106"/>
      <c r="DDN1009" s="106"/>
      <c r="DDO1009" s="106"/>
      <c r="DDP1009" s="106"/>
      <c r="DDQ1009" s="106"/>
      <c r="DDR1009" s="106"/>
      <c r="DDS1009" s="106"/>
      <c r="DDT1009" s="106"/>
      <c r="DDU1009" s="106"/>
      <c r="DDV1009" s="106"/>
      <c r="DDW1009" s="106"/>
      <c r="DDX1009" s="106"/>
      <c r="DDY1009" s="106"/>
      <c r="DDZ1009" s="106"/>
      <c r="DEA1009" s="106"/>
      <c r="DEB1009" s="106"/>
      <c r="DEC1009" s="106"/>
      <c r="DED1009" s="106"/>
      <c r="DEE1009" s="106"/>
      <c r="DEF1009" s="106"/>
      <c r="DEG1009" s="106"/>
      <c r="DEH1009" s="106"/>
      <c r="DEI1009" s="106"/>
      <c r="DEJ1009" s="106"/>
      <c r="DEK1009" s="106"/>
      <c r="DEL1009" s="106"/>
      <c r="DEM1009" s="106"/>
      <c r="DEN1009" s="106"/>
      <c r="DEO1009" s="106"/>
      <c r="DEP1009" s="106"/>
      <c r="DEQ1009" s="106"/>
      <c r="DER1009" s="106"/>
      <c r="DES1009" s="106"/>
      <c r="DET1009" s="106"/>
      <c r="DEU1009" s="106"/>
      <c r="DEV1009" s="106"/>
      <c r="DEW1009" s="106"/>
      <c r="DEX1009" s="106"/>
      <c r="DEY1009" s="106"/>
      <c r="DEZ1009" s="106"/>
      <c r="DFA1009" s="106"/>
      <c r="DFB1009" s="106"/>
      <c r="DFC1009" s="106"/>
      <c r="DFD1009" s="106"/>
      <c r="DFE1009" s="106"/>
      <c r="DFF1009" s="106"/>
      <c r="DFG1009" s="106"/>
      <c r="DFH1009" s="106"/>
      <c r="DFI1009" s="106"/>
      <c r="DFJ1009" s="106"/>
      <c r="DFK1009" s="106"/>
      <c r="DFL1009" s="106"/>
      <c r="DFM1009" s="106"/>
      <c r="DFN1009" s="106"/>
      <c r="DFO1009" s="106"/>
      <c r="DFP1009" s="106"/>
      <c r="DFQ1009" s="106"/>
      <c r="DFR1009" s="106"/>
      <c r="DFS1009" s="106"/>
      <c r="DFT1009" s="106"/>
      <c r="DFU1009" s="106"/>
      <c r="DFV1009" s="106"/>
      <c r="DFW1009" s="106"/>
      <c r="DFX1009" s="106"/>
      <c r="DFY1009" s="106"/>
      <c r="DFZ1009" s="106"/>
      <c r="DGA1009" s="106"/>
      <c r="DGB1009" s="106"/>
      <c r="DGC1009" s="106"/>
      <c r="DGD1009" s="106"/>
      <c r="DGE1009" s="106"/>
      <c r="DGF1009" s="106"/>
      <c r="DGG1009" s="106"/>
      <c r="DGH1009" s="106"/>
      <c r="DGI1009" s="106"/>
      <c r="DGJ1009" s="106"/>
      <c r="DGK1009" s="106"/>
      <c r="DGL1009" s="106"/>
      <c r="DGM1009" s="106"/>
      <c r="DGN1009" s="106"/>
      <c r="DGO1009" s="106"/>
      <c r="DGP1009" s="106"/>
      <c r="DGQ1009" s="106"/>
      <c r="DGR1009" s="106"/>
      <c r="DGS1009" s="106"/>
      <c r="DGT1009" s="106"/>
      <c r="DGU1009" s="106"/>
      <c r="DGV1009" s="106"/>
      <c r="DGW1009" s="106"/>
      <c r="DGX1009" s="106"/>
      <c r="DGY1009" s="106"/>
      <c r="DGZ1009" s="106"/>
      <c r="DHA1009" s="106"/>
      <c r="DHB1009" s="106"/>
      <c r="DHC1009" s="106"/>
      <c r="DHD1009" s="106"/>
      <c r="DHE1009" s="106"/>
      <c r="DHF1009" s="106"/>
      <c r="DHG1009" s="106"/>
      <c r="DHH1009" s="106"/>
      <c r="DHI1009" s="106"/>
      <c r="DHJ1009" s="106"/>
      <c r="DHK1009" s="106"/>
      <c r="DHL1009" s="106"/>
      <c r="DHM1009" s="106"/>
      <c r="DHN1009" s="106"/>
      <c r="DHO1009" s="106"/>
      <c r="DHP1009" s="106"/>
      <c r="DHQ1009" s="106"/>
      <c r="DHR1009" s="106"/>
      <c r="DHS1009" s="106"/>
      <c r="DHT1009" s="106"/>
      <c r="DHU1009" s="106"/>
      <c r="DHV1009" s="106"/>
      <c r="DHW1009" s="106"/>
      <c r="DHX1009" s="106"/>
      <c r="DHY1009" s="106"/>
      <c r="DHZ1009" s="106"/>
      <c r="DIA1009" s="106"/>
      <c r="DIB1009" s="106"/>
      <c r="DIC1009" s="106"/>
      <c r="DID1009" s="106"/>
      <c r="DIE1009" s="106"/>
      <c r="DIF1009" s="106"/>
      <c r="DIG1009" s="106"/>
      <c r="DIH1009" s="106"/>
      <c r="DII1009" s="106"/>
      <c r="DIJ1009" s="106"/>
      <c r="DIK1009" s="106"/>
      <c r="DIL1009" s="106"/>
      <c r="DIM1009" s="106"/>
      <c r="DIN1009" s="106"/>
      <c r="DIO1009" s="106"/>
      <c r="DIP1009" s="106"/>
      <c r="DIQ1009" s="106"/>
      <c r="DIR1009" s="106"/>
      <c r="DIS1009" s="106"/>
      <c r="DIT1009" s="106"/>
      <c r="DIU1009" s="106"/>
      <c r="DIV1009" s="106"/>
      <c r="DIW1009" s="106"/>
      <c r="DIX1009" s="106"/>
      <c r="DIY1009" s="106"/>
      <c r="DIZ1009" s="106"/>
      <c r="DJA1009" s="106"/>
      <c r="DJB1009" s="106"/>
      <c r="DJC1009" s="106"/>
      <c r="DJD1009" s="106"/>
      <c r="DJE1009" s="106"/>
      <c r="DJF1009" s="106"/>
      <c r="DJG1009" s="106"/>
      <c r="DJH1009" s="106"/>
      <c r="DJI1009" s="106"/>
      <c r="DJJ1009" s="106"/>
      <c r="DJK1009" s="106"/>
      <c r="DJL1009" s="106"/>
      <c r="DJM1009" s="106"/>
      <c r="DJN1009" s="106"/>
      <c r="DJO1009" s="106"/>
      <c r="DJP1009" s="106"/>
      <c r="DJQ1009" s="106"/>
      <c r="DJR1009" s="106"/>
      <c r="DJS1009" s="106"/>
      <c r="DJT1009" s="106"/>
      <c r="DJU1009" s="106"/>
      <c r="DJV1009" s="106"/>
      <c r="DJW1009" s="106"/>
      <c r="DJX1009" s="106"/>
      <c r="DJY1009" s="106"/>
      <c r="DJZ1009" s="106"/>
      <c r="DKA1009" s="106"/>
      <c r="DKB1009" s="106"/>
      <c r="DKC1009" s="106"/>
      <c r="DKD1009" s="106"/>
      <c r="DKE1009" s="106"/>
      <c r="DKF1009" s="106"/>
      <c r="DKG1009" s="106"/>
      <c r="DKH1009" s="106"/>
      <c r="DKI1009" s="106"/>
      <c r="DKJ1009" s="106"/>
      <c r="DKK1009" s="106"/>
      <c r="DKL1009" s="106"/>
      <c r="DKM1009" s="106"/>
      <c r="DKN1009" s="106"/>
      <c r="DKO1009" s="106"/>
      <c r="DKP1009" s="106"/>
      <c r="DKQ1009" s="106"/>
      <c r="DKR1009" s="106"/>
      <c r="DKS1009" s="106"/>
      <c r="DKT1009" s="106"/>
      <c r="DKU1009" s="106"/>
      <c r="DKV1009" s="106"/>
      <c r="DKW1009" s="106"/>
      <c r="DKX1009" s="106"/>
      <c r="DKY1009" s="106"/>
      <c r="DKZ1009" s="106"/>
      <c r="DLA1009" s="106"/>
      <c r="DLB1009" s="106"/>
      <c r="DLC1009" s="106"/>
      <c r="DLD1009" s="106"/>
      <c r="DLE1009" s="106"/>
      <c r="DLF1009" s="106"/>
      <c r="DLG1009" s="106"/>
      <c r="DLH1009" s="106"/>
      <c r="DLI1009" s="106"/>
      <c r="DLJ1009" s="106"/>
      <c r="DLK1009" s="106"/>
      <c r="DLL1009" s="106"/>
      <c r="DLM1009" s="106"/>
      <c r="DLN1009" s="106"/>
      <c r="DLO1009" s="106"/>
      <c r="DLP1009" s="106"/>
      <c r="DLQ1009" s="106"/>
      <c r="DLR1009" s="106"/>
      <c r="DLS1009" s="106"/>
      <c r="DLT1009" s="106"/>
      <c r="DLU1009" s="106"/>
      <c r="DLV1009" s="106"/>
      <c r="DLW1009" s="106"/>
      <c r="DLX1009" s="106"/>
      <c r="DLY1009" s="106"/>
      <c r="DLZ1009" s="106"/>
      <c r="DMA1009" s="106"/>
      <c r="DMB1009" s="106"/>
      <c r="DMC1009" s="106"/>
      <c r="DMD1009" s="106"/>
      <c r="DME1009" s="106"/>
      <c r="DMF1009" s="106"/>
      <c r="DMG1009" s="106"/>
      <c r="DMH1009" s="106"/>
      <c r="DMI1009" s="106"/>
      <c r="DMJ1009" s="106"/>
      <c r="DMK1009" s="106"/>
      <c r="DML1009" s="106"/>
      <c r="DMM1009" s="106"/>
      <c r="DMN1009" s="106"/>
      <c r="DMO1009" s="106"/>
      <c r="DMP1009" s="106"/>
      <c r="DMQ1009" s="106"/>
      <c r="DMR1009" s="106"/>
      <c r="DMS1009" s="106"/>
      <c r="DMT1009" s="106"/>
      <c r="DMU1009" s="106"/>
      <c r="DMV1009" s="106"/>
      <c r="DMW1009" s="106"/>
      <c r="DMX1009" s="106"/>
      <c r="DMY1009" s="106"/>
      <c r="DMZ1009" s="106"/>
      <c r="DNA1009" s="106"/>
      <c r="DNB1009" s="106"/>
      <c r="DNC1009" s="106"/>
      <c r="DND1009" s="106"/>
      <c r="DNE1009" s="106"/>
      <c r="DNF1009" s="106"/>
      <c r="DNG1009" s="106"/>
      <c r="DNH1009" s="106"/>
      <c r="DNI1009" s="106"/>
      <c r="DNJ1009" s="106"/>
      <c r="DNK1009" s="106"/>
      <c r="DNL1009" s="106"/>
      <c r="DNM1009" s="106"/>
      <c r="DNN1009" s="106"/>
      <c r="DNO1009" s="106"/>
      <c r="DNP1009" s="106"/>
      <c r="DNQ1009" s="106"/>
      <c r="DNR1009" s="106"/>
      <c r="DNS1009" s="106"/>
      <c r="DNT1009" s="106"/>
      <c r="DNU1009" s="106"/>
      <c r="DNV1009" s="106"/>
      <c r="DNW1009" s="106"/>
      <c r="DNX1009" s="106"/>
      <c r="DNY1009" s="106"/>
      <c r="DNZ1009" s="106"/>
      <c r="DOA1009" s="106"/>
      <c r="DOB1009" s="106"/>
      <c r="DOC1009" s="106"/>
      <c r="DOD1009" s="106"/>
      <c r="DOE1009" s="106"/>
      <c r="DOF1009" s="106"/>
      <c r="DOG1009" s="106"/>
      <c r="DOH1009" s="106"/>
      <c r="DOI1009" s="106"/>
      <c r="DOJ1009" s="106"/>
      <c r="DOK1009" s="106"/>
      <c r="DOL1009" s="106"/>
      <c r="DOM1009" s="106"/>
      <c r="DON1009" s="106"/>
      <c r="DOO1009" s="106"/>
      <c r="DOP1009" s="106"/>
      <c r="DOQ1009" s="106"/>
      <c r="DOR1009" s="106"/>
      <c r="DOS1009" s="106"/>
      <c r="DOT1009" s="106"/>
      <c r="DOU1009" s="106"/>
      <c r="DOV1009" s="106"/>
      <c r="DOW1009" s="106"/>
      <c r="DOX1009" s="106"/>
      <c r="DOY1009" s="106"/>
      <c r="DOZ1009" s="106"/>
      <c r="DPA1009" s="106"/>
      <c r="DPB1009" s="106"/>
      <c r="DPC1009" s="106"/>
      <c r="DPD1009" s="106"/>
      <c r="DPE1009" s="106"/>
      <c r="DPF1009" s="106"/>
      <c r="DPG1009" s="106"/>
      <c r="DPH1009" s="106"/>
      <c r="DPI1009" s="106"/>
      <c r="DPJ1009" s="106"/>
      <c r="DPK1009" s="106"/>
      <c r="DPL1009" s="106"/>
      <c r="DPM1009" s="106"/>
      <c r="DPN1009" s="106"/>
      <c r="DPO1009" s="106"/>
      <c r="DPP1009" s="106"/>
      <c r="DPQ1009" s="106"/>
      <c r="DPR1009" s="106"/>
      <c r="DPS1009" s="106"/>
      <c r="DPT1009" s="106"/>
      <c r="DPU1009" s="106"/>
      <c r="DPV1009" s="106"/>
      <c r="DPW1009" s="106"/>
      <c r="DPX1009" s="106"/>
      <c r="DPY1009" s="106"/>
      <c r="DPZ1009" s="106"/>
      <c r="DQA1009" s="106"/>
      <c r="DQB1009" s="106"/>
      <c r="DQC1009" s="106"/>
      <c r="DQD1009" s="106"/>
      <c r="DQE1009" s="106"/>
      <c r="DQF1009" s="106"/>
      <c r="DQG1009" s="106"/>
      <c r="DQH1009" s="106"/>
      <c r="DQI1009" s="106"/>
      <c r="DQJ1009" s="106"/>
      <c r="DQK1009" s="106"/>
      <c r="DQL1009" s="106"/>
      <c r="DQM1009" s="106"/>
      <c r="DQN1009" s="106"/>
      <c r="DQO1009" s="106"/>
      <c r="DQP1009" s="106"/>
      <c r="DQQ1009" s="106"/>
      <c r="DQR1009" s="106"/>
      <c r="DQS1009" s="106"/>
      <c r="DQT1009" s="106"/>
      <c r="DQU1009" s="106"/>
      <c r="DQV1009" s="106"/>
      <c r="DQW1009" s="106"/>
      <c r="DQX1009" s="106"/>
      <c r="DQY1009" s="106"/>
      <c r="DQZ1009" s="106"/>
      <c r="DRA1009" s="106"/>
      <c r="DRB1009" s="106"/>
      <c r="DRC1009" s="106"/>
      <c r="DRD1009" s="106"/>
      <c r="DRE1009" s="106"/>
      <c r="DRF1009" s="106"/>
      <c r="DRG1009" s="106"/>
      <c r="DRH1009" s="106"/>
      <c r="DRI1009" s="106"/>
      <c r="DRJ1009" s="106"/>
      <c r="DRK1009" s="106"/>
      <c r="DRL1009" s="106"/>
      <c r="DRM1009" s="106"/>
      <c r="DRN1009" s="106"/>
      <c r="DRO1009" s="106"/>
      <c r="DRP1009" s="106"/>
      <c r="DRQ1009" s="106"/>
      <c r="DRR1009" s="106"/>
      <c r="DRS1009" s="106"/>
      <c r="DRT1009" s="106"/>
      <c r="DRU1009" s="106"/>
      <c r="DRV1009" s="106"/>
      <c r="DRW1009" s="106"/>
      <c r="DRX1009" s="106"/>
      <c r="DRY1009" s="106"/>
      <c r="DRZ1009" s="106"/>
      <c r="DSA1009" s="106"/>
      <c r="DSB1009" s="106"/>
      <c r="DSC1009" s="106"/>
      <c r="DSD1009" s="106"/>
      <c r="DSE1009" s="106"/>
      <c r="DSF1009" s="106"/>
      <c r="DSG1009" s="106"/>
      <c r="DSH1009" s="106"/>
      <c r="DSI1009" s="106"/>
      <c r="DSJ1009" s="106"/>
      <c r="DSK1009" s="106"/>
      <c r="DSL1009" s="106"/>
      <c r="DSM1009" s="106"/>
      <c r="DSN1009" s="106"/>
      <c r="DSO1009" s="106"/>
      <c r="DSP1009" s="106"/>
      <c r="DSQ1009" s="106"/>
      <c r="DSR1009" s="106"/>
      <c r="DSS1009" s="106"/>
      <c r="DST1009" s="106"/>
      <c r="DSU1009" s="106"/>
      <c r="DSV1009" s="106"/>
      <c r="DSW1009" s="106"/>
      <c r="DSX1009" s="106"/>
      <c r="DSY1009" s="106"/>
      <c r="DSZ1009" s="106"/>
      <c r="DTA1009" s="106"/>
      <c r="DTB1009" s="106"/>
      <c r="DTC1009" s="106"/>
      <c r="DTD1009" s="106"/>
      <c r="DTE1009" s="106"/>
      <c r="DTF1009" s="106"/>
      <c r="DTG1009" s="106"/>
      <c r="DTH1009" s="106"/>
      <c r="DTI1009" s="106"/>
      <c r="DTJ1009" s="106"/>
      <c r="DTK1009" s="106"/>
      <c r="DTL1009" s="106"/>
      <c r="DTM1009" s="106"/>
      <c r="DTN1009" s="106"/>
      <c r="DTO1009" s="106"/>
      <c r="DTP1009" s="106"/>
      <c r="DTQ1009" s="106"/>
      <c r="DTR1009" s="106"/>
      <c r="DTS1009" s="106"/>
      <c r="DTT1009" s="106"/>
      <c r="DTU1009" s="106"/>
      <c r="DTV1009" s="106"/>
      <c r="DTW1009" s="106"/>
      <c r="DTX1009" s="106"/>
      <c r="DTY1009" s="106"/>
      <c r="DTZ1009" s="106"/>
      <c r="DUA1009" s="106"/>
      <c r="DUB1009" s="106"/>
      <c r="DUC1009" s="106"/>
      <c r="DUD1009" s="106"/>
      <c r="DUE1009" s="106"/>
      <c r="DUF1009" s="106"/>
      <c r="DUG1009" s="106"/>
      <c r="DUH1009" s="106"/>
      <c r="DUI1009" s="106"/>
      <c r="DUJ1009" s="106"/>
      <c r="DUK1009" s="106"/>
      <c r="DUL1009" s="106"/>
      <c r="DUM1009" s="106"/>
      <c r="DUN1009" s="106"/>
      <c r="DUO1009" s="106"/>
      <c r="DUP1009" s="106"/>
      <c r="DUQ1009" s="106"/>
      <c r="DUR1009" s="106"/>
      <c r="DUS1009" s="106"/>
      <c r="DUT1009" s="106"/>
      <c r="DUU1009" s="106"/>
      <c r="DUV1009" s="106"/>
      <c r="DUW1009" s="106"/>
      <c r="DUX1009" s="106"/>
      <c r="DUY1009" s="106"/>
      <c r="DUZ1009" s="106"/>
      <c r="DVA1009" s="106"/>
      <c r="DVB1009" s="106"/>
      <c r="DVC1009" s="106"/>
      <c r="DVD1009" s="106"/>
      <c r="DVE1009" s="106"/>
      <c r="DVF1009" s="106"/>
      <c r="DVG1009" s="106"/>
      <c r="DVH1009" s="106"/>
      <c r="DVI1009" s="106"/>
      <c r="DVJ1009" s="106"/>
      <c r="DVK1009" s="106"/>
      <c r="DVL1009" s="106"/>
      <c r="DVM1009" s="106"/>
      <c r="DVN1009" s="106"/>
      <c r="DVO1009" s="106"/>
      <c r="DVP1009" s="106"/>
      <c r="DVQ1009" s="106"/>
      <c r="DVR1009" s="106"/>
      <c r="DVS1009" s="106"/>
      <c r="DVT1009" s="106"/>
      <c r="DVU1009" s="106"/>
      <c r="DVV1009" s="106"/>
      <c r="DVW1009" s="106"/>
      <c r="DVX1009" s="106"/>
      <c r="DVY1009" s="106"/>
      <c r="DVZ1009" s="106"/>
      <c r="DWA1009" s="106"/>
      <c r="DWB1009" s="106"/>
      <c r="DWC1009" s="106"/>
      <c r="DWD1009" s="106"/>
      <c r="DWE1009" s="106"/>
      <c r="DWF1009" s="106"/>
      <c r="DWG1009" s="106"/>
      <c r="DWH1009" s="106"/>
      <c r="DWI1009" s="106"/>
      <c r="DWJ1009" s="106"/>
      <c r="DWK1009" s="106"/>
      <c r="DWL1009" s="106"/>
      <c r="DWM1009" s="106"/>
      <c r="DWN1009" s="106"/>
      <c r="DWO1009" s="106"/>
      <c r="DWP1009" s="106"/>
      <c r="DWQ1009" s="106"/>
      <c r="DWR1009" s="106"/>
      <c r="DWS1009" s="106"/>
      <c r="DWT1009" s="106"/>
      <c r="DWU1009" s="106"/>
      <c r="DWV1009" s="106"/>
      <c r="DWW1009" s="106"/>
      <c r="DWX1009" s="106"/>
      <c r="DWY1009" s="106"/>
      <c r="DWZ1009" s="106"/>
      <c r="DXA1009" s="106"/>
      <c r="DXB1009" s="106"/>
      <c r="DXC1009" s="106"/>
      <c r="DXD1009" s="106"/>
      <c r="DXE1009" s="106"/>
      <c r="DXF1009" s="106"/>
      <c r="DXG1009" s="106"/>
      <c r="DXH1009" s="106"/>
      <c r="DXI1009" s="106"/>
      <c r="DXJ1009" s="106"/>
      <c r="DXK1009" s="106"/>
      <c r="DXL1009" s="106"/>
      <c r="DXM1009" s="106"/>
      <c r="DXN1009" s="106"/>
      <c r="DXO1009" s="106"/>
      <c r="DXP1009" s="106"/>
      <c r="DXQ1009" s="106"/>
      <c r="DXR1009" s="106"/>
      <c r="DXS1009" s="106"/>
      <c r="DXT1009" s="106"/>
      <c r="DXU1009" s="106"/>
      <c r="DXV1009" s="106"/>
      <c r="DXW1009" s="106"/>
      <c r="DXX1009" s="106"/>
      <c r="DXY1009" s="106"/>
      <c r="DXZ1009" s="106"/>
      <c r="DYA1009" s="106"/>
      <c r="DYB1009" s="106"/>
      <c r="DYC1009" s="106"/>
      <c r="DYD1009" s="106"/>
      <c r="DYE1009" s="106"/>
      <c r="DYF1009" s="106"/>
      <c r="DYG1009" s="106"/>
      <c r="DYH1009" s="106"/>
      <c r="DYI1009" s="106"/>
      <c r="DYJ1009" s="106"/>
      <c r="DYK1009" s="106"/>
      <c r="DYL1009" s="106"/>
      <c r="DYM1009" s="106"/>
      <c r="DYN1009" s="106"/>
      <c r="DYO1009" s="106"/>
      <c r="DYP1009" s="106"/>
      <c r="DYQ1009" s="106"/>
      <c r="DYR1009" s="106"/>
      <c r="DYS1009" s="106"/>
      <c r="DYT1009" s="106"/>
      <c r="DYU1009" s="106"/>
      <c r="DYV1009" s="106"/>
      <c r="DYW1009" s="106"/>
      <c r="DYX1009" s="106"/>
      <c r="DYY1009" s="106"/>
      <c r="DYZ1009" s="106"/>
      <c r="DZA1009" s="106"/>
      <c r="DZB1009" s="106"/>
      <c r="DZC1009" s="106"/>
      <c r="DZD1009" s="106"/>
      <c r="DZE1009" s="106"/>
      <c r="DZF1009" s="106"/>
      <c r="DZG1009" s="106"/>
      <c r="DZH1009" s="106"/>
      <c r="DZI1009" s="106"/>
      <c r="DZJ1009" s="106"/>
      <c r="DZK1009" s="106"/>
      <c r="DZL1009" s="106"/>
      <c r="DZM1009" s="106"/>
      <c r="DZN1009" s="106"/>
      <c r="DZO1009" s="106"/>
      <c r="DZP1009" s="106"/>
      <c r="DZQ1009" s="106"/>
      <c r="DZR1009" s="106"/>
      <c r="DZS1009" s="106"/>
      <c r="DZT1009" s="106"/>
      <c r="DZU1009" s="106"/>
      <c r="DZV1009" s="106"/>
      <c r="DZW1009" s="106"/>
      <c r="DZX1009" s="106"/>
      <c r="DZY1009" s="106"/>
      <c r="DZZ1009" s="106"/>
      <c r="EAA1009" s="106"/>
      <c r="EAB1009" s="106"/>
      <c r="EAC1009" s="106"/>
      <c r="EAD1009" s="106"/>
      <c r="EAE1009" s="106"/>
      <c r="EAF1009" s="106"/>
      <c r="EAG1009" s="106"/>
      <c r="EAH1009" s="106"/>
      <c r="EAI1009" s="106"/>
      <c r="EAJ1009" s="106"/>
      <c r="EAK1009" s="106"/>
      <c r="EAL1009" s="106"/>
      <c r="EAM1009" s="106"/>
      <c r="EAN1009" s="106"/>
      <c r="EAO1009" s="106"/>
      <c r="EAP1009" s="106"/>
      <c r="EAQ1009" s="106"/>
      <c r="EAR1009" s="106"/>
      <c r="EAS1009" s="106"/>
      <c r="EAT1009" s="106"/>
      <c r="EAU1009" s="106"/>
      <c r="EAV1009" s="106"/>
      <c r="EAW1009" s="106"/>
      <c r="EAX1009" s="106"/>
      <c r="EAY1009" s="106"/>
      <c r="EAZ1009" s="106"/>
      <c r="EBA1009" s="106"/>
      <c r="EBB1009" s="106"/>
      <c r="EBC1009" s="106"/>
      <c r="EBD1009" s="106"/>
      <c r="EBE1009" s="106"/>
      <c r="EBF1009" s="106"/>
      <c r="EBG1009" s="106"/>
      <c r="EBH1009" s="106"/>
      <c r="EBI1009" s="106"/>
      <c r="EBJ1009" s="106"/>
      <c r="EBK1009" s="106"/>
      <c r="EBL1009" s="106"/>
      <c r="EBM1009" s="106"/>
      <c r="EBN1009" s="106"/>
      <c r="EBO1009" s="106"/>
      <c r="EBP1009" s="106"/>
      <c r="EBQ1009" s="106"/>
      <c r="EBR1009" s="106"/>
      <c r="EBS1009" s="106"/>
      <c r="EBT1009" s="106"/>
      <c r="EBU1009" s="106"/>
      <c r="EBV1009" s="106"/>
      <c r="EBW1009" s="106"/>
      <c r="EBX1009" s="106"/>
      <c r="EBY1009" s="106"/>
      <c r="EBZ1009" s="106"/>
      <c r="ECA1009" s="106"/>
      <c r="ECB1009" s="106"/>
      <c r="ECC1009" s="106"/>
      <c r="ECD1009" s="106"/>
      <c r="ECE1009" s="106"/>
      <c r="ECF1009" s="106"/>
      <c r="ECG1009" s="106"/>
      <c r="ECH1009" s="106"/>
      <c r="ECI1009" s="106"/>
      <c r="ECJ1009" s="106"/>
      <c r="ECK1009" s="106"/>
      <c r="ECL1009" s="106"/>
      <c r="ECM1009" s="106"/>
      <c r="ECN1009" s="106"/>
      <c r="ECO1009" s="106"/>
      <c r="ECP1009" s="106"/>
      <c r="ECQ1009" s="106"/>
      <c r="ECR1009" s="106"/>
      <c r="ECS1009" s="106"/>
      <c r="ECT1009" s="106"/>
      <c r="ECU1009" s="106"/>
      <c r="ECV1009" s="106"/>
      <c r="ECW1009" s="106"/>
      <c r="ECX1009" s="106"/>
      <c r="ECY1009" s="106"/>
      <c r="ECZ1009" s="106"/>
      <c r="EDA1009" s="106"/>
      <c r="EDB1009" s="106"/>
      <c r="EDC1009" s="106"/>
      <c r="EDD1009" s="106"/>
      <c r="EDE1009" s="106"/>
      <c r="EDF1009" s="106"/>
      <c r="EDG1009" s="106"/>
      <c r="EDH1009" s="106"/>
      <c r="EDI1009" s="106"/>
      <c r="EDJ1009" s="106"/>
      <c r="EDK1009" s="106"/>
      <c r="EDL1009" s="106"/>
      <c r="EDM1009" s="106"/>
      <c r="EDN1009" s="106"/>
      <c r="EDO1009" s="106"/>
      <c r="EDP1009" s="106"/>
      <c r="EDQ1009" s="106"/>
      <c r="EDR1009" s="106"/>
      <c r="EDS1009" s="106"/>
      <c r="EDT1009" s="106"/>
      <c r="EDU1009" s="106"/>
      <c r="EDV1009" s="106"/>
      <c r="EDW1009" s="106"/>
      <c r="EDX1009" s="106"/>
      <c r="EDY1009" s="106"/>
      <c r="EDZ1009" s="106"/>
      <c r="EEA1009" s="106"/>
      <c r="EEB1009" s="106"/>
      <c r="EEC1009" s="106"/>
      <c r="EED1009" s="106"/>
      <c r="EEE1009" s="106"/>
      <c r="EEF1009" s="106"/>
      <c r="EEG1009" s="106"/>
      <c r="EEH1009" s="106"/>
      <c r="EEI1009" s="106"/>
      <c r="EEJ1009" s="106"/>
      <c r="EEK1009" s="106"/>
      <c r="EEL1009" s="106"/>
      <c r="EEM1009" s="106"/>
      <c r="EEN1009" s="106"/>
      <c r="EEO1009" s="106"/>
      <c r="EEP1009" s="106"/>
      <c r="EEQ1009" s="106"/>
      <c r="EER1009" s="106"/>
      <c r="EES1009" s="106"/>
      <c r="EET1009" s="106"/>
      <c r="EEU1009" s="106"/>
      <c r="EEV1009" s="106"/>
      <c r="EEW1009" s="106"/>
      <c r="EEX1009" s="106"/>
      <c r="EEY1009" s="106"/>
      <c r="EEZ1009" s="106"/>
      <c r="EFA1009" s="106"/>
      <c r="EFB1009" s="106"/>
      <c r="EFC1009" s="106"/>
      <c r="EFD1009" s="106"/>
      <c r="EFE1009" s="106"/>
      <c r="EFF1009" s="106"/>
      <c r="EFG1009" s="106"/>
      <c r="EFH1009" s="106"/>
      <c r="EFI1009" s="106"/>
      <c r="EFJ1009" s="106"/>
      <c r="EFK1009" s="106"/>
      <c r="EFL1009" s="106"/>
      <c r="EFM1009" s="106"/>
      <c r="EFN1009" s="106"/>
      <c r="EFO1009" s="106"/>
      <c r="EFP1009" s="106"/>
      <c r="EFQ1009" s="106"/>
      <c r="EFR1009" s="106"/>
      <c r="EFS1009" s="106"/>
      <c r="EFT1009" s="106"/>
      <c r="EFU1009" s="106"/>
      <c r="EFV1009" s="106"/>
      <c r="EFW1009" s="106"/>
      <c r="EFX1009" s="106"/>
      <c r="EFY1009" s="106"/>
      <c r="EFZ1009" s="106"/>
      <c r="EGA1009" s="106"/>
      <c r="EGB1009" s="106"/>
      <c r="EGC1009" s="106"/>
      <c r="EGD1009" s="106"/>
      <c r="EGE1009" s="106"/>
      <c r="EGF1009" s="106"/>
      <c r="EGG1009" s="106"/>
      <c r="EGH1009" s="106"/>
      <c r="EGI1009" s="106"/>
      <c r="EGJ1009" s="106"/>
      <c r="EGK1009" s="106"/>
      <c r="EGL1009" s="106"/>
      <c r="EGM1009" s="106"/>
      <c r="EGN1009" s="106"/>
      <c r="EGO1009" s="106"/>
      <c r="EGP1009" s="106"/>
      <c r="EGQ1009" s="106"/>
      <c r="EGR1009" s="106"/>
      <c r="EGS1009" s="106"/>
      <c r="EGT1009" s="106"/>
      <c r="EGU1009" s="106"/>
      <c r="EGV1009" s="106"/>
      <c r="EGW1009" s="106"/>
      <c r="EGX1009" s="106"/>
      <c r="EGY1009" s="106"/>
      <c r="EGZ1009" s="106"/>
      <c r="EHA1009" s="106"/>
      <c r="EHB1009" s="106"/>
      <c r="EHC1009" s="106"/>
      <c r="EHD1009" s="106"/>
      <c r="EHE1009" s="106"/>
      <c r="EHF1009" s="106"/>
      <c r="EHG1009" s="106"/>
      <c r="EHH1009" s="106"/>
      <c r="EHI1009" s="106"/>
      <c r="EHJ1009" s="106"/>
      <c r="EHK1009" s="106"/>
      <c r="EHL1009" s="106"/>
      <c r="EHM1009" s="106"/>
      <c r="EHN1009" s="106"/>
      <c r="EHO1009" s="106"/>
      <c r="EHP1009" s="106"/>
      <c r="EHQ1009" s="106"/>
      <c r="EHR1009" s="106"/>
      <c r="EHS1009" s="106"/>
      <c r="EHT1009" s="106"/>
      <c r="EHU1009" s="106"/>
      <c r="EHV1009" s="106"/>
      <c r="EHW1009" s="106"/>
      <c r="EHX1009" s="106"/>
      <c r="EHY1009" s="106"/>
      <c r="EHZ1009" s="106"/>
      <c r="EIA1009" s="106"/>
      <c r="EIB1009" s="106"/>
      <c r="EIC1009" s="106"/>
      <c r="EID1009" s="106"/>
      <c r="EIE1009" s="106"/>
      <c r="EIF1009" s="106"/>
      <c r="EIG1009" s="106"/>
      <c r="EIH1009" s="106"/>
      <c r="EII1009" s="106"/>
      <c r="EIJ1009" s="106"/>
      <c r="EIK1009" s="106"/>
      <c r="EIL1009" s="106"/>
      <c r="EIM1009" s="106"/>
      <c r="EIN1009" s="106"/>
      <c r="EIO1009" s="106"/>
      <c r="EIP1009" s="106"/>
      <c r="EIQ1009" s="106"/>
      <c r="EIR1009" s="106"/>
      <c r="EIS1009" s="106"/>
      <c r="EIT1009" s="106"/>
      <c r="EIU1009" s="106"/>
      <c r="EIV1009" s="106"/>
      <c r="EIW1009" s="106"/>
      <c r="EIX1009" s="106"/>
      <c r="EIY1009" s="106"/>
      <c r="EIZ1009" s="106"/>
      <c r="EJA1009" s="106"/>
      <c r="EJB1009" s="106"/>
      <c r="EJC1009" s="106"/>
      <c r="EJD1009" s="106"/>
      <c r="EJE1009" s="106"/>
      <c r="EJF1009" s="106"/>
      <c r="EJG1009" s="106"/>
      <c r="EJH1009" s="106"/>
      <c r="EJI1009" s="106"/>
      <c r="EJJ1009" s="106"/>
      <c r="EJK1009" s="106"/>
      <c r="EJL1009" s="106"/>
      <c r="EJM1009" s="106"/>
      <c r="EJN1009" s="106"/>
      <c r="EJO1009" s="106"/>
      <c r="EJP1009" s="106"/>
      <c r="EJQ1009" s="106"/>
      <c r="EJR1009" s="106"/>
      <c r="EJS1009" s="106"/>
      <c r="EJT1009" s="106"/>
      <c r="EJU1009" s="106"/>
      <c r="EJV1009" s="106"/>
      <c r="EJW1009" s="106"/>
      <c r="EJX1009" s="106"/>
      <c r="EJY1009" s="106"/>
      <c r="EJZ1009" s="106"/>
      <c r="EKA1009" s="106"/>
      <c r="EKB1009" s="106"/>
      <c r="EKC1009" s="106"/>
      <c r="EKD1009" s="106"/>
      <c r="EKE1009" s="106"/>
      <c r="EKF1009" s="106"/>
      <c r="EKG1009" s="106"/>
      <c r="EKH1009" s="106"/>
      <c r="EKI1009" s="106"/>
      <c r="EKJ1009" s="106"/>
      <c r="EKK1009" s="106"/>
      <c r="EKL1009" s="106"/>
      <c r="EKM1009" s="106"/>
      <c r="EKN1009" s="106"/>
      <c r="EKO1009" s="106"/>
      <c r="EKP1009" s="106"/>
      <c r="EKQ1009" s="106"/>
      <c r="EKR1009" s="106"/>
      <c r="EKS1009" s="106"/>
      <c r="EKT1009" s="106"/>
      <c r="EKU1009" s="106"/>
      <c r="EKV1009" s="106"/>
      <c r="EKW1009" s="106"/>
      <c r="EKX1009" s="106"/>
      <c r="EKY1009" s="106"/>
      <c r="EKZ1009" s="106"/>
      <c r="ELA1009" s="106"/>
      <c r="ELB1009" s="106"/>
      <c r="ELC1009" s="106"/>
      <c r="ELD1009" s="106"/>
      <c r="ELE1009" s="106"/>
      <c r="ELF1009" s="106"/>
      <c r="ELG1009" s="106"/>
      <c r="ELH1009" s="106"/>
      <c r="ELI1009" s="106"/>
      <c r="ELJ1009" s="106"/>
      <c r="ELK1009" s="106"/>
      <c r="ELL1009" s="106"/>
      <c r="ELM1009" s="106"/>
      <c r="ELN1009" s="106"/>
      <c r="ELO1009" s="106"/>
      <c r="ELP1009" s="106"/>
      <c r="ELQ1009" s="106"/>
      <c r="ELR1009" s="106"/>
      <c r="ELS1009" s="106"/>
      <c r="ELT1009" s="106"/>
      <c r="ELU1009" s="106"/>
      <c r="ELV1009" s="106"/>
      <c r="ELW1009" s="106"/>
      <c r="ELX1009" s="106"/>
      <c r="ELY1009" s="106"/>
      <c r="ELZ1009" s="106"/>
      <c r="EMA1009" s="106"/>
      <c r="EMB1009" s="106"/>
      <c r="EMC1009" s="106"/>
      <c r="EMD1009" s="106"/>
      <c r="EME1009" s="106"/>
      <c r="EMF1009" s="106"/>
      <c r="EMG1009" s="106"/>
      <c r="EMH1009" s="106"/>
      <c r="EMI1009" s="106"/>
      <c r="EMJ1009" s="106"/>
      <c r="EMK1009" s="106"/>
      <c r="EML1009" s="106"/>
      <c r="EMM1009" s="106"/>
      <c r="EMN1009" s="106"/>
      <c r="EMO1009" s="106"/>
      <c r="EMP1009" s="106"/>
      <c r="EMQ1009" s="106"/>
      <c r="EMR1009" s="106"/>
      <c r="EMS1009" s="106"/>
      <c r="EMT1009" s="106"/>
      <c r="EMU1009" s="106"/>
      <c r="EMV1009" s="106"/>
      <c r="EMW1009" s="106"/>
      <c r="EMX1009" s="106"/>
      <c r="EMY1009" s="106"/>
      <c r="EMZ1009" s="106"/>
      <c r="ENA1009" s="106"/>
      <c r="ENB1009" s="106"/>
      <c r="ENC1009" s="106"/>
      <c r="END1009" s="106"/>
      <c r="ENE1009" s="106"/>
      <c r="ENF1009" s="106"/>
      <c r="ENG1009" s="106"/>
      <c r="ENH1009" s="106"/>
      <c r="ENI1009" s="106"/>
      <c r="ENJ1009" s="106"/>
      <c r="ENK1009" s="106"/>
      <c r="ENL1009" s="106"/>
      <c r="ENM1009" s="106"/>
      <c r="ENN1009" s="106"/>
      <c r="ENO1009" s="106"/>
      <c r="ENP1009" s="106"/>
      <c r="ENQ1009" s="106"/>
      <c r="ENR1009" s="106"/>
      <c r="ENS1009" s="106"/>
      <c r="ENT1009" s="106"/>
      <c r="ENU1009" s="106"/>
      <c r="ENV1009" s="106"/>
      <c r="ENW1009" s="106"/>
      <c r="ENX1009" s="106"/>
      <c r="ENY1009" s="106"/>
      <c r="ENZ1009" s="106"/>
      <c r="EOA1009" s="106"/>
      <c r="EOB1009" s="106"/>
      <c r="EOC1009" s="106"/>
      <c r="EOD1009" s="106"/>
      <c r="EOE1009" s="106"/>
      <c r="EOF1009" s="106"/>
      <c r="EOG1009" s="106"/>
      <c r="EOH1009" s="106"/>
      <c r="EOI1009" s="106"/>
      <c r="EOJ1009" s="106"/>
      <c r="EOK1009" s="106"/>
      <c r="EOL1009" s="106"/>
      <c r="EOM1009" s="106"/>
      <c r="EON1009" s="106"/>
      <c r="EOO1009" s="106"/>
      <c r="EOP1009" s="106"/>
      <c r="EOQ1009" s="106"/>
      <c r="EOR1009" s="106"/>
      <c r="EOS1009" s="106"/>
      <c r="EOT1009" s="106"/>
      <c r="EOU1009" s="106"/>
      <c r="EOV1009" s="106"/>
      <c r="EOW1009" s="106"/>
      <c r="EOX1009" s="106"/>
      <c r="EOY1009" s="106"/>
      <c r="EOZ1009" s="106"/>
      <c r="EPA1009" s="106"/>
      <c r="EPB1009" s="106"/>
      <c r="EPC1009" s="106"/>
      <c r="EPD1009" s="106"/>
      <c r="EPE1009" s="106"/>
      <c r="EPF1009" s="106"/>
      <c r="EPG1009" s="106"/>
      <c r="EPH1009" s="106"/>
      <c r="EPI1009" s="106"/>
      <c r="EPJ1009" s="106"/>
      <c r="EPK1009" s="106"/>
      <c r="EPL1009" s="106"/>
      <c r="EPM1009" s="106"/>
      <c r="EPN1009" s="106"/>
      <c r="EPO1009" s="106"/>
      <c r="EPP1009" s="106"/>
      <c r="EPQ1009" s="106"/>
      <c r="EPR1009" s="106"/>
      <c r="EPS1009" s="106"/>
      <c r="EPT1009" s="106"/>
      <c r="EPU1009" s="106"/>
      <c r="EPV1009" s="106"/>
      <c r="EPW1009" s="106"/>
      <c r="EPX1009" s="106"/>
      <c r="EPY1009" s="106"/>
      <c r="EPZ1009" s="106"/>
      <c r="EQA1009" s="106"/>
      <c r="EQB1009" s="106"/>
      <c r="EQC1009" s="106"/>
      <c r="EQD1009" s="106"/>
      <c r="EQE1009" s="106"/>
      <c r="EQF1009" s="106"/>
      <c r="EQG1009" s="106"/>
      <c r="EQH1009" s="106"/>
      <c r="EQI1009" s="106"/>
      <c r="EQJ1009" s="106"/>
      <c r="EQK1009" s="106"/>
      <c r="EQL1009" s="106"/>
      <c r="EQM1009" s="106"/>
      <c r="EQN1009" s="106"/>
      <c r="EQO1009" s="106"/>
      <c r="EQP1009" s="106"/>
      <c r="EQQ1009" s="106"/>
      <c r="EQR1009" s="106"/>
      <c r="EQS1009" s="106"/>
      <c r="EQT1009" s="106"/>
      <c r="EQU1009" s="106"/>
      <c r="EQV1009" s="106"/>
      <c r="EQW1009" s="106"/>
      <c r="EQX1009" s="106"/>
      <c r="EQY1009" s="106"/>
      <c r="EQZ1009" s="106"/>
      <c r="ERA1009" s="106"/>
      <c r="ERB1009" s="106"/>
      <c r="ERC1009" s="106"/>
      <c r="ERD1009" s="106"/>
      <c r="ERE1009" s="106"/>
      <c r="ERF1009" s="106"/>
      <c r="ERG1009" s="106"/>
      <c r="ERH1009" s="106"/>
      <c r="ERI1009" s="106"/>
      <c r="ERJ1009" s="106"/>
      <c r="ERK1009" s="106"/>
      <c r="ERL1009" s="106"/>
      <c r="ERM1009" s="106"/>
      <c r="ERN1009" s="106"/>
      <c r="ERO1009" s="106"/>
      <c r="ERP1009" s="106"/>
      <c r="ERQ1009" s="106"/>
      <c r="ERR1009" s="106"/>
      <c r="ERS1009" s="106"/>
      <c r="ERT1009" s="106"/>
      <c r="ERU1009" s="106"/>
      <c r="ERV1009" s="106"/>
      <c r="ERW1009" s="106"/>
      <c r="ERX1009" s="106"/>
      <c r="ERY1009" s="106"/>
      <c r="ERZ1009" s="106"/>
      <c r="ESA1009" s="106"/>
      <c r="ESB1009" s="106"/>
      <c r="ESC1009" s="106"/>
      <c r="ESD1009" s="106"/>
      <c r="ESE1009" s="106"/>
      <c r="ESF1009" s="106"/>
      <c r="ESG1009" s="106"/>
      <c r="ESH1009" s="106"/>
      <c r="ESI1009" s="106"/>
      <c r="ESJ1009" s="106"/>
      <c r="ESK1009" s="106"/>
      <c r="ESL1009" s="106"/>
      <c r="ESM1009" s="106"/>
      <c r="ESN1009" s="106"/>
      <c r="ESO1009" s="106"/>
      <c r="ESP1009" s="106"/>
      <c r="ESQ1009" s="106"/>
      <c r="ESR1009" s="106"/>
      <c r="ESS1009" s="106"/>
      <c r="EST1009" s="106"/>
      <c r="ESU1009" s="106"/>
      <c r="ESV1009" s="106"/>
      <c r="ESW1009" s="106"/>
      <c r="ESX1009" s="106"/>
      <c r="ESY1009" s="106"/>
      <c r="ESZ1009" s="106"/>
      <c r="ETA1009" s="106"/>
      <c r="ETB1009" s="106"/>
      <c r="ETC1009" s="106"/>
      <c r="ETD1009" s="106"/>
      <c r="ETE1009" s="106"/>
      <c r="ETF1009" s="106"/>
      <c r="ETG1009" s="106"/>
      <c r="ETH1009" s="106"/>
      <c r="ETI1009" s="106"/>
      <c r="ETJ1009" s="106"/>
      <c r="ETK1009" s="106"/>
      <c r="ETL1009" s="106"/>
      <c r="ETM1009" s="106"/>
      <c r="ETN1009" s="106"/>
      <c r="ETO1009" s="106"/>
      <c r="ETP1009" s="106"/>
      <c r="ETQ1009" s="106"/>
      <c r="ETR1009" s="106"/>
      <c r="ETS1009" s="106"/>
      <c r="ETT1009" s="106"/>
      <c r="ETU1009" s="106"/>
      <c r="ETV1009" s="106"/>
      <c r="ETW1009" s="106"/>
      <c r="ETX1009" s="106"/>
      <c r="ETY1009" s="106"/>
      <c r="ETZ1009" s="106"/>
      <c r="EUA1009" s="106"/>
      <c r="EUB1009" s="106"/>
      <c r="EUC1009" s="106"/>
      <c r="EUD1009" s="106"/>
      <c r="EUE1009" s="106"/>
      <c r="EUF1009" s="106"/>
      <c r="EUG1009" s="106"/>
      <c r="EUH1009" s="106"/>
      <c r="EUI1009" s="106"/>
      <c r="EUJ1009" s="106"/>
      <c r="EUK1009" s="106"/>
      <c r="EUL1009" s="106"/>
      <c r="EUM1009" s="106"/>
      <c r="EUN1009" s="106"/>
      <c r="EUO1009" s="106"/>
      <c r="EUP1009" s="106"/>
      <c r="EUQ1009" s="106"/>
      <c r="EUR1009" s="106"/>
      <c r="EUS1009" s="106"/>
      <c r="EUT1009" s="106"/>
      <c r="EUU1009" s="106"/>
      <c r="EUV1009" s="106"/>
      <c r="EUW1009" s="106"/>
      <c r="EUX1009" s="106"/>
      <c r="EUY1009" s="106"/>
      <c r="EUZ1009" s="106"/>
      <c r="EVA1009" s="106"/>
      <c r="EVB1009" s="106"/>
      <c r="EVC1009" s="106"/>
      <c r="EVD1009" s="106"/>
      <c r="EVE1009" s="106"/>
      <c r="EVF1009" s="106"/>
      <c r="EVG1009" s="106"/>
      <c r="EVH1009" s="106"/>
      <c r="EVI1009" s="106"/>
      <c r="EVJ1009" s="106"/>
      <c r="EVK1009" s="106"/>
      <c r="EVL1009" s="106"/>
      <c r="EVM1009" s="106"/>
      <c r="EVN1009" s="106"/>
      <c r="EVO1009" s="106"/>
      <c r="EVP1009" s="106"/>
      <c r="EVQ1009" s="106"/>
      <c r="EVR1009" s="106"/>
      <c r="EVS1009" s="106"/>
      <c r="EVT1009" s="106"/>
      <c r="EVU1009" s="106"/>
      <c r="EVV1009" s="106"/>
      <c r="EVW1009" s="106"/>
      <c r="EVX1009" s="106"/>
      <c r="EVY1009" s="106"/>
      <c r="EVZ1009" s="106"/>
      <c r="EWA1009" s="106"/>
      <c r="EWB1009" s="106"/>
      <c r="EWC1009" s="106"/>
      <c r="EWD1009" s="106"/>
      <c r="EWE1009" s="106"/>
      <c r="EWF1009" s="106"/>
      <c r="EWG1009" s="106"/>
      <c r="EWH1009" s="106"/>
      <c r="EWI1009" s="106"/>
      <c r="EWJ1009" s="106"/>
      <c r="EWK1009" s="106"/>
      <c r="EWL1009" s="106"/>
      <c r="EWM1009" s="106"/>
      <c r="EWN1009" s="106"/>
      <c r="EWO1009" s="106"/>
      <c r="EWP1009" s="106"/>
      <c r="EWQ1009" s="106"/>
      <c r="EWR1009" s="106"/>
      <c r="EWS1009" s="106"/>
      <c r="EWT1009" s="106"/>
      <c r="EWU1009" s="106"/>
      <c r="EWV1009" s="106"/>
      <c r="EWW1009" s="106"/>
      <c r="EWX1009" s="106"/>
      <c r="EWY1009" s="106"/>
      <c r="EWZ1009" s="106"/>
      <c r="EXA1009" s="106"/>
      <c r="EXB1009" s="106"/>
      <c r="EXC1009" s="106"/>
      <c r="EXD1009" s="106"/>
      <c r="EXE1009" s="106"/>
      <c r="EXF1009" s="106"/>
      <c r="EXG1009" s="106"/>
      <c r="EXH1009" s="106"/>
      <c r="EXI1009" s="106"/>
      <c r="EXJ1009" s="106"/>
      <c r="EXK1009" s="106"/>
      <c r="EXL1009" s="106"/>
      <c r="EXM1009" s="106"/>
      <c r="EXN1009" s="106"/>
      <c r="EXO1009" s="106"/>
      <c r="EXP1009" s="106"/>
      <c r="EXQ1009" s="106"/>
      <c r="EXR1009" s="106"/>
      <c r="EXS1009" s="106"/>
      <c r="EXT1009" s="106"/>
      <c r="EXU1009" s="106"/>
      <c r="EXV1009" s="106"/>
      <c r="EXW1009" s="106"/>
      <c r="EXX1009" s="106"/>
      <c r="EXY1009" s="106"/>
      <c r="EXZ1009" s="106"/>
      <c r="EYA1009" s="106"/>
      <c r="EYB1009" s="106"/>
      <c r="EYC1009" s="106"/>
      <c r="EYD1009" s="106"/>
      <c r="EYE1009" s="106"/>
      <c r="EYF1009" s="106"/>
      <c r="EYG1009" s="106"/>
      <c r="EYH1009" s="106"/>
      <c r="EYI1009" s="106"/>
      <c r="EYJ1009" s="106"/>
      <c r="EYK1009" s="106"/>
      <c r="EYL1009" s="106"/>
      <c r="EYM1009" s="106"/>
      <c r="EYN1009" s="106"/>
      <c r="EYO1009" s="106"/>
      <c r="EYP1009" s="106"/>
      <c r="EYQ1009" s="106"/>
      <c r="EYR1009" s="106"/>
      <c r="EYS1009" s="106"/>
      <c r="EYT1009" s="106"/>
      <c r="EYU1009" s="106"/>
      <c r="EYV1009" s="106"/>
      <c r="EYW1009" s="106"/>
      <c r="EYX1009" s="106"/>
      <c r="EYY1009" s="106"/>
      <c r="EYZ1009" s="106"/>
      <c r="EZA1009" s="106"/>
      <c r="EZB1009" s="106"/>
      <c r="EZC1009" s="106"/>
      <c r="EZD1009" s="106"/>
      <c r="EZE1009" s="106"/>
      <c r="EZF1009" s="106"/>
      <c r="EZG1009" s="106"/>
      <c r="EZH1009" s="106"/>
      <c r="EZI1009" s="106"/>
      <c r="EZJ1009" s="106"/>
      <c r="EZK1009" s="106"/>
      <c r="EZL1009" s="106"/>
      <c r="EZM1009" s="106"/>
      <c r="EZN1009" s="106"/>
      <c r="EZO1009" s="106"/>
      <c r="EZP1009" s="106"/>
      <c r="EZQ1009" s="106"/>
      <c r="EZR1009" s="106"/>
      <c r="EZS1009" s="106"/>
      <c r="EZT1009" s="106"/>
      <c r="EZU1009" s="106"/>
      <c r="EZV1009" s="106"/>
      <c r="EZW1009" s="106"/>
      <c r="EZX1009" s="106"/>
      <c r="EZY1009" s="106"/>
      <c r="EZZ1009" s="106"/>
      <c r="FAA1009" s="106"/>
      <c r="FAB1009" s="106"/>
      <c r="FAC1009" s="106"/>
      <c r="FAD1009" s="106"/>
      <c r="FAE1009" s="106"/>
      <c r="FAF1009" s="106"/>
      <c r="FAG1009" s="106"/>
      <c r="FAH1009" s="106"/>
      <c r="FAI1009" s="106"/>
      <c r="FAJ1009" s="106"/>
      <c r="FAK1009" s="106"/>
      <c r="FAL1009" s="106"/>
      <c r="FAM1009" s="106"/>
      <c r="FAN1009" s="106"/>
      <c r="FAO1009" s="106"/>
      <c r="FAP1009" s="106"/>
      <c r="FAQ1009" s="106"/>
      <c r="FAR1009" s="106"/>
      <c r="FAS1009" s="106"/>
      <c r="FAT1009" s="106"/>
      <c r="FAU1009" s="106"/>
      <c r="FAV1009" s="106"/>
      <c r="FAW1009" s="106"/>
      <c r="FAX1009" s="106"/>
      <c r="FAY1009" s="106"/>
      <c r="FAZ1009" s="106"/>
      <c r="FBA1009" s="106"/>
      <c r="FBB1009" s="106"/>
      <c r="FBC1009" s="106"/>
      <c r="FBD1009" s="106"/>
      <c r="FBE1009" s="106"/>
      <c r="FBF1009" s="106"/>
      <c r="FBG1009" s="106"/>
      <c r="FBH1009" s="106"/>
      <c r="FBI1009" s="106"/>
      <c r="FBJ1009" s="106"/>
      <c r="FBK1009" s="106"/>
      <c r="FBL1009" s="106"/>
      <c r="FBM1009" s="106"/>
      <c r="FBN1009" s="106"/>
      <c r="FBO1009" s="106"/>
      <c r="FBP1009" s="106"/>
      <c r="FBQ1009" s="106"/>
      <c r="FBR1009" s="106"/>
      <c r="FBS1009" s="106"/>
      <c r="FBT1009" s="106"/>
      <c r="FBU1009" s="106"/>
      <c r="FBV1009" s="106"/>
      <c r="FBW1009" s="106"/>
      <c r="FBX1009" s="106"/>
      <c r="FBY1009" s="106"/>
      <c r="FBZ1009" s="106"/>
      <c r="FCA1009" s="106"/>
      <c r="FCB1009" s="106"/>
      <c r="FCC1009" s="106"/>
      <c r="FCD1009" s="106"/>
      <c r="FCE1009" s="106"/>
      <c r="FCF1009" s="106"/>
      <c r="FCG1009" s="106"/>
      <c r="FCH1009" s="106"/>
      <c r="FCI1009" s="106"/>
      <c r="FCJ1009" s="106"/>
      <c r="FCK1009" s="106"/>
      <c r="FCL1009" s="106"/>
      <c r="FCM1009" s="106"/>
      <c r="FCN1009" s="106"/>
      <c r="FCO1009" s="106"/>
      <c r="FCP1009" s="106"/>
      <c r="FCQ1009" s="106"/>
      <c r="FCR1009" s="106"/>
      <c r="FCS1009" s="106"/>
      <c r="FCT1009" s="106"/>
      <c r="FCU1009" s="106"/>
      <c r="FCV1009" s="106"/>
      <c r="FCW1009" s="106"/>
      <c r="FCX1009" s="106"/>
      <c r="FCY1009" s="106"/>
      <c r="FCZ1009" s="106"/>
      <c r="FDA1009" s="106"/>
      <c r="FDB1009" s="106"/>
      <c r="FDC1009" s="106"/>
      <c r="FDD1009" s="106"/>
      <c r="FDE1009" s="106"/>
      <c r="FDF1009" s="106"/>
      <c r="FDG1009" s="106"/>
      <c r="FDH1009" s="106"/>
      <c r="FDI1009" s="106"/>
      <c r="FDJ1009" s="106"/>
      <c r="FDK1009" s="106"/>
      <c r="FDL1009" s="106"/>
      <c r="FDM1009" s="106"/>
      <c r="FDN1009" s="106"/>
      <c r="FDO1009" s="106"/>
      <c r="FDP1009" s="106"/>
      <c r="FDQ1009" s="106"/>
      <c r="FDR1009" s="106"/>
      <c r="FDS1009" s="106"/>
      <c r="FDT1009" s="106"/>
      <c r="FDU1009" s="106"/>
      <c r="FDV1009" s="106"/>
      <c r="FDW1009" s="106"/>
      <c r="FDX1009" s="106"/>
      <c r="FDY1009" s="106"/>
      <c r="FDZ1009" s="106"/>
      <c r="FEA1009" s="106"/>
      <c r="FEB1009" s="106"/>
      <c r="FEC1009" s="106"/>
      <c r="FED1009" s="106"/>
      <c r="FEE1009" s="106"/>
      <c r="FEF1009" s="106"/>
      <c r="FEG1009" s="106"/>
      <c r="FEH1009" s="106"/>
      <c r="FEI1009" s="106"/>
      <c r="FEJ1009" s="106"/>
      <c r="FEK1009" s="106"/>
      <c r="FEL1009" s="106"/>
      <c r="FEM1009" s="106"/>
      <c r="FEN1009" s="106"/>
      <c r="FEO1009" s="106"/>
      <c r="FEP1009" s="106"/>
      <c r="FEQ1009" s="106"/>
      <c r="FER1009" s="106"/>
      <c r="FES1009" s="106"/>
      <c r="FET1009" s="106"/>
      <c r="FEU1009" s="106"/>
      <c r="FEV1009" s="106"/>
      <c r="FEW1009" s="106"/>
      <c r="FEX1009" s="106"/>
      <c r="FEY1009" s="106"/>
      <c r="FEZ1009" s="106"/>
      <c r="FFA1009" s="106"/>
      <c r="FFB1009" s="106"/>
      <c r="FFC1009" s="106"/>
      <c r="FFD1009" s="106"/>
      <c r="FFE1009" s="106"/>
      <c r="FFF1009" s="106"/>
      <c r="FFG1009" s="106"/>
      <c r="FFH1009" s="106"/>
      <c r="FFI1009" s="106"/>
      <c r="FFJ1009" s="106"/>
      <c r="FFK1009" s="106"/>
      <c r="FFL1009" s="106"/>
      <c r="FFM1009" s="106"/>
      <c r="FFN1009" s="106"/>
      <c r="FFO1009" s="106"/>
      <c r="FFP1009" s="106"/>
      <c r="FFQ1009" s="106"/>
      <c r="FFR1009" s="106"/>
      <c r="FFS1009" s="106"/>
      <c r="FFT1009" s="106"/>
      <c r="FFU1009" s="106"/>
      <c r="FFV1009" s="106"/>
      <c r="FFW1009" s="106"/>
      <c r="FFX1009" s="106"/>
      <c r="FFY1009" s="106"/>
      <c r="FFZ1009" s="106"/>
      <c r="FGA1009" s="106"/>
      <c r="FGB1009" s="106"/>
      <c r="FGC1009" s="106"/>
      <c r="FGD1009" s="106"/>
      <c r="FGE1009" s="106"/>
      <c r="FGF1009" s="106"/>
      <c r="FGG1009" s="106"/>
      <c r="FGH1009" s="106"/>
      <c r="FGI1009" s="106"/>
      <c r="FGJ1009" s="106"/>
      <c r="FGK1009" s="106"/>
      <c r="FGL1009" s="106"/>
      <c r="FGM1009" s="106"/>
      <c r="FGN1009" s="106"/>
      <c r="FGO1009" s="106"/>
      <c r="FGP1009" s="106"/>
      <c r="FGQ1009" s="106"/>
      <c r="FGR1009" s="106"/>
      <c r="FGS1009" s="106"/>
      <c r="FGT1009" s="106"/>
      <c r="FGU1009" s="106"/>
      <c r="FGV1009" s="106"/>
      <c r="FGW1009" s="106"/>
      <c r="FGX1009" s="106"/>
      <c r="FGY1009" s="106"/>
      <c r="FGZ1009" s="106"/>
      <c r="FHA1009" s="106"/>
      <c r="FHB1009" s="106"/>
      <c r="FHC1009" s="106"/>
      <c r="FHD1009" s="106"/>
      <c r="FHE1009" s="106"/>
      <c r="FHF1009" s="106"/>
      <c r="FHG1009" s="106"/>
      <c r="FHH1009" s="106"/>
      <c r="FHI1009" s="106"/>
      <c r="FHJ1009" s="106"/>
      <c r="FHK1009" s="106"/>
      <c r="FHL1009" s="106"/>
      <c r="FHM1009" s="106"/>
      <c r="FHN1009" s="106"/>
      <c r="FHO1009" s="106"/>
      <c r="FHP1009" s="106"/>
      <c r="FHQ1009" s="106"/>
      <c r="FHR1009" s="106"/>
      <c r="FHS1009" s="106"/>
      <c r="FHT1009" s="106"/>
      <c r="FHU1009" s="106"/>
      <c r="FHV1009" s="106"/>
      <c r="FHW1009" s="106"/>
      <c r="FHX1009" s="106"/>
      <c r="FHY1009" s="106"/>
      <c r="FHZ1009" s="106"/>
      <c r="FIA1009" s="106"/>
      <c r="FIB1009" s="106"/>
      <c r="FIC1009" s="106"/>
      <c r="FID1009" s="106"/>
      <c r="FIE1009" s="106"/>
      <c r="FIF1009" s="106"/>
      <c r="FIG1009" s="106"/>
      <c r="FIH1009" s="106"/>
      <c r="FII1009" s="106"/>
      <c r="FIJ1009" s="106"/>
      <c r="FIK1009" s="106"/>
      <c r="FIL1009" s="106"/>
      <c r="FIM1009" s="106"/>
      <c r="FIN1009" s="106"/>
      <c r="FIO1009" s="106"/>
      <c r="FIP1009" s="106"/>
      <c r="FIQ1009" s="106"/>
      <c r="FIR1009" s="106"/>
      <c r="FIS1009" s="106"/>
      <c r="FIT1009" s="106"/>
      <c r="FIU1009" s="106"/>
      <c r="FIV1009" s="106"/>
      <c r="FIW1009" s="106"/>
      <c r="FIX1009" s="106"/>
      <c r="FIY1009" s="106"/>
      <c r="FIZ1009" s="106"/>
      <c r="FJA1009" s="106"/>
      <c r="FJB1009" s="106"/>
      <c r="FJC1009" s="106"/>
      <c r="FJD1009" s="106"/>
      <c r="FJE1009" s="106"/>
      <c r="FJF1009" s="106"/>
      <c r="FJG1009" s="106"/>
      <c r="FJH1009" s="106"/>
      <c r="FJI1009" s="106"/>
      <c r="FJJ1009" s="106"/>
      <c r="FJK1009" s="106"/>
      <c r="FJL1009" s="106"/>
      <c r="FJM1009" s="106"/>
      <c r="FJN1009" s="106"/>
      <c r="FJO1009" s="106"/>
      <c r="FJP1009" s="106"/>
      <c r="FJQ1009" s="106"/>
      <c r="FJR1009" s="106"/>
      <c r="FJS1009" s="106"/>
      <c r="FJT1009" s="106"/>
      <c r="FJU1009" s="106"/>
      <c r="FJV1009" s="106"/>
      <c r="FJW1009" s="106"/>
      <c r="FJX1009" s="106"/>
      <c r="FJY1009" s="106"/>
      <c r="FJZ1009" s="106"/>
      <c r="FKA1009" s="106"/>
      <c r="FKB1009" s="106"/>
      <c r="FKC1009" s="106"/>
      <c r="FKD1009" s="106"/>
      <c r="FKE1009" s="106"/>
      <c r="FKF1009" s="106"/>
      <c r="FKG1009" s="106"/>
      <c r="FKH1009" s="106"/>
      <c r="FKI1009" s="106"/>
      <c r="FKJ1009" s="106"/>
      <c r="FKK1009" s="106"/>
      <c r="FKL1009" s="106"/>
      <c r="FKM1009" s="106"/>
      <c r="FKN1009" s="106"/>
      <c r="FKO1009" s="106"/>
      <c r="FKP1009" s="106"/>
      <c r="FKQ1009" s="106"/>
      <c r="FKR1009" s="106"/>
      <c r="FKS1009" s="106"/>
      <c r="FKT1009" s="106"/>
      <c r="FKU1009" s="106"/>
      <c r="FKV1009" s="106"/>
      <c r="FKW1009" s="106"/>
      <c r="FKX1009" s="106"/>
      <c r="FKY1009" s="106"/>
      <c r="FKZ1009" s="106"/>
      <c r="FLA1009" s="106"/>
      <c r="FLB1009" s="106"/>
      <c r="FLC1009" s="106"/>
      <c r="FLD1009" s="106"/>
      <c r="FLE1009" s="106"/>
      <c r="FLF1009" s="106"/>
      <c r="FLG1009" s="106"/>
      <c r="FLH1009" s="106"/>
      <c r="FLI1009" s="106"/>
      <c r="FLJ1009" s="106"/>
      <c r="FLK1009" s="106"/>
      <c r="FLL1009" s="106"/>
      <c r="FLM1009" s="106"/>
      <c r="FLN1009" s="106"/>
      <c r="FLO1009" s="106"/>
      <c r="FLP1009" s="106"/>
      <c r="FLQ1009" s="106"/>
      <c r="FLR1009" s="106"/>
      <c r="FLS1009" s="106"/>
      <c r="FLT1009" s="106"/>
      <c r="FLU1009" s="106"/>
      <c r="FLV1009" s="106"/>
      <c r="FLW1009" s="106"/>
      <c r="FLX1009" s="106"/>
      <c r="FLY1009" s="106"/>
      <c r="FLZ1009" s="106"/>
      <c r="FMA1009" s="106"/>
      <c r="FMB1009" s="106"/>
      <c r="FMC1009" s="106"/>
      <c r="FMD1009" s="106"/>
      <c r="FME1009" s="106"/>
      <c r="FMF1009" s="106"/>
      <c r="FMG1009" s="106"/>
      <c r="FMH1009" s="106"/>
      <c r="FMI1009" s="106"/>
      <c r="FMJ1009" s="106"/>
      <c r="FMK1009" s="106"/>
      <c r="FML1009" s="106"/>
      <c r="FMM1009" s="106"/>
      <c r="FMN1009" s="106"/>
      <c r="FMO1009" s="106"/>
      <c r="FMP1009" s="106"/>
      <c r="FMQ1009" s="106"/>
      <c r="FMR1009" s="106"/>
      <c r="FMS1009" s="106"/>
      <c r="FMT1009" s="106"/>
      <c r="FMU1009" s="106"/>
      <c r="FMV1009" s="106"/>
      <c r="FMW1009" s="106"/>
      <c r="FMX1009" s="106"/>
      <c r="FMY1009" s="106"/>
      <c r="FMZ1009" s="106"/>
      <c r="FNA1009" s="106"/>
      <c r="FNB1009" s="106"/>
      <c r="FNC1009" s="106"/>
      <c r="FND1009" s="106"/>
      <c r="FNE1009" s="106"/>
      <c r="FNF1009" s="106"/>
      <c r="FNG1009" s="106"/>
      <c r="FNH1009" s="106"/>
      <c r="FNI1009" s="106"/>
      <c r="FNJ1009" s="106"/>
      <c r="FNK1009" s="106"/>
      <c r="FNL1009" s="106"/>
      <c r="FNM1009" s="106"/>
      <c r="FNN1009" s="106"/>
      <c r="FNO1009" s="106"/>
      <c r="FNP1009" s="106"/>
      <c r="FNQ1009" s="106"/>
      <c r="FNR1009" s="106"/>
      <c r="FNS1009" s="106"/>
      <c r="FNT1009" s="106"/>
      <c r="FNU1009" s="106"/>
      <c r="FNV1009" s="106"/>
      <c r="FNW1009" s="106"/>
      <c r="FNX1009" s="106"/>
      <c r="FNY1009" s="106"/>
      <c r="FNZ1009" s="106"/>
      <c r="FOA1009" s="106"/>
      <c r="FOB1009" s="106"/>
      <c r="FOC1009" s="106"/>
      <c r="FOD1009" s="106"/>
      <c r="FOE1009" s="106"/>
      <c r="FOF1009" s="106"/>
      <c r="FOG1009" s="106"/>
      <c r="FOH1009" s="106"/>
      <c r="FOI1009" s="106"/>
      <c r="FOJ1009" s="106"/>
      <c r="FOK1009" s="106"/>
      <c r="FOL1009" s="106"/>
      <c r="FOM1009" s="106"/>
      <c r="FON1009" s="106"/>
      <c r="FOO1009" s="106"/>
      <c r="FOP1009" s="106"/>
      <c r="FOQ1009" s="106"/>
      <c r="FOR1009" s="106"/>
      <c r="FOS1009" s="106"/>
      <c r="FOT1009" s="106"/>
      <c r="FOU1009" s="106"/>
      <c r="FOV1009" s="106"/>
      <c r="FOW1009" s="106"/>
      <c r="FOX1009" s="106"/>
      <c r="FOY1009" s="106"/>
      <c r="FOZ1009" s="106"/>
      <c r="FPA1009" s="106"/>
      <c r="FPB1009" s="106"/>
      <c r="FPC1009" s="106"/>
      <c r="FPD1009" s="106"/>
      <c r="FPE1009" s="106"/>
      <c r="FPF1009" s="106"/>
      <c r="FPG1009" s="106"/>
      <c r="FPH1009" s="106"/>
      <c r="FPI1009" s="106"/>
      <c r="FPJ1009" s="106"/>
      <c r="FPK1009" s="106"/>
      <c r="FPL1009" s="106"/>
      <c r="FPM1009" s="106"/>
      <c r="FPN1009" s="106"/>
      <c r="FPO1009" s="106"/>
      <c r="FPP1009" s="106"/>
      <c r="FPQ1009" s="106"/>
      <c r="FPR1009" s="106"/>
      <c r="FPS1009" s="106"/>
      <c r="FPT1009" s="106"/>
      <c r="FPU1009" s="106"/>
      <c r="FPV1009" s="106"/>
      <c r="FPW1009" s="106"/>
      <c r="FPX1009" s="106"/>
      <c r="FPY1009" s="106"/>
      <c r="FPZ1009" s="106"/>
      <c r="FQA1009" s="106"/>
      <c r="FQB1009" s="106"/>
      <c r="FQC1009" s="106"/>
      <c r="FQD1009" s="106"/>
      <c r="FQE1009" s="106"/>
      <c r="FQF1009" s="106"/>
      <c r="FQG1009" s="106"/>
      <c r="FQH1009" s="106"/>
      <c r="FQI1009" s="106"/>
      <c r="FQJ1009" s="106"/>
      <c r="FQK1009" s="106"/>
      <c r="FQL1009" s="106"/>
      <c r="FQM1009" s="106"/>
      <c r="FQN1009" s="106"/>
      <c r="FQO1009" s="106"/>
      <c r="FQP1009" s="106"/>
      <c r="FQQ1009" s="106"/>
      <c r="FQR1009" s="106"/>
      <c r="FQS1009" s="106"/>
      <c r="FQT1009" s="106"/>
      <c r="FQU1009" s="106"/>
      <c r="FQV1009" s="106"/>
      <c r="FQW1009" s="106"/>
      <c r="FQX1009" s="106"/>
      <c r="FQY1009" s="106"/>
      <c r="FQZ1009" s="106"/>
      <c r="FRA1009" s="106"/>
      <c r="FRB1009" s="106"/>
      <c r="FRC1009" s="106"/>
      <c r="FRD1009" s="106"/>
      <c r="FRE1009" s="106"/>
      <c r="FRF1009" s="106"/>
      <c r="FRG1009" s="106"/>
      <c r="FRH1009" s="106"/>
      <c r="FRI1009" s="106"/>
      <c r="FRJ1009" s="106"/>
      <c r="FRK1009" s="106"/>
      <c r="FRL1009" s="106"/>
      <c r="FRM1009" s="106"/>
      <c r="FRN1009" s="106"/>
      <c r="FRO1009" s="106"/>
      <c r="FRP1009" s="106"/>
      <c r="FRQ1009" s="106"/>
      <c r="FRR1009" s="106"/>
      <c r="FRS1009" s="106"/>
      <c r="FRT1009" s="106"/>
      <c r="FRU1009" s="106"/>
      <c r="FRV1009" s="106"/>
      <c r="FRW1009" s="106"/>
      <c r="FRX1009" s="106"/>
      <c r="FRY1009" s="106"/>
      <c r="FRZ1009" s="106"/>
      <c r="FSA1009" s="106"/>
      <c r="FSB1009" s="106"/>
      <c r="FSC1009" s="106"/>
      <c r="FSD1009" s="106"/>
      <c r="FSE1009" s="106"/>
      <c r="FSF1009" s="106"/>
      <c r="FSG1009" s="106"/>
      <c r="FSH1009" s="106"/>
      <c r="FSI1009" s="106"/>
      <c r="FSJ1009" s="106"/>
      <c r="FSK1009" s="106"/>
      <c r="FSL1009" s="106"/>
      <c r="FSM1009" s="106"/>
      <c r="FSN1009" s="106"/>
      <c r="FSO1009" s="106"/>
      <c r="FSP1009" s="106"/>
      <c r="FSQ1009" s="106"/>
      <c r="FSR1009" s="106"/>
      <c r="FSS1009" s="106"/>
      <c r="FST1009" s="106"/>
      <c r="FSU1009" s="106"/>
      <c r="FSV1009" s="106"/>
      <c r="FSW1009" s="106"/>
      <c r="FSX1009" s="106"/>
      <c r="FSY1009" s="106"/>
      <c r="FSZ1009" s="106"/>
      <c r="FTA1009" s="106"/>
      <c r="FTB1009" s="106"/>
      <c r="FTC1009" s="106"/>
      <c r="FTD1009" s="106"/>
      <c r="FTE1009" s="106"/>
      <c r="FTF1009" s="106"/>
      <c r="FTG1009" s="106"/>
      <c r="FTH1009" s="106"/>
      <c r="FTI1009" s="106"/>
      <c r="FTJ1009" s="106"/>
      <c r="FTK1009" s="106"/>
      <c r="FTL1009" s="106"/>
      <c r="FTM1009" s="106"/>
      <c r="FTN1009" s="106"/>
      <c r="FTO1009" s="106"/>
      <c r="FTP1009" s="106"/>
      <c r="FTQ1009" s="106"/>
      <c r="FTR1009" s="106"/>
      <c r="FTS1009" s="106"/>
      <c r="FTT1009" s="106"/>
      <c r="FTU1009" s="106"/>
      <c r="FTV1009" s="106"/>
      <c r="FTW1009" s="106"/>
      <c r="FTX1009" s="106"/>
      <c r="FTY1009" s="106"/>
      <c r="FTZ1009" s="106"/>
      <c r="FUA1009" s="106"/>
      <c r="FUB1009" s="106"/>
      <c r="FUC1009" s="106"/>
      <c r="FUD1009" s="106"/>
      <c r="FUE1009" s="106"/>
      <c r="FUF1009" s="106"/>
      <c r="FUG1009" s="106"/>
      <c r="FUH1009" s="106"/>
      <c r="FUI1009" s="106"/>
      <c r="FUJ1009" s="106"/>
      <c r="FUK1009" s="106"/>
      <c r="FUL1009" s="106"/>
      <c r="FUM1009" s="106"/>
      <c r="FUN1009" s="106"/>
      <c r="FUO1009" s="106"/>
      <c r="FUP1009" s="106"/>
      <c r="FUQ1009" s="106"/>
      <c r="FUR1009" s="106"/>
      <c r="FUS1009" s="106"/>
      <c r="FUT1009" s="106"/>
      <c r="FUU1009" s="106"/>
      <c r="FUV1009" s="106"/>
      <c r="FUW1009" s="106"/>
      <c r="FUX1009" s="106"/>
      <c r="FUY1009" s="106"/>
      <c r="FUZ1009" s="106"/>
      <c r="FVA1009" s="106"/>
      <c r="FVB1009" s="106"/>
      <c r="FVC1009" s="106"/>
      <c r="FVD1009" s="106"/>
      <c r="FVE1009" s="106"/>
      <c r="FVF1009" s="106"/>
      <c r="FVG1009" s="106"/>
      <c r="FVH1009" s="106"/>
      <c r="FVI1009" s="106"/>
      <c r="FVJ1009" s="106"/>
      <c r="FVK1009" s="106"/>
      <c r="FVL1009" s="106"/>
      <c r="FVM1009" s="106"/>
      <c r="FVN1009" s="106"/>
      <c r="FVO1009" s="106"/>
      <c r="FVP1009" s="106"/>
      <c r="FVQ1009" s="106"/>
      <c r="FVR1009" s="106"/>
      <c r="FVS1009" s="106"/>
      <c r="FVT1009" s="106"/>
      <c r="FVU1009" s="106"/>
      <c r="FVV1009" s="106"/>
      <c r="FVW1009" s="106"/>
      <c r="FVX1009" s="106"/>
      <c r="FVY1009" s="106"/>
      <c r="FVZ1009" s="106"/>
      <c r="FWA1009" s="106"/>
      <c r="FWB1009" s="106"/>
      <c r="FWC1009" s="106"/>
      <c r="FWD1009" s="106"/>
      <c r="FWE1009" s="106"/>
      <c r="FWF1009" s="106"/>
      <c r="FWG1009" s="106"/>
      <c r="FWH1009" s="106"/>
      <c r="FWI1009" s="106"/>
      <c r="FWJ1009" s="106"/>
      <c r="FWK1009" s="106"/>
      <c r="FWL1009" s="106"/>
      <c r="FWM1009" s="106"/>
      <c r="FWN1009" s="106"/>
      <c r="FWO1009" s="106"/>
      <c r="FWP1009" s="106"/>
      <c r="FWQ1009" s="106"/>
      <c r="FWR1009" s="106"/>
      <c r="FWS1009" s="106"/>
      <c r="FWT1009" s="106"/>
      <c r="FWU1009" s="106"/>
      <c r="FWV1009" s="106"/>
      <c r="FWW1009" s="106"/>
      <c r="FWX1009" s="106"/>
      <c r="FWY1009" s="106"/>
      <c r="FWZ1009" s="106"/>
      <c r="FXA1009" s="106"/>
      <c r="FXB1009" s="106"/>
      <c r="FXC1009" s="106"/>
      <c r="FXD1009" s="106"/>
      <c r="FXE1009" s="106"/>
      <c r="FXF1009" s="106"/>
      <c r="FXG1009" s="106"/>
      <c r="FXH1009" s="106"/>
      <c r="FXI1009" s="106"/>
      <c r="FXJ1009" s="106"/>
      <c r="FXK1009" s="106"/>
      <c r="FXL1009" s="106"/>
      <c r="FXM1009" s="106"/>
      <c r="FXN1009" s="106"/>
      <c r="FXO1009" s="106"/>
      <c r="FXP1009" s="106"/>
      <c r="FXQ1009" s="106"/>
      <c r="FXR1009" s="106"/>
      <c r="FXS1009" s="106"/>
      <c r="FXT1009" s="106"/>
      <c r="FXU1009" s="106"/>
      <c r="FXV1009" s="106"/>
      <c r="FXW1009" s="106"/>
      <c r="FXX1009" s="106"/>
      <c r="FXY1009" s="106"/>
      <c r="FXZ1009" s="106"/>
      <c r="FYA1009" s="106"/>
      <c r="FYB1009" s="106"/>
      <c r="FYC1009" s="106"/>
      <c r="FYD1009" s="106"/>
      <c r="FYE1009" s="106"/>
      <c r="FYF1009" s="106"/>
      <c r="FYG1009" s="106"/>
      <c r="FYH1009" s="106"/>
      <c r="FYI1009" s="106"/>
      <c r="FYJ1009" s="106"/>
      <c r="FYK1009" s="106"/>
      <c r="FYL1009" s="106"/>
      <c r="FYM1009" s="106"/>
      <c r="FYN1009" s="106"/>
      <c r="FYO1009" s="106"/>
      <c r="FYP1009" s="106"/>
      <c r="FYQ1009" s="106"/>
      <c r="FYR1009" s="106"/>
      <c r="FYS1009" s="106"/>
      <c r="FYT1009" s="106"/>
      <c r="FYU1009" s="106"/>
      <c r="FYV1009" s="106"/>
      <c r="FYW1009" s="106"/>
      <c r="FYX1009" s="106"/>
      <c r="FYY1009" s="106"/>
      <c r="FYZ1009" s="106"/>
      <c r="FZA1009" s="106"/>
      <c r="FZB1009" s="106"/>
      <c r="FZC1009" s="106"/>
      <c r="FZD1009" s="106"/>
      <c r="FZE1009" s="106"/>
      <c r="FZF1009" s="106"/>
      <c r="FZG1009" s="106"/>
      <c r="FZH1009" s="106"/>
      <c r="FZI1009" s="106"/>
      <c r="FZJ1009" s="106"/>
      <c r="FZK1009" s="106"/>
      <c r="FZL1009" s="106"/>
      <c r="FZM1009" s="106"/>
      <c r="FZN1009" s="106"/>
      <c r="FZO1009" s="106"/>
      <c r="FZP1009" s="106"/>
      <c r="FZQ1009" s="106"/>
      <c r="FZR1009" s="106"/>
      <c r="FZS1009" s="106"/>
      <c r="FZT1009" s="106"/>
      <c r="FZU1009" s="106"/>
      <c r="FZV1009" s="106"/>
      <c r="FZW1009" s="106"/>
      <c r="FZX1009" s="106"/>
      <c r="FZY1009" s="106"/>
      <c r="FZZ1009" s="106"/>
      <c r="GAA1009" s="106"/>
      <c r="GAB1009" s="106"/>
      <c r="GAC1009" s="106"/>
      <c r="GAD1009" s="106"/>
      <c r="GAE1009" s="106"/>
      <c r="GAF1009" s="106"/>
      <c r="GAG1009" s="106"/>
      <c r="GAH1009" s="106"/>
      <c r="GAI1009" s="106"/>
      <c r="GAJ1009" s="106"/>
      <c r="GAK1009" s="106"/>
      <c r="GAL1009" s="106"/>
      <c r="GAM1009" s="106"/>
      <c r="GAN1009" s="106"/>
      <c r="GAO1009" s="106"/>
      <c r="GAP1009" s="106"/>
      <c r="GAQ1009" s="106"/>
      <c r="GAR1009" s="106"/>
      <c r="GAS1009" s="106"/>
      <c r="GAT1009" s="106"/>
      <c r="GAU1009" s="106"/>
      <c r="GAV1009" s="106"/>
      <c r="GAW1009" s="106"/>
      <c r="GAX1009" s="106"/>
      <c r="GAY1009" s="106"/>
      <c r="GAZ1009" s="106"/>
      <c r="GBA1009" s="106"/>
      <c r="GBB1009" s="106"/>
      <c r="GBC1009" s="106"/>
      <c r="GBD1009" s="106"/>
      <c r="GBE1009" s="106"/>
      <c r="GBF1009" s="106"/>
      <c r="GBG1009" s="106"/>
      <c r="GBH1009" s="106"/>
      <c r="GBI1009" s="106"/>
      <c r="GBJ1009" s="106"/>
      <c r="GBK1009" s="106"/>
      <c r="GBL1009" s="106"/>
      <c r="GBM1009" s="106"/>
      <c r="GBN1009" s="106"/>
      <c r="GBO1009" s="106"/>
      <c r="GBP1009" s="106"/>
      <c r="GBQ1009" s="106"/>
      <c r="GBR1009" s="106"/>
      <c r="GBS1009" s="106"/>
      <c r="GBT1009" s="106"/>
      <c r="GBU1009" s="106"/>
      <c r="GBV1009" s="106"/>
      <c r="GBW1009" s="106"/>
      <c r="GBX1009" s="106"/>
      <c r="GBY1009" s="106"/>
      <c r="GBZ1009" s="106"/>
      <c r="GCA1009" s="106"/>
      <c r="GCB1009" s="106"/>
      <c r="GCC1009" s="106"/>
      <c r="GCD1009" s="106"/>
      <c r="GCE1009" s="106"/>
      <c r="GCF1009" s="106"/>
      <c r="GCG1009" s="106"/>
      <c r="GCH1009" s="106"/>
      <c r="GCI1009" s="106"/>
      <c r="GCJ1009" s="106"/>
      <c r="GCK1009" s="106"/>
      <c r="GCL1009" s="106"/>
      <c r="GCM1009" s="106"/>
      <c r="GCN1009" s="106"/>
      <c r="GCO1009" s="106"/>
      <c r="GCP1009" s="106"/>
      <c r="GCQ1009" s="106"/>
      <c r="GCR1009" s="106"/>
      <c r="GCS1009" s="106"/>
      <c r="GCT1009" s="106"/>
      <c r="GCU1009" s="106"/>
      <c r="GCV1009" s="106"/>
      <c r="GCW1009" s="106"/>
      <c r="GCX1009" s="106"/>
      <c r="GCY1009" s="106"/>
      <c r="GCZ1009" s="106"/>
      <c r="GDA1009" s="106"/>
      <c r="GDB1009" s="106"/>
      <c r="GDC1009" s="106"/>
      <c r="GDD1009" s="106"/>
      <c r="GDE1009" s="106"/>
      <c r="GDF1009" s="106"/>
      <c r="GDG1009" s="106"/>
      <c r="GDH1009" s="106"/>
      <c r="GDI1009" s="106"/>
      <c r="GDJ1009" s="106"/>
      <c r="GDK1009" s="106"/>
      <c r="GDL1009" s="106"/>
      <c r="GDM1009" s="106"/>
      <c r="GDN1009" s="106"/>
      <c r="GDO1009" s="106"/>
      <c r="GDP1009" s="106"/>
      <c r="GDQ1009" s="106"/>
      <c r="GDR1009" s="106"/>
      <c r="GDS1009" s="106"/>
      <c r="GDT1009" s="106"/>
      <c r="GDU1009" s="106"/>
      <c r="GDV1009" s="106"/>
      <c r="GDW1009" s="106"/>
      <c r="GDX1009" s="106"/>
      <c r="GDY1009" s="106"/>
      <c r="GDZ1009" s="106"/>
      <c r="GEA1009" s="106"/>
      <c r="GEB1009" s="106"/>
      <c r="GEC1009" s="106"/>
      <c r="GED1009" s="106"/>
      <c r="GEE1009" s="106"/>
      <c r="GEF1009" s="106"/>
      <c r="GEG1009" s="106"/>
      <c r="GEH1009" s="106"/>
      <c r="GEI1009" s="106"/>
      <c r="GEJ1009" s="106"/>
      <c r="GEK1009" s="106"/>
      <c r="GEL1009" s="106"/>
      <c r="GEM1009" s="106"/>
      <c r="GEN1009" s="106"/>
      <c r="GEO1009" s="106"/>
      <c r="GEP1009" s="106"/>
      <c r="GEQ1009" s="106"/>
      <c r="GER1009" s="106"/>
      <c r="GES1009" s="106"/>
      <c r="GET1009" s="106"/>
      <c r="GEU1009" s="106"/>
      <c r="GEV1009" s="106"/>
      <c r="GEW1009" s="106"/>
      <c r="GEX1009" s="106"/>
      <c r="GEY1009" s="106"/>
      <c r="GEZ1009" s="106"/>
      <c r="GFA1009" s="106"/>
      <c r="GFB1009" s="106"/>
      <c r="GFC1009" s="106"/>
      <c r="GFD1009" s="106"/>
      <c r="GFE1009" s="106"/>
      <c r="GFF1009" s="106"/>
      <c r="GFG1009" s="106"/>
      <c r="GFH1009" s="106"/>
      <c r="GFI1009" s="106"/>
      <c r="GFJ1009" s="106"/>
      <c r="GFK1009" s="106"/>
      <c r="GFL1009" s="106"/>
      <c r="GFM1009" s="106"/>
      <c r="GFN1009" s="106"/>
      <c r="GFO1009" s="106"/>
      <c r="GFP1009" s="106"/>
      <c r="GFQ1009" s="106"/>
      <c r="GFR1009" s="106"/>
      <c r="GFS1009" s="106"/>
      <c r="GFT1009" s="106"/>
      <c r="GFU1009" s="106"/>
      <c r="GFV1009" s="106"/>
      <c r="GFW1009" s="106"/>
      <c r="GFX1009" s="106"/>
      <c r="GFY1009" s="106"/>
      <c r="GFZ1009" s="106"/>
      <c r="GGA1009" s="106"/>
      <c r="GGB1009" s="106"/>
      <c r="GGC1009" s="106"/>
      <c r="GGD1009" s="106"/>
      <c r="GGE1009" s="106"/>
      <c r="GGF1009" s="106"/>
      <c r="GGG1009" s="106"/>
      <c r="GGH1009" s="106"/>
      <c r="GGI1009" s="106"/>
      <c r="GGJ1009" s="106"/>
      <c r="GGK1009" s="106"/>
      <c r="GGL1009" s="106"/>
      <c r="GGM1009" s="106"/>
      <c r="GGN1009" s="106"/>
      <c r="GGO1009" s="106"/>
      <c r="GGP1009" s="106"/>
      <c r="GGQ1009" s="106"/>
      <c r="GGR1009" s="106"/>
      <c r="GGS1009" s="106"/>
      <c r="GGT1009" s="106"/>
      <c r="GGU1009" s="106"/>
      <c r="GGV1009" s="106"/>
      <c r="GGW1009" s="106"/>
      <c r="GGX1009" s="106"/>
      <c r="GGY1009" s="106"/>
      <c r="GGZ1009" s="106"/>
      <c r="GHA1009" s="106"/>
      <c r="GHB1009" s="106"/>
      <c r="GHC1009" s="106"/>
      <c r="GHD1009" s="106"/>
      <c r="GHE1009" s="106"/>
      <c r="GHF1009" s="106"/>
      <c r="GHG1009" s="106"/>
      <c r="GHH1009" s="106"/>
      <c r="GHI1009" s="106"/>
      <c r="GHJ1009" s="106"/>
      <c r="GHK1009" s="106"/>
      <c r="GHL1009" s="106"/>
      <c r="GHM1009" s="106"/>
      <c r="GHN1009" s="106"/>
      <c r="GHO1009" s="106"/>
      <c r="GHP1009" s="106"/>
      <c r="GHQ1009" s="106"/>
      <c r="GHR1009" s="106"/>
      <c r="GHS1009" s="106"/>
      <c r="GHT1009" s="106"/>
      <c r="GHU1009" s="106"/>
      <c r="GHV1009" s="106"/>
      <c r="GHW1009" s="106"/>
      <c r="GHX1009" s="106"/>
      <c r="GHY1009" s="106"/>
      <c r="GHZ1009" s="106"/>
      <c r="GIA1009" s="106"/>
      <c r="GIB1009" s="106"/>
      <c r="GIC1009" s="106"/>
      <c r="GID1009" s="106"/>
      <c r="GIE1009" s="106"/>
      <c r="GIF1009" s="106"/>
      <c r="GIG1009" s="106"/>
      <c r="GIH1009" s="106"/>
      <c r="GII1009" s="106"/>
      <c r="GIJ1009" s="106"/>
      <c r="GIK1009" s="106"/>
      <c r="GIL1009" s="106"/>
      <c r="GIM1009" s="106"/>
      <c r="GIN1009" s="106"/>
      <c r="GIO1009" s="106"/>
      <c r="GIP1009" s="106"/>
      <c r="GIQ1009" s="106"/>
      <c r="GIR1009" s="106"/>
      <c r="GIS1009" s="106"/>
      <c r="GIT1009" s="106"/>
      <c r="GIU1009" s="106"/>
      <c r="GIV1009" s="106"/>
      <c r="GIW1009" s="106"/>
      <c r="GIX1009" s="106"/>
      <c r="GIY1009" s="106"/>
      <c r="GIZ1009" s="106"/>
      <c r="GJA1009" s="106"/>
      <c r="GJB1009" s="106"/>
      <c r="GJC1009" s="106"/>
      <c r="GJD1009" s="106"/>
      <c r="GJE1009" s="106"/>
      <c r="GJF1009" s="106"/>
      <c r="GJG1009" s="106"/>
      <c r="GJH1009" s="106"/>
      <c r="GJI1009" s="106"/>
      <c r="GJJ1009" s="106"/>
      <c r="GJK1009" s="106"/>
      <c r="GJL1009" s="106"/>
      <c r="GJM1009" s="106"/>
      <c r="GJN1009" s="106"/>
      <c r="GJO1009" s="106"/>
      <c r="GJP1009" s="106"/>
      <c r="GJQ1009" s="106"/>
      <c r="GJR1009" s="106"/>
      <c r="GJS1009" s="106"/>
      <c r="GJT1009" s="106"/>
      <c r="GJU1009" s="106"/>
      <c r="GJV1009" s="106"/>
      <c r="GJW1009" s="106"/>
      <c r="GJX1009" s="106"/>
      <c r="GJY1009" s="106"/>
      <c r="GJZ1009" s="106"/>
      <c r="GKA1009" s="106"/>
      <c r="GKB1009" s="106"/>
      <c r="GKC1009" s="106"/>
      <c r="GKD1009" s="106"/>
      <c r="GKE1009" s="106"/>
      <c r="GKF1009" s="106"/>
      <c r="GKG1009" s="106"/>
      <c r="GKH1009" s="106"/>
      <c r="GKI1009" s="106"/>
      <c r="GKJ1009" s="106"/>
      <c r="GKK1009" s="106"/>
      <c r="GKL1009" s="106"/>
      <c r="GKM1009" s="106"/>
      <c r="GKN1009" s="106"/>
      <c r="GKO1009" s="106"/>
      <c r="GKP1009" s="106"/>
      <c r="GKQ1009" s="106"/>
      <c r="GKR1009" s="106"/>
      <c r="GKS1009" s="106"/>
      <c r="GKT1009" s="106"/>
      <c r="GKU1009" s="106"/>
      <c r="GKV1009" s="106"/>
      <c r="GKW1009" s="106"/>
      <c r="GKX1009" s="106"/>
      <c r="GKY1009" s="106"/>
      <c r="GKZ1009" s="106"/>
      <c r="GLA1009" s="106"/>
      <c r="GLB1009" s="106"/>
      <c r="GLC1009" s="106"/>
      <c r="GLD1009" s="106"/>
      <c r="GLE1009" s="106"/>
      <c r="GLF1009" s="106"/>
      <c r="GLG1009" s="106"/>
      <c r="GLH1009" s="106"/>
      <c r="GLI1009" s="106"/>
      <c r="GLJ1009" s="106"/>
      <c r="GLK1009" s="106"/>
      <c r="GLL1009" s="106"/>
      <c r="GLM1009" s="106"/>
      <c r="GLN1009" s="106"/>
      <c r="GLO1009" s="106"/>
      <c r="GLP1009" s="106"/>
      <c r="GLQ1009" s="106"/>
      <c r="GLR1009" s="106"/>
      <c r="GLS1009" s="106"/>
      <c r="GLT1009" s="106"/>
      <c r="GLU1009" s="106"/>
      <c r="GLV1009" s="106"/>
      <c r="GLW1009" s="106"/>
      <c r="GLX1009" s="106"/>
      <c r="GLY1009" s="106"/>
      <c r="GLZ1009" s="106"/>
      <c r="GMA1009" s="106"/>
      <c r="GMB1009" s="106"/>
      <c r="GMC1009" s="106"/>
      <c r="GMD1009" s="106"/>
      <c r="GME1009" s="106"/>
      <c r="GMF1009" s="106"/>
      <c r="GMG1009" s="106"/>
      <c r="GMH1009" s="106"/>
      <c r="GMI1009" s="106"/>
      <c r="GMJ1009" s="106"/>
      <c r="GMK1009" s="106"/>
      <c r="GML1009" s="106"/>
      <c r="GMM1009" s="106"/>
      <c r="GMN1009" s="106"/>
      <c r="GMO1009" s="106"/>
      <c r="GMP1009" s="106"/>
      <c r="GMQ1009" s="106"/>
      <c r="GMR1009" s="106"/>
      <c r="GMS1009" s="106"/>
      <c r="GMT1009" s="106"/>
      <c r="GMU1009" s="106"/>
      <c r="GMV1009" s="106"/>
      <c r="GMW1009" s="106"/>
      <c r="GMX1009" s="106"/>
      <c r="GMY1009" s="106"/>
      <c r="GMZ1009" s="106"/>
      <c r="GNA1009" s="106"/>
      <c r="GNB1009" s="106"/>
      <c r="GNC1009" s="106"/>
      <c r="GND1009" s="106"/>
      <c r="GNE1009" s="106"/>
      <c r="GNF1009" s="106"/>
      <c r="GNG1009" s="106"/>
      <c r="GNH1009" s="106"/>
      <c r="GNI1009" s="106"/>
      <c r="GNJ1009" s="106"/>
      <c r="GNK1009" s="106"/>
      <c r="GNL1009" s="106"/>
      <c r="GNM1009" s="106"/>
      <c r="GNN1009" s="106"/>
      <c r="GNO1009" s="106"/>
      <c r="GNP1009" s="106"/>
      <c r="GNQ1009" s="106"/>
      <c r="GNR1009" s="106"/>
      <c r="GNS1009" s="106"/>
      <c r="GNT1009" s="106"/>
      <c r="GNU1009" s="106"/>
      <c r="GNV1009" s="106"/>
      <c r="GNW1009" s="106"/>
      <c r="GNX1009" s="106"/>
      <c r="GNY1009" s="106"/>
      <c r="GNZ1009" s="106"/>
      <c r="GOA1009" s="106"/>
      <c r="GOB1009" s="106"/>
      <c r="GOC1009" s="106"/>
      <c r="GOD1009" s="106"/>
      <c r="GOE1009" s="106"/>
      <c r="GOF1009" s="106"/>
      <c r="GOG1009" s="106"/>
      <c r="GOH1009" s="106"/>
      <c r="GOI1009" s="106"/>
      <c r="GOJ1009" s="106"/>
      <c r="GOK1009" s="106"/>
      <c r="GOL1009" s="106"/>
      <c r="GOM1009" s="106"/>
      <c r="GON1009" s="106"/>
      <c r="GOO1009" s="106"/>
      <c r="GOP1009" s="106"/>
      <c r="GOQ1009" s="106"/>
      <c r="GOR1009" s="106"/>
      <c r="GOS1009" s="106"/>
      <c r="GOT1009" s="106"/>
      <c r="GOU1009" s="106"/>
      <c r="GOV1009" s="106"/>
      <c r="GOW1009" s="106"/>
      <c r="GOX1009" s="106"/>
      <c r="GOY1009" s="106"/>
      <c r="GOZ1009" s="106"/>
      <c r="GPA1009" s="106"/>
      <c r="GPB1009" s="106"/>
      <c r="GPC1009" s="106"/>
      <c r="GPD1009" s="106"/>
      <c r="GPE1009" s="106"/>
      <c r="GPF1009" s="106"/>
      <c r="GPG1009" s="106"/>
      <c r="GPH1009" s="106"/>
      <c r="GPI1009" s="106"/>
      <c r="GPJ1009" s="106"/>
      <c r="GPK1009" s="106"/>
      <c r="GPL1009" s="106"/>
      <c r="GPM1009" s="106"/>
      <c r="GPN1009" s="106"/>
      <c r="GPO1009" s="106"/>
      <c r="GPP1009" s="106"/>
      <c r="GPQ1009" s="106"/>
      <c r="GPR1009" s="106"/>
      <c r="GPS1009" s="106"/>
      <c r="GPT1009" s="106"/>
      <c r="GPU1009" s="106"/>
      <c r="GPV1009" s="106"/>
      <c r="GPW1009" s="106"/>
      <c r="GPX1009" s="106"/>
      <c r="GPY1009" s="106"/>
      <c r="GPZ1009" s="106"/>
      <c r="GQA1009" s="106"/>
      <c r="GQB1009" s="106"/>
      <c r="GQC1009" s="106"/>
      <c r="GQD1009" s="106"/>
      <c r="GQE1009" s="106"/>
      <c r="GQF1009" s="106"/>
      <c r="GQG1009" s="106"/>
      <c r="GQH1009" s="106"/>
      <c r="GQI1009" s="106"/>
      <c r="GQJ1009" s="106"/>
      <c r="GQK1009" s="106"/>
      <c r="GQL1009" s="106"/>
      <c r="GQM1009" s="106"/>
      <c r="GQN1009" s="106"/>
      <c r="GQO1009" s="106"/>
      <c r="GQP1009" s="106"/>
      <c r="GQQ1009" s="106"/>
      <c r="GQR1009" s="106"/>
      <c r="GQS1009" s="106"/>
      <c r="GQT1009" s="106"/>
      <c r="GQU1009" s="106"/>
      <c r="GQV1009" s="106"/>
      <c r="GQW1009" s="106"/>
      <c r="GQX1009" s="106"/>
      <c r="GQY1009" s="106"/>
      <c r="GQZ1009" s="106"/>
      <c r="GRA1009" s="106"/>
      <c r="GRB1009" s="106"/>
      <c r="GRC1009" s="106"/>
      <c r="GRD1009" s="106"/>
      <c r="GRE1009" s="106"/>
      <c r="GRF1009" s="106"/>
      <c r="GRG1009" s="106"/>
      <c r="GRH1009" s="106"/>
      <c r="GRI1009" s="106"/>
      <c r="GRJ1009" s="106"/>
      <c r="GRK1009" s="106"/>
      <c r="GRL1009" s="106"/>
      <c r="GRM1009" s="106"/>
      <c r="GRN1009" s="106"/>
      <c r="GRO1009" s="106"/>
      <c r="GRP1009" s="106"/>
      <c r="GRQ1009" s="106"/>
      <c r="GRR1009" s="106"/>
      <c r="GRS1009" s="106"/>
      <c r="GRT1009" s="106"/>
      <c r="GRU1009" s="106"/>
      <c r="GRV1009" s="106"/>
      <c r="GRW1009" s="106"/>
      <c r="GRX1009" s="106"/>
      <c r="GRY1009" s="106"/>
      <c r="GRZ1009" s="106"/>
      <c r="GSA1009" s="106"/>
      <c r="GSB1009" s="106"/>
      <c r="GSC1009" s="106"/>
      <c r="GSD1009" s="106"/>
      <c r="GSE1009" s="106"/>
      <c r="GSF1009" s="106"/>
      <c r="GSG1009" s="106"/>
      <c r="GSH1009" s="106"/>
      <c r="GSI1009" s="106"/>
      <c r="GSJ1009" s="106"/>
      <c r="GSK1009" s="106"/>
      <c r="GSL1009" s="106"/>
      <c r="GSM1009" s="106"/>
      <c r="GSN1009" s="106"/>
      <c r="GSO1009" s="106"/>
      <c r="GSP1009" s="106"/>
      <c r="GSQ1009" s="106"/>
      <c r="GSR1009" s="106"/>
      <c r="GSS1009" s="106"/>
      <c r="GST1009" s="106"/>
      <c r="GSU1009" s="106"/>
      <c r="GSV1009" s="106"/>
      <c r="GSW1009" s="106"/>
      <c r="GSX1009" s="106"/>
      <c r="GSY1009" s="106"/>
      <c r="GSZ1009" s="106"/>
      <c r="GTA1009" s="106"/>
      <c r="GTB1009" s="106"/>
      <c r="GTC1009" s="106"/>
      <c r="GTD1009" s="106"/>
      <c r="GTE1009" s="106"/>
      <c r="GTF1009" s="106"/>
      <c r="GTG1009" s="106"/>
      <c r="GTH1009" s="106"/>
      <c r="GTI1009" s="106"/>
      <c r="GTJ1009" s="106"/>
      <c r="GTK1009" s="106"/>
      <c r="GTL1009" s="106"/>
      <c r="GTM1009" s="106"/>
      <c r="GTN1009" s="106"/>
      <c r="GTO1009" s="106"/>
      <c r="GTP1009" s="106"/>
      <c r="GTQ1009" s="106"/>
      <c r="GTR1009" s="106"/>
      <c r="GTS1009" s="106"/>
      <c r="GTT1009" s="106"/>
      <c r="GTU1009" s="106"/>
      <c r="GTV1009" s="106"/>
      <c r="GTW1009" s="106"/>
      <c r="GTX1009" s="106"/>
      <c r="GTY1009" s="106"/>
      <c r="GTZ1009" s="106"/>
      <c r="GUA1009" s="106"/>
      <c r="GUB1009" s="106"/>
      <c r="GUC1009" s="106"/>
      <c r="GUD1009" s="106"/>
      <c r="GUE1009" s="106"/>
      <c r="GUF1009" s="106"/>
      <c r="GUG1009" s="106"/>
      <c r="GUH1009" s="106"/>
      <c r="GUI1009" s="106"/>
      <c r="GUJ1009" s="106"/>
      <c r="GUK1009" s="106"/>
      <c r="GUL1009" s="106"/>
      <c r="GUM1009" s="106"/>
      <c r="GUN1009" s="106"/>
      <c r="GUO1009" s="106"/>
      <c r="GUP1009" s="106"/>
      <c r="GUQ1009" s="106"/>
      <c r="GUR1009" s="106"/>
      <c r="GUS1009" s="106"/>
      <c r="GUT1009" s="106"/>
      <c r="GUU1009" s="106"/>
      <c r="GUV1009" s="106"/>
      <c r="GUW1009" s="106"/>
      <c r="GUX1009" s="106"/>
      <c r="GUY1009" s="106"/>
      <c r="GUZ1009" s="106"/>
      <c r="GVA1009" s="106"/>
      <c r="GVB1009" s="106"/>
      <c r="GVC1009" s="106"/>
      <c r="GVD1009" s="106"/>
      <c r="GVE1009" s="106"/>
      <c r="GVF1009" s="106"/>
      <c r="GVG1009" s="106"/>
      <c r="GVH1009" s="106"/>
      <c r="GVI1009" s="106"/>
      <c r="GVJ1009" s="106"/>
      <c r="GVK1009" s="106"/>
      <c r="GVL1009" s="106"/>
      <c r="GVM1009" s="106"/>
      <c r="GVN1009" s="106"/>
      <c r="GVO1009" s="106"/>
      <c r="GVP1009" s="106"/>
      <c r="GVQ1009" s="106"/>
      <c r="GVR1009" s="106"/>
      <c r="GVS1009" s="106"/>
      <c r="GVT1009" s="106"/>
      <c r="GVU1009" s="106"/>
      <c r="GVV1009" s="106"/>
      <c r="GVW1009" s="106"/>
      <c r="GVX1009" s="106"/>
      <c r="GVY1009" s="106"/>
      <c r="GVZ1009" s="106"/>
      <c r="GWA1009" s="106"/>
      <c r="GWB1009" s="106"/>
      <c r="GWC1009" s="106"/>
      <c r="GWD1009" s="106"/>
      <c r="GWE1009" s="106"/>
      <c r="GWF1009" s="106"/>
      <c r="GWG1009" s="106"/>
      <c r="GWH1009" s="106"/>
      <c r="GWI1009" s="106"/>
      <c r="GWJ1009" s="106"/>
      <c r="GWK1009" s="106"/>
      <c r="GWL1009" s="106"/>
      <c r="GWM1009" s="106"/>
      <c r="GWN1009" s="106"/>
      <c r="GWO1009" s="106"/>
      <c r="GWP1009" s="106"/>
      <c r="GWQ1009" s="106"/>
      <c r="GWR1009" s="106"/>
      <c r="GWS1009" s="106"/>
      <c r="GWT1009" s="106"/>
      <c r="GWU1009" s="106"/>
      <c r="GWV1009" s="106"/>
      <c r="GWW1009" s="106"/>
      <c r="GWX1009" s="106"/>
      <c r="GWY1009" s="106"/>
      <c r="GWZ1009" s="106"/>
      <c r="GXA1009" s="106"/>
      <c r="GXB1009" s="106"/>
      <c r="GXC1009" s="106"/>
      <c r="GXD1009" s="106"/>
      <c r="GXE1009" s="106"/>
      <c r="GXF1009" s="106"/>
      <c r="GXG1009" s="106"/>
      <c r="GXH1009" s="106"/>
      <c r="GXI1009" s="106"/>
      <c r="GXJ1009" s="106"/>
      <c r="GXK1009" s="106"/>
      <c r="GXL1009" s="106"/>
      <c r="GXM1009" s="106"/>
      <c r="GXN1009" s="106"/>
      <c r="GXO1009" s="106"/>
      <c r="GXP1009" s="106"/>
      <c r="GXQ1009" s="106"/>
      <c r="GXR1009" s="106"/>
      <c r="GXS1009" s="106"/>
      <c r="GXT1009" s="106"/>
      <c r="GXU1009" s="106"/>
      <c r="GXV1009" s="106"/>
      <c r="GXW1009" s="106"/>
      <c r="GXX1009" s="106"/>
      <c r="GXY1009" s="106"/>
      <c r="GXZ1009" s="106"/>
      <c r="GYA1009" s="106"/>
      <c r="GYB1009" s="106"/>
      <c r="GYC1009" s="106"/>
      <c r="GYD1009" s="106"/>
      <c r="GYE1009" s="106"/>
      <c r="GYF1009" s="106"/>
      <c r="GYG1009" s="106"/>
      <c r="GYH1009" s="106"/>
      <c r="GYI1009" s="106"/>
      <c r="GYJ1009" s="106"/>
      <c r="GYK1009" s="106"/>
      <c r="GYL1009" s="106"/>
      <c r="GYM1009" s="106"/>
      <c r="GYN1009" s="106"/>
      <c r="GYO1009" s="106"/>
      <c r="GYP1009" s="106"/>
      <c r="GYQ1009" s="106"/>
      <c r="GYR1009" s="106"/>
      <c r="GYS1009" s="106"/>
      <c r="GYT1009" s="106"/>
      <c r="GYU1009" s="106"/>
      <c r="GYV1009" s="106"/>
      <c r="GYW1009" s="106"/>
      <c r="GYX1009" s="106"/>
      <c r="GYY1009" s="106"/>
      <c r="GYZ1009" s="106"/>
      <c r="GZA1009" s="106"/>
      <c r="GZB1009" s="106"/>
      <c r="GZC1009" s="106"/>
      <c r="GZD1009" s="106"/>
      <c r="GZE1009" s="106"/>
      <c r="GZF1009" s="106"/>
      <c r="GZG1009" s="106"/>
      <c r="GZH1009" s="106"/>
      <c r="GZI1009" s="106"/>
      <c r="GZJ1009" s="106"/>
      <c r="GZK1009" s="106"/>
      <c r="GZL1009" s="106"/>
      <c r="GZM1009" s="106"/>
      <c r="GZN1009" s="106"/>
      <c r="GZO1009" s="106"/>
      <c r="GZP1009" s="106"/>
      <c r="GZQ1009" s="106"/>
      <c r="GZR1009" s="106"/>
      <c r="GZS1009" s="106"/>
      <c r="GZT1009" s="106"/>
      <c r="GZU1009" s="106"/>
      <c r="GZV1009" s="106"/>
      <c r="GZW1009" s="106"/>
      <c r="GZX1009" s="106"/>
      <c r="GZY1009" s="106"/>
      <c r="GZZ1009" s="106"/>
      <c r="HAA1009" s="106"/>
      <c r="HAB1009" s="106"/>
      <c r="HAC1009" s="106"/>
      <c r="HAD1009" s="106"/>
      <c r="HAE1009" s="106"/>
      <c r="HAF1009" s="106"/>
      <c r="HAG1009" s="106"/>
      <c r="HAH1009" s="106"/>
      <c r="HAI1009" s="106"/>
      <c r="HAJ1009" s="106"/>
      <c r="HAK1009" s="106"/>
      <c r="HAL1009" s="106"/>
      <c r="HAM1009" s="106"/>
      <c r="HAN1009" s="106"/>
      <c r="HAO1009" s="106"/>
      <c r="HAP1009" s="106"/>
      <c r="HAQ1009" s="106"/>
      <c r="HAR1009" s="106"/>
      <c r="HAS1009" s="106"/>
      <c r="HAT1009" s="106"/>
      <c r="HAU1009" s="106"/>
      <c r="HAV1009" s="106"/>
      <c r="HAW1009" s="106"/>
      <c r="HAX1009" s="106"/>
      <c r="HAY1009" s="106"/>
      <c r="HAZ1009" s="106"/>
      <c r="HBA1009" s="106"/>
      <c r="HBB1009" s="106"/>
      <c r="HBC1009" s="106"/>
      <c r="HBD1009" s="106"/>
      <c r="HBE1009" s="106"/>
      <c r="HBF1009" s="106"/>
      <c r="HBG1009" s="106"/>
      <c r="HBH1009" s="106"/>
      <c r="HBI1009" s="106"/>
      <c r="HBJ1009" s="106"/>
      <c r="HBK1009" s="106"/>
      <c r="HBL1009" s="106"/>
      <c r="HBM1009" s="106"/>
      <c r="HBN1009" s="106"/>
      <c r="HBO1009" s="106"/>
      <c r="HBP1009" s="106"/>
      <c r="HBQ1009" s="106"/>
      <c r="HBR1009" s="106"/>
      <c r="HBS1009" s="106"/>
      <c r="HBT1009" s="106"/>
      <c r="HBU1009" s="106"/>
      <c r="HBV1009" s="106"/>
      <c r="HBW1009" s="106"/>
      <c r="HBX1009" s="106"/>
      <c r="HBY1009" s="106"/>
      <c r="HBZ1009" s="106"/>
      <c r="HCA1009" s="106"/>
      <c r="HCB1009" s="106"/>
      <c r="HCC1009" s="106"/>
      <c r="HCD1009" s="106"/>
      <c r="HCE1009" s="106"/>
      <c r="HCF1009" s="106"/>
      <c r="HCG1009" s="106"/>
      <c r="HCH1009" s="106"/>
      <c r="HCI1009" s="106"/>
      <c r="HCJ1009" s="106"/>
      <c r="HCK1009" s="106"/>
      <c r="HCL1009" s="106"/>
      <c r="HCM1009" s="106"/>
      <c r="HCN1009" s="106"/>
      <c r="HCO1009" s="106"/>
      <c r="HCP1009" s="106"/>
      <c r="HCQ1009" s="106"/>
      <c r="HCR1009" s="106"/>
      <c r="HCS1009" s="106"/>
      <c r="HCT1009" s="106"/>
      <c r="HCU1009" s="106"/>
      <c r="HCV1009" s="106"/>
      <c r="HCW1009" s="106"/>
      <c r="HCX1009" s="106"/>
      <c r="HCY1009" s="106"/>
      <c r="HCZ1009" s="106"/>
      <c r="HDA1009" s="106"/>
      <c r="HDB1009" s="106"/>
      <c r="HDC1009" s="106"/>
      <c r="HDD1009" s="106"/>
      <c r="HDE1009" s="106"/>
      <c r="HDF1009" s="106"/>
      <c r="HDG1009" s="106"/>
      <c r="HDH1009" s="106"/>
      <c r="HDI1009" s="106"/>
      <c r="HDJ1009" s="106"/>
      <c r="HDK1009" s="106"/>
      <c r="HDL1009" s="106"/>
      <c r="HDM1009" s="106"/>
      <c r="HDN1009" s="106"/>
      <c r="HDO1009" s="106"/>
      <c r="HDP1009" s="106"/>
      <c r="HDQ1009" s="106"/>
      <c r="HDR1009" s="106"/>
      <c r="HDS1009" s="106"/>
      <c r="HDT1009" s="106"/>
      <c r="HDU1009" s="106"/>
      <c r="HDV1009" s="106"/>
      <c r="HDW1009" s="106"/>
      <c r="HDX1009" s="106"/>
      <c r="HDY1009" s="106"/>
      <c r="HDZ1009" s="106"/>
      <c r="HEA1009" s="106"/>
      <c r="HEB1009" s="106"/>
      <c r="HEC1009" s="106"/>
      <c r="HED1009" s="106"/>
      <c r="HEE1009" s="106"/>
      <c r="HEF1009" s="106"/>
      <c r="HEG1009" s="106"/>
      <c r="HEH1009" s="106"/>
      <c r="HEI1009" s="106"/>
      <c r="HEJ1009" s="106"/>
      <c r="HEK1009" s="106"/>
      <c r="HEL1009" s="106"/>
      <c r="HEM1009" s="106"/>
      <c r="HEN1009" s="106"/>
      <c r="HEO1009" s="106"/>
      <c r="HEP1009" s="106"/>
      <c r="HEQ1009" s="106"/>
      <c r="HER1009" s="106"/>
      <c r="HES1009" s="106"/>
      <c r="HET1009" s="106"/>
      <c r="HEU1009" s="106"/>
      <c r="HEV1009" s="106"/>
      <c r="HEW1009" s="106"/>
      <c r="HEX1009" s="106"/>
      <c r="HEY1009" s="106"/>
      <c r="HEZ1009" s="106"/>
      <c r="HFA1009" s="106"/>
      <c r="HFB1009" s="106"/>
      <c r="HFC1009" s="106"/>
      <c r="HFD1009" s="106"/>
      <c r="HFE1009" s="106"/>
      <c r="HFF1009" s="106"/>
      <c r="HFG1009" s="106"/>
      <c r="HFH1009" s="106"/>
      <c r="HFI1009" s="106"/>
      <c r="HFJ1009" s="106"/>
      <c r="HFK1009" s="106"/>
      <c r="HFL1009" s="106"/>
      <c r="HFM1009" s="106"/>
      <c r="HFN1009" s="106"/>
      <c r="HFO1009" s="106"/>
      <c r="HFP1009" s="106"/>
      <c r="HFQ1009" s="106"/>
      <c r="HFR1009" s="106"/>
      <c r="HFS1009" s="106"/>
      <c r="HFT1009" s="106"/>
      <c r="HFU1009" s="106"/>
      <c r="HFV1009" s="106"/>
      <c r="HFW1009" s="106"/>
      <c r="HFX1009" s="106"/>
      <c r="HFY1009" s="106"/>
      <c r="HFZ1009" s="106"/>
      <c r="HGA1009" s="106"/>
      <c r="HGB1009" s="106"/>
      <c r="HGC1009" s="106"/>
      <c r="HGD1009" s="106"/>
      <c r="HGE1009" s="106"/>
      <c r="HGF1009" s="106"/>
      <c r="HGG1009" s="106"/>
      <c r="HGH1009" s="106"/>
      <c r="HGI1009" s="106"/>
      <c r="HGJ1009" s="106"/>
      <c r="HGK1009" s="106"/>
      <c r="HGL1009" s="106"/>
      <c r="HGM1009" s="106"/>
      <c r="HGN1009" s="106"/>
      <c r="HGO1009" s="106"/>
      <c r="HGP1009" s="106"/>
      <c r="HGQ1009" s="106"/>
      <c r="HGR1009" s="106"/>
      <c r="HGS1009" s="106"/>
      <c r="HGT1009" s="106"/>
      <c r="HGU1009" s="106"/>
      <c r="HGV1009" s="106"/>
      <c r="HGW1009" s="106"/>
      <c r="HGX1009" s="106"/>
      <c r="HGY1009" s="106"/>
      <c r="HGZ1009" s="106"/>
      <c r="HHA1009" s="106"/>
      <c r="HHB1009" s="106"/>
      <c r="HHC1009" s="106"/>
      <c r="HHD1009" s="106"/>
      <c r="HHE1009" s="106"/>
      <c r="HHF1009" s="106"/>
      <c r="HHG1009" s="106"/>
      <c r="HHH1009" s="106"/>
      <c r="HHI1009" s="106"/>
      <c r="HHJ1009" s="106"/>
      <c r="HHK1009" s="106"/>
      <c r="HHL1009" s="106"/>
      <c r="HHM1009" s="106"/>
      <c r="HHN1009" s="106"/>
      <c r="HHO1009" s="106"/>
      <c r="HHP1009" s="106"/>
      <c r="HHQ1009" s="106"/>
      <c r="HHR1009" s="106"/>
      <c r="HHS1009" s="106"/>
      <c r="HHT1009" s="106"/>
      <c r="HHU1009" s="106"/>
      <c r="HHV1009" s="106"/>
      <c r="HHW1009" s="106"/>
      <c r="HHX1009" s="106"/>
      <c r="HHY1009" s="106"/>
      <c r="HHZ1009" s="106"/>
      <c r="HIA1009" s="106"/>
      <c r="HIB1009" s="106"/>
      <c r="HIC1009" s="106"/>
      <c r="HID1009" s="106"/>
      <c r="HIE1009" s="106"/>
      <c r="HIF1009" s="106"/>
      <c r="HIG1009" s="106"/>
      <c r="HIH1009" s="106"/>
      <c r="HII1009" s="106"/>
      <c r="HIJ1009" s="106"/>
      <c r="HIK1009" s="106"/>
      <c r="HIL1009" s="106"/>
      <c r="HIM1009" s="106"/>
      <c r="HIN1009" s="106"/>
      <c r="HIO1009" s="106"/>
      <c r="HIP1009" s="106"/>
      <c r="HIQ1009" s="106"/>
      <c r="HIR1009" s="106"/>
      <c r="HIS1009" s="106"/>
      <c r="HIT1009" s="106"/>
      <c r="HIU1009" s="106"/>
      <c r="HIV1009" s="106"/>
      <c r="HIW1009" s="106"/>
      <c r="HIX1009" s="106"/>
      <c r="HIY1009" s="106"/>
      <c r="HIZ1009" s="106"/>
      <c r="HJA1009" s="106"/>
      <c r="HJB1009" s="106"/>
      <c r="HJC1009" s="106"/>
      <c r="HJD1009" s="106"/>
      <c r="HJE1009" s="106"/>
      <c r="HJF1009" s="106"/>
      <c r="HJG1009" s="106"/>
      <c r="HJH1009" s="106"/>
      <c r="HJI1009" s="106"/>
      <c r="HJJ1009" s="106"/>
      <c r="HJK1009" s="106"/>
      <c r="HJL1009" s="106"/>
      <c r="HJM1009" s="106"/>
      <c r="HJN1009" s="106"/>
      <c r="HJO1009" s="106"/>
      <c r="HJP1009" s="106"/>
      <c r="HJQ1009" s="106"/>
      <c r="HJR1009" s="106"/>
      <c r="HJS1009" s="106"/>
      <c r="HJT1009" s="106"/>
      <c r="HJU1009" s="106"/>
      <c r="HJV1009" s="106"/>
      <c r="HJW1009" s="106"/>
      <c r="HJX1009" s="106"/>
      <c r="HJY1009" s="106"/>
      <c r="HJZ1009" s="106"/>
      <c r="HKA1009" s="106"/>
      <c r="HKB1009" s="106"/>
      <c r="HKC1009" s="106"/>
      <c r="HKD1009" s="106"/>
      <c r="HKE1009" s="106"/>
      <c r="HKF1009" s="106"/>
      <c r="HKG1009" s="106"/>
      <c r="HKH1009" s="106"/>
      <c r="HKI1009" s="106"/>
      <c r="HKJ1009" s="106"/>
      <c r="HKK1009" s="106"/>
      <c r="HKL1009" s="106"/>
      <c r="HKM1009" s="106"/>
      <c r="HKN1009" s="106"/>
      <c r="HKO1009" s="106"/>
      <c r="HKP1009" s="106"/>
      <c r="HKQ1009" s="106"/>
      <c r="HKR1009" s="106"/>
      <c r="HKS1009" s="106"/>
      <c r="HKT1009" s="106"/>
      <c r="HKU1009" s="106"/>
      <c r="HKV1009" s="106"/>
      <c r="HKW1009" s="106"/>
      <c r="HKX1009" s="106"/>
      <c r="HKY1009" s="106"/>
      <c r="HKZ1009" s="106"/>
      <c r="HLA1009" s="106"/>
      <c r="HLB1009" s="106"/>
      <c r="HLC1009" s="106"/>
      <c r="HLD1009" s="106"/>
      <c r="HLE1009" s="106"/>
      <c r="HLF1009" s="106"/>
      <c r="HLG1009" s="106"/>
      <c r="HLH1009" s="106"/>
      <c r="HLI1009" s="106"/>
      <c r="HLJ1009" s="106"/>
      <c r="HLK1009" s="106"/>
      <c r="HLL1009" s="106"/>
      <c r="HLM1009" s="106"/>
      <c r="HLN1009" s="106"/>
      <c r="HLO1009" s="106"/>
      <c r="HLP1009" s="106"/>
      <c r="HLQ1009" s="106"/>
      <c r="HLR1009" s="106"/>
      <c r="HLS1009" s="106"/>
      <c r="HLT1009" s="106"/>
      <c r="HLU1009" s="106"/>
      <c r="HLV1009" s="106"/>
      <c r="HLW1009" s="106"/>
      <c r="HLX1009" s="106"/>
      <c r="HLY1009" s="106"/>
      <c r="HLZ1009" s="106"/>
      <c r="HMA1009" s="106"/>
      <c r="HMB1009" s="106"/>
      <c r="HMC1009" s="106"/>
      <c r="HMD1009" s="106"/>
      <c r="HME1009" s="106"/>
      <c r="HMF1009" s="106"/>
      <c r="HMG1009" s="106"/>
      <c r="HMH1009" s="106"/>
      <c r="HMI1009" s="106"/>
      <c r="HMJ1009" s="106"/>
      <c r="HMK1009" s="106"/>
      <c r="HML1009" s="106"/>
      <c r="HMM1009" s="106"/>
      <c r="HMN1009" s="106"/>
      <c r="HMO1009" s="106"/>
      <c r="HMP1009" s="106"/>
      <c r="HMQ1009" s="106"/>
      <c r="HMR1009" s="106"/>
      <c r="HMS1009" s="106"/>
      <c r="HMT1009" s="106"/>
      <c r="HMU1009" s="106"/>
      <c r="HMV1009" s="106"/>
      <c r="HMW1009" s="106"/>
      <c r="HMX1009" s="106"/>
      <c r="HMY1009" s="106"/>
      <c r="HMZ1009" s="106"/>
      <c r="HNA1009" s="106"/>
      <c r="HNB1009" s="106"/>
      <c r="HNC1009" s="106"/>
      <c r="HND1009" s="106"/>
      <c r="HNE1009" s="106"/>
      <c r="HNF1009" s="106"/>
      <c r="HNG1009" s="106"/>
      <c r="HNH1009" s="106"/>
      <c r="HNI1009" s="106"/>
      <c r="HNJ1009" s="106"/>
      <c r="HNK1009" s="106"/>
      <c r="HNL1009" s="106"/>
      <c r="HNM1009" s="106"/>
      <c r="HNN1009" s="106"/>
      <c r="HNO1009" s="106"/>
      <c r="HNP1009" s="106"/>
      <c r="HNQ1009" s="106"/>
      <c r="HNR1009" s="106"/>
      <c r="HNS1009" s="106"/>
      <c r="HNT1009" s="106"/>
      <c r="HNU1009" s="106"/>
      <c r="HNV1009" s="106"/>
      <c r="HNW1009" s="106"/>
      <c r="HNX1009" s="106"/>
      <c r="HNY1009" s="106"/>
      <c r="HNZ1009" s="106"/>
      <c r="HOA1009" s="106"/>
      <c r="HOB1009" s="106"/>
      <c r="HOC1009" s="106"/>
      <c r="HOD1009" s="106"/>
      <c r="HOE1009" s="106"/>
      <c r="HOF1009" s="106"/>
      <c r="HOG1009" s="106"/>
      <c r="HOH1009" s="106"/>
      <c r="HOI1009" s="106"/>
      <c r="HOJ1009" s="106"/>
      <c r="HOK1009" s="106"/>
      <c r="HOL1009" s="106"/>
      <c r="HOM1009" s="106"/>
      <c r="HON1009" s="106"/>
      <c r="HOO1009" s="106"/>
      <c r="HOP1009" s="106"/>
      <c r="HOQ1009" s="106"/>
      <c r="HOR1009" s="106"/>
      <c r="HOS1009" s="106"/>
      <c r="HOT1009" s="106"/>
      <c r="HOU1009" s="106"/>
      <c r="HOV1009" s="106"/>
      <c r="HOW1009" s="106"/>
      <c r="HOX1009" s="106"/>
      <c r="HOY1009" s="106"/>
      <c r="HOZ1009" s="106"/>
      <c r="HPA1009" s="106"/>
      <c r="HPB1009" s="106"/>
      <c r="HPC1009" s="106"/>
      <c r="HPD1009" s="106"/>
      <c r="HPE1009" s="106"/>
      <c r="HPF1009" s="106"/>
      <c r="HPG1009" s="106"/>
      <c r="HPH1009" s="106"/>
      <c r="HPI1009" s="106"/>
      <c r="HPJ1009" s="106"/>
      <c r="HPK1009" s="106"/>
      <c r="HPL1009" s="106"/>
      <c r="HPM1009" s="106"/>
      <c r="HPN1009" s="106"/>
      <c r="HPO1009" s="106"/>
      <c r="HPP1009" s="106"/>
      <c r="HPQ1009" s="106"/>
      <c r="HPR1009" s="106"/>
      <c r="HPS1009" s="106"/>
      <c r="HPT1009" s="106"/>
      <c r="HPU1009" s="106"/>
      <c r="HPV1009" s="106"/>
      <c r="HPW1009" s="106"/>
      <c r="HPX1009" s="106"/>
      <c r="HPY1009" s="106"/>
      <c r="HPZ1009" s="106"/>
      <c r="HQA1009" s="106"/>
      <c r="HQB1009" s="106"/>
      <c r="HQC1009" s="106"/>
      <c r="HQD1009" s="106"/>
      <c r="HQE1009" s="106"/>
      <c r="HQF1009" s="106"/>
      <c r="HQG1009" s="106"/>
      <c r="HQH1009" s="106"/>
      <c r="HQI1009" s="106"/>
      <c r="HQJ1009" s="106"/>
      <c r="HQK1009" s="106"/>
      <c r="HQL1009" s="106"/>
      <c r="HQM1009" s="106"/>
      <c r="HQN1009" s="106"/>
      <c r="HQO1009" s="106"/>
      <c r="HQP1009" s="106"/>
      <c r="HQQ1009" s="106"/>
      <c r="HQR1009" s="106"/>
      <c r="HQS1009" s="106"/>
      <c r="HQT1009" s="106"/>
      <c r="HQU1009" s="106"/>
      <c r="HQV1009" s="106"/>
      <c r="HQW1009" s="106"/>
      <c r="HQX1009" s="106"/>
      <c r="HQY1009" s="106"/>
      <c r="HQZ1009" s="106"/>
      <c r="HRA1009" s="106"/>
      <c r="HRB1009" s="106"/>
      <c r="HRC1009" s="106"/>
      <c r="HRD1009" s="106"/>
      <c r="HRE1009" s="106"/>
      <c r="HRF1009" s="106"/>
      <c r="HRG1009" s="106"/>
      <c r="HRH1009" s="106"/>
      <c r="HRI1009" s="106"/>
      <c r="HRJ1009" s="106"/>
      <c r="HRK1009" s="106"/>
      <c r="HRL1009" s="106"/>
      <c r="HRM1009" s="106"/>
      <c r="HRN1009" s="106"/>
      <c r="HRO1009" s="106"/>
      <c r="HRP1009" s="106"/>
      <c r="HRQ1009" s="106"/>
      <c r="HRR1009" s="106"/>
      <c r="HRS1009" s="106"/>
      <c r="HRT1009" s="106"/>
      <c r="HRU1009" s="106"/>
      <c r="HRV1009" s="106"/>
      <c r="HRW1009" s="106"/>
      <c r="HRX1009" s="106"/>
      <c r="HRY1009" s="106"/>
      <c r="HRZ1009" s="106"/>
      <c r="HSA1009" s="106"/>
      <c r="HSB1009" s="106"/>
      <c r="HSC1009" s="106"/>
      <c r="HSD1009" s="106"/>
      <c r="HSE1009" s="106"/>
      <c r="HSF1009" s="106"/>
      <c r="HSG1009" s="106"/>
      <c r="HSH1009" s="106"/>
      <c r="HSI1009" s="106"/>
      <c r="HSJ1009" s="106"/>
      <c r="HSK1009" s="106"/>
      <c r="HSL1009" s="106"/>
      <c r="HSM1009" s="106"/>
      <c r="HSN1009" s="106"/>
      <c r="HSO1009" s="106"/>
      <c r="HSP1009" s="106"/>
      <c r="HSQ1009" s="106"/>
      <c r="HSR1009" s="106"/>
      <c r="HSS1009" s="106"/>
      <c r="HST1009" s="106"/>
      <c r="HSU1009" s="106"/>
      <c r="HSV1009" s="106"/>
      <c r="HSW1009" s="106"/>
      <c r="HSX1009" s="106"/>
      <c r="HSY1009" s="106"/>
      <c r="HSZ1009" s="106"/>
      <c r="HTA1009" s="106"/>
      <c r="HTB1009" s="106"/>
      <c r="HTC1009" s="106"/>
      <c r="HTD1009" s="106"/>
      <c r="HTE1009" s="106"/>
      <c r="HTF1009" s="106"/>
      <c r="HTG1009" s="106"/>
      <c r="HTH1009" s="106"/>
      <c r="HTI1009" s="106"/>
      <c r="HTJ1009" s="106"/>
      <c r="HTK1009" s="106"/>
      <c r="HTL1009" s="106"/>
      <c r="HTM1009" s="106"/>
      <c r="HTN1009" s="106"/>
      <c r="HTO1009" s="106"/>
      <c r="HTP1009" s="106"/>
      <c r="HTQ1009" s="106"/>
      <c r="HTR1009" s="106"/>
      <c r="HTS1009" s="106"/>
      <c r="HTT1009" s="106"/>
      <c r="HTU1009" s="106"/>
      <c r="HTV1009" s="106"/>
      <c r="HTW1009" s="106"/>
      <c r="HTX1009" s="106"/>
      <c r="HTY1009" s="106"/>
      <c r="HTZ1009" s="106"/>
      <c r="HUA1009" s="106"/>
      <c r="HUB1009" s="106"/>
      <c r="HUC1009" s="106"/>
      <c r="HUD1009" s="106"/>
      <c r="HUE1009" s="106"/>
      <c r="HUF1009" s="106"/>
      <c r="HUG1009" s="106"/>
      <c r="HUH1009" s="106"/>
      <c r="HUI1009" s="106"/>
      <c r="HUJ1009" s="106"/>
      <c r="HUK1009" s="106"/>
      <c r="HUL1009" s="106"/>
      <c r="HUM1009" s="106"/>
      <c r="HUN1009" s="106"/>
      <c r="HUO1009" s="106"/>
      <c r="HUP1009" s="106"/>
      <c r="HUQ1009" s="106"/>
      <c r="HUR1009" s="106"/>
      <c r="HUS1009" s="106"/>
      <c r="HUT1009" s="106"/>
      <c r="HUU1009" s="106"/>
      <c r="HUV1009" s="106"/>
      <c r="HUW1009" s="106"/>
      <c r="HUX1009" s="106"/>
      <c r="HUY1009" s="106"/>
      <c r="HUZ1009" s="106"/>
      <c r="HVA1009" s="106"/>
      <c r="HVB1009" s="106"/>
      <c r="HVC1009" s="106"/>
      <c r="HVD1009" s="106"/>
      <c r="HVE1009" s="106"/>
      <c r="HVF1009" s="106"/>
      <c r="HVG1009" s="106"/>
      <c r="HVH1009" s="106"/>
      <c r="HVI1009" s="106"/>
      <c r="HVJ1009" s="106"/>
      <c r="HVK1009" s="106"/>
      <c r="HVL1009" s="106"/>
      <c r="HVM1009" s="106"/>
      <c r="HVN1009" s="106"/>
      <c r="HVO1009" s="106"/>
      <c r="HVP1009" s="106"/>
      <c r="HVQ1009" s="106"/>
      <c r="HVR1009" s="106"/>
      <c r="HVS1009" s="106"/>
      <c r="HVT1009" s="106"/>
      <c r="HVU1009" s="106"/>
      <c r="HVV1009" s="106"/>
      <c r="HVW1009" s="106"/>
      <c r="HVX1009" s="106"/>
      <c r="HVY1009" s="106"/>
      <c r="HVZ1009" s="106"/>
      <c r="HWA1009" s="106"/>
      <c r="HWB1009" s="106"/>
      <c r="HWC1009" s="106"/>
      <c r="HWD1009" s="106"/>
      <c r="HWE1009" s="106"/>
      <c r="HWF1009" s="106"/>
      <c r="HWG1009" s="106"/>
      <c r="HWH1009" s="106"/>
      <c r="HWI1009" s="106"/>
      <c r="HWJ1009" s="106"/>
      <c r="HWK1009" s="106"/>
      <c r="HWL1009" s="106"/>
      <c r="HWM1009" s="106"/>
      <c r="HWN1009" s="106"/>
      <c r="HWO1009" s="106"/>
      <c r="HWP1009" s="106"/>
      <c r="HWQ1009" s="106"/>
      <c r="HWR1009" s="106"/>
      <c r="HWS1009" s="106"/>
      <c r="HWT1009" s="106"/>
      <c r="HWU1009" s="106"/>
      <c r="HWV1009" s="106"/>
      <c r="HWW1009" s="106"/>
      <c r="HWX1009" s="106"/>
      <c r="HWY1009" s="106"/>
      <c r="HWZ1009" s="106"/>
      <c r="HXA1009" s="106"/>
      <c r="HXB1009" s="106"/>
      <c r="HXC1009" s="106"/>
      <c r="HXD1009" s="106"/>
      <c r="HXE1009" s="106"/>
      <c r="HXF1009" s="106"/>
      <c r="HXG1009" s="106"/>
      <c r="HXH1009" s="106"/>
      <c r="HXI1009" s="106"/>
      <c r="HXJ1009" s="106"/>
      <c r="HXK1009" s="106"/>
      <c r="HXL1009" s="106"/>
      <c r="HXM1009" s="106"/>
      <c r="HXN1009" s="106"/>
      <c r="HXO1009" s="106"/>
      <c r="HXP1009" s="106"/>
      <c r="HXQ1009" s="106"/>
      <c r="HXR1009" s="106"/>
      <c r="HXS1009" s="106"/>
      <c r="HXT1009" s="106"/>
      <c r="HXU1009" s="106"/>
      <c r="HXV1009" s="106"/>
      <c r="HXW1009" s="106"/>
      <c r="HXX1009" s="106"/>
      <c r="HXY1009" s="106"/>
      <c r="HXZ1009" s="106"/>
      <c r="HYA1009" s="106"/>
      <c r="HYB1009" s="106"/>
      <c r="HYC1009" s="106"/>
      <c r="HYD1009" s="106"/>
      <c r="HYE1009" s="106"/>
      <c r="HYF1009" s="106"/>
      <c r="HYG1009" s="106"/>
      <c r="HYH1009" s="106"/>
      <c r="HYI1009" s="106"/>
      <c r="HYJ1009" s="106"/>
      <c r="HYK1009" s="106"/>
      <c r="HYL1009" s="106"/>
      <c r="HYM1009" s="106"/>
      <c r="HYN1009" s="106"/>
      <c r="HYO1009" s="106"/>
      <c r="HYP1009" s="106"/>
      <c r="HYQ1009" s="106"/>
      <c r="HYR1009" s="106"/>
      <c r="HYS1009" s="106"/>
      <c r="HYT1009" s="106"/>
      <c r="HYU1009" s="106"/>
      <c r="HYV1009" s="106"/>
      <c r="HYW1009" s="106"/>
      <c r="HYX1009" s="106"/>
      <c r="HYY1009" s="106"/>
      <c r="HYZ1009" s="106"/>
      <c r="HZA1009" s="106"/>
      <c r="HZB1009" s="106"/>
      <c r="HZC1009" s="106"/>
      <c r="HZD1009" s="106"/>
      <c r="HZE1009" s="106"/>
      <c r="HZF1009" s="106"/>
      <c r="HZG1009" s="106"/>
      <c r="HZH1009" s="106"/>
      <c r="HZI1009" s="106"/>
      <c r="HZJ1009" s="106"/>
      <c r="HZK1009" s="106"/>
      <c r="HZL1009" s="106"/>
      <c r="HZM1009" s="106"/>
      <c r="HZN1009" s="106"/>
      <c r="HZO1009" s="106"/>
      <c r="HZP1009" s="106"/>
      <c r="HZQ1009" s="106"/>
      <c r="HZR1009" s="106"/>
      <c r="HZS1009" s="106"/>
      <c r="HZT1009" s="106"/>
      <c r="HZU1009" s="106"/>
      <c r="HZV1009" s="106"/>
      <c r="HZW1009" s="106"/>
      <c r="HZX1009" s="106"/>
      <c r="HZY1009" s="106"/>
      <c r="HZZ1009" s="106"/>
      <c r="IAA1009" s="106"/>
      <c r="IAB1009" s="106"/>
      <c r="IAC1009" s="106"/>
      <c r="IAD1009" s="106"/>
      <c r="IAE1009" s="106"/>
      <c r="IAF1009" s="106"/>
      <c r="IAG1009" s="106"/>
      <c r="IAH1009" s="106"/>
      <c r="IAI1009" s="106"/>
      <c r="IAJ1009" s="106"/>
      <c r="IAK1009" s="106"/>
      <c r="IAL1009" s="106"/>
      <c r="IAM1009" s="106"/>
      <c r="IAN1009" s="106"/>
      <c r="IAO1009" s="106"/>
      <c r="IAP1009" s="106"/>
      <c r="IAQ1009" s="106"/>
      <c r="IAR1009" s="106"/>
      <c r="IAS1009" s="106"/>
      <c r="IAT1009" s="106"/>
      <c r="IAU1009" s="106"/>
      <c r="IAV1009" s="106"/>
      <c r="IAW1009" s="106"/>
      <c r="IAX1009" s="106"/>
      <c r="IAY1009" s="106"/>
      <c r="IAZ1009" s="106"/>
      <c r="IBA1009" s="106"/>
      <c r="IBB1009" s="106"/>
      <c r="IBC1009" s="106"/>
      <c r="IBD1009" s="106"/>
      <c r="IBE1009" s="106"/>
      <c r="IBF1009" s="106"/>
      <c r="IBG1009" s="106"/>
      <c r="IBH1009" s="106"/>
      <c r="IBI1009" s="106"/>
      <c r="IBJ1009" s="106"/>
      <c r="IBK1009" s="106"/>
      <c r="IBL1009" s="106"/>
      <c r="IBM1009" s="106"/>
      <c r="IBN1009" s="106"/>
      <c r="IBO1009" s="106"/>
      <c r="IBP1009" s="106"/>
      <c r="IBQ1009" s="106"/>
      <c r="IBR1009" s="106"/>
      <c r="IBS1009" s="106"/>
      <c r="IBT1009" s="106"/>
      <c r="IBU1009" s="106"/>
      <c r="IBV1009" s="106"/>
      <c r="IBW1009" s="106"/>
      <c r="IBX1009" s="106"/>
      <c r="IBY1009" s="106"/>
      <c r="IBZ1009" s="106"/>
      <c r="ICA1009" s="106"/>
      <c r="ICB1009" s="106"/>
      <c r="ICC1009" s="106"/>
      <c r="ICD1009" s="106"/>
      <c r="ICE1009" s="106"/>
      <c r="ICF1009" s="106"/>
      <c r="ICG1009" s="106"/>
      <c r="ICH1009" s="106"/>
      <c r="ICI1009" s="106"/>
      <c r="ICJ1009" s="106"/>
      <c r="ICK1009" s="106"/>
      <c r="ICL1009" s="106"/>
      <c r="ICM1009" s="106"/>
      <c r="ICN1009" s="106"/>
      <c r="ICO1009" s="106"/>
      <c r="ICP1009" s="106"/>
      <c r="ICQ1009" s="106"/>
      <c r="ICR1009" s="106"/>
      <c r="ICS1009" s="106"/>
      <c r="ICT1009" s="106"/>
      <c r="ICU1009" s="106"/>
      <c r="ICV1009" s="106"/>
      <c r="ICW1009" s="106"/>
      <c r="ICX1009" s="106"/>
      <c r="ICY1009" s="106"/>
      <c r="ICZ1009" s="106"/>
      <c r="IDA1009" s="106"/>
      <c r="IDB1009" s="106"/>
      <c r="IDC1009" s="106"/>
      <c r="IDD1009" s="106"/>
      <c r="IDE1009" s="106"/>
      <c r="IDF1009" s="106"/>
      <c r="IDG1009" s="106"/>
      <c r="IDH1009" s="106"/>
      <c r="IDI1009" s="106"/>
      <c r="IDJ1009" s="106"/>
      <c r="IDK1009" s="106"/>
      <c r="IDL1009" s="106"/>
      <c r="IDM1009" s="106"/>
      <c r="IDN1009" s="106"/>
      <c r="IDO1009" s="106"/>
      <c r="IDP1009" s="106"/>
      <c r="IDQ1009" s="106"/>
      <c r="IDR1009" s="106"/>
      <c r="IDS1009" s="106"/>
      <c r="IDT1009" s="106"/>
      <c r="IDU1009" s="106"/>
      <c r="IDV1009" s="106"/>
      <c r="IDW1009" s="106"/>
      <c r="IDX1009" s="106"/>
      <c r="IDY1009" s="106"/>
      <c r="IDZ1009" s="106"/>
      <c r="IEA1009" s="106"/>
      <c r="IEB1009" s="106"/>
      <c r="IEC1009" s="106"/>
      <c r="IED1009" s="106"/>
      <c r="IEE1009" s="106"/>
      <c r="IEF1009" s="106"/>
      <c r="IEG1009" s="106"/>
      <c r="IEH1009" s="106"/>
      <c r="IEI1009" s="106"/>
      <c r="IEJ1009" s="106"/>
      <c r="IEK1009" s="106"/>
      <c r="IEL1009" s="106"/>
      <c r="IEM1009" s="106"/>
      <c r="IEN1009" s="106"/>
      <c r="IEO1009" s="106"/>
      <c r="IEP1009" s="106"/>
      <c r="IEQ1009" s="106"/>
      <c r="IER1009" s="106"/>
      <c r="IES1009" s="106"/>
      <c r="IET1009" s="106"/>
      <c r="IEU1009" s="106"/>
      <c r="IEV1009" s="106"/>
      <c r="IEW1009" s="106"/>
      <c r="IEX1009" s="106"/>
      <c r="IEY1009" s="106"/>
      <c r="IEZ1009" s="106"/>
      <c r="IFA1009" s="106"/>
      <c r="IFB1009" s="106"/>
      <c r="IFC1009" s="106"/>
      <c r="IFD1009" s="106"/>
      <c r="IFE1009" s="106"/>
      <c r="IFF1009" s="106"/>
      <c r="IFG1009" s="106"/>
      <c r="IFH1009" s="106"/>
      <c r="IFI1009" s="106"/>
      <c r="IFJ1009" s="106"/>
      <c r="IFK1009" s="106"/>
      <c r="IFL1009" s="106"/>
      <c r="IFM1009" s="106"/>
      <c r="IFN1009" s="106"/>
      <c r="IFO1009" s="106"/>
      <c r="IFP1009" s="106"/>
      <c r="IFQ1009" s="106"/>
      <c r="IFR1009" s="106"/>
      <c r="IFS1009" s="106"/>
      <c r="IFT1009" s="106"/>
      <c r="IFU1009" s="106"/>
      <c r="IFV1009" s="106"/>
      <c r="IFW1009" s="106"/>
      <c r="IFX1009" s="106"/>
      <c r="IFY1009" s="106"/>
      <c r="IFZ1009" s="106"/>
      <c r="IGA1009" s="106"/>
      <c r="IGB1009" s="106"/>
      <c r="IGC1009" s="106"/>
      <c r="IGD1009" s="106"/>
      <c r="IGE1009" s="106"/>
      <c r="IGF1009" s="106"/>
      <c r="IGG1009" s="106"/>
      <c r="IGH1009" s="106"/>
      <c r="IGI1009" s="106"/>
      <c r="IGJ1009" s="106"/>
      <c r="IGK1009" s="106"/>
      <c r="IGL1009" s="106"/>
      <c r="IGM1009" s="106"/>
      <c r="IGN1009" s="106"/>
      <c r="IGO1009" s="106"/>
      <c r="IGP1009" s="106"/>
      <c r="IGQ1009" s="106"/>
      <c r="IGR1009" s="106"/>
      <c r="IGS1009" s="106"/>
      <c r="IGT1009" s="106"/>
      <c r="IGU1009" s="106"/>
      <c r="IGV1009" s="106"/>
      <c r="IGW1009" s="106"/>
      <c r="IGX1009" s="106"/>
      <c r="IGY1009" s="106"/>
      <c r="IGZ1009" s="106"/>
      <c r="IHA1009" s="106"/>
      <c r="IHB1009" s="106"/>
      <c r="IHC1009" s="106"/>
      <c r="IHD1009" s="106"/>
      <c r="IHE1009" s="106"/>
      <c r="IHF1009" s="106"/>
      <c r="IHG1009" s="106"/>
      <c r="IHH1009" s="106"/>
      <c r="IHI1009" s="106"/>
      <c r="IHJ1009" s="106"/>
      <c r="IHK1009" s="106"/>
      <c r="IHL1009" s="106"/>
      <c r="IHM1009" s="106"/>
      <c r="IHN1009" s="106"/>
      <c r="IHO1009" s="106"/>
      <c r="IHP1009" s="106"/>
      <c r="IHQ1009" s="106"/>
      <c r="IHR1009" s="106"/>
      <c r="IHS1009" s="106"/>
      <c r="IHT1009" s="106"/>
      <c r="IHU1009" s="106"/>
      <c r="IHV1009" s="106"/>
      <c r="IHW1009" s="106"/>
      <c r="IHX1009" s="106"/>
      <c r="IHY1009" s="106"/>
      <c r="IHZ1009" s="106"/>
      <c r="IIA1009" s="106"/>
      <c r="IIB1009" s="106"/>
      <c r="IIC1009" s="106"/>
      <c r="IID1009" s="106"/>
      <c r="IIE1009" s="106"/>
      <c r="IIF1009" s="106"/>
      <c r="IIG1009" s="106"/>
      <c r="IIH1009" s="106"/>
      <c r="III1009" s="106"/>
      <c r="IIJ1009" s="106"/>
      <c r="IIK1009" s="106"/>
      <c r="IIL1009" s="106"/>
      <c r="IIM1009" s="106"/>
      <c r="IIN1009" s="106"/>
      <c r="IIO1009" s="106"/>
      <c r="IIP1009" s="106"/>
      <c r="IIQ1009" s="106"/>
      <c r="IIR1009" s="106"/>
      <c r="IIS1009" s="106"/>
      <c r="IIT1009" s="106"/>
      <c r="IIU1009" s="106"/>
      <c r="IIV1009" s="106"/>
      <c r="IIW1009" s="106"/>
      <c r="IIX1009" s="106"/>
      <c r="IIY1009" s="106"/>
      <c r="IIZ1009" s="106"/>
      <c r="IJA1009" s="106"/>
      <c r="IJB1009" s="106"/>
      <c r="IJC1009" s="106"/>
      <c r="IJD1009" s="106"/>
      <c r="IJE1009" s="106"/>
      <c r="IJF1009" s="106"/>
      <c r="IJG1009" s="106"/>
      <c r="IJH1009" s="106"/>
      <c r="IJI1009" s="106"/>
      <c r="IJJ1009" s="106"/>
      <c r="IJK1009" s="106"/>
      <c r="IJL1009" s="106"/>
      <c r="IJM1009" s="106"/>
      <c r="IJN1009" s="106"/>
      <c r="IJO1009" s="106"/>
      <c r="IJP1009" s="106"/>
      <c r="IJQ1009" s="106"/>
      <c r="IJR1009" s="106"/>
      <c r="IJS1009" s="106"/>
      <c r="IJT1009" s="106"/>
      <c r="IJU1009" s="106"/>
      <c r="IJV1009" s="106"/>
      <c r="IJW1009" s="106"/>
      <c r="IJX1009" s="106"/>
      <c r="IJY1009" s="106"/>
      <c r="IJZ1009" s="106"/>
      <c r="IKA1009" s="106"/>
      <c r="IKB1009" s="106"/>
      <c r="IKC1009" s="106"/>
      <c r="IKD1009" s="106"/>
      <c r="IKE1009" s="106"/>
      <c r="IKF1009" s="106"/>
      <c r="IKG1009" s="106"/>
      <c r="IKH1009" s="106"/>
      <c r="IKI1009" s="106"/>
      <c r="IKJ1009" s="106"/>
      <c r="IKK1009" s="106"/>
      <c r="IKL1009" s="106"/>
      <c r="IKM1009" s="106"/>
      <c r="IKN1009" s="106"/>
      <c r="IKO1009" s="106"/>
      <c r="IKP1009" s="106"/>
      <c r="IKQ1009" s="106"/>
      <c r="IKR1009" s="106"/>
      <c r="IKS1009" s="106"/>
      <c r="IKT1009" s="106"/>
      <c r="IKU1009" s="106"/>
      <c r="IKV1009" s="106"/>
      <c r="IKW1009" s="106"/>
      <c r="IKX1009" s="106"/>
      <c r="IKY1009" s="106"/>
      <c r="IKZ1009" s="106"/>
      <c r="ILA1009" s="106"/>
      <c r="ILB1009" s="106"/>
      <c r="ILC1009" s="106"/>
      <c r="ILD1009" s="106"/>
      <c r="ILE1009" s="106"/>
      <c r="ILF1009" s="106"/>
      <c r="ILG1009" s="106"/>
      <c r="ILH1009" s="106"/>
      <c r="ILI1009" s="106"/>
      <c r="ILJ1009" s="106"/>
      <c r="ILK1009" s="106"/>
      <c r="ILL1009" s="106"/>
      <c r="ILM1009" s="106"/>
      <c r="ILN1009" s="106"/>
      <c r="ILO1009" s="106"/>
      <c r="ILP1009" s="106"/>
      <c r="ILQ1009" s="106"/>
      <c r="ILR1009" s="106"/>
      <c r="ILS1009" s="106"/>
      <c r="ILT1009" s="106"/>
      <c r="ILU1009" s="106"/>
      <c r="ILV1009" s="106"/>
      <c r="ILW1009" s="106"/>
      <c r="ILX1009" s="106"/>
      <c r="ILY1009" s="106"/>
      <c r="ILZ1009" s="106"/>
      <c r="IMA1009" s="106"/>
      <c r="IMB1009" s="106"/>
      <c r="IMC1009" s="106"/>
      <c r="IMD1009" s="106"/>
      <c r="IME1009" s="106"/>
      <c r="IMF1009" s="106"/>
      <c r="IMG1009" s="106"/>
      <c r="IMH1009" s="106"/>
      <c r="IMI1009" s="106"/>
      <c r="IMJ1009" s="106"/>
      <c r="IMK1009" s="106"/>
      <c r="IML1009" s="106"/>
      <c r="IMM1009" s="106"/>
      <c r="IMN1009" s="106"/>
      <c r="IMO1009" s="106"/>
      <c r="IMP1009" s="106"/>
      <c r="IMQ1009" s="106"/>
      <c r="IMR1009" s="106"/>
      <c r="IMS1009" s="106"/>
      <c r="IMT1009" s="106"/>
      <c r="IMU1009" s="106"/>
      <c r="IMV1009" s="106"/>
      <c r="IMW1009" s="106"/>
      <c r="IMX1009" s="106"/>
      <c r="IMY1009" s="106"/>
      <c r="IMZ1009" s="106"/>
      <c r="INA1009" s="106"/>
      <c r="INB1009" s="106"/>
      <c r="INC1009" s="106"/>
      <c r="IND1009" s="106"/>
      <c r="INE1009" s="106"/>
      <c r="INF1009" s="106"/>
      <c r="ING1009" s="106"/>
      <c r="INH1009" s="106"/>
      <c r="INI1009" s="106"/>
      <c r="INJ1009" s="106"/>
      <c r="INK1009" s="106"/>
      <c r="INL1009" s="106"/>
      <c r="INM1009" s="106"/>
      <c r="INN1009" s="106"/>
      <c r="INO1009" s="106"/>
      <c r="INP1009" s="106"/>
      <c r="INQ1009" s="106"/>
      <c r="INR1009" s="106"/>
      <c r="INS1009" s="106"/>
      <c r="INT1009" s="106"/>
      <c r="INU1009" s="106"/>
      <c r="INV1009" s="106"/>
      <c r="INW1009" s="106"/>
      <c r="INX1009" s="106"/>
      <c r="INY1009" s="106"/>
      <c r="INZ1009" s="106"/>
      <c r="IOA1009" s="106"/>
      <c r="IOB1009" s="106"/>
      <c r="IOC1009" s="106"/>
      <c r="IOD1009" s="106"/>
      <c r="IOE1009" s="106"/>
      <c r="IOF1009" s="106"/>
      <c r="IOG1009" s="106"/>
      <c r="IOH1009" s="106"/>
      <c r="IOI1009" s="106"/>
      <c r="IOJ1009" s="106"/>
      <c r="IOK1009" s="106"/>
      <c r="IOL1009" s="106"/>
      <c r="IOM1009" s="106"/>
      <c r="ION1009" s="106"/>
      <c r="IOO1009" s="106"/>
      <c r="IOP1009" s="106"/>
      <c r="IOQ1009" s="106"/>
      <c r="IOR1009" s="106"/>
      <c r="IOS1009" s="106"/>
      <c r="IOT1009" s="106"/>
      <c r="IOU1009" s="106"/>
      <c r="IOV1009" s="106"/>
      <c r="IOW1009" s="106"/>
      <c r="IOX1009" s="106"/>
      <c r="IOY1009" s="106"/>
      <c r="IOZ1009" s="106"/>
      <c r="IPA1009" s="106"/>
      <c r="IPB1009" s="106"/>
      <c r="IPC1009" s="106"/>
      <c r="IPD1009" s="106"/>
      <c r="IPE1009" s="106"/>
      <c r="IPF1009" s="106"/>
      <c r="IPG1009" s="106"/>
      <c r="IPH1009" s="106"/>
      <c r="IPI1009" s="106"/>
      <c r="IPJ1009" s="106"/>
      <c r="IPK1009" s="106"/>
      <c r="IPL1009" s="106"/>
      <c r="IPM1009" s="106"/>
      <c r="IPN1009" s="106"/>
      <c r="IPO1009" s="106"/>
      <c r="IPP1009" s="106"/>
      <c r="IPQ1009" s="106"/>
      <c r="IPR1009" s="106"/>
      <c r="IPS1009" s="106"/>
      <c r="IPT1009" s="106"/>
      <c r="IPU1009" s="106"/>
      <c r="IPV1009" s="106"/>
      <c r="IPW1009" s="106"/>
      <c r="IPX1009" s="106"/>
      <c r="IPY1009" s="106"/>
      <c r="IPZ1009" s="106"/>
      <c r="IQA1009" s="106"/>
      <c r="IQB1009" s="106"/>
      <c r="IQC1009" s="106"/>
      <c r="IQD1009" s="106"/>
      <c r="IQE1009" s="106"/>
      <c r="IQF1009" s="106"/>
      <c r="IQG1009" s="106"/>
      <c r="IQH1009" s="106"/>
      <c r="IQI1009" s="106"/>
      <c r="IQJ1009" s="106"/>
      <c r="IQK1009" s="106"/>
      <c r="IQL1009" s="106"/>
      <c r="IQM1009" s="106"/>
      <c r="IQN1009" s="106"/>
      <c r="IQO1009" s="106"/>
      <c r="IQP1009" s="106"/>
      <c r="IQQ1009" s="106"/>
      <c r="IQR1009" s="106"/>
      <c r="IQS1009" s="106"/>
      <c r="IQT1009" s="106"/>
      <c r="IQU1009" s="106"/>
      <c r="IQV1009" s="106"/>
      <c r="IQW1009" s="106"/>
      <c r="IQX1009" s="106"/>
      <c r="IQY1009" s="106"/>
      <c r="IQZ1009" s="106"/>
      <c r="IRA1009" s="106"/>
      <c r="IRB1009" s="106"/>
      <c r="IRC1009" s="106"/>
      <c r="IRD1009" s="106"/>
      <c r="IRE1009" s="106"/>
      <c r="IRF1009" s="106"/>
      <c r="IRG1009" s="106"/>
      <c r="IRH1009" s="106"/>
      <c r="IRI1009" s="106"/>
      <c r="IRJ1009" s="106"/>
      <c r="IRK1009" s="106"/>
      <c r="IRL1009" s="106"/>
      <c r="IRM1009" s="106"/>
      <c r="IRN1009" s="106"/>
      <c r="IRO1009" s="106"/>
      <c r="IRP1009" s="106"/>
      <c r="IRQ1009" s="106"/>
      <c r="IRR1009" s="106"/>
      <c r="IRS1009" s="106"/>
      <c r="IRT1009" s="106"/>
      <c r="IRU1009" s="106"/>
      <c r="IRV1009" s="106"/>
      <c r="IRW1009" s="106"/>
      <c r="IRX1009" s="106"/>
      <c r="IRY1009" s="106"/>
      <c r="IRZ1009" s="106"/>
      <c r="ISA1009" s="106"/>
      <c r="ISB1009" s="106"/>
      <c r="ISC1009" s="106"/>
      <c r="ISD1009" s="106"/>
      <c r="ISE1009" s="106"/>
      <c r="ISF1009" s="106"/>
      <c r="ISG1009" s="106"/>
      <c r="ISH1009" s="106"/>
      <c r="ISI1009" s="106"/>
      <c r="ISJ1009" s="106"/>
      <c r="ISK1009" s="106"/>
      <c r="ISL1009" s="106"/>
      <c r="ISM1009" s="106"/>
      <c r="ISN1009" s="106"/>
      <c r="ISO1009" s="106"/>
      <c r="ISP1009" s="106"/>
      <c r="ISQ1009" s="106"/>
      <c r="ISR1009" s="106"/>
      <c r="ISS1009" s="106"/>
      <c r="IST1009" s="106"/>
      <c r="ISU1009" s="106"/>
      <c r="ISV1009" s="106"/>
      <c r="ISW1009" s="106"/>
      <c r="ISX1009" s="106"/>
      <c r="ISY1009" s="106"/>
      <c r="ISZ1009" s="106"/>
      <c r="ITA1009" s="106"/>
      <c r="ITB1009" s="106"/>
      <c r="ITC1009" s="106"/>
      <c r="ITD1009" s="106"/>
      <c r="ITE1009" s="106"/>
      <c r="ITF1009" s="106"/>
      <c r="ITG1009" s="106"/>
      <c r="ITH1009" s="106"/>
      <c r="ITI1009" s="106"/>
      <c r="ITJ1009" s="106"/>
      <c r="ITK1009" s="106"/>
      <c r="ITL1009" s="106"/>
      <c r="ITM1009" s="106"/>
      <c r="ITN1009" s="106"/>
      <c r="ITO1009" s="106"/>
      <c r="ITP1009" s="106"/>
      <c r="ITQ1009" s="106"/>
      <c r="ITR1009" s="106"/>
      <c r="ITS1009" s="106"/>
      <c r="ITT1009" s="106"/>
      <c r="ITU1009" s="106"/>
      <c r="ITV1009" s="106"/>
      <c r="ITW1009" s="106"/>
      <c r="ITX1009" s="106"/>
      <c r="ITY1009" s="106"/>
      <c r="ITZ1009" s="106"/>
      <c r="IUA1009" s="106"/>
      <c r="IUB1009" s="106"/>
      <c r="IUC1009" s="106"/>
      <c r="IUD1009" s="106"/>
      <c r="IUE1009" s="106"/>
      <c r="IUF1009" s="106"/>
      <c r="IUG1009" s="106"/>
      <c r="IUH1009" s="106"/>
      <c r="IUI1009" s="106"/>
      <c r="IUJ1009" s="106"/>
      <c r="IUK1009" s="106"/>
      <c r="IUL1009" s="106"/>
      <c r="IUM1009" s="106"/>
      <c r="IUN1009" s="106"/>
      <c r="IUO1009" s="106"/>
      <c r="IUP1009" s="106"/>
      <c r="IUQ1009" s="106"/>
      <c r="IUR1009" s="106"/>
      <c r="IUS1009" s="106"/>
      <c r="IUT1009" s="106"/>
      <c r="IUU1009" s="106"/>
      <c r="IUV1009" s="106"/>
      <c r="IUW1009" s="106"/>
      <c r="IUX1009" s="106"/>
      <c r="IUY1009" s="106"/>
      <c r="IUZ1009" s="106"/>
      <c r="IVA1009" s="106"/>
      <c r="IVB1009" s="106"/>
      <c r="IVC1009" s="106"/>
      <c r="IVD1009" s="106"/>
      <c r="IVE1009" s="106"/>
      <c r="IVF1009" s="106"/>
      <c r="IVG1009" s="106"/>
      <c r="IVH1009" s="106"/>
      <c r="IVI1009" s="106"/>
      <c r="IVJ1009" s="106"/>
      <c r="IVK1009" s="106"/>
      <c r="IVL1009" s="106"/>
      <c r="IVM1009" s="106"/>
      <c r="IVN1009" s="106"/>
      <c r="IVO1009" s="106"/>
      <c r="IVP1009" s="106"/>
      <c r="IVQ1009" s="106"/>
      <c r="IVR1009" s="106"/>
      <c r="IVS1009" s="106"/>
      <c r="IVT1009" s="106"/>
      <c r="IVU1009" s="106"/>
      <c r="IVV1009" s="106"/>
      <c r="IVW1009" s="106"/>
      <c r="IVX1009" s="106"/>
      <c r="IVY1009" s="106"/>
      <c r="IVZ1009" s="106"/>
      <c r="IWA1009" s="106"/>
      <c r="IWB1009" s="106"/>
      <c r="IWC1009" s="106"/>
      <c r="IWD1009" s="106"/>
      <c r="IWE1009" s="106"/>
      <c r="IWF1009" s="106"/>
      <c r="IWG1009" s="106"/>
      <c r="IWH1009" s="106"/>
      <c r="IWI1009" s="106"/>
      <c r="IWJ1009" s="106"/>
      <c r="IWK1009" s="106"/>
      <c r="IWL1009" s="106"/>
      <c r="IWM1009" s="106"/>
      <c r="IWN1009" s="106"/>
      <c r="IWO1009" s="106"/>
      <c r="IWP1009" s="106"/>
      <c r="IWQ1009" s="106"/>
      <c r="IWR1009" s="106"/>
      <c r="IWS1009" s="106"/>
      <c r="IWT1009" s="106"/>
      <c r="IWU1009" s="106"/>
      <c r="IWV1009" s="106"/>
      <c r="IWW1009" s="106"/>
      <c r="IWX1009" s="106"/>
      <c r="IWY1009" s="106"/>
      <c r="IWZ1009" s="106"/>
      <c r="IXA1009" s="106"/>
      <c r="IXB1009" s="106"/>
      <c r="IXC1009" s="106"/>
      <c r="IXD1009" s="106"/>
      <c r="IXE1009" s="106"/>
      <c r="IXF1009" s="106"/>
      <c r="IXG1009" s="106"/>
      <c r="IXH1009" s="106"/>
      <c r="IXI1009" s="106"/>
      <c r="IXJ1009" s="106"/>
      <c r="IXK1009" s="106"/>
      <c r="IXL1009" s="106"/>
      <c r="IXM1009" s="106"/>
      <c r="IXN1009" s="106"/>
      <c r="IXO1009" s="106"/>
      <c r="IXP1009" s="106"/>
      <c r="IXQ1009" s="106"/>
      <c r="IXR1009" s="106"/>
      <c r="IXS1009" s="106"/>
      <c r="IXT1009" s="106"/>
      <c r="IXU1009" s="106"/>
      <c r="IXV1009" s="106"/>
      <c r="IXW1009" s="106"/>
      <c r="IXX1009" s="106"/>
      <c r="IXY1009" s="106"/>
      <c r="IXZ1009" s="106"/>
      <c r="IYA1009" s="106"/>
      <c r="IYB1009" s="106"/>
      <c r="IYC1009" s="106"/>
      <c r="IYD1009" s="106"/>
      <c r="IYE1009" s="106"/>
      <c r="IYF1009" s="106"/>
      <c r="IYG1009" s="106"/>
      <c r="IYH1009" s="106"/>
      <c r="IYI1009" s="106"/>
      <c r="IYJ1009" s="106"/>
      <c r="IYK1009" s="106"/>
      <c r="IYL1009" s="106"/>
      <c r="IYM1009" s="106"/>
      <c r="IYN1009" s="106"/>
      <c r="IYO1009" s="106"/>
      <c r="IYP1009" s="106"/>
      <c r="IYQ1009" s="106"/>
      <c r="IYR1009" s="106"/>
      <c r="IYS1009" s="106"/>
      <c r="IYT1009" s="106"/>
      <c r="IYU1009" s="106"/>
      <c r="IYV1009" s="106"/>
      <c r="IYW1009" s="106"/>
      <c r="IYX1009" s="106"/>
      <c r="IYY1009" s="106"/>
      <c r="IYZ1009" s="106"/>
      <c r="IZA1009" s="106"/>
      <c r="IZB1009" s="106"/>
      <c r="IZC1009" s="106"/>
      <c r="IZD1009" s="106"/>
      <c r="IZE1009" s="106"/>
      <c r="IZF1009" s="106"/>
      <c r="IZG1009" s="106"/>
      <c r="IZH1009" s="106"/>
      <c r="IZI1009" s="106"/>
      <c r="IZJ1009" s="106"/>
      <c r="IZK1009" s="106"/>
      <c r="IZL1009" s="106"/>
      <c r="IZM1009" s="106"/>
      <c r="IZN1009" s="106"/>
      <c r="IZO1009" s="106"/>
      <c r="IZP1009" s="106"/>
      <c r="IZQ1009" s="106"/>
      <c r="IZR1009" s="106"/>
      <c r="IZS1009" s="106"/>
      <c r="IZT1009" s="106"/>
      <c r="IZU1009" s="106"/>
      <c r="IZV1009" s="106"/>
      <c r="IZW1009" s="106"/>
      <c r="IZX1009" s="106"/>
      <c r="IZY1009" s="106"/>
      <c r="IZZ1009" s="106"/>
      <c r="JAA1009" s="106"/>
      <c r="JAB1009" s="106"/>
      <c r="JAC1009" s="106"/>
      <c r="JAD1009" s="106"/>
      <c r="JAE1009" s="106"/>
      <c r="JAF1009" s="106"/>
      <c r="JAG1009" s="106"/>
      <c r="JAH1009" s="106"/>
      <c r="JAI1009" s="106"/>
      <c r="JAJ1009" s="106"/>
      <c r="JAK1009" s="106"/>
      <c r="JAL1009" s="106"/>
      <c r="JAM1009" s="106"/>
      <c r="JAN1009" s="106"/>
      <c r="JAO1009" s="106"/>
      <c r="JAP1009" s="106"/>
      <c r="JAQ1009" s="106"/>
      <c r="JAR1009" s="106"/>
      <c r="JAS1009" s="106"/>
      <c r="JAT1009" s="106"/>
      <c r="JAU1009" s="106"/>
      <c r="JAV1009" s="106"/>
      <c r="JAW1009" s="106"/>
      <c r="JAX1009" s="106"/>
      <c r="JAY1009" s="106"/>
      <c r="JAZ1009" s="106"/>
      <c r="JBA1009" s="106"/>
      <c r="JBB1009" s="106"/>
      <c r="JBC1009" s="106"/>
      <c r="JBD1009" s="106"/>
      <c r="JBE1009" s="106"/>
      <c r="JBF1009" s="106"/>
      <c r="JBG1009" s="106"/>
      <c r="JBH1009" s="106"/>
      <c r="JBI1009" s="106"/>
      <c r="JBJ1009" s="106"/>
      <c r="JBK1009" s="106"/>
      <c r="JBL1009" s="106"/>
      <c r="JBM1009" s="106"/>
      <c r="JBN1009" s="106"/>
      <c r="JBO1009" s="106"/>
      <c r="JBP1009" s="106"/>
      <c r="JBQ1009" s="106"/>
      <c r="JBR1009" s="106"/>
      <c r="JBS1009" s="106"/>
      <c r="JBT1009" s="106"/>
      <c r="JBU1009" s="106"/>
      <c r="JBV1009" s="106"/>
      <c r="JBW1009" s="106"/>
      <c r="JBX1009" s="106"/>
      <c r="JBY1009" s="106"/>
      <c r="JBZ1009" s="106"/>
      <c r="JCA1009" s="106"/>
      <c r="JCB1009" s="106"/>
      <c r="JCC1009" s="106"/>
      <c r="JCD1009" s="106"/>
      <c r="JCE1009" s="106"/>
      <c r="JCF1009" s="106"/>
      <c r="JCG1009" s="106"/>
      <c r="JCH1009" s="106"/>
      <c r="JCI1009" s="106"/>
      <c r="JCJ1009" s="106"/>
      <c r="JCK1009" s="106"/>
      <c r="JCL1009" s="106"/>
      <c r="JCM1009" s="106"/>
      <c r="JCN1009" s="106"/>
      <c r="JCO1009" s="106"/>
      <c r="JCP1009" s="106"/>
      <c r="JCQ1009" s="106"/>
      <c r="JCR1009" s="106"/>
      <c r="JCS1009" s="106"/>
      <c r="JCT1009" s="106"/>
      <c r="JCU1009" s="106"/>
      <c r="JCV1009" s="106"/>
      <c r="JCW1009" s="106"/>
      <c r="JCX1009" s="106"/>
      <c r="JCY1009" s="106"/>
      <c r="JCZ1009" s="106"/>
      <c r="JDA1009" s="106"/>
      <c r="JDB1009" s="106"/>
      <c r="JDC1009" s="106"/>
      <c r="JDD1009" s="106"/>
      <c r="JDE1009" s="106"/>
      <c r="JDF1009" s="106"/>
      <c r="JDG1009" s="106"/>
      <c r="JDH1009" s="106"/>
      <c r="JDI1009" s="106"/>
      <c r="JDJ1009" s="106"/>
      <c r="JDK1009" s="106"/>
      <c r="JDL1009" s="106"/>
      <c r="JDM1009" s="106"/>
      <c r="JDN1009" s="106"/>
      <c r="JDO1009" s="106"/>
      <c r="JDP1009" s="106"/>
      <c r="JDQ1009" s="106"/>
      <c r="JDR1009" s="106"/>
      <c r="JDS1009" s="106"/>
      <c r="JDT1009" s="106"/>
      <c r="JDU1009" s="106"/>
      <c r="JDV1009" s="106"/>
      <c r="JDW1009" s="106"/>
      <c r="JDX1009" s="106"/>
      <c r="JDY1009" s="106"/>
      <c r="JDZ1009" s="106"/>
      <c r="JEA1009" s="106"/>
      <c r="JEB1009" s="106"/>
      <c r="JEC1009" s="106"/>
      <c r="JED1009" s="106"/>
      <c r="JEE1009" s="106"/>
      <c r="JEF1009" s="106"/>
      <c r="JEG1009" s="106"/>
      <c r="JEH1009" s="106"/>
      <c r="JEI1009" s="106"/>
      <c r="JEJ1009" s="106"/>
      <c r="JEK1009" s="106"/>
      <c r="JEL1009" s="106"/>
      <c r="JEM1009" s="106"/>
      <c r="JEN1009" s="106"/>
      <c r="JEO1009" s="106"/>
      <c r="JEP1009" s="106"/>
      <c r="JEQ1009" s="106"/>
      <c r="JER1009" s="106"/>
      <c r="JES1009" s="106"/>
      <c r="JET1009" s="106"/>
      <c r="JEU1009" s="106"/>
      <c r="JEV1009" s="106"/>
      <c r="JEW1009" s="106"/>
      <c r="JEX1009" s="106"/>
      <c r="JEY1009" s="106"/>
      <c r="JEZ1009" s="106"/>
      <c r="JFA1009" s="106"/>
      <c r="JFB1009" s="106"/>
      <c r="JFC1009" s="106"/>
      <c r="JFD1009" s="106"/>
      <c r="JFE1009" s="106"/>
      <c r="JFF1009" s="106"/>
      <c r="JFG1009" s="106"/>
      <c r="JFH1009" s="106"/>
      <c r="JFI1009" s="106"/>
      <c r="JFJ1009" s="106"/>
      <c r="JFK1009" s="106"/>
      <c r="JFL1009" s="106"/>
      <c r="JFM1009" s="106"/>
      <c r="JFN1009" s="106"/>
      <c r="JFO1009" s="106"/>
      <c r="JFP1009" s="106"/>
      <c r="JFQ1009" s="106"/>
      <c r="JFR1009" s="106"/>
      <c r="JFS1009" s="106"/>
      <c r="JFT1009" s="106"/>
      <c r="JFU1009" s="106"/>
      <c r="JFV1009" s="106"/>
      <c r="JFW1009" s="106"/>
      <c r="JFX1009" s="106"/>
      <c r="JFY1009" s="106"/>
      <c r="JFZ1009" s="106"/>
      <c r="JGA1009" s="106"/>
      <c r="JGB1009" s="106"/>
      <c r="JGC1009" s="106"/>
      <c r="JGD1009" s="106"/>
      <c r="JGE1009" s="106"/>
      <c r="JGF1009" s="106"/>
      <c r="JGG1009" s="106"/>
      <c r="JGH1009" s="106"/>
      <c r="JGI1009" s="106"/>
      <c r="JGJ1009" s="106"/>
      <c r="JGK1009" s="106"/>
      <c r="JGL1009" s="106"/>
      <c r="JGM1009" s="106"/>
      <c r="JGN1009" s="106"/>
      <c r="JGO1009" s="106"/>
      <c r="JGP1009" s="106"/>
      <c r="JGQ1009" s="106"/>
      <c r="JGR1009" s="106"/>
      <c r="JGS1009" s="106"/>
      <c r="JGT1009" s="106"/>
      <c r="JGU1009" s="106"/>
      <c r="JGV1009" s="106"/>
      <c r="JGW1009" s="106"/>
      <c r="JGX1009" s="106"/>
      <c r="JGY1009" s="106"/>
      <c r="JGZ1009" s="106"/>
      <c r="JHA1009" s="106"/>
      <c r="JHB1009" s="106"/>
      <c r="JHC1009" s="106"/>
      <c r="JHD1009" s="106"/>
      <c r="JHE1009" s="106"/>
      <c r="JHF1009" s="106"/>
      <c r="JHG1009" s="106"/>
      <c r="JHH1009" s="106"/>
      <c r="JHI1009" s="106"/>
      <c r="JHJ1009" s="106"/>
      <c r="JHK1009" s="106"/>
      <c r="JHL1009" s="106"/>
      <c r="JHM1009" s="106"/>
      <c r="JHN1009" s="106"/>
      <c r="JHO1009" s="106"/>
      <c r="JHP1009" s="106"/>
      <c r="JHQ1009" s="106"/>
      <c r="JHR1009" s="106"/>
      <c r="JHS1009" s="106"/>
      <c r="JHT1009" s="106"/>
      <c r="JHU1009" s="106"/>
      <c r="JHV1009" s="106"/>
      <c r="JHW1009" s="106"/>
      <c r="JHX1009" s="106"/>
      <c r="JHY1009" s="106"/>
      <c r="JHZ1009" s="106"/>
      <c r="JIA1009" s="106"/>
      <c r="JIB1009" s="106"/>
      <c r="JIC1009" s="106"/>
      <c r="JID1009" s="106"/>
      <c r="JIE1009" s="106"/>
      <c r="JIF1009" s="106"/>
      <c r="JIG1009" s="106"/>
      <c r="JIH1009" s="106"/>
      <c r="JII1009" s="106"/>
      <c r="JIJ1009" s="106"/>
      <c r="JIK1009" s="106"/>
      <c r="JIL1009" s="106"/>
      <c r="JIM1009" s="106"/>
      <c r="JIN1009" s="106"/>
      <c r="JIO1009" s="106"/>
      <c r="JIP1009" s="106"/>
      <c r="JIQ1009" s="106"/>
      <c r="JIR1009" s="106"/>
      <c r="JIS1009" s="106"/>
      <c r="JIT1009" s="106"/>
      <c r="JIU1009" s="106"/>
      <c r="JIV1009" s="106"/>
      <c r="JIW1009" s="106"/>
      <c r="JIX1009" s="106"/>
      <c r="JIY1009" s="106"/>
      <c r="JIZ1009" s="106"/>
      <c r="JJA1009" s="106"/>
      <c r="JJB1009" s="106"/>
      <c r="JJC1009" s="106"/>
      <c r="JJD1009" s="106"/>
      <c r="JJE1009" s="106"/>
      <c r="JJF1009" s="106"/>
      <c r="JJG1009" s="106"/>
      <c r="JJH1009" s="106"/>
      <c r="JJI1009" s="106"/>
      <c r="JJJ1009" s="106"/>
      <c r="JJK1009" s="106"/>
      <c r="JJL1009" s="106"/>
      <c r="JJM1009" s="106"/>
      <c r="JJN1009" s="106"/>
      <c r="JJO1009" s="106"/>
      <c r="JJP1009" s="106"/>
      <c r="JJQ1009" s="106"/>
      <c r="JJR1009" s="106"/>
      <c r="JJS1009" s="106"/>
      <c r="JJT1009" s="106"/>
      <c r="JJU1009" s="106"/>
      <c r="JJV1009" s="106"/>
      <c r="JJW1009" s="106"/>
      <c r="JJX1009" s="106"/>
      <c r="JJY1009" s="106"/>
      <c r="JJZ1009" s="106"/>
      <c r="JKA1009" s="106"/>
      <c r="JKB1009" s="106"/>
      <c r="JKC1009" s="106"/>
      <c r="JKD1009" s="106"/>
      <c r="JKE1009" s="106"/>
      <c r="JKF1009" s="106"/>
      <c r="JKG1009" s="106"/>
      <c r="JKH1009" s="106"/>
      <c r="JKI1009" s="106"/>
      <c r="JKJ1009" s="106"/>
      <c r="JKK1009" s="106"/>
      <c r="JKL1009" s="106"/>
      <c r="JKM1009" s="106"/>
      <c r="JKN1009" s="106"/>
      <c r="JKO1009" s="106"/>
      <c r="JKP1009" s="106"/>
      <c r="JKQ1009" s="106"/>
      <c r="JKR1009" s="106"/>
      <c r="JKS1009" s="106"/>
      <c r="JKT1009" s="106"/>
      <c r="JKU1009" s="106"/>
      <c r="JKV1009" s="106"/>
      <c r="JKW1009" s="106"/>
      <c r="JKX1009" s="106"/>
      <c r="JKY1009" s="106"/>
      <c r="JKZ1009" s="106"/>
      <c r="JLA1009" s="106"/>
      <c r="JLB1009" s="106"/>
      <c r="JLC1009" s="106"/>
      <c r="JLD1009" s="106"/>
      <c r="JLE1009" s="106"/>
      <c r="JLF1009" s="106"/>
      <c r="JLG1009" s="106"/>
      <c r="JLH1009" s="106"/>
      <c r="JLI1009" s="106"/>
      <c r="JLJ1009" s="106"/>
      <c r="JLK1009" s="106"/>
      <c r="JLL1009" s="106"/>
      <c r="JLM1009" s="106"/>
      <c r="JLN1009" s="106"/>
      <c r="JLO1009" s="106"/>
      <c r="JLP1009" s="106"/>
      <c r="JLQ1009" s="106"/>
      <c r="JLR1009" s="106"/>
      <c r="JLS1009" s="106"/>
      <c r="JLT1009" s="106"/>
      <c r="JLU1009" s="106"/>
      <c r="JLV1009" s="106"/>
      <c r="JLW1009" s="106"/>
      <c r="JLX1009" s="106"/>
      <c r="JLY1009" s="106"/>
      <c r="JLZ1009" s="106"/>
      <c r="JMA1009" s="106"/>
      <c r="JMB1009" s="106"/>
      <c r="JMC1009" s="106"/>
      <c r="JMD1009" s="106"/>
      <c r="JME1009" s="106"/>
      <c r="JMF1009" s="106"/>
      <c r="JMG1009" s="106"/>
      <c r="JMH1009" s="106"/>
      <c r="JMI1009" s="106"/>
      <c r="JMJ1009" s="106"/>
      <c r="JMK1009" s="106"/>
      <c r="JML1009" s="106"/>
      <c r="JMM1009" s="106"/>
      <c r="JMN1009" s="106"/>
      <c r="JMO1009" s="106"/>
      <c r="JMP1009" s="106"/>
      <c r="JMQ1009" s="106"/>
      <c r="JMR1009" s="106"/>
      <c r="JMS1009" s="106"/>
      <c r="JMT1009" s="106"/>
      <c r="JMU1009" s="106"/>
      <c r="JMV1009" s="106"/>
      <c r="JMW1009" s="106"/>
      <c r="JMX1009" s="106"/>
      <c r="JMY1009" s="106"/>
      <c r="JMZ1009" s="106"/>
      <c r="JNA1009" s="106"/>
      <c r="JNB1009" s="106"/>
      <c r="JNC1009" s="106"/>
      <c r="JND1009" s="106"/>
      <c r="JNE1009" s="106"/>
      <c r="JNF1009" s="106"/>
      <c r="JNG1009" s="106"/>
      <c r="JNH1009" s="106"/>
      <c r="JNI1009" s="106"/>
      <c r="JNJ1009" s="106"/>
      <c r="JNK1009" s="106"/>
      <c r="JNL1009" s="106"/>
      <c r="JNM1009" s="106"/>
      <c r="JNN1009" s="106"/>
      <c r="JNO1009" s="106"/>
      <c r="JNP1009" s="106"/>
      <c r="JNQ1009" s="106"/>
      <c r="JNR1009" s="106"/>
      <c r="JNS1009" s="106"/>
      <c r="JNT1009" s="106"/>
      <c r="JNU1009" s="106"/>
      <c r="JNV1009" s="106"/>
      <c r="JNW1009" s="106"/>
      <c r="JNX1009" s="106"/>
      <c r="JNY1009" s="106"/>
      <c r="JNZ1009" s="106"/>
      <c r="JOA1009" s="106"/>
      <c r="JOB1009" s="106"/>
      <c r="JOC1009" s="106"/>
      <c r="JOD1009" s="106"/>
      <c r="JOE1009" s="106"/>
      <c r="JOF1009" s="106"/>
      <c r="JOG1009" s="106"/>
      <c r="JOH1009" s="106"/>
      <c r="JOI1009" s="106"/>
      <c r="JOJ1009" s="106"/>
      <c r="JOK1009" s="106"/>
      <c r="JOL1009" s="106"/>
      <c r="JOM1009" s="106"/>
      <c r="JON1009" s="106"/>
      <c r="JOO1009" s="106"/>
      <c r="JOP1009" s="106"/>
      <c r="JOQ1009" s="106"/>
      <c r="JOR1009" s="106"/>
      <c r="JOS1009" s="106"/>
      <c r="JOT1009" s="106"/>
      <c r="JOU1009" s="106"/>
      <c r="JOV1009" s="106"/>
      <c r="JOW1009" s="106"/>
      <c r="JOX1009" s="106"/>
      <c r="JOY1009" s="106"/>
      <c r="JOZ1009" s="106"/>
      <c r="JPA1009" s="106"/>
      <c r="JPB1009" s="106"/>
      <c r="JPC1009" s="106"/>
      <c r="JPD1009" s="106"/>
      <c r="JPE1009" s="106"/>
      <c r="JPF1009" s="106"/>
      <c r="JPG1009" s="106"/>
      <c r="JPH1009" s="106"/>
      <c r="JPI1009" s="106"/>
      <c r="JPJ1009" s="106"/>
      <c r="JPK1009" s="106"/>
      <c r="JPL1009" s="106"/>
      <c r="JPM1009" s="106"/>
      <c r="JPN1009" s="106"/>
      <c r="JPO1009" s="106"/>
      <c r="JPP1009" s="106"/>
      <c r="JPQ1009" s="106"/>
      <c r="JPR1009" s="106"/>
      <c r="JPS1009" s="106"/>
      <c r="JPT1009" s="106"/>
      <c r="JPU1009" s="106"/>
      <c r="JPV1009" s="106"/>
      <c r="JPW1009" s="106"/>
      <c r="JPX1009" s="106"/>
      <c r="JPY1009" s="106"/>
      <c r="JPZ1009" s="106"/>
      <c r="JQA1009" s="106"/>
      <c r="JQB1009" s="106"/>
      <c r="JQC1009" s="106"/>
      <c r="JQD1009" s="106"/>
      <c r="JQE1009" s="106"/>
      <c r="JQF1009" s="106"/>
      <c r="JQG1009" s="106"/>
      <c r="JQH1009" s="106"/>
      <c r="JQI1009" s="106"/>
      <c r="JQJ1009" s="106"/>
      <c r="JQK1009" s="106"/>
      <c r="JQL1009" s="106"/>
      <c r="JQM1009" s="106"/>
      <c r="JQN1009" s="106"/>
      <c r="JQO1009" s="106"/>
      <c r="JQP1009" s="106"/>
      <c r="JQQ1009" s="106"/>
      <c r="JQR1009" s="106"/>
      <c r="JQS1009" s="106"/>
      <c r="JQT1009" s="106"/>
      <c r="JQU1009" s="106"/>
      <c r="JQV1009" s="106"/>
      <c r="JQW1009" s="106"/>
      <c r="JQX1009" s="106"/>
      <c r="JQY1009" s="106"/>
      <c r="JQZ1009" s="106"/>
      <c r="JRA1009" s="106"/>
      <c r="JRB1009" s="106"/>
      <c r="JRC1009" s="106"/>
      <c r="JRD1009" s="106"/>
      <c r="JRE1009" s="106"/>
      <c r="JRF1009" s="106"/>
      <c r="JRG1009" s="106"/>
      <c r="JRH1009" s="106"/>
      <c r="JRI1009" s="106"/>
      <c r="JRJ1009" s="106"/>
      <c r="JRK1009" s="106"/>
      <c r="JRL1009" s="106"/>
      <c r="JRM1009" s="106"/>
      <c r="JRN1009" s="106"/>
      <c r="JRO1009" s="106"/>
      <c r="JRP1009" s="106"/>
      <c r="JRQ1009" s="106"/>
      <c r="JRR1009" s="106"/>
      <c r="JRS1009" s="106"/>
      <c r="JRT1009" s="106"/>
      <c r="JRU1009" s="106"/>
      <c r="JRV1009" s="106"/>
      <c r="JRW1009" s="106"/>
      <c r="JRX1009" s="106"/>
      <c r="JRY1009" s="106"/>
      <c r="JRZ1009" s="106"/>
      <c r="JSA1009" s="106"/>
      <c r="JSB1009" s="106"/>
      <c r="JSC1009" s="106"/>
      <c r="JSD1009" s="106"/>
      <c r="JSE1009" s="106"/>
      <c r="JSF1009" s="106"/>
      <c r="JSG1009" s="106"/>
      <c r="JSH1009" s="106"/>
      <c r="JSI1009" s="106"/>
      <c r="JSJ1009" s="106"/>
      <c r="JSK1009" s="106"/>
      <c r="JSL1009" s="106"/>
      <c r="JSM1009" s="106"/>
      <c r="JSN1009" s="106"/>
      <c r="JSO1009" s="106"/>
      <c r="JSP1009" s="106"/>
      <c r="JSQ1009" s="106"/>
      <c r="JSR1009" s="106"/>
      <c r="JSS1009" s="106"/>
      <c r="JST1009" s="106"/>
      <c r="JSU1009" s="106"/>
      <c r="JSV1009" s="106"/>
      <c r="JSW1009" s="106"/>
      <c r="JSX1009" s="106"/>
      <c r="JSY1009" s="106"/>
      <c r="JSZ1009" s="106"/>
      <c r="JTA1009" s="106"/>
      <c r="JTB1009" s="106"/>
      <c r="JTC1009" s="106"/>
      <c r="JTD1009" s="106"/>
      <c r="JTE1009" s="106"/>
      <c r="JTF1009" s="106"/>
      <c r="JTG1009" s="106"/>
      <c r="JTH1009" s="106"/>
      <c r="JTI1009" s="106"/>
      <c r="JTJ1009" s="106"/>
      <c r="JTK1009" s="106"/>
      <c r="JTL1009" s="106"/>
      <c r="JTM1009" s="106"/>
      <c r="JTN1009" s="106"/>
      <c r="JTO1009" s="106"/>
      <c r="JTP1009" s="106"/>
      <c r="JTQ1009" s="106"/>
      <c r="JTR1009" s="106"/>
      <c r="JTS1009" s="106"/>
      <c r="JTT1009" s="106"/>
      <c r="JTU1009" s="106"/>
      <c r="JTV1009" s="106"/>
      <c r="JTW1009" s="106"/>
      <c r="JTX1009" s="106"/>
      <c r="JTY1009" s="106"/>
      <c r="JTZ1009" s="106"/>
      <c r="JUA1009" s="106"/>
      <c r="JUB1009" s="106"/>
      <c r="JUC1009" s="106"/>
      <c r="JUD1009" s="106"/>
      <c r="JUE1009" s="106"/>
      <c r="JUF1009" s="106"/>
      <c r="JUG1009" s="106"/>
      <c r="JUH1009" s="106"/>
      <c r="JUI1009" s="106"/>
      <c r="JUJ1009" s="106"/>
      <c r="JUK1009" s="106"/>
      <c r="JUL1009" s="106"/>
      <c r="JUM1009" s="106"/>
      <c r="JUN1009" s="106"/>
      <c r="JUO1009" s="106"/>
      <c r="JUP1009" s="106"/>
      <c r="JUQ1009" s="106"/>
      <c r="JUR1009" s="106"/>
      <c r="JUS1009" s="106"/>
      <c r="JUT1009" s="106"/>
      <c r="JUU1009" s="106"/>
      <c r="JUV1009" s="106"/>
      <c r="JUW1009" s="106"/>
      <c r="JUX1009" s="106"/>
      <c r="JUY1009" s="106"/>
      <c r="JUZ1009" s="106"/>
      <c r="JVA1009" s="106"/>
      <c r="JVB1009" s="106"/>
      <c r="JVC1009" s="106"/>
      <c r="JVD1009" s="106"/>
      <c r="JVE1009" s="106"/>
      <c r="JVF1009" s="106"/>
      <c r="JVG1009" s="106"/>
      <c r="JVH1009" s="106"/>
      <c r="JVI1009" s="106"/>
      <c r="JVJ1009" s="106"/>
      <c r="JVK1009" s="106"/>
      <c r="JVL1009" s="106"/>
      <c r="JVM1009" s="106"/>
      <c r="JVN1009" s="106"/>
      <c r="JVO1009" s="106"/>
      <c r="JVP1009" s="106"/>
      <c r="JVQ1009" s="106"/>
      <c r="JVR1009" s="106"/>
      <c r="JVS1009" s="106"/>
      <c r="JVT1009" s="106"/>
      <c r="JVU1009" s="106"/>
      <c r="JVV1009" s="106"/>
      <c r="JVW1009" s="106"/>
      <c r="JVX1009" s="106"/>
      <c r="JVY1009" s="106"/>
      <c r="JVZ1009" s="106"/>
      <c r="JWA1009" s="106"/>
      <c r="JWB1009" s="106"/>
      <c r="JWC1009" s="106"/>
      <c r="JWD1009" s="106"/>
      <c r="JWE1009" s="106"/>
      <c r="JWF1009" s="106"/>
      <c r="JWG1009" s="106"/>
      <c r="JWH1009" s="106"/>
      <c r="JWI1009" s="106"/>
      <c r="JWJ1009" s="106"/>
      <c r="JWK1009" s="106"/>
      <c r="JWL1009" s="106"/>
      <c r="JWM1009" s="106"/>
      <c r="JWN1009" s="106"/>
      <c r="JWO1009" s="106"/>
      <c r="JWP1009" s="106"/>
      <c r="JWQ1009" s="106"/>
      <c r="JWR1009" s="106"/>
      <c r="JWS1009" s="106"/>
      <c r="JWT1009" s="106"/>
      <c r="JWU1009" s="106"/>
      <c r="JWV1009" s="106"/>
      <c r="JWW1009" s="106"/>
      <c r="JWX1009" s="106"/>
      <c r="JWY1009" s="106"/>
      <c r="JWZ1009" s="106"/>
      <c r="JXA1009" s="106"/>
      <c r="JXB1009" s="106"/>
      <c r="JXC1009" s="106"/>
      <c r="JXD1009" s="106"/>
      <c r="JXE1009" s="106"/>
      <c r="JXF1009" s="106"/>
      <c r="JXG1009" s="106"/>
      <c r="JXH1009" s="106"/>
      <c r="JXI1009" s="106"/>
      <c r="JXJ1009" s="106"/>
      <c r="JXK1009" s="106"/>
      <c r="JXL1009" s="106"/>
      <c r="JXM1009" s="106"/>
      <c r="JXN1009" s="106"/>
      <c r="JXO1009" s="106"/>
      <c r="JXP1009" s="106"/>
      <c r="JXQ1009" s="106"/>
      <c r="JXR1009" s="106"/>
      <c r="JXS1009" s="106"/>
      <c r="JXT1009" s="106"/>
      <c r="JXU1009" s="106"/>
      <c r="JXV1009" s="106"/>
      <c r="JXW1009" s="106"/>
      <c r="JXX1009" s="106"/>
      <c r="JXY1009" s="106"/>
      <c r="JXZ1009" s="106"/>
      <c r="JYA1009" s="106"/>
      <c r="JYB1009" s="106"/>
      <c r="JYC1009" s="106"/>
      <c r="JYD1009" s="106"/>
      <c r="JYE1009" s="106"/>
      <c r="JYF1009" s="106"/>
      <c r="JYG1009" s="106"/>
      <c r="JYH1009" s="106"/>
      <c r="JYI1009" s="106"/>
      <c r="JYJ1009" s="106"/>
      <c r="JYK1009" s="106"/>
      <c r="JYL1009" s="106"/>
      <c r="JYM1009" s="106"/>
      <c r="JYN1009" s="106"/>
      <c r="JYO1009" s="106"/>
      <c r="JYP1009" s="106"/>
      <c r="JYQ1009" s="106"/>
      <c r="JYR1009" s="106"/>
      <c r="JYS1009" s="106"/>
      <c r="JYT1009" s="106"/>
      <c r="JYU1009" s="106"/>
      <c r="JYV1009" s="106"/>
      <c r="JYW1009" s="106"/>
      <c r="JYX1009" s="106"/>
      <c r="JYY1009" s="106"/>
      <c r="JYZ1009" s="106"/>
      <c r="JZA1009" s="106"/>
      <c r="JZB1009" s="106"/>
      <c r="JZC1009" s="106"/>
      <c r="JZD1009" s="106"/>
      <c r="JZE1009" s="106"/>
      <c r="JZF1009" s="106"/>
      <c r="JZG1009" s="106"/>
      <c r="JZH1009" s="106"/>
      <c r="JZI1009" s="106"/>
      <c r="JZJ1009" s="106"/>
      <c r="JZK1009" s="106"/>
      <c r="JZL1009" s="106"/>
      <c r="JZM1009" s="106"/>
      <c r="JZN1009" s="106"/>
      <c r="JZO1009" s="106"/>
      <c r="JZP1009" s="106"/>
      <c r="JZQ1009" s="106"/>
      <c r="JZR1009" s="106"/>
      <c r="JZS1009" s="106"/>
      <c r="JZT1009" s="106"/>
      <c r="JZU1009" s="106"/>
      <c r="JZV1009" s="106"/>
      <c r="JZW1009" s="106"/>
      <c r="JZX1009" s="106"/>
      <c r="JZY1009" s="106"/>
      <c r="JZZ1009" s="106"/>
      <c r="KAA1009" s="106"/>
      <c r="KAB1009" s="106"/>
      <c r="KAC1009" s="106"/>
      <c r="KAD1009" s="106"/>
      <c r="KAE1009" s="106"/>
      <c r="KAF1009" s="106"/>
      <c r="KAG1009" s="106"/>
      <c r="KAH1009" s="106"/>
      <c r="KAI1009" s="106"/>
      <c r="KAJ1009" s="106"/>
      <c r="KAK1009" s="106"/>
      <c r="KAL1009" s="106"/>
      <c r="KAM1009" s="106"/>
      <c r="KAN1009" s="106"/>
      <c r="KAO1009" s="106"/>
      <c r="KAP1009" s="106"/>
      <c r="KAQ1009" s="106"/>
      <c r="KAR1009" s="106"/>
      <c r="KAS1009" s="106"/>
      <c r="KAT1009" s="106"/>
      <c r="KAU1009" s="106"/>
      <c r="KAV1009" s="106"/>
      <c r="KAW1009" s="106"/>
      <c r="KAX1009" s="106"/>
      <c r="KAY1009" s="106"/>
      <c r="KAZ1009" s="106"/>
      <c r="KBA1009" s="106"/>
      <c r="KBB1009" s="106"/>
      <c r="KBC1009" s="106"/>
      <c r="KBD1009" s="106"/>
      <c r="KBE1009" s="106"/>
      <c r="KBF1009" s="106"/>
      <c r="KBG1009" s="106"/>
      <c r="KBH1009" s="106"/>
      <c r="KBI1009" s="106"/>
      <c r="KBJ1009" s="106"/>
      <c r="KBK1009" s="106"/>
      <c r="KBL1009" s="106"/>
      <c r="KBM1009" s="106"/>
      <c r="KBN1009" s="106"/>
      <c r="KBO1009" s="106"/>
      <c r="KBP1009" s="106"/>
      <c r="KBQ1009" s="106"/>
      <c r="KBR1009" s="106"/>
      <c r="KBS1009" s="106"/>
      <c r="KBT1009" s="106"/>
      <c r="KBU1009" s="106"/>
      <c r="KBV1009" s="106"/>
      <c r="KBW1009" s="106"/>
      <c r="KBX1009" s="106"/>
      <c r="KBY1009" s="106"/>
      <c r="KBZ1009" s="106"/>
      <c r="KCA1009" s="106"/>
      <c r="KCB1009" s="106"/>
      <c r="KCC1009" s="106"/>
      <c r="KCD1009" s="106"/>
      <c r="KCE1009" s="106"/>
      <c r="KCF1009" s="106"/>
      <c r="KCG1009" s="106"/>
      <c r="KCH1009" s="106"/>
      <c r="KCI1009" s="106"/>
      <c r="KCJ1009" s="106"/>
      <c r="KCK1009" s="106"/>
      <c r="KCL1009" s="106"/>
      <c r="KCM1009" s="106"/>
      <c r="KCN1009" s="106"/>
      <c r="KCO1009" s="106"/>
      <c r="KCP1009" s="106"/>
      <c r="KCQ1009" s="106"/>
      <c r="KCR1009" s="106"/>
      <c r="KCS1009" s="106"/>
      <c r="KCT1009" s="106"/>
      <c r="KCU1009" s="106"/>
      <c r="KCV1009" s="106"/>
      <c r="KCW1009" s="106"/>
      <c r="KCX1009" s="106"/>
      <c r="KCY1009" s="106"/>
      <c r="KCZ1009" s="106"/>
      <c r="KDA1009" s="106"/>
      <c r="KDB1009" s="106"/>
      <c r="KDC1009" s="106"/>
      <c r="KDD1009" s="106"/>
      <c r="KDE1009" s="106"/>
      <c r="KDF1009" s="106"/>
      <c r="KDG1009" s="106"/>
      <c r="KDH1009" s="106"/>
      <c r="KDI1009" s="106"/>
      <c r="KDJ1009" s="106"/>
      <c r="KDK1009" s="106"/>
      <c r="KDL1009" s="106"/>
      <c r="KDM1009" s="106"/>
      <c r="KDN1009" s="106"/>
      <c r="KDO1009" s="106"/>
      <c r="KDP1009" s="106"/>
      <c r="KDQ1009" s="106"/>
      <c r="KDR1009" s="106"/>
      <c r="KDS1009" s="106"/>
      <c r="KDT1009" s="106"/>
      <c r="KDU1009" s="106"/>
      <c r="KDV1009" s="106"/>
      <c r="KDW1009" s="106"/>
      <c r="KDX1009" s="106"/>
      <c r="KDY1009" s="106"/>
      <c r="KDZ1009" s="106"/>
      <c r="KEA1009" s="106"/>
      <c r="KEB1009" s="106"/>
      <c r="KEC1009" s="106"/>
      <c r="KED1009" s="106"/>
      <c r="KEE1009" s="106"/>
      <c r="KEF1009" s="106"/>
      <c r="KEG1009" s="106"/>
      <c r="KEH1009" s="106"/>
      <c r="KEI1009" s="106"/>
      <c r="KEJ1009" s="106"/>
      <c r="KEK1009" s="106"/>
      <c r="KEL1009" s="106"/>
      <c r="KEM1009" s="106"/>
      <c r="KEN1009" s="106"/>
      <c r="KEO1009" s="106"/>
      <c r="KEP1009" s="106"/>
      <c r="KEQ1009" s="106"/>
      <c r="KER1009" s="106"/>
      <c r="KES1009" s="106"/>
      <c r="KET1009" s="106"/>
      <c r="KEU1009" s="106"/>
      <c r="KEV1009" s="106"/>
      <c r="KEW1009" s="106"/>
      <c r="KEX1009" s="106"/>
      <c r="KEY1009" s="106"/>
      <c r="KEZ1009" s="106"/>
      <c r="KFA1009" s="106"/>
      <c r="KFB1009" s="106"/>
      <c r="KFC1009" s="106"/>
      <c r="KFD1009" s="106"/>
      <c r="KFE1009" s="106"/>
      <c r="KFF1009" s="106"/>
      <c r="KFG1009" s="106"/>
      <c r="KFH1009" s="106"/>
      <c r="KFI1009" s="106"/>
      <c r="KFJ1009" s="106"/>
      <c r="KFK1009" s="106"/>
      <c r="KFL1009" s="106"/>
      <c r="KFM1009" s="106"/>
      <c r="KFN1009" s="106"/>
      <c r="KFO1009" s="106"/>
      <c r="KFP1009" s="106"/>
      <c r="KFQ1009" s="106"/>
      <c r="KFR1009" s="106"/>
      <c r="KFS1009" s="106"/>
      <c r="KFT1009" s="106"/>
      <c r="KFU1009" s="106"/>
      <c r="KFV1009" s="106"/>
      <c r="KFW1009" s="106"/>
      <c r="KFX1009" s="106"/>
      <c r="KFY1009" s="106"/>
      <c r="KFZ1009" s="106"/>
      <c r="KGA1009" s="106"/>
      <c r="KGB1009" s="106"/>
      <c r="KGC1009" s="106"/>
      <c r="KGD1009" s="106"/>
      <c r="KGE1009" s="106"/>
      <c r="KGF1009" s="106"/>
      <c r="KGG1009" s="106"/>
      <c r="KGH1009" s="106"/>
      <c r="KGI1009" s="106"/>
      <c r="KGJ1009" s="106"/>
      <c r="KGK1009" s="106"/>
      <c r="KGL1009" s="106"/>
      <c r="KGM1009" s="106"/>
      <c r="KGN1009" s="106"/>
      <c r="KGO1009" s="106"/>
      <c r="KGP1009" s="106"/>
      <c r="KGQ1009" s="106"/>
      <c r="KGR1009" s="106"/>
      <c r="KGS1009" s="106"/>
      <c r="KGT1009" s="106"/>
      <c r="KGU1009" s="106"/>
      <c r="KGV1009" s="106"/>
      <c r="KGW1009" s="106"/>
      <c r="KGX1009" s="106"/>
      <c r="KGY1009" s="106"/>
      <c r="KGZ1009" s="106"/>
      <c r="KHA1009" s="106"/>
      <c r="KHB1009" s="106"/>
      <c r="KHC1009" s="106"/>
      <c r="KHD1009" s="106"/>
      <c r="KHE1009" s="106"/>
      <c r="KHF1009" s="106"/>
      <c r="KHG1009" s="106"/>
      <c r="KHH1009" s="106"/>
      <c r="KHI1009" s="106"/>
      <c r="KHJ1009" s="106"/>
      <c r="KHK1009" s="106"/>
      <c r="KHL1009" s="106"/>
      <c r="KHM1009" s="106"/>
      <c r="KHN1009" s="106"/>
      <c r="KHO1009" s="106"/>
      <c r="KHP1009" s="106"/>
      <c r="KHQ1009" s="106"/>
      <c r="KHR1009" s="106"/>
      <c r="KHS1009" s="106"/>
      <c r="KHT1009" s="106"/>
      <c r="KHU1009" s="106"/>
      <c r="KHV1009" s="106"/>
      <c r="KHW1009" s="106"/>
      <c r="KHX1009" s="106"/>
      <c r="KHY1009" s="106"/>
      <c r="KHZ1009" s="106"/>
      <c r="KIA1009" s="106"/>
      <c r="KIB1009" s="106"/>
      <c r="KIC1009" s="106"/>
      <c r="KID1009" s="106"/>
      <c r="KIE1009" s="106"/>
      <c r="KIF1009" s="106"/>
      <c r="KIG1009" s="106"/>
      <c r="KIH1009" s="106"/>
      <c r="KII1009" s="106"/>
      <c r="KIJ1009" s="106"/>
      <c r="KIK1009" s="106"/>
      <c r="KIL1009" s="106"/>
      <c r="KIM1009" s="106"/>
      <c r="KIN1009" s="106"/>
      <c r="KIO1009" s="106"/>
      <c r="KIP1009" s="106"/>
      <c r="KIQ1009" s="106"/>
      <c r="KIR1009" s="106"/>
      <c r="KIS1009" s="106"/>
      <c r="KIT1009" s="106"/>
      <c r="KIU1009" s="106"/>
      <c r="KIV1009" s="106"/>
      <c r="KIW1009" s="106"/>
      <c r="KIX1009" s="106"/>
      <c r="KIY1009" s="106"/>
      <c r="KIZ1009" s="106"/>
      <c r="KJA1009" s="106"/>
      <c r="KJB1009" s="106"/>
      <c r="KJC1009" s="106"/>
      <c r="KJD1009" s="106"/>
      <c r="KJE1009" s="106"/>
      <c r="KJF1009" s="106"/>
      <c r="KJG1009" s="106"/>
      <c r="KJH1009" s="106"/>
      <c r="KJI1009" s="106"/>
      <c r="KJJ1009" s="106"/>
      <c r="KJK1009" s="106"/>
      <c r="KJL1009" s="106"/>
      <c r="KJM1009" s="106"/>
      <c r="KJN1009" s="106"/>
      <c r="KJO1009" s="106"/>
      <c r="KJP1009" s="106"/>
      <c r="KJQ1009" s="106"/>
      <c r="KJR1009" s="106"/>
      <c r="KJS1009" s="106"/>
      <c r="KJT1009" s="106"/>
      <c r="KJU1009" s="106"/>
      <c r="KJV1009" s="106"/>
      <c r="KJW1009" s="106"/>
      <c r="KJX1009" s="106"/>
      <c r="KJY1009" s="106"/>
      <c r="KJZ1009" s="106"/>
      <c r="KKA1009" s="106"/>
      <c r="KKB1009" s="106"/>
      <c r="KKC1009" s="106"/>
      <c r="KKD1009" s="106"/>
      <c r="KKE1009" s="106"/>
      <c r="KKF1009" s="106"/>
      <c r="KKG1009" s="106"/>
      <c r="KKH1009" s="106"/>
      <c r="KKI1009" s="106"/>
      <c r="KKJ1009" s="106"/>
      <c r="KKK1009" s="106"/>
      <c r="KKL1009" s="106"/>
      <c r="KKM1009" s="106"/>
      <c r="KKN1009" s="106"/>
      <c r="KKO1009" s="106"/>
      <c r="KKP1009" s="106"/>
      <c r="KKQ1009" s="106"/>
      <c r="KKR1009" s="106"/>
      <c r="KKS1009" s="106"/>
      <c r="KKT1009" s="106"/>
      <c r="KKU1009" s="106"/>
      <c r="KKV1009" s="106"/>
      <c r="KKW1009" s="106"/>
      <c r="KKX1009" s="106"/>
      <c r="KKY1009" s="106"/>
      <c r="KKZ1009" s="106"/>
      <c r="KLA1009" s="106"/>
      <c r="KLB1009" s="106"/>
      <c r="KLC1009" s="106"/>
      <c r="KLD1009" s="106"/>
      <c r="KLE1009" s="106"/>
      <c r="KLF1009" s="106"/>
      <c r="KLG1009" s="106"/>
      <c r="KLH1009" s="106"/>
      <c r="KLI1009" s="106"/>
      <c r="KLJ1009" s="106"/>
      <c r="KLK1009" s="106"/>
      <c r="KLL1009" s="106"/>
      <c r="KLM1009" s="106"/>
      <c r="KLN1009" s="106"/>
      <c r="KLO1009" s="106"/>
      <c r="KLP1009" s="106"/>
      <c r="KLQ1009" s="106"/>
      <c r="KLR1009" s="106"/>
      <c r="KLS1009" s="106"/>
      <c r="KLT1009" s="106"/>
      <c r="KLU1009" s="106"/>
      <c r="KLV1009" s="106"/>
      <c r="KLW1009" s="106"/>
      <c r="KLX1009" s="106"/>
      <c r="KLY1009" s="106"/>
      <c r="KLZ1009" s="106"/>
      <c r="KMA1009" s="106"/>
      <c r="KMB1009" s="106"/>
      <c r="KMC1009" s="106"/>
      <c r="KMD1009" s="106"/>
      <c r="KME1009" s="106"/>
      <c r="KMF1009" s="106"/>
      <c r="KMG1009" s="106"/>
      <c r="KMH1009" s="106"/>
      <c r="KMI1009" s="106"/>
      <c r="KMJ1009" s="106"/>
      <c r="KMK1009" s="106"/>
      <c r="KML1009" s="106"/>
      <c r="KMM1009" s="106"/>
      <c r="KMN1009" s="106"/>
      <c r="KMO1009" s="106"/>
      <c r="KMP1009" s="106"/>
      <c r="KMQ1009" s="106"/>
      <c r="KMR1009" s="106"/>
      <c r="KMS1009" s="106"/>
      <c r="KMT1009" s="106"/>
      <c r="KMU1009" s="106"/>
      <c r="KMV1009" s="106"/>
      <c r="KMW1009" s="106"/>
      <c r="KMX1009" s="106"/>
      <c r="KMY1009" s="106"/>
      <c r="KMZ1009" s="106"/>
      <c r="KNA1009" s="106"/>
      <c r="KNB1009" s="106"/>
      <c r="KNC1009" s="106"/>
      <c r="KND1009" s="106"/>
      <c r="KNE1009" s="106"/>
      <c r="KNF1009" s="106"/>
      <c r="KNG1009" s="106"/>
      <c r="KNH1009" s="106"/>
      <c r="KNI1009" s="106"/>
      <c r="KNJ1009" s="106"/>
      <c r="KNK1009" s="106"/>
      <c r="KNL1009" s="106"/>
      <c r="KNM1009" s="106"/>
      <c r="KNN1009" s="106"/>
      <c r="KNO1009" s="106"/>
      <c r="KNP1009" s="106"/>
      <c r="KNQ1009" s="106"/>
      <c r="KNR1009" s="106"/>
      <c r="KNS1009" s="106"/>
      <c r="KNT1009" s="106"/>
      <c r="KNU1009" s="106"/>
      <c r="KNV1009" s="106"/>
      <c r="KNW1009" s="106"/>
      <c r="KNX1009" s="106"/>
      <c r="KNY1009" s="106"/>
      <c r="KNZ1009" s="106"/>
      <c r="KOA1009" s="106"/>
      <c r="KOB1009" s="106"/>
      <c r="KOC1009" s="106"/>
      <c r="KOD1009" s="106"/>
      <c r="KOE1009" s="106"/>
      <c r="KOF1009" s="106"/>
      <c r="KOG1009" s="106"/>
      <c r="KOH1009" s="106"/>
      <c r="KOI1009" s="106"/>
      <c r="KOJ1009" s="106"/>
      <c r="KOK1009" s="106"/>
      <c r="KOL1009" s="106"/>
      <c r="KOM1009" s="106"/>
      <c r="KON1009" s="106"/>
      <c r="KOO1009" s="106"/>
      <c r="KOP1009" s="106"/>
      <c r="KOQ1009" s="106"/>
      <c r="KOR1009" s="106"/>
      <c r="KOS1009" s="106"/>
      <c r="KOT1009" s="106"/>
      <c r="KOU1009" s="106"/>
      <c r="KOV1009" s="106"/>
      <c r="KOW1009" s="106"/>
      <c r="KOX1009" s="106"/>
      <c r="KOY1009" s="106"/>
      <c r="KOZ1009" s="106"/>
      <c r="KPA1009" s="106"/>
      <c r="KPB1009" s="106"/>
      <c r="KPC1009" s="106"/>
      <c r="KPD1009" s="106"/>
      <c r="KPE1009" s="106"/>
      <c r="KPF1009" s="106"/>
      <c r="KPG1009" s="106"/>
      <c r="KPH1009" s="106"/>
      <c r="KPI1009" s="106"/>
      <c r="KPJ1009" s="106"/>
      <c r="KPK1009" s="106"/>
      <c r="KPL1009" s="106"/>
      <c r="KPM1009" s="106"/>
      <c r="KPN1009" s="106"/>
      <c r="KPO1009" s="106"/>
      <c r="KPP1009" s="106"/>
      <c r="KPQ1009" s="106"/>
      <c r="KPR1009" s="106"/>
      <c r="KPS1009" s="106"/>
      <c r="KPT1009" s="106"/>
      <c r="KPU1009" s="106"/>
      <c r="KPV1009" s="106"/>
      <c r="KPW1009" s="106"/>
      <c r="KPX1009" s="106"/>
      <c r="KPY1009" s="106"/>
      <c r="KPZ1009" s="106"/>
      <c r="KQA1009" s="106"/>
      <c r="KQB1009" s="106"/>
      <c r="KQC1009" s="106"/>
      <c r="KQD1009" s="106"/>
      <c r="KQE1009" s="106"/>
      <c r="KQF1009" s="106"/>
      <c r="KQG1009" s="106"/>
      <c r="KQH1009" s="106"/>
      <c r="KQI1009" s="106"/>
      <c r="KQJ1009" s="106"/>
      <c r="KQK1009" s="106"/>
      <c r="KQL1009" s="106"/>
      <c r="KQM1009" s="106"/>
      <c r="KQN1009" s="106"/>
      <c r="KQO1009" s="106"/>
      <c r="KQP1009" s="106"/>
      <c r="KQQ1009" s="106"/>
      <c r="KQR1009" s="106"/>
      <c r="KQS1009" s="106"/>
      <c r="KQT1009" s="106"/>
      <c r="KQU1009" s="106"/>
      <c r="KQV1009" s="106"/>
      <c r="KQW1009" s="106"/>
      <c r="KQX1009" s="106"/>
      <c r="KQY1009" s="106"/>
      <c r="KQZ1009" s="106"/>
      <c r="KRA1009" s="106"/>
      <c r="KRB1009" s="106"/>
      <c r="KRC1009" s="106"/>
      <c r="KRD1009" s="106"/>
      <c r="KRE1009" s="106"/>
      <c r="KRF1009" s="106"/>
      <c r="KRG1009" s="106"/>
      <c r="KRH1009" s="106"/>
      <c r="KRI1009" s="106"/>
      <c r="KRJ1009" s="106"/>
      <c r="KRK1009" s="106"/>
      <c r="KRL1009" s="106"/>
      <c r="KRM1009" s="106"/>
      <c r="KRN1009" s="106"/>
      <c r="KRO1009" s="106"/>
      <c r="KRP1009" s="106"/>
      <c r="KRQ1009" s="106"/>
      <c r="KRR1009" s="106"/>
      <c r="KRS1009" s="106"/>
      <c r="KRT1009" s="106"/>
      <c r="KRU1009" s="106"/>
      <c r="KRV1009" s="106"/>
      <c r="KRW1009" s="106"/>
      <c r="KRX1009" s="106"/>
      <c r="KRY1009" s="106"/>
      <c r="KRZ1009" s="106"/>
      <c r="KSA1009" s="106"/>
      <c r="KSB1009" s="106"/>
      <c r="KSC1009" s="106"/>
      <c r="KSD1009" s="106"/>
      <c r="KSE1009" s="106"/>
      <c r="KSF1009" s="106"/>
      <c r="KSG1009" s="106"/>
      <c r="KSH1009" s="106"/>
      <c r="KSI1009" s="106"/>
      <c r="KSJ1009" s="106"/>
      <c r="KSK1009" s="106"/>
      <c r="KSL1009" s="106"/>
      <c r="KSM1009" s="106"/>
      <c r="KSN1009" s="106"/>
      <c r="KSO1009" s="106"/>
      <c r="KSP1009" s="106"/>
      <c r="KSQ1009" s="106"/>
      <c r="KSR1009" s="106"/>
      <c r="KSS1009" s="106"/>
      <c r="KST1009" s="106"/>
      <c r="KSU1009" s="106"/>
      <c r="KSV1009" s="106"/>
      <c r="KSW1009" s="106"/>
      <c r="KSX1009" s="106"/>
      <c r="KSY1009" s="106"/>
      <c r="KSZ1009" s="106"/>
      <c r="KTA1009" s="106"/>
      <c r="KTB1009" s="106"/>
      <c r="KTC1009" s="106"/>
      <c r="KTD1009" s="106"/>
      <c r="KTE1009" s="106"/>
      <c r="KTF1009" s="106"/>
      <c r="KTG1009" s="106"/>
      <c r="KTH1009" s="106"/>
      <c r="KTI1009" s="106"/>
      <c r="KTJ1009" s="106"/>
      <c r="KTK1009" s="106"/>
      <c r="KTL1009" s="106"/>
      <c r="KTM1009" s="106"/>
      <c r="KTN1009" s="106"/>
      <c r="KTO1009" s="106"/>
      <c r="KTP1009" s="106"/>
      <c r="KTQ1009" s="106"/>
      <c r="KTR1009" s="106"/>
      <c r="KTS1009" s="106"/>
      <c r="KTT1009" s="106"/>
      <c r="KTU1009" s="106"/>
      <c r="KTV1009" s="106"/>
      <c r="KTW1009" s="106"/>
      <c r="KTX1009" s="106"/>
      <c r="KTY1009" s="106"/>
      <c r="KTZ1009" s="106"/>
      <c r="KUA1009" s="106"/>
      <c r="KUB1009" s="106"/>
      <c r="KUC1009" s="106"/>
      <c r="KUD1009" s="106"/>
      <c r="KUE1009" s="106"/>
      <c r="KUF1009" s="106"/>
      <c r="KUG1009" s="106"/>
      <c r="KUH1009" s="106"/>
      <c r="KUI1009" s="106"/>
      <c r="KUJ1009" s="106"/>
      <c r="KUK1009" s="106"/>
      <c r="KUL1009" s="106"/>
      <c r="KUM1009" s="106"/>
      <c r="KUN1009" s="106"/>
      <c r="KUO1009" s="106"/>
      <c r="KUP1009" s="106"/>
      <c r="KUQ1009" s="106"/>
      <c r="KUR1009" s="106"/>
      <c r="KUS1009" s="106"/>
      <c r="KUT1009" s="106"/>
      <c r="KUU1009" s="106"/>
      <c r="KUV1009" s="106"/>
      <c r="KUW1009" s="106"/>
      <c r="KUX1009" s="106"/>
      <c r="KUY1009" s="106"/>
      <c r="KUZ1009" s="106"/>
      <c r="KVA1009" s="106"/>
      <c r="KVB1009" s="106"/>
      <c r="KVC1009" s="106"/>
      <c r="KVD1009" s="106"/>
      <c r="KVE1009" s="106"/>
      <c r="KVF1009" s="106"/>
      <c r="KVG1009" s="106"/>
      <c r="KVH1009" s="106"/>
      <c r="KVI1009" s="106"/>
      <c r="KVJ1009" s="106"/>
      <c r="KVK1009" s="106"/>
      <c r="KVL1009" s="106"/>
      <c r="KVM1009" s="106"/>
      <c r="KVN1009" s="106"/>
      <c r="KVO1009" s="106"/>
      <c r="KVP1009" s="106"/>
      <c r="KVQ1009" s="106"/>
      <c r="KVR1009" s="106"/>
      <c r="KVS1009" s="106"/>
      <c r="KVT1009" s="106"/>
      <c r="KVU1009" s="106"/>
      <c r="KVV1009" s="106"/>
      <c r="KVW1009" s="106"/>
      <c r="KVX1009" s="106"/>
      <c r="KVY1009" s="106"/>
      <c r="KVZ1009" s="106"/>
      <c r="KWA1009" s="106"/>
      <c r="KWB1009" s="106"/>
      <c r="KWC1009" s="106"/>
      <c r="KWD1009" s="106"/>
      <c r="KWE1009" s="106"/>
      <c r="KWF1009" s="106"/>
      <c r="KWG1009" s="106"/>
      <c r="KWH1009" s="106"/>
      <c r="KWI1009" s="106"/>
      <c r="KWJ1009" s="106"/>
      <c r="KWK1009" s="106"/>
      <c r="KWL1009" s="106"/>
      <c r="KWM1009" s="106"/>
      <c r="KWN1009" s="106"/>
      <c r="KWO1009" s="106"/>
      <c r="KWP1009" s="106"/>
      <c r="KWQ1009" s="106"/>
      <c r="KWR1009" s="106"/>
      <c r="KWS1009" s="106"/>
      <c r="KWT1009" s="106"/>
      <c r="KWU1009" s="106"/>
      <c r="KWV1009" s="106"/>
      <c r="KWW1009" s="106"/>
      <c r="KWX1009" s="106"/>
      <c r="KWY1009" s="106"/>
      <c r="KWZ1009" s="106"/>
      <c r="KXA1009" s="106"/>
      <c r="KXB1009" s="106"/>
      <c r="KXC1009" s="106"/>
      <c r="KXD1009" s="106"/>
      <c r="KXE1009" s="106"/>
      <c r="KXF1009" s="106"/>
      <c r="KXG1009" s="106"/>
      <c r="KXH1009" s="106"/>
      <c r="KXI1009" s="106"/>
      <c r="KXJ1009" s="106"/>
      <c r="KXK1009" s="106"/>
      <c r="KXL1009" s="106"/>
      <c r="KXM1009" s="106"/>
      <c r="KXN1009" s="106"/>
      <c r="KXO1009" s="106"/>
      <c r="KXP1009" s="106"/>
      <c r="KXQ1009" s="106"/>
      <c r="KXR1009" s="106"/>
      <c r="KXS1009" s="106"/>
      <c r="KXT1009" s="106"/>
      <c r="KXU1009" s="106"/>
      <c r="KXV1009" s="106"/>
      <c r="KXW1009" s="106"/>
      <c r="KXX1009" s="106"/>
      <c r="KXY1009" s="106"/>
      <c r="KXZ1009" s="106"/>
      <c r="KYA1009" s="106"/>
      <c r="KYB1009" s="106"/>
      <c r="KYC1009" s="106"/>
      <c r="KYD1009" s="106"/>
      <c r="KYE1009" s="106"/>
      <c r="KYF1009" s="106"/>
      <c r="KYG1009" s="106"/>
      <c r="KYH1009" s="106"/>
      <c r="KYI1009" s="106"/>
      <c r="KYJ1009" s="106"/>
      <c r="KYK1009" s="106"/>
      <c r="KYL1009" s="106"/>
      <c r="KYM1009" s="106"/>
      <c r="KYN1009" s="106"/>
      <c r="KYO1009" s="106"/>
      <c r="KYP1009" s="106"/>
      <c r="KYQ1009" s="106"/>
      <c r="KYR1009" s="106"/>
      <c r="KYS1009" s="106"/>
      <c r="KYT1009" s="106"/>
      <c r="KYU1009" s="106"/>
      <c r="KYV1009" s="106"/>
      <c r="KYW1009" s="106"/>
      <c r="KYX1009" s="106"/>
      <c r="KYY1009" s="106"/>
      <c r="KYZ1009" s="106"/>
      <c r="KZA1009" s="106"/>
      <c r="KZB1009" s="106"/>
      <c r="KZC1009" s="106"/>
      <c r="KZD1009" s="106"/>
      <c r="KZE1009" s="106"/>
      <c r="KZF1009" s="106"/>
      <c r="KZG1009" s="106"/>
      <c r="KZH1009" s="106"/>
      <c r="KZI1009" s="106"/>
      <c r="KZJ1009" s="106"/>
      <c r="KZK1009" s="106"/>
      <c r="KZL1009" s="106"/>
      <c r="KZM1009" s="106"/>
      <c r="KZN1009" s="106"/>
      <c r="KZO1009" s="106"/>
      <c r="KZP1009" s="106"/>
      <c r="KZQ1009" s="106"/>
      <c r="KZR1009" s="106"/>
      <c r="KZS1009" s="106"/>
      <c r="KZT1009" s="106"/>
      <c r="KZU1009" s="106"/>
      <c r="KZV1009" s="106"/>
      <c r="KZW1009" s="106"/>
      <c r="KZX1009" s="106"/>
      <c r="KZY1009" s="106"/>
      <c r="KZZ1009" s="106"/>
      <c r="LAA1009" s="106"/>
      <c r="LAB1009" s="106"/>
      <c r="LAC1009" s="106"/>
      <c r="LAD1009" s="106"/>
      <c r="LAE1009" s="106"/>
      <c r="LAF1009" s="106"/>
      <c r="LAG1009" s="106"/>
      <c r="LAH1009" s="106"/>
      <c r="LAI1009" s="106"/>
      <c r="LAJ1009" s="106"/>
      <c r="LAK1009" s="106"/>
      <c r="LAL1009" s="106"/>
      <c r="LAM1009" s="106"/>
      <c r="LAN1009" s="106"/>
      <c r="LAO1009" s="106"/>
      <c r="LAP1009" s="106"/>
      <c r="LAQ1009" s="106"/>
      <c r="LAR1009" s="106"/>
      <c r="LAS1009" s="106"/>
      <c r="LAT1009" s="106"/>
      <c r="LAU1009" s="106"/>
      <c r="LAV1009" s="106"/>
      <c r="LAW1009" s="106"/>
      <c r="LAX1009" s="106"/>
      <c r="LAY1009" s="106"/>
      <c r="LAZ1009" s="106"/>
      <c r="LBA1009" s="106"/>
      <c r="LBB1009" s="106"/>
      <c r="LBC1009" s="106"/>
      <c r="LBD1009" s="106"/>
      <c r="LBE1009" s="106"/>
      <c r="LBF1009" s="106"/>
      <c r="LBG1009" s="106"/>
      <c r="LBH1009" s="106"/>
      <c r="LBI1009" s="106"/>
      <c r="LBJ1009" s="106"/>
      <c r="LBK1009" s="106"/>
      <c r="LBL1009" s="106"/>
      <c r="LBM1009" s="106"/>
      <c r="LBN1009" s="106"/>
      <c r="LBO1009" s="106"/>
      <c r="LBP1009" s="106"/>
      <c r="LBQ1009" s="106"/>
      <c r="LBR1009" s="106"/>
      <c r="LBS1009" s="106"/>
      <c r="LBT1009" s="106"/>
      <c r="LBU1009" s="106"/>
      <c r="LBV1009" s="106"/>
      <c r="LBW1009" s="106"/>
      <c r="LBX1009" s="106"/>
      <c r="LBY1009" s="106"/>
      <c r="LBZ1009" s="106"/>
      <c r="LCA1009" s="106"/>
      <c r="LCB1009" s="106"/>
      <c r="LCC1009" s="106"/>
      <c r="LCD1009" s="106"/>
      <c r="LCE1009" s="106"/>
      <c r="LCF1009" s="106"/>
      <c r="LCG1009" s="106"/>
      <c r="LCH1009" s="106"/>
      <c r="LCI1009" s="106"/>
      <c r="LCJ1009" s="106"/>
      <c r="LCK1009" s="106"/>
      <c r="LCL1009" s="106"/>
      <c r="LCM1009" s="106"/>
      <c r="LCN1009" s="106"/>
      <c r="LCO1009" s="106"/>
      <c r="LCP1009" s="106"/>
      <c r="LCQ1009" s="106"/>
      <c r="LCR1009" s="106"/>
      <c r="LCS1009" s="106"/>
      <c r="LCT1009" s="106"/>
      <c r="LCU1009" s="106"/>
      <c r="LCV1009" s="106"/>
      <c r="LCW1009" s="106"/>
      <c r="LCX1009" s="106"/>
      <c r="LCY1009" s="106"/>
      <c r="LCZ1009" s="106"/>
      <c r="LDA1009" s="106"/>
      <c r="LDB1009" s="106"/>
      <c r="LDC1009" s="106"/>
      <c r="LDD1009" s="106"/>
      <c r="LDE1009" s="106"/>
      <c r="LDF1009" s="106"/>
      <c r="LDG1009" s="106"/>
      <c r="LDH1009" s="106"/>
      <c r="LDI1009" s="106"/>
      <c r="LDJ1009" s="106"/>
      <c r="LDK1009" s="106"/>
      <c r="LDL1009" s="106"/>
      <c r="LDM1009" s="106"/>
      <c r="LDN1009" s="106"/>
      <c r="LDO1009" s="106"/>
      <c r="LDP1009" s="106"/>
      <c r="LDQ1009" s="106"/>
      <c r="LDR1009" s="106"/>
      <c r="LDS1009" s="106"/>
      <c r="LDT1009" s="106"/>
      <c r="LDU1009" s="106"/>
      <c r="LDV1009" s="106"/>
      <c r="LDW1009" s="106"/>
      <c r="LDX1009" s="106"/>
      <c r="LDY1009" s="106"/>
      <c r="LDZ1009" s="106"/>
      <c r="LEA1009" s="106"/>
      <c r="LEB1009" s="106"/>
      <c r="LEC1009" s="106"/>
      <c r="LED1009" s="106"/>
      <c r="LEE1009" s="106"/>
      <c r="LEF1009" s="106"/>
      <c r="LEG1009" s="106"/>
      <c r="LEH1009" s="106"/>
      <c r="LEI1009" s="106"/>
      <c r="LEJ1009" s="106"/>
      <c r="LEK1009" s="106"/>
      <c r="LEL1009" s="106"/>
      <c r="LEM1009" s="106"/>
      <c r="LEN1009" s="106"/>
      <c r="LEO1009" s="106"/>
      <c r="LEP1009" s="106"/>
      <c r="LEQ1009" s="106"/>
      <c r="LER1009" s="106"/>
      <c r="LES1009" s="106"/>
      <c r="LET1009" s="106"/>
      <c r="LEU1009" s="106"/>
      <c r="LEV1009" s="106"/>
      <c r="LEW1009" s="106"/>
      <c r="LEX1009" s="106"/>
      <c r="LEY1009" s="106"/>
      <c r="LEZ1009" s="106"/>
      <c r="LFA1009" s="106"/>
      <c r="LFB1009" s="106"/>
      <c r="LFC1009" s="106"/>
      <c r="LFD1009" s="106"/>
      <c r="LFE1009" s="106"/>
      <c r="LFF1009" s="106"/>
      <c r="LFG1009" s="106"/>
      <c r="LFH1009" s="106"/>
      <c r="LFI1009" s="106"/>
      <c r="LFJ1009" s="106"/>
      <c r="LFK1009" s="106"/>
      <c r="LFL1009" s="106"/>
      <c r="LFM1009" s="106"/>
      <c r="LFN1009" s="106"/>
      <c r="LFO1009" s="106"/>
      <c r="LFP1009" s="106"/>
      <c r="LFQ1009" s="106"/>
      <c r="LFR1009" s="106"/>
      <c r="LFS1009" s="106"/>
      <c r="LFT1009" s="106"/>
      <c r="LFU1009" s="106"/>
      <c r="LFV1009" s="106"/>
      <c r="LFW1009" s="106"/>
      <c r="LFX1009" s="106"/>
      <c r="LFY1009" s="106"/>
      <c r="LFZ1009" s="106"/>
      <c r="LGA1009" s="106"/>
      <c r="LGB1009" s="106"/>
      <c r="LGC1009" s="106"/>
      <c r="LGD1009" s="106"/>
      <c r="LGE1009" s="106"/>
      <c r="LGF1009" s="106"/>
      <c r="LGG1009" s="106"/>
      <c r="LGH1009" s="106"/>
      <c r="LGI1009" s="106"/>
      <c r="LGJ1009" s="106"/>
      <c r="LGK1009" s="106"/>
      <c r="LGL1009" s="106"/>
      <c r="LGM1009" s="106"/>
      <c r="LGN1009" s="106"/>
      <c r="LGO1009" s="106"/>
      <c r="LGP1009" s="106"/>
      <c r="LGQ1009" s="106"/>
      <c r="LGR1009" s="106"/>
      <c r="LGS1009" s="106"/>
      <c r="LGT1009" s="106"/>
      <c r="LGU1009" s="106"/>
      <c r="LGV1009" s="106"/>
      <c r="LGW1009" s="106"/>
      <c r="LGX1009" s="106"/>
      <c r="LGY1009" s="106"/>
      <c r="LGZ1009" s="106"/>
      <c r="LHA1009" s="106"/>
      <c r="LHB1009" s="106"/>
      <c r="LHC1009" s="106"/>
      <c r="LHD1009" s="106"/>
      <c r="LHE1009" s="106"/>
      <c r="LHF1009" s="106"/>
      <c r="LHG1009" s="106"/>
      <c r="LHH1009" s="106"/>
      <c r="LHI1009" s="106"/>
      <c r="LHJ1009" s="106"/>
      <c r="LHK1009" s="106"/>
      <c r="LHL1009" s="106"/>
      <c r="LHM1009" s="106"/>
      <c r="LHN1009" s="106"/>
      <c r="LHO1009" s="106"/>
      <c r="LHP1009" s="106"/>
      <c r="LHQ1009" s="106"/>
      <c r="LHR1009" s="106"/>
      <c r="LHS1009" s="106"/>
      <c r="LHT1009" s="106"/>
      <c r="LHU1009" s="106"/>
      <c r="LHV1009" s="106"/>
      <c r="LHW1009" s="106"/>
      <c r="LHX1009" s="106"/>
      <c r="LHY1009" s="106"/>
      <c r="LHZ1009" s="106"/>
      <c r="LIA1009" s="106"/>
      <c r="LIB1009" s="106"/>
      <c r="LIC1009" s="106"/>
      <c r="LID1009" s="106"/>
      <c r="LIE1009" s="106"/>
      <c r="LIF1009" s="106"/>
      <c r="LIG1009" s="106"/>
      <c r="LIH1009" s="106"/>
      <c r="LII1009" s="106"/>
      <c r="LIJ1009" s="106"/>
      <c r="LIK1009" s="106"/>
      <c r="LIL1009" s="106"/>
      <c r="LIM1009" s="106"/>
      <c r="LIN1009" s="106"/>
      <c r="LIO1009" s="106"/>
      <c r="LIP1009" s="106"/>
      <c r="LIQ1009" s="106"/>
      <c r="LIR1009" s="106"/>
      <c r="LIS1009" s="106"/>
      <c r="LIT1009" s="106"/>
      <c r="LIU1009" s="106"/>
      <c r="LIV1009" s="106"/>
      <c r="LIW1009" s="106"/>
      <c r="LIX1009" s="106"/>
      <c r="LIY1009" s="106"/>
      <c r="LIZ1009" s="106"/>
      <c r="LJA1009" s="106"/>
      <c r="LJB1009" s="106"/>
      <c r="LJC1009" s="106"/>
      <c r="LJD1009" s="106"/>
      <c r="LJE1009" s="106"/>
      <c r="LJF1009" s="106"/>
      <c r="LJG1009" s="106"/>
      <c r="LJH1009" s="106"/>
      <c r="LJI1009" s="106"/>
      <c r="LJJ1009" s="106"/>
      <c r="LJK1009" s="106"/>
      <c r="LJL1009" s="106"/>
      <c r="LJM1009" s="106"/>
      <c r="LJN1009" s="106"/>
      <c r="LJO1009" s="106"/>
      <c r="LJP1009" s="106"/>
      <c r="LJQ1009" s="106"/>
      <c r="LJR1009" s="106"/>
      <c r="LJS1009" s="106"/>
      <c r="LJT1009" s="106"/>
      <c r="LJU1009" s="106"/>
      <c r="LJV1009" s="106"/>
      <c r="LJW1009" s="106"/>
      <c r="LJX1009" s="106"/>
      <c r="LJY1009" s="106"/>
      <c r="LJZ1009" s="106"/>
      <c r="LKA1009" s="106"/>
      <c r="LKB1009" s="106"/>
      <c r="LKC1009" s="106"/>
      <c r="LKD1009" s="106"/>
      <c r="LKE1009" s="106"/>
      <c r="LKF1009" s="106"/>
      <c r="LKG1009" s="106"/>
      <c r="LKH1009" s="106"/>
      <c r="LKI1009" s="106"/>
      <c r="LKJ1009" s="106"/>
      <c r="LKK1009" s="106"/>
      <c r="LKL1009" s="106"/>
      <c r="LKM1009" s="106"/>
      <c r="LKN1009" s="106"/>
      <c r="LKO1009" s="106"/>
      <c r="LKP1009" s="106"/>
      <c r="LKQ1009" s="106"/>
      <c r="LKR1009" s="106"/>
      <c r="LKS1009" s="106"/>
      <c r="LKT1009" s="106"/>
      <c r="LKU1009" s="106"/>
      <c r="LKV1009" s="106"/>
      <c r="LKW1009" s="106"/>
      <c r="LKX1009" s="106"/>
      <c r="LKY1009" s="106"/>
      <c r="LKZ1009" s="106"/>
      <c r="LLA1009" s="106"/>
      <c r="LLB1009" s="106"/>
      <c r="LLC1009" s="106"/>
      <c r="LLD1009" s="106"/>
      <c r="LLE1009" s="106"/>
      <c r="LLF1009" s="106"/>
      <c r="LLG1009" s="106"/>
      <c r="LLH1009" s="106"/>
      <c r="LLI1009" s="106"/>
      <c r="LLJ1009" s="106"/>
      <c r="LLK1009" s="106"/>
      <c r="LLL1009" s="106"/>
      <c r="LLM1009" s="106"/>
      <c r="LLN1009" s="106"/>
      <c r="LLO1009" s="106"/>
      <c r="LLP1009" s="106"/>
      <c r="LLQ1009" s="106"/>
      <c r="LLR1009" s="106"/>
      <c r="LLS1009" s="106"/>
      <c r="LLT1009" s="106"/>
      <c r="LLU1009" s="106"/>
      <c r="LLV1009" s="106"/>
      <c r="LLW1009" s="106"/>
      <c r="LLX1009" s="106"/>
      <c r="LLY1009" s="106"/>
      <c r="LLZ1009" s="106"/>
      <c r="LMA1009" s="106"/>
      <c r="LMB1009" s="106"/>
      <c r="LMC1009" s="106"/>
      <c r="LMD1009" s="106"/>
      <c r="LME1009" s="106"/>
      <c r="LMF1009" s="106"/>
      <c r="LMG1009" s="106"/>
      <c r="LMH1009" s="106"/>
      <c r="LMI1009" s="106"/>
      <c r="LMJ1009" s="106"/>
      <c r="LMK1009" s="106"/>
      <c r="LML1009" s="106"/>
      <c r="LMM1009" s="106"/>
      <c r="LMN1009" s="106"/>
      <c r="LMO1009" s="106"/>
      <c r="LMP1009" s="106"/>
      <c r="LMQ1009" s="106"/>
      <c r="LMR1009" s="106"/>
      <c r="LMS1009" s="106"/>
      <c r="LMT1009" s="106"/>
      <c r="LMU1009" s="106"/>
      <c r="LMV1009" s="106"/>
      <c r="LMW1009" s="106"/>
      <c r="LMX1009" s="106"/>
      <c r="LMY1009" s="106"/>
      <c r="LMZ1009" s="106"/>
      <c r="LNA1009" s="106"/>
      <c r="LNB1009" s="106"/>
      <c r="LNC1009" s="106"/>
      <c r="LND1009" s="106"/>
      <c r="LNE1009" s="106"/>
      <c r="LNF1009" s="106"/>
      <c r="LNG1009" s="106"/>
      <c r="LNH1009" s="106"/>
      <c r="LNI1009" s="106"/>
      <c r="LNJ1009" s="106"/>
      <c r="LNK1009" s="106"/>
      <c r="LNL1009" s="106"/>
      <c r="LNM1009" s="106"/>
      <c r="LNN1009" s="106"/>
      <c r="LNO1009" s="106"/>
      <c r="LNP1009" s="106"/>
      <c r="LNQ1009" s="106"/>
      <c r="LNR1009" s="106"/>
      <c r="LNS1009" s="106"/>
      <c r="LNT1009" s="106"/>
      <c r="LNU1009" s="106"/>
      <c r="LNV1009" s="106"/>
      <c r="LNW1009" s="106"/>
      <c r="LNX1009" s="106"/>
      <c r="LNY1009" s="106"/>
      <c r="LNZ1009" s="106"/>
      <c r="LOA1009" s="106"/>
      <c r="LOB1009" s="106"/>
      <c r="LOC1009" s="106"/>
      <c r="LOD1009" s="106"/>
      <c r="LOE1009" s="106"/>
      <c r="LOF1009" s="106"/>
      <c r="LOG1009" s="106"/>
      <c r="LOH1009" s="106"/>
      <c r="LOI1009" s="106"/>
      <c r="LOJ1009" s="106"/>
      <c r="LOK1009" s="106"/>
      <c r="LOL1009" s="106"/>
      <c r="LOM1009" s="106"/>
      <c r="LON1009" s="106"/>
      <c r="LOO1009" s="106"/>
      <c r="LOP1009" s="106"/>
      <c r="LOQ1009" s="106"/>
      <c r="LOR1009" s="106"/>
      <c r="LOS1009" s="106"/>
      <c r="LOT1009" s="106"/>
      <c r="LOU1009" s="106"/>
      <c r="LOV1009" s="106"/>
      <c r="LOW1009" s="106"/>
      <c r="LOX1009" s="106"/>
      <c r="LOY1009" s="106"/>
      <c r="LOZ1009" s="106"/>
      <c r="LPA1009" s="106"/>
      <c r="LPB1009" s="106"/>
      <c r="LPC1009" s="106"/>
      <c r="LPD1009" s="106"/>
      <c r="LPE1009" s="106"/>
      <c r="LPF1009" s="106"/>
      <c r="LPG1009" s="106"/>
      <c r="LPH1009" s="106"/>
      <c r="LPI1009" s="106"/>
      <c r="LPJ1009" s="106"/>
      <c r="LPK1009" s="106"/>
      <c r="LPL1009" s="106"/>
      <c r="LPM1009" s="106"/>
      <c r="LPN1009" s="106"/>
      <c r="LPO1009" s="106"/>
      <c r="LPP1009" s="106"/>
      <c r="LPQ1009" s="106"/>
      <c r="LPR1009" s="106"/>
      <c r="LPS1009" s="106"/>
      <c r="LPT1009" s="106"/>
      <c r="LPU1009" s="106"/>
      <c r="LPV1009" s="106"/>
      <c r="LPW1009" s="106"/>
      <c r="LPX1009" s="106"/>
      <c r="LPY1009" s="106"/>
      <c r="LPZ1009" s="106"/>
      <c r="LQA1009" s="106"/>
      <c r="LQB1009" s="106"/>
      <c r="LQC1009" s="106"/>
      <c r="LQD1009" s="106"/>
      <c r="LQE1009" s="106"/>
      <c r="LQF1009" s="106"/>
      <c r="LQG1009" s="106"/>
      <c r="LQH1009" s="106"/>
      <c r="LQI1009" s="106"/>
      <c r="LQJ1009" s="106"/>
      <c r="LQK1009" s="106"/>
      <c r="LQL1009" s="106"/>
      <c r="LQM1009" s="106"/>
      <c r="LQN1009" s="106"/>
      <c r="LQO1009" s="106"/>
      <c r="LQP1009" s="106"/>
      <c r="LQQ1009" s="106"/>
      <c r="LQR1009" s="106"/>
      <c r="LQS1009" s="106"/>
      <c r="LQT1009" s="106"/>
      <c r="LQU1009" s="106"/>
      <c r="LQV1009" s="106"/>
      <c r="LQW1009" s="106"/>
      <c r="LQX1009" s="106"/>
      <c r="LQY1009" s="106"/>
      <c r="LQZ1009" s="106"/>
      <c r="LRA1009" s="106"/>
      <c r="LRB1009" s="106"/>
      <c r="LRC1009" s="106"/>
      <c r="LRD1009" s="106"/>
      <c r="LRE1009" s="106"/>
      <c r="LRF1009" s="106"/>
      <c r="LRG1009" s="106"/>
      <c r="LRH1009" s="106"/>
      <c r="LRI1009" s="106"/>
      <c r="LRJ1009" s="106"/>
      <c r="LRK1009" s="106"/>
      <c r="LRL1009" s="106"/>
      <c r="LRM1009" s="106"/>
      <c r="LRN1009" s="106"/>
      <c r="LRO1009" s="106"/>
      <c r="LRP1009" s="106"/>
      <c r="LRQ1009" s="106"/>
      <c r="LRR1009" s="106"/>
      <c r="LRS1009" s="106"/>
      <c r="LRT1009" s="106"/>
      <c r="LRU1009" s="106"/>
      <c r="LRV1009" s="106"/>
      <c r="LRW1009" s="106"/>
      <c r="LRX1009" s="106"/>
      <c r="LRY1009" s="106"/>
      <c r="LRZ1009" s="106"/>
      <c r="LSA1009" s="106"/>
      <c r="LSB1009" s="106"/>
      <c r="LSC1009" s="106"/>
      <c r="LSD1009" s="106"/>
      <c r="LSE1009" s="106"/>
      <c r="LSF1009" s="106"/>
      <c r="LSG1009" s="106"/>
      <c r="LSH1009" s="106"/>
      <c r="LSI1009" s="106"/>
      <c r="LSJ1009" s="106"/>
      <c r="LSK1009" s="106"/>
      <c r="LSL1009" s="106"/>
      <c r="LSM1009" s="106"/>
      <c r="LSN1009" s="106"/>
      <c r="LSO1009" s="106"/>
      <c r="LSP1009" s="106"/>
      <c r="LSQ1009" s="106"/>
      <c r="LSR1009" s="106"/>
      <c r="LSS1009" s="106"/>
      <c r="LST1009" s="106"/>
      <c r="LSU1009" s="106"/>
      <c r="LSV1009" s="106"/>
      <c r="LSW1009" s="106"/>
      <c r="LSX1009" s="106"/>
      <c r="LSY1009" s="106"/>
      <c r="LSZ1009" s="106"/>
      <c r="LTA1009" s="106"/>
      <c r="LTB1009" s="106"/>
      <c r="LTC1009" s="106"/>
      <c r="LTD1009" s="106"/>
      <c r="LTE1009" s="106"/>
      <c r="LTF1009" s="106"/>
      <c r="LTG1009" s="106"/>
      <c r="LTH1009" s="106"/>
      <c r="LTI1009" s="106"/>
      <c r="LTJ1009" s="106"/>
      <c r="LTK1009" s="106"/>
      <c r="LTL1009" s="106"/>
      <c r="LTM1009" s="106"/>
      <c r="LTN1009" s="106"/>
      <c r="LTO1009" s="106"/>
      <c r="LTP1009" s="106"/>
      <c r="LTQ1009" s="106"/>
      <c r="LTR1009" s="106"/>
      <c r="LTS1009" s="106"/>
      <c r="LTT1009" s="106"/>
      <c r="LTU1009" s="106"/>
      <c r="LTV1009" s="106"/>
      <c r="LTW1009" s="106"/>
      <c r="LTX1009" s="106"/>
      <c r="LTY1009" s="106"/>
      <c r="LTZ1009" s="106"/>
      <c r="LUA1009" s="106"/>
      <c r="LUB1009" s="106"/>
      <c r="LUC1009" s="106"/>
      <c r="LUD1009" s="106"/>
      <c r="LUE1009" s="106"/>
      <c r="LUF1009" s="106"/>
      <c r="LUG1009" s="106"/>
      <c r="LUH1009" s="106"/>
      <c r="LUI1009" s="106"/>
      <c r="LUJ1009" s="106"/>
      <c r="LUK1009" s="106"/>
      <c r="LUL1009" s="106"/>
      <c r="LUM1009" s="106"/>
      <c r="LUN1009" s="106"/>
      <c r="LUO1009" s="106"/>
      <c r="LUP1009" s="106"/>
      <c r="LUQ1009" s="106"/>
      <c r="LUR1009" s="106"/>
      <c r="LUS1009" s="106"/>
      <c r="LUT1009" s="106"/>
      <c r="LUU1009" s="106"/>
      <c r="LUV1009" s="106"/>
      <c r="LUW1009" s="106"/>
      <c r="LUX1009" s="106"/>
      <c r="LUY1009" s="106"/>
      <c r="LUZ1009" s="106"/>
      <c r="LVA1009" s="106"/>
      <c r="LVB1009" s="106"/>
      <c r="LVC1009" s="106"/>
      <c r="LVD1009" s="106"/>
      <c r="LVE1009" s="106"/>
      <c r="LVF1009" s="106"/>
      <c r="LVG1009" s="106"/>
      <c r="LVH1009" s="106"/>
      <c r="LVI1009" s="106"/>
      <c r="LVJ1009" s="106"/>
      <c r="LVK1009" s="106"/>
      <c r="LVL1009" s="106"/>
      <c r="LVM1009" s="106"/>
      <c r="LVN1009" s="106"/>
      <c r="LVO1009" s="106"/>
      <c r="LVP1009" s="106"/>
      <c r="LVQ1009" s="106"/>
      <c r="LVR1009" s="106"/>
      <c r="LVS1009" s="106"/>
      <c r="LVT1009" s="106"/>
      <c r="LVU1009" s="106"/>
      <c r="LVV1009" s="106"/>
      <c r="LVW1009" s="106"/>
      <c r="LVX1009" s="106"/>
      <c r="LVY1009" s="106"/>
      <c r="LVZ1009" s="106"/>
      <c r="LWA1009" s="106"/>
      <c r="LWB1009" s="106"/>
      <c r="LWC1009" s="106"/>
      <c r="LWD1009" s="106"/>
      <c r="LWE1009" s="106"/>
      <c r="LWF1009" s="106"/>
      <c r="LWG1009" s="106"/>
      <c r="LWH1009" s="106"/>
      <c r="LWI1009" s="106"/>
      <c r="LWJ1009" s="106"/>
      <c r="LWK1009" s="106"/>
      <c r="LWL1009" s="106"/>
      <c r="LWM1009" s="106"/>
      <c r="LWN1009" s="106"/>
      <c r="LWO1009" s="106"/>
      <c r="LWP1009" s="106"/>
      <c r="LWQ1009" s="106"/>
      <c r="LWR1009" s="106"/>
      <c r="LWS1009" s="106"/>
      <c r="LWT1009" s="106"/>
      <c r="LWU1009" s="106"/>
      <c r="LWV1009" s="106"/>
      <c r="LWW1009" s="106"/>
      <c r="LWX1009" s="106"/>
      <c r="LWY1009" s="106"/>
      <c r="LWZ1009" s="106"/>
      <c r="LXA1009" s="106"/>
      <c r="LXB1009" s="106"/>
      <c r="LXC1009" s="106"/>
      <c r="LXD1009" s="106"/>
      <c r="LXE1009" s="106"/>
      <c r="LXF1009" s="106"/>
      <c r="LXG1009" s="106"/>
      <c r="LXH1009" s="106"/>
      <c r="LXI1009" s="106"/>
      <c r="LXJ1009" s="106"/>
      <c r="LXK1009" s="106"/>
      <c r="LXL1009" s="106"/>
      <c r="LXM1009" s="106"/>
      <c r="LXN1009" s="106"/>
      <c r="LXO1009" s="106"/>
      <c r="LXP1009" s="106"/>
      <c r="LXQ1009" s="106"/>
      <c r="LXR1009" s="106"/>
      <c r="LXS1009" s="106"/>
      <c r="LXT1009" s="106"/>
      <c r="LXU1009" s="106"/>
      <c r="LXV1009" s="106"/>
      <c r="LXW1009" s="106"/>
      <c r="LXX1009" s="106"/>
      <c r="LXY1009" s="106"/>
      <c r="LXZ1009" s="106"/>
      <c r="LYA1009" s="106"/>
      <c r="LYB1009" s="106"/>
      <c r="LYC1009" s="106"/>
      <c r="LYD1009" s="106"/>
      <c r="LYE1009" s="106"/>
      <c r="LYF1009" s="106"/>
      <c r="LYG1009" s="106"/>
      <c r="LYH1009" s="106"/>
      <c r="LYI1009" s="106"/>
      <c r="LYJ1009" s="106"/>
      <c r="LYK1009" s="106"/>
      <c r="LYL1009" s="106"/>
      <c r="LYM1009" s="106"/>
      <c r="LYN1009" s="106"/>
      <c r="LYO1009" s="106"/>
      <c r="LYP1009" s="106"/>
      <c r="LYQ1009" s="106"/>
      <c r="LYR1009" s="106"/>
      <c r="LYS1009" s="106"/>
      <c r="LYT1009" s="106"/>
      <c r="LYU1009" s="106"/>
      <c r="LYV1009" s="106"/>
      <c r="LYW1009" s="106"/>
      <c r="LYX1009" s="106"/>
      <c r="LYY1009" s="106"/>
      <c r="LYZ1009" s="106"/>
      <c r="LZA1009" s="106"/>
      <c r="LZB1009" s="106"/>
      <c r="LZC1009" s="106"/>
      <c r="LZD1009" s="106"/>
      <c r="LZE1009" s="106"/>
      <c r="LZF1009" s="106"/>
      <c r="LZG1009" s="106"/>
      <c r="LZH1009" s="106"/>
      <c r="LZI1009" s="106"/>
      <c r="LZJ1009" s="106"/>
      <c r="LZK1009" s="106"/>
      <c r="LZL1009" s="106"/>
      <c r="LZM1009" s="106"/>
      <c r="LZN1009" s="106"/>
      <c r="LZO1009" s="106"/>
      <c r="LZP1009" s="106"/>
      <c r="LZQ1009" s="106"/>
      <c r="LZR1009" s="106"/>
      <c r="LZS1009" s="106"/>
      <c r="LZT1009" s="106"/>
      <c r="LZU1009" s="106"/>
      <c r="LZV1009" s="106"/>
      <c r="LZW1009" s="106"/>
      <c r="LZX1009" s="106"/>
      <c r="LZY1009" s="106"/>
      <c r="LZZ1009" s="106"/>
      <c r="MAA1009" s="106"/>
      <c r="MAB1009" s="106"/>
      <c r="MAC1009" s="106"/>
      <c r="MAD1009" s="106"/>
      <c r="MAE1009" s="106"/>
      <c r="MAF1009" s="106"/>
      <c r="MAG1009" s="106"/>
      <c r="MAH1009" s="106"/>
      <c r="MAI1009" s="106"/>
      <c r="MAJ1009" s="106"/>
      <c r="MAK1009" s="106"/>
      <c r="MAL1009" s="106"/>
      <c r="MAM1009" s="106"/>
      <c r="MAN1009" s="106"/>
      <c r="MAO1009" s="106"/>
      <c r="MAP1009" s="106"/>
      <c r="MAQ1009" s="106"/>
      <c r="MAR1009" s="106"/>
      <c r="MAS1009" s="106"/>
      <c r="MAT1009" s="106"/>
      <c r="MAU1009" s="106"/>
      <c r="MAV1009" s="106"/>
      <c r="MAW1009" s="106"/>
      <c r="MAX1009" s="106"/>
      <c r="MAY1009" s="106"/>
      <c r="MAZ1009" s="106"/>
      <c r="MBA1009" s="106"/>
      <c r="MBB1009" s="106"/>
      <c r="MBC1009" s="106"/>
      <c r="MBD1009" s="106"/>
      <c r="MBE1009" s="106"/>
      <c r="MBF1009" s="106"/>
      <c r="MBG1009" s="106"/>
      <c r="MBH1009" s="106"/>
      <c r="MBI1009" s="106"/>
      <c r="MBJ1009" s="106"/>
      <c r="MBK1009" s="106"/>
      <c r="MBL1009" s="106"/>
      <c r="MBM1009" s="106"/>
      <c r="MBN1009" s="106"/>
      <c r="MBO1009" s="106"/>
      <c r="MBP1009" s="106"/>
      <c r="MBQ1009" s="106"/>
      <c r="MBR1009" s="106"/>
      <c r="MBS1009" s="106"/>
      <c r="MBT1009" s="106"/>
      <c r="MBU1009" s="106"/>
      <c r="MBV1009" s="106"/>
      <c r="MBW1009" s="106"/>
      <c r="MBX1009" s="106"/>
      <c r="MBY1009" s="106"/>
      <c r="MBZ1009" s="106"/>
      <c r="MCA1009" s="106"/>
      <c r="MCB1009" s="106"/>
      <c r="MCC1009" s="106"/>
      <c r="MCD1009" s="106"/>
      <c r="MCE1009" s="106"/>
      <c r="MCF1009" s="106"/>
      <c r="MCG1009" s="106"/>
      <c r="MCH1009" s="106"/>
      <c r="MCI1009" s="106"/>
      <c r="MCJ1009" s="106"/>
      <c r="MCK1009" s="106"/>
      <c r="MCL1009" s="106"/>
      <c r="MCM1009" s="106"/>
      <c r="MCN1009" s="106"/>
      <c r="MCO1009" s="106"/>
      <c r="MCP1009" s="106"/>
      <c r="MCQ1009" s="106"/>
      <c r="MCR1009" s="106"/>
      <c r="MCS1009" s="106"/>
      <c r="MCT1009" s="106"/>
      <c r="MCU1009" s="106"/>
      <c r="MCV1009" s="106"/>
      <c r="MCW1009" s="106"/>
      <c r="MCX1009" s="106"/>
      <c r="MCY1009" s="106"/>
      <c r="MCZ1009" s="106"/>
      <c r="MDA1009" s="106"/>
      <c r="MDB1009" s="106"/>
      <c r="MDC1009" s="106"/>
      <c r="MDD1009" s="106"/>
      <c r="MDE1009" s="106"/>
      <c r="MDF1009" s="106"/>
      <c r="MDG1009" s="106"/>
      <c r="MDH1009" s="106"/>
      <c r="MDI1009" s="106"/>
      <c r="MDJ1009" s="106"/>
      <c r="MDK1009" s="106"/>
      <c r="MDL1009" s="106"/>
      <c r="MDM1009" s="106"/>
      <c r="MDN1009" s="106"/>
      <c r="MDO1009" s="106"/>
      <c r="MDP1009" s="106"/>
      <c r="MDQ1009" s="106"/>
      <c r="MDR1009" s="106"/>
      <c r="MDS1009" s="106"/>
      <c r="MDT1009" s="106"/>
      <c r="MDU1009" s="106"/>
      <c r="MDV1009" s="106"/>
      <c r="MDW1009" s="106"/>
      <c r="MDX1009" s="106"/>
      <c r="MDY1009" s="106"/>
      <c r="MDZ1009" s="106"/>
      <c r="MEA1009" s="106"/>
      <c r="MEB1009" s="106"/>
      <c r="MEC1009" s="106"/>
      <c r="MED1009" s="106"/>
      <c r="MEE1009" s="106"/>
      <c r="MEF1009" s="106"/>
      <c r="MEG1009" s="106"/>
      <c r="MEH1009" s="106"/>
      <c r="MEI1009" s="106"/>
      <c r="MEJ1009" s="106"/>
      <c r="MEK1009" s="106"/>
      <c r="MEL1009" s="106"/>
      <c r="MEM1009" s="106"/>
      <c r="MEN1009" s="106"/>
      <c r="MEO1009" s="106"/>
      <c r="MEP1009" s="106"/>
      <c r="MEQ1009" s="106"/>
      <c r="MER1009" s="106"/>
      <c r="MES1009" s="106"/>
      <c r="MET1009" s="106"/>
      <c r="MEU1009" s="106"/>
      <c r="MEV1009" s="106"/>
      <c r="MEW1009" s="106"/>
      <c r="MEX1009" s="106"/>
      <c r="MEY1009" s="106"/>
      <c r="MEZ1009" s="106"/>
      <c r="MFA1009" s="106"/>
      <c r="MFB1009" s="106"/>
      <c r="MFC1009" s="106"/>
      <c r="MFD1009" s="106"/>
      <c r="MFE1009" s="106"/>
      <c r="MFF1009" s="106"/>
      <c r="MFG1009" s="106"/>
      <c r="MFH1009" s="106"/>
      <c r="MFI1009" s="106"/>
      <c r="MFJ1009" s="106"/>
      <c r="MFK1009" s="106"/>
      <c r="MFL1009" s="106"/>
      <c r="MFM1009" s="106"/>
      <c r="MFN1009" s="106"/>
      <c r="MFO1009" s="106"/>
      <c r="MFP1009" s="106"/>
      <c r="MFQ1009" s="106"/>
      <c r="MFR1009" s="106"/>
      <c r="MFS1009" s="106"/>
      <c r="MFT1009" s="106"/>
      <c r="MFU1009" s="106"/>
      <c r="MFV1009" s="106"/>
      <c r="MFW1009" s="106"/>
      <c r="MFX1009" s="106"/>
      <c r="MFY1009" s="106"/>
      <c r="MFZ1009" s="106"/>
      <c r="MGA1009" s="106"/>
      <c r="MGB1009" s="106"/>
      <c r="MGC1009" s="106"/>
      <c r="MGD1009" s="106"/>
      <c r="MGE1009" s="106"/>
      <c r="MGF1009" s="106"/>
      <c r="MGG1009" s="106"/>
      <c r="MGH1009" s="106"/>
      <c r="MGI1009" s="106"/>
      <c r="MGJ1009" s="106"/>
      <c r="MGK1009" s="106"/>
      <c r="MGL1009" s="106"/>
      <c r="MGM1009" s="106"/>
      <c r="MGN1009" s="106"/>
      <c r="MGO1009" s="106"/>
      <c r="MGP1009" s="106"/>
      <c r="MGQ1009" s="106"/>
      <c r="MGR1009" s="106"/>
      <c r="MGS1009" s="106"/>
      <c r="MGT1009" s="106"/>
      <c r="MGU1009" s="106"/>
      <c r="MGV1009" s="106"/>
      <c r="MGW1009" s="106"/>
      <c r="MGX1009" s="106"/>
      <c r="MGY1009" s="106"/>
      <c r="MGZ1009" s="106"/>
      <c r="MHA1009" s="106"/>
      <c r="MHB1009" s="106"/>
      <c r="MHC1009" s="106"/>
      <c r="MHD1009" s="106"/>
      <c r="MHE1009" s="106"/>
      <c r="MHF1009" s="106"/>
      <c r="MHG1009" s="106"/>
      <c r="MHH1009" s="106"/>
      <c r="MHI1009" s="106"/>
      <c r="MHJ1009" s="106"/>
      <c r="MHK1009" s="106"/>
      <c r="MHL1009" s="106"/>
      <c r="MHM1009" s="106"/>
      <c r="MHN1009" s="106"/>
      <c r="MHO1009" s="106"/>
      <c r="MHP1009" s="106"/>
      <c r="MHQ1009" s="106"/>
      <c r="MHR1009" s="106"/>
      <c r="MHS1009" s="106"/>
      <c r="MHT1009" s="106"/>
      <c r="MHU1009" s="106"/>
      <c r="MHV1009" s="106"/>
      <c r="MHW1009" s="106"/>
      <c r="MHX1009" s="106"/>
      <c r="MHY1009" s="106"/>
      <c r="MHZ1009" s="106"/>
      <c r="MIA1009" s="106"/>
      <c r="MIB1009" s="106"/>
      <c r="MIC1009" s="106"/>
      <c r="MID1009" s="106"/>
      <c r="MIE1009" s="106"/>
      <c r="MIF1009" s="106"/>
      <c r="MIG1009" s="106"/>
      <c r="MIH1009" s="106"/>
      <c r="MII1009" s="106"/>
      <c r="MIJ1009" s="106"/>
      <c r="MIK1009" s="106"/>
      <c r="MIL1009" s="106"/>
      <c r="MIM1009" s="106"/>
      <c r="MIN1009" s="106"/>
      <c r="MIO1009" s="106"/>
      <c r="MIP1009" s="106"/>
      <c r="MIQ1009" s="106"/>
      <c r="MIR1009" s="106"/>
      <c r="MIS1009" s="106"/>
      <c r="MIT1009" s="106"/>
      <c r="MIU1009" s="106"/>
      <c r="MIV1009" s="106"/>
      <c r="MIW1009" s="106"/>
      <c r="MIX1009" s="106"/>
      <c r="MIY1009" s="106"/>
      <c r="MIZ1009" s="106"/>
      <c r="MJA1009" s="106"/>
      <c r="MJB1009" s="106"/>
      <c r="MJC1009" s="106"/>
      <c r="MJD1009" s="106"/>
      <c r="MJE1009" s="106"/>
      <c r="MJF1009" s="106"/>
      <c r="MJG1009" s="106"/>
      <c r="MJH1009" s="106"/>
      <c r="MJI1009" s="106"/>
      <c r="MJJ1009" s="106"/>
      <c r="MJK1009" s="106"/>
      <c r="MJL1009" s="106"/>
      <c r="MJM1009" s="106"/>
      <c r="MJN1009" s="106"/>
      <c r="MJO1009" s="106"/>
      <c r="MJP1009" s="106"/>
      <c r="MJQ1009" s="106"/>
      <c r="MJR1009" s="106"/>
      <c r="MJS1009" s="106"/>
      <c r="MJT1009" s="106"/>
      <c r="MJU1009" s="106"/>
      <c r="MJV1009" s="106"/>
      <c r="MJW1009" s="106"/>
      <c r="MJX1009" s="106"/>
      <c r="MJY1009" s="106"/>
      <c r="MJZ1009" s="106"/>
      <c r="MKA1009" s="106"/>
      <c r="MKB1009" s="106"/>
      <c r="MKC1009" s="106"/>
      <c r="MKD1009" s="106"/>
      <c r="MKE1009" s="106"/>
      <c r="MKF1009" s="106"/>
      <c r="MKG1009" s="106"/>
      <c r="MKH1009" s="106"/>
      <c r="MKI1009" s="106"/>
      <c r="MKJ1009" s="106"/>
      <c r="MKK1009" s="106"/>
      <c r="MKL1009" s="106"/>
      <c r="MKM1009" s="106"/>
      <c r="MKN1009" s="106"/>
      <c r="MKO1009" s="106"/>
      <c r="MKP1009" s="106"/>
      <c r="MKQ1009" s="106"/>
      <c r="MKR1009" s="106"/>
      <c r="MKS1009" s="106"/>
      <c r="MKT1009" s="106"/>
      <c r="MKU1009" s="106"/>
      <c r="MKV1009" s="106"/>
      <c r="MKW1009" s="106"/>
      <c r="MKX1009" s="106"/>
      <c r="MKY1009" s="106"/>
      <c r="MKZ1009" s="106"/>
      <c r="MLA1009" s="106"/>
      <c r="MLB1009" s="106"/>
      <c r="MLC1009" s="106"/>
      <c r="MLD1009" s="106"/>
      <c r="MLE1009" s="106"/>
      <c r="MLF1009" s="106"/>
      <c r="MLG1009" s="106"/>
      <c r="MLH1009" s="106"/>
      <c r="MLI1009" s="106"/>
      <c r="MLJ1009" s="106"/>
      <c r="MLK1009" s="106"/>
      <c r="MLL1009" s="106"/>
      <c r="MLM1009" s="106"/>
      <c r="MLN1009" s="106"/>
      <c r="MLO1009" s="106"/>
      <c r="MLP1009" s="106"/>
      <c r="MLQ1009" s="106"/>
      <c r="MLR1009" s="106"/>
      <c r="MLS1009" s="106"/>
      <c r="MLT1009" s="106"/>
      <c r="MLU1009" s="106"/>
      <c r="MLV1009" s="106"/>
      <c r="MLW1009" s="106"/>
      <c r="MLX1009" s="106"/>
      <c r="MLY1009" s="106"/>
      <c r="MLZ1009" s="106"/>
      <c r="MMA1009" s="106"/>
      <c r="MMB1009" s="106"/>
      <c r="MMC1009" s="106"/>
      <c r="MMD1009" s="106"/>
      <c r="MME1009" s="106"/>
      <c r="MMF1009" s="106"/>
      <c r="MMG1009" s="106"/>
      <c r="MMH1009" s="106"/>
      <c r="MMI1009" s="106"/>
      <c r="MMJ1009" s="106"/>
      <c r="MMK1009" s="106"/>
      <c r="MML1009" s="106"/>
      <c r="MMM1009" s="106"/>
      <c r="MMN1009" s="106"/>
      <c r="MMO1009" s="106"/>
      <c r="MMP1009" s="106"/>
      <c r="MMQ1009" s="106"/>
      <c r="MMR1009" s="106"/>
      <c r="MMS1009" s="106"/>
      <c r="MMT1009" s="106"/>
      <c r="MMU1009" s="106"/>
      <c r="MMV1009" s="106"/>
      <c r="MMW1009" s="106"/>
      <c r="MMX1009" s="106"/>
      <c r="MMY1009" s="106"/>
      <c r="MMZ1009" s="106"/>
      <c r="MNA1009" s="106"/>
      <c r="MNB1009" s="106"/>
      <c r="MNC1009" s="106"/>
      <c r="MND1009" s="106"/>
      <c r="MNE1009" s="106"/>
      <c r="MNF1009" s="106"/>
      <c r="MNG1009" s="106"/>
      <c r="MNH1009" s="106"/>
      <c r="MNI1009" s="106"/>
      <c r="MNJ1009" s="106"/>
      <c r="MNK1009" s="106"/>
      <c r="MNL1009" s="106"/>
      <c r="MNM1009" s="106"/>
      <c r="MNN1009" s="106"/>
      <c r="MNO1009" s="106"/>
      <c r="MNP1009" s="106"/>
      <c r="MNQ1009" s="106"/>
      <c r="MNR1009" s="106"/>
      <c r="MNS1009" s="106"/>
      <c r="MNT1009" s="106"/>
      <c r="MNU1009" s="106"/>
      <c r="MNV1009" s="106"/>
      <c r="MNW1009" s="106"/>
      <c r="MNX1009" s="106"/>
      <c r="MNY1009" s="106"/>
      <c r="MNZ1009" s="106"/>
      <c r="MOA1009" s="106"/>
      <c r="MOB1009" s="106"/>
      <c r="MOC1009" s="106"/>
      <c r="MOD1009" s="106"/>
      <c r="MOE1009" s="106"/>
      <c r="MOF1009" s="106"/>
      <c r="MOG1009" s="106"/>
      <c r="MOH1009" s="106"/>
      <c r="MOI1009" s="106"/>
      <c r="MOJ1009" s="106"/>
      <c r="MOK1009" s="106"/>
      <c r="MOL1009" s="106"/>
      <c r="MOM1009" s="106"/>
      <c r="MON1009" s="106"/>
      <c r="MOO1009" s="106"/>
      <c r="MOP1009" s="106"/>
      <c r="MOQ1009" s="106"/>
      <c r="MOR1009" s="106"/>
      <c r="MOS1009" s="106"/>
      <c r="MOT1009" s="106"/>
      <c r="MOU1009" s="106"/>
      <c r="MOV1009" s="106"/>
      <c r="MOW1009" s="106"/>
      <c r="MOX1009" s="106"/>
      <c r="MOY1009" s="106"/>
      <c r="MOZ1009" s="106"/>
      <c r="MPA1009" s="106"/>
      <c r="MPB1009" s="106"/>
      <c r="MPC1009" s="106"/>
      <c r="MPD1009" s="106"/>
      <c r="MPE1009" s="106"/>
      <c r="MPF1009" s="106"/>
      <c r="MPG1009" s="106"/>
      <c r="MPH1009" s="106"/>
      <c r="MPI1009" s="106"/>
      <c r="MPJ1009" s="106"/>
      <c r="MPK1009" s="106"/>
      <c r="MPL1009" s="106"/>
      <c r="MPM1009" s="106"/>
      <c r="MPN1009" s="106"/>
      <c r="MPO1009" s="106"/>
      <c r="MPP1009" s="106"/>
      <c r="MPQ1009" s="106"/>
      <c r="MPR1009" s="106"/>
      <c r="MPS1009" s="106"/>
      <c r="MPT1009" s="106"/>
      <c r="MPU1009" s="106"/>
      <c r="MPV1009" s="106"/>
      <c r="MPW1009" s="106"/>
      <c r="MPX1009" s="106"/>
      <c r="MPY1009" s="106"/>
      <c r="MPZ1009" s="106"/>
      <c r="MQA1009" s="106"/>
      <c r="MQB1009" s="106"/>
      <c r="MQC1009" s="106"/>
      <c r="MQD1009" s="106"/>
      <c r="MQE1009" s="106"/>
      <c r="MQF1009" s="106"/>
      <c r="MQG1009" s="106"/>
      <c r="MQH1009" s="106"/>
      <c r="MQI1009" s="106"/>
      <c r="MQJ1009" s="106"/>
      <c r="MQK1009" s="106"/>
      <c r="MQL1009" s="106"/>
      <c r="MQM1009" s="106"/>
      <c r="MQN1009" s="106"/>
      <c r="MQO1009" s="106"/>
      <c r="MQP1009" s="106"/>
      <c r="MQQ1009" s="106"/>
      <c r="MQR1009" s="106"/>
      <c r="MQS1009" s="106"/>
      <c r="MQT1009" s="106"/>
      <c r="MQU1009" s="106"/>
      <c r="MQV1009" s="106"/>
      <c r="MQW1009" s="106"/>
      <c r="MQX1009" s="106"/>
      <c r="MQY1009" s="106"/>
      <c r="MQZ1009" s="106"/>
      <c r="MRA1009" s="106"/>
      <c r="MRB1009" s="106"/>
      <c r="MRC1009" s="106"/>
      <c r="MRD1009" s="106"/>
      <c r="MRE1009" s="106"/>
      <c r="MRF1009" s="106"/>
      <c r="MRG1009" s="106"/>
      <c r="MRH1009" s="106"/>
      <c r="MRI1009" s="106"/>
      <c r="MRJ1009" s="106"/>
      <c r="MRK1009" s="106"/>
      <c r="MRL1009" s="106"/>
      <c r="MRM1009" s="106"/>
      <c r="MRN1009" s="106"/>
      <c r="MRO1009" s="106"/>
      <c r="MRP1009" s="106"/>
      <c r="MRQ1009" s="106"/>
      <c r="MRR1009" s="106"/>
      <c r="MRS1009" s="106"/>
      <c r="MRT1009" s="106"/>
      <c r="MRU1009" s="106"/>
      <c r="MRV1009" s="106"/>
      <c r="MRW1009" s="106"/>
      <c r="MRX1009" s="106"/>
      <c r="MRY1009" s="106"/>
      <c r="MRZ1009" s="106"/>
      <c r="MSA1009" s="106"/>
      <c r="MSB1009" s="106"/>
      <c r="MSC1009" s="106"/>
      <c r="MSD1009" s="106"/>
      <c r="MSE1009" s="106"/>
      <c r="MSF1009" s="106"/>
      <c r="MSG1009" s="106"/>
      <c r="MSH1009" s="106"/>
      <c r="MSI1009" s="106"/>
      <c r="MSJ1009" s="106"/>
      <c r="MSK1009" s="106"/>
      <c r="MSL1009" s="106"/>
      <c r="MSM1009" s="106"/>
      <c r="MSN1009" s="106"/>
      <c r="MSO1009" s="106"/>
      <c r="MSP1009" s="106"/>
      <c r="MSQ1009" s="106"/>
      <c r="MSR1009" s="106"/>
      <c r="MSS1009" s="106"/>
      <c r="MST1009" s="106"/>
      <c r="MSU1009" s="106"/>
      <c r="MSV1009" s="106"/>
      <c r="MSW1009" s="106"/>
      <c r="MSX1009" s="106"/>
      <c r="MSY1009" s="106"/>
      <c r="MSZ1009" s="106"/>
      <c r="MTA1009" s="106"/>
      <c r="MTB1009" s="106"/>
      <c r="MTC1009" s="106"/>
      <c r="MTD1009" s="106"/>
      <c r="MTE1009" s="106"/>
      <c r="MTF1009" s="106"/>
      <c r="MTG1009" s="106"/>
      <c r="MTH1009" s="106"/>
      <c r="MTI1009" s="106"/>
      <c r="MTJ1009" s="106"/>
      <c r="MTK1009" s="106"/>
      <c r="MTL1009" s="106"/>
      <c r="MTM1009" s="106"/>
      <c r="MTN1009" s="106"/>
      <c r="MTO1009" s="106"/>
      <c r="MTP1009" s="106"/>
      <c r="MTQ1009" s="106"/>
      <c r="MTR1009" s="106"/>
      <c r="MTS1009" s="106"/>
      <c r="MTT1009" s="106"/>
      <c r="MTU1009" s="106"/>
      <c r="MTV1009" s="106"/>
      <c r="MTW1009" s="106"/>
      <c r="MTX1009" s="106"/>
      <c r="MTY1009" s="106"/>
      <c r="MTZ1009" s="106"/>
      <c r="MUA1009" s="106"/>
      <c r="MUB1009" s="106"/>
      <c r="MUC1009" s="106"/>
      <c r="MUD1009" s="106"/>
      <c r="MUE1009" s="106"/>
      <c r="MUF1009" s="106"/>
      <c r="MUG1009" s="106"/>
      <c r="MUH1009" s="106"/>
      <c r="MUI1009" s="106"/>
      <c r="MUJ1009" s="106"/>
      <c r="MUK1009" s="106"/>
      <c r="MUL1009" s="106"/>
      <c r="MUM1009" s="106"/>
      <c r="MUN1009" s="106"/>
      <c r="MUO1009" s="106"/>
      <c r="MUP1009" s="106"/>
      <c r="MUQ1009" s="106"/>
      <c r="MUR1009" s="106"/>
      <c r="MUS1009" s="106"/>
      <c r="MUT1009" s="106"/>
      <c r="MUU1009" s="106"/>
      <c r="MUV1009" s="106"/>
      <c r="MUW1009" s="106"/>
      <c r="MUX1009" s="106"/>
      <c r="MUY1009" s="106"/>
      <c r="MUZ1009" s="106"/>
      <c r="MVA1009" s="106"/>
      <c r="MVB1009" s="106"/>
      <c r="MVC1009" s="106"/>
      <c r="MVD1009" s="106"/>
      <c r="MVE1009" s="106"/>
      <c r="MVF1009" s="106"/>
      <c r="MVG1009" s="106"/>
      <c r="MVH1009" s="106"/>
      <c r="MVI1009" s="106"/>
      <c r="MVJ1009" s="106"/>
      <c r="MVK1009" s="106"/>
      <c r="MVL1009" s="106"/>
      <c r="MVM1009" s="106"/>
      <c r="MVN1009" s="106"/>
      <c r="MVO1009" s="106"/>
      <c r="MVP1009" s="106"/>
      <c r="MVQ1009" s="106"/>
      <c r="MVR1009" s="106"/>
      <c r="MVS1009" s="106"/>
      <c r="MVT1009" s="106"/>
      <c r="MVU1009" s="106"/>
      <c r="MVV1009" s="106"/>
      <c r="MVW1009" s="106"/>
      <c r="MVX1009" s="106"/>
      <c r="MVY1009" s="106"/>
      <c r="MVZ1009" s="106"/>
      <c r="MWA1009" s="106"/>
      <c r="MWB1009" s="106"/>
      <c r="MWC1009" s="106"/>
      <c r="MWD1009" s="106"/>
      <c r="MWE1009" s="106"/>
      <c r="MWF1009" s="106"/>
      <c r="MWG1009" s="106"/>
      <c r="MWH1009" s="106"/>
      <c r="MWI1009" s="106"/>
      <c r="MWJ1009" s="106"/>
      <c r="MWK1009" s="106"/>
      <c r="MWL1009" s="106"/>
      <c r="MWM1009" s="106"/>
      <c r="MWN1009" s="106"/>
      <c r="MWO1009" s="106"/>
      <c r="MWP1009" s="106"/>
      <c r="MWQ1009" s="106"/>
      <c r="MWR1009" s="106"/>
      <c r="MWS1009" s="106"/>
      <c r="MWT1009" s="106"/>
      <c r="MWU1009" s="106"/>
      <c r="MWV1009" s="106"/>
      <c r="MWW1009" s="106"/>
      <c r="MWX1009" s="106"/>
      <c r="MWY1009" s="106"/>
      <c r="MWZ1009" s="106"/>
      <c r="MXA1009" s="106"/>
      <c r="MXB1009" s="106"/>
      <c r="MXC1009" s="106"/>
      <c r="MXD1009" s="106"/>
      <c r="MXE1009" s="106"/>
      <c r="MXF1009" s="106"/>
      <c r="MXG1009" s="106"/>
      <c r="MXH1009" s="106"/>
      <c r="MXI1009" s="106"/>
      <c r="MXJ1009" s="106"/>
      <c r="MXK1009" s="106"/>
      <c r="MXL1009" s="106"/>
      <c r="MXM1009" s="106"/>
      <c r="MXN1009" s="106"/>
      <c r="MXO1009" s="106"/>
      <c r="MXP1009" s="106"/>
      <c r="MXQ1009" s="106"/>
      <c r="MXR1009" s="106"/>
      <c r="MXS1009" s="106"/>
      <c r="MXT1009" s="106"/>
      <c r="MXU1009" s="106"/>
      <c r="MXV1009" s="106"/>
      <c r="MXW1009" s="106"/>
      <c r="MXX1009" s="106"/>
      <c r="MXY1009" s="106"/>
      <c r="MXZ1009" s="106"/>
      <c r="MYA1009" s="106"/>
      <c r="MYB1009" s="106"/>
      <c r="MYC1009" s="106"/>
      <c r="MYD1009" s="106"/>
      <c r="MYE1009" s="106"/>
      <c r="MYF1009" s="106"/>
      <c r="MYG1009" s="106"/>
      <c r="MYH1009" s="106"/>
      <c r="MYI1009" s="106"/>
      <c r="MYJ1009" s="106"/>
      <c r="MYK1009" s="106"/>
      <c r="MYL1009" s="106"/>
      <c r="MYM1009" s="106"/>
      <c r="MYN1009" s="106"/>
      <c r="MYO1009" s="106"/>
      <c r="MYP1009" s="106"/>
      <c r="MYQ1009" s="106"/>
      <c r="MYR1009" s="106"/>
      <c r="MYS1009" s="106"/>
      <c r="MYT1009" s="106"/>
      <c r="MYU1009" s="106"/>
      <c r="MYV1009" s="106"/>
      <c r="MYW1009" s="106"/>
      <c r="MYX1009" s="106"/>
      <c r="MYY1009" s="106"/>
      <c r="MYZ1009" s="106"/>
      <c r="MZA1009" s="106"/>
      <c r="MZB1009" s="106"/>
      <c r="MZC1009" s="106"/>
      <c r="MZD1009" s="106"/>
      <c r="MZE1009" s="106"/>
      <c r="MZF1009" s="106"/>
      <c r="MZG1009" s="106"/>
      <c r="MZH1009" s="106"/>
      <c r="MZI1009" s="106"/>
      <c r="MZJ1009" s="106"/>
      <c r="MZK1009" s="106"/>
      <c r="MZL1009" s="106"/>
      <c r="MZM1009" s="106"/>
      <c r="MZN1009" s="106"/>
      <c r="MZO1009" s="106"/>
      <c r="MZP1009" s="106"/>
      <c r="MZQ1009" s="106"/>
      <c r="MZR1009" s="106"/>
      <c r="MZS1009" s="106"/>
      <c r="MZT1009" s="106"/>
      <c r="MZU1009" s="106"/>
      <c r="MZV1009" s="106"/>
      <c r="MZW1009" s="106"/>
      <c r="MZX1009" s="106"/>
      <c r="MZY1009" s="106"/>
      <c r="MZZ1009" s="106"/>
      <c r="NAA1009" s="106"/>
      <c r="NAB1009" s="106"/>
      <c r="NAC1009" s="106"/>
      <c r="NAD1009" s="106"/>
      <c r="NAE1009" s="106"/>
      <c r="NAF1009" s="106"/>
      <c r="NAG1009" s="106"/>
      <c r="NAH1009" s="106"/>
      <c r="NAI1009" s="106"/>
      <c r="NAJ1009" s="106"/>
      <c r="NAK1009" s="106"/>
      <c r="NAL1009" s="106"/>
      <c r="NAM1009" s="106"/>
      <c r="NAN1009" s="106"/>
      <c r="NAO1009" s="106"/>
      <c r="NAP1009" s="106"/>
      <c r="NAQ1009" s="106"/>
      <c r="NAR1009" s="106"/>
      <c r="NAS1009" s="106"/>
      <c r="NAT1009" s="106"/>
      <c r="NAU1009" s="106"/>
      <c r="NAV1009" s="106"/>
      <c r="NAW1009" s="106"/>
      <c r="NAX1009" s="106"/>
      <c r="NAY1009" s="106"/>
      <c r="NAZ1009" s="106"/>
      <c r="NBA1009" s="106"/>
      <c r="NBB1009" s="106"/>
      <c r="NBC1009" s="106"/>
      <c r="NBD1009" s="106"/>
      <c r="NBE1009" s="106"/>
      <c r="NBF1009" s="106"/>
      <c r="NBG1009" s="106"/>
      <c r="NBH1009" s="106"/>
      <c r="NBI1009" s="106"/>
      <c r="NBJ1009" s="106"/>
      <c r="NBK1009" s="106"/>
      <c r="NBL1009" s="106"/>
      <c r="NBM1009" s="106"/>
      <c r="NBN1009" s="106"/>
      <c r="NBO1009" s="106"/>
      <c r="NBP1009" s="106"/>
      <c r="NBQ1009" s="106"/>
      <c r="NBR1009" s="106"/>
      <c r="NBS1009" s="106"/>
      <c r="NBT1009" s="106"/>
      <c r="NBU1009" s="106"/>
      <c r="NBV1009" s="106"/>
      <c r="NBW1009" s="106"/>
      <c r="NBX1009" s="106"/>
      <c r="NBY1009" s="106"/>
      <c r="NBZ1009" s="106"/>
      <c r="NCA1009" s="106"/>
      <c r="NCB1009" s="106"/>
      <c r="NCC1009" s="106"/>
      <c r="NCD1009" s="106"/>
      <c r="NCE1009" s="106"/>
      <c r="NCF1009" s="106"/>
      <c r="NCG1009" s="106"/>
      <c r="NCH1009" s="106"/>
      <c r="NCI1009" s="106"/>
      <c r="NCJ1009" s="106"/>
      <c r="NCK1009" s="106"/>
      <c r="NCL1009" s="106"/>
      <c r="NCM1009" s="106"/>
      <c r="NCN1009" s="106"/>
      <c r="NCO1009" s="106"/>
      <c r="NCP1009" s="106"/>
      <c r="NCQ1009" s="106"/>
      <c r="NCR1009" s="106"/>
      <c r="NCS1009" s="106"/>
      <c r="NCT1009" s="106"/>
      <c r="NCU1009" s="106"/>
      <c r="NCV1009" s="106"/>
      <c r="NCW1009" s="106"/>
      <c r="NCX1009" s="106"/>
      <c r="NCY1009" s="106"/>
      <c r="NCZ1009" s="106"/>
      <c r="NDA1009" s="106"/>
      <c r="NDB1009" s="106"/>
      <c r="NDC1009" s="106"/>
      <c r="NDD1009" s="106"/>
      <c r="NDE1009" s="106"/>
      <c r="NDF1009" s="106"/>
      <c r="NDG1009" s="106"/>
      <c r="NDH1009" s="106"/>
      <c r="NDI1009" s="106"/>
      <c r="NDJ1009" s="106"/>
      <c r="NDK1009" s="106"/>
      <c r="NDL1009" s="106"/>
      <c r="NDM1009" s="106"/>
      <c r="NDN1009" s="106"/>
      <c r="NDO1009" s="106"/>
      <c r="NDP1009" s="106"/>
      <c r="NDQ1009" s="106"/>
      <c r="NDR1009" s="106"/>
      <c r="NDS1009" s="106"/>
      <c r="NDT1009" s="106"/>
      <c r="NDU1009" s="106"/>
      <c r="NDV1009" s="106"/>
      <c r="NDW1009" s="106"/>
      <c r="NDX1009" s="106"/>
      <c r="NDY1009" s="106"/>
      <c r="NDZ1009" s="106"/>
      <c r="NEA1009" s="106"/>
      <c r="NEB1009" s="106"/>
      <c r="NEC1009" s="106"/>
      <c r="NED1009" s="106"/>
      <c r="NEE1009" s="106"/>
      <c r="NEF1009" s="106"/>
      <c r="NEG1009" s="106"/>
      <c r="NEH1009" s="106"/>
      <c r="NEI1009" s="106"/>
      <c r="NEJ1009" s="106"/>
      <c r="NEK1009" s="106"/>
      <c r="NEL1009" s="106"/>
      <c r="NEM1009" s="106"/>
      <c r="NEN1009" s="106"/>
      <c r="NEO1009" s="106"/>
      <c r="NEP1009" s="106"/>
      <c r="NEQ1009" s="106"/>
      <c r="NER1009" s="106"/>
      <c r="NES1009" s="106"/>
      <c r="NET1009" s="106"/>
      <c r="NEU1009" s="106"/>
      <c r="NEV1009" s="106"/>
      <c r="NEW1009" s="106"/>
      <c r="NEX1009" s="106"/>
      <c r="NEY1009" s="106"/>
      <c r="NEZ1009" s="106"/>
      <c r="NFA1009" s="106"/>
      <c r="NFB1009" s="106"/>
      <c r="NFC1009" s="106"/>
      <c r="NFD1009" s="106"/>
      <c r="NFE1009" s="106"/>
      <c r="NFF1009" s="106"/>
      <c r="NFG1009" s="106"/>
      <c r="NFH1009" s="106"/>
      <c r="NFI1009" s="106"/>
      <c r="NFJ1009" s="106"/>
      <c r="NFK1009" s="106"/>
      <c r="NFL1009" s="106"/>
      <c r="NFM1009" s="106"/>
      <c r="NFN1009" s="106"/>
      <c r="NFO1009" s="106"/>
      <c r="NFP1009" s="106"/>
      <c r="NFQ1009" s="106"/>
      <c r="NFR1009" s="106"/>
      <c r="NFS1009" s="106"/>
      <c r="NFT1009" s="106"/>
      <c r="NFU1009" s="106"/>
      <c r="NFV1009" s="106"/>
      <c r="NFW1009" s="106"/>
      <c r="NFX1009" s="106"/>
      <c r="NFY1009" s="106"/>
      <c r="NFZ1009" s="106"/>
      <c r="NGA1009" s="106"/>
      <c r="NGB1009" s="106"/>
      <c r="NGC1009" s="106"/>
      <c r="NGD1009" s="106"/>
      <c r="NGE1009" s="106"/>
      <c r="NGF1009" s="106"/>
      <c r="NGG1009" s="106"/>
      <c r="NGH1009" s="106"/>
      <c r="NGI1009" s="106"/>
      <c r="NGJ1009" s="106"/>
      <c r="NGK1009" s="106"/>
      <c r="NGL1009" s="106"/>
      <c r="NGM1009" s="106"/>
      <c r="NGN1009" s="106"/>
      <c r="NGO1009" s="106"/>
      <c r="NGP1009" s="106"/>
      <c r="NGQ1009" s="106"/>
      <c r="NGR1009" s="106"/>
      <c r="NGS1009" s="106"/>
      <c r="NGT1009" s="106"/>
      <c r="NGU1009" s="106"/>
      <c r="NGV1009" s="106"/>
      <c r="NGW1009" s="106"/>
      <c r="NGX1009" s="106"/>
      <c r="NGY1009" s="106"/>
      <c r="NGZ1009" s="106"/>
      <c r="NHA1009" s="106"/>
      <c r="NHB1009" s="106"/>
      <c r="NHC1009" s="106"/>
      <c r="NHD1009" s="106"/>
      <c r="NHE1009" s="106"/>
      <c r="NHF1009" s="106"/>
      <c r="NHG1009" s="106"/>
      <c r="NHH1009" s="106"/>
      <c r="NHI1009" s="106"/>
      <c r="NHJ1009" s="106"/>
      <c r="NHK1009" s="106"/>
      <c r="NHL1009" s="106"/>
      <c r="NHM1009" s="106"/>
      <c r="NHN1009" s="106"/>
      <c r="NHO1009" s="106"/>
      <c r="NHP1009" s="106"/>
      <c r="NHQ1009" s="106"/>
      <c r="NHR1009" s="106"/>
      <c r="NHS1009" s="106"/>
      <c r="NHT1009" s="106"/>
      <c r="NHU1009" s="106"/>
      <c r="NHV1009" s="106"/>
      <c r="NHW1009" s="106"/>
      <c r="NHX1009" s="106"/>
      <c r="NHY1009" s="106"/>
      <c r="NHZ1009" s="106"/>
      <c r="NIA1009" s="106"/>
      <c r="NIB1009" s="106"/>
      <c r="NIC1009" s="106"/>
      <c r="NID1009" s="106"/>
      <c r="NIE1009" s="106"/>
      <c r="NIF1009" s="106"/>
      <c r="NIG1009" s="106"/>
      <c r="NIH1009" s="106"/>
      <c r="NII1009" s="106"/>
      <c r="NIJ1009" s="106"/>
      <c r="NIK1009" s="106"/>
      <c r="NIL1009" s="106"/>
      <c r="NIM1009" s="106"/>
      <c r="NIN1009" s="106"/>
      <c r="NIO1009" s="106"/>
      <c r="NIP1009" s="106"/>
      <c r="NIQ1009" s="106"/>
      <c r="NIR1009" s="106"/>
      <c r="NIS1009" s="106"/>
      <c r="NIT1009" s="106"/>
      <c r="NIU1009" s="106"/>
      <c r="NIV1009" s="106"/>
      <c r="NIW1009" s="106"/>
      <c r="NIX1009" s="106"/>
      <c r="NIY1009" s="106"/>
      <c r="NIZ1009" s="106"/>
      <c r="NJA1009" s="106"/>
      <c r="NJB1009" s="106"/>
      <c r="NJC1009" s="106"/>
      <c r="NJD1009" s="106"/>
      <c r="NJE1009" s="106"/>
      <c r="NJF1009" s="106"/>
      <c r="NJG1009" s="106"/>
      <c r="NJH1009" s="106"/>
      <c r="NJI1009" s="106"/>
      <c r="NJJ1009" s="106"/>
      <c r="NJK1009" s="106"/>
      <c r="NJL1009" s="106"/>
      <c r="NJM1009" s="106"/>
      <c r="NJN1009" s="106"/>
      <c r="NJO1009" s="106"/>
      <c r="NJP1009" s="106"/>
      <c r="NJQ1009" s="106"/>
      <c r="NJR1009" s="106"/>
      <c r="NJS1009" s="106"/>
      <c r="NJT1009" s="106"/>
      <c r="NJU1009" s="106"/>
      <c r="NJV1009" s="106"/>
      <c r="NJW1009" s="106"/>
      <c r="NJX1009" s="106"/>
      <c r="NJY1009" s="106"/>
      <c r="NJZ1009" s="106"/>
      <c r="NKA1009" s="106"/>
      <c r="NKB1009" s="106"/>
      <c r="NKC1009" s="106"/>
      <c r="NKD1009" s="106"/>
      <c r="NKE1009" s="106"/>
      <c r="NKF1009" s="106"/>
      <c r="NKG1009" s="106"/>
      <c r="NKH1009" s="106"/>
      <c r="NKI1009" s="106"/>
      <c r="NKJ1009" s="106"/>
      <c r="NKK1009" s="106"/>
      <c r="NKL1009" s="106"/>
      <c r="NKM1009" s="106"/>
      <c r="NKN1009" s="106"/>
      <c r="NKO1009" s="106"/>
      <c r="NKP1009" s="106"/>
      <c r="NKQ1009" s="106"/>
      <c r="NKR1009" s="106"/>
      <c r="NKS1009" s="106"/>
      <c r="NKT1009" s="106"/>
      <c r="NKU1009" s="106"/>
      <c r="NKV1009" s="106"/>
      <c r="NKW1009" s="106"/>
      <c r="NKX1009" s="106"/>
      <c r="NKY1009" s="106"/>
      <c r="NKZ1009" s="106"/>
      <c r="NLA1009" s="106"/>
      <c r="NLB1009" s="106"/>
      <c r="NLC1009" s="106"/>
      <c r="NLD1009" s="106"/>
      <c r="NLE1009" s="106"/>
      <c r="NLF1009" s="106"/>
      <c r="NLG1009" s="106"/>
      <c r="NLH1009" s="106"/>
      <c r="NLI1009" s="106"/>
      <c r="NLJ1009" s="106"/>
      <c r="NLK1009" s="106"/>
      <c r="NLL1009" s="106"/>
      <c r="NLM1009" s="106"/>
      <c r="NLN1009" s="106"/>
      <c r="NLO1009" s="106"/>
      <c r="NLP1009" s="106"/>
      <c r="NLQ1009" s="106"/>
      <c r="NLR1009" s="106"/>
      <c r="NLS1009" s="106"/>
      <c r="NLT1009" s="106"/>
      <c r="NLU1009" s="106"/>
      <c r="NLV1009" s="106"/>
      <c r="NLW1009" s="106"/>
      <c r="NLX1009" s="106"/>
      <c r="NLY1009" s="106"/>
      <c r="NLZ1009" s="106"/>
      <c r="NMA1009" s="106"/>
      <c r="NMB1009" s="106"/>
      <c r="NMC1009" s="106"/>
      <c r="NMD1009" s="106"/>
      <c r="NME1009" s="106"/>
      <c r="NMF1009" s="106"/>
      <c r="NMG1009" s="106"/>
      <c r="NMH1009" s="106"/>
      <c r="NMI1009" s="106"/>
      <c r="NMJ1009" s="106"/>
      <c r="NMK1009" s="106"/>
      <c r="NML1009" s="106"/>
      <c r="NMM1009" s="106"/>
      <c r="NMN1009" s="106"/>
      <c r="NMO1009" s="106"/>
      <c r="NMP1009" s="106"/>
      <c r="NMQ1009" s="106"/>
      <c r="NMR1009" s="106"/>
      <c r="NMS1009" s="106"/>
      <c r="NMT1009" s="106"/>
      <c r="NMU1009" s="106"/>
      <c r="NMV1009" s="106"/>
      <c r="NMW1009" s="106"/>
      <c r="NMX1009" s="106"/>
      <c r="NMY1009" s="106"/>
      <c r="NMZ1009" s="106"/>
      <c r="NNA1009" s="106"/>
      <c r="NNB1009" s="106"/>
      <c r="NNC1009" s="106"/>
      <c r="NND1009" s="106"/>
      <c r="NNE1009" s="106"/>
      <c r="NNF1009" s="106"/>
      <c r="NNG1009" s="106"/>
      <c r="NNH1009" s="106"/>
      <c r="NNI1009" s="106"/>
      <c r="NNJ1009" s="106"/>
      <c r="NNK1009" s="106"/>
      <c r="NNL1009" s="106"/>
      <c r="NNM1009" s="106"/>
      <c r="NNN1009" s="106"/>
      <c r="NNO1009" s="106"/>
      <c r="NNP1009" s="106"/>
      <c r="NNQ1009" s="106"/>
      <c r="NNR1009" s="106"/>
      <c r="NNS1009" s="106"/>
      <c r="NNT1009" s="106"/>
      <c r="NNU1009" s="106"/>
      <c r="NNV1009" s="106"/>
      <c r="NNW1009" s="106"/>
      <c r="NNX1009" s="106"/>
      <c r="NNY1009" s="106"/>
      <c r="NNZ1009" s="106"/>
      <c r="NOA1009" s="106"/>
      <c r="NOB1009" s="106"/>
      <c r="NOC1009" s="106"/>
      <c r="NOD1009" s="106"/>
      <c r="NOE1009" s="106"/>
      <c r="NOF1009" s="106"/>
      <c r="NOG1009" s="106"/>
      <c r="NOH1009" s="106"/>
      <c r="NOI1009" s="106"/>
      <c r="NOJ1009" s="106"/>
      <c r="NOK1009" s="106"/>
      <c r="NOL1009" s="106"/>
      <c r="NOM1009" s="106"/>
      <c r="NON1009" s="106"/>
      <c r="NOO1009" s="106"/>
      <c r="NOP1009" s="106"/>
      <c r="NOQ1009" s="106"/>
      <c r="NOR1009" s="106"/>
      <c r="NOS1009" s="106"/>
      <c r="NOT1009" s="106"/>
      <c r="NOU1009" s="106"/>
      <c r="NOV1009" s="106"/>
      <c r="NOW1009" s="106"/>
      <c r="NOX1009" s="106"/>
      <c r="NOY1009" s="106"/>
      <c r="NOZ1009" s="106"/>
      <c r="NPA1009" s="106"/>
      <c r="NPB1009" s="106"/>
      <c r="NPC1009" s="106"/>
      <c r="NPD1009" s="106"/>
      <c r="NPE1009" s="106"/>
      <c r="NPF1009" s="106"/>
      <c r="NPG1009" s="106"/>
      <c r="NPH1009" s="106"/>
      <c r="NPI1009" s="106"/>
      <c r="NPJ1009" s="106"/>
      <c r="NPK1009" s="106"/>
      <c r="NPL1009" s="106"/>
      <c r="NPM1009" s="106"/>
      <c r="NPN1009" s="106"/>
      <c r="NPO1009" s="106"/>
      <c r="NPP1009" s="106"/>
      <c r="NPQ1009" s="106"/>
      <c r="NPR1009" s="106"/>
      <c r="NPS1009" s="106"/>
      <c r="NPT1009" s="106"/>
      <c r="NPU1009" s="106"/>
      <c r="NPV1009" s="106"/>
      <c r="NPW1009" s="106"/>
      <c r="NPX1009" s="106"/>
      <c r="NPY1009" s="106"/>
      <c r="NPZ1009" s="106"/>
      <c r="NQA1009" s="106"/>
      <c r="NQB1009" s="106"/>
      <c r="NQC1009" s="106"/>
      <c r="NQD1009" s="106"/>
      <c r="NQE1009" s="106"/>
      <c r="NQF1009" s="106"/>
      <c r="NQG1009" s="106"/>
      <c r="NQH1009" s="106"/>
      <c r="NQI1009" s="106"/>
      <c r="NQJ1009" s="106"/>
      <c r="NQK1009" s="106"/>
      <c r="NQL1009" s="106"/>
      <c r="NQM1009" s="106"/>
      <c r="NQN1009" s="106"/>
      <c r="NQO1009" s="106"/>
      <c r="NQP1009" s="106"/>
      <c r="NQQ1009" s="106"/>
      <c r="NQR1009" s="106"/>
      <c r="NQS1009" s="106"/>
      <c r="NQT1009" s="106"/>
      <c r="NQU1009" s="106"/>
      <c r="NQV1009" s="106"/>
      <c r="NQW1009" s="106"/>
      <c r="NQX1009" s="106"/>
      <c r="NQY1009" s="106"/>
      <c r="NQZ1009" s="106"/>
      <c r="NRA1009" s="106"/>
      <c r="NRB1009" s="106"/>
      <c r="NRC1009" s="106"/>
      <c r="NRD1009" s="106"/>
      <c r="NRE1009" s="106"/>
      <c r="NRF1009" s="106"/>
      <c r="NRG1009" s="106"/>
      <c r="NRH1009" s="106"/>
      <c r="NRI1009" s="106"/>
      <c r="NRJ1009" s="106"/>
      <c r="NRK1009" s="106"/>
      <c r="NRL1009" s="106"/>
      <c r="NRM1009" s="106"/>
      <c r="NRN1009" s="106"/>
      <c r="NRO1009" s="106"/>
      <c r="NRP1009" s="106"/>
      <c r="NRQ1009" s="106"/>
      <c r="NRR1009" s="106"/>
      <c r="NRS1009" s="106"/>
      <c r="NRT1009" s="106"/>
      <c r="NRU1009" s="106"/>
      <c r="NRV1009" s="106"/>
      <c r="NRW1009" s="106"/>
      <c r="NRX1009" s="106"/>
      <c r="NRY1009" s="106"/>
      <c r="NRZ1009" s="106"/>
      <c r="NSA1009" s="106"/>
      <c r="NSB1009" s="106"/>
      <c r="NSC1009" s="106"/>
      <c r="NSD1009" s="106"/>
      <c r="NSE1009" s="106"/>
      <c r="NSF1009" s="106"/>
      <c r="NSG1009" s="106"/>
      <c r="NSH1009" s="106"/>
      <c r="NSI1009" s="106"/>
      <c r="NSJ1009" s="106"/>
      <c r="NSK1009" s="106"/>
      <c r="NSL1009" s="106"/>
      <c r="NSM1009" s="106"/>
      <c r="NSN1009" s="106"/>
      <c r="NSO1009" s="106"/>
      <c r="NSP1009" s="106"/>
      <c r="NSQ1009" s="106"/>
      <c r="NSR1009" s="106"/>
      <c r="NSS1009" s="106"/>
      <c r="NST1009" s="106"/>
      <c r="NSU1009" s="106"/>
      <c r="NSV1009" s="106"/>
      <c r="NSW1009" s="106"/>
      <c r="NSX1009" s="106"/>
      <c r="NSY1009" s="106"/>
      <c r="NSZ1009" s="106"/>
      <c r="NTA1009" s="106"/>
      <c r="NTB1009" s="106"/>
      <c r="NTC1009" s="106"/>
      <c r="NTD1009" s="106"/>
      <c r="NTE1009" s="106"/>
      <c r="NTF1009" s="106"/>
      <c r="NTG1009" s="106"/>
      <c r="NTH1009" s="106"/>
      <c r="NTI1009" s="106"/>
      <c r="NTJ1009" s="106"/>
      <c r="NTK1009" s="106"/>
      <c r="NTL1009" s="106"/>
      <c r="NTM1009" s="106"/>
      <c r="NTN1009" s="106"/>
      <c r="NTO1009" s="106"/>
      <c r="NTP1009" s="106"/>
      <c r="NTQ1009" s="106"/>
      <c r="NTR1009" s="106"/>
      <c r="NTS1009" s="106"/>
      <c r="NTT1009" s="106"/>
      <c r="NTU1009" s="106"/>
      <c r="NTV1009" s="106"/>
      <c r="NTW1009" s="106"/>
      <c r="NTX1009" s="106"/>
      <c r="NTY1009" s="106"/>
      <c r="NTZ1009" s="106"/>
      <c r="NUA1009" s="106"/>
      <c r="NUB1009" s="106"/>
      <c r="NUC1009" s="106"/>
      <c r="NUD1009" s="106"/>
      <c r="NUE1009" s="106"/>
      <c r="NUF1009" s="106"/>
      <c r="NUG1009" s="106"/>
      <c r="NUH1009" s="106"/>
      <c r="NUI1009" s="106"/>
      <c r="NUJ1009" s="106"/>
      <c r="NUK1009" s="106"/>
      <c r="NUL1009" s="106"/>
      <c r="NUM1009" s="106"/>
      <c r="NUN1009" s="106"/>
      <c r="NUO1009" s="106"/>
      <c r="NUP1009" s="106"/>
      <c r="NUQ1009" s="106"/>
      <c r="NUR1009" s="106"/>
      <c r="NUS1009" s="106"/>
      <c r="NUT1009" s="106"/>
      <c r="NUU1009" s="106"/>
      <c r="NUV1009" s="106"/>
      <c r="NUW1009" s="106"/>
      <c r="NUX1009" s="106"/>
      <c r="NUY1009" s="106"/>
      <c r="NUZ1009" s="106"/>
      <c r="NVA1009" s="106"/>
      <c r="NVB1009" s="106"/>
      <c r="NVC1009" s="106"/>
      <c r="NVD1009" s="106"/>
      <c r="NVE1009" s="106"/>
      <c r="NVF1009" s="106"/>
      <c r="NVG1009" s="106"/>
      <c r="NVH1009" s="106"/>
      <c r="NVI1009" s="106"/>
      <c r="NVJ1009" s="106"/>
      <c r="NVK1009" s="106"/>
      <c r="NVL1009" s="106"/>
      <c r="NVM1009" s="106"/>
      <c r="NVN1009" s="106"/>
      <c r="NVO1009" s="106"/>
      <c r="NVP1009" s="106"/>
      <c r="NVQ1009" s="106"/>
      <c r="NVR1009" s="106"/>
      <c r="NVS1009" s="106"/>
      <c r="NVT1009" s="106"/>
      <c r="NVU1009" s="106"/>
      <c r="NVV1009" s="106"/>
      <c r="NVW1009" s="106"/>
      <c r="NVX1009" s="106"/>
      <c r="NVY1009" s="106"/>
      <c r="NVZ1009" s="106"/>
      <c r="NWA1009" s="106"/>
      <c r="NWB1009" s="106"/>
      <c r="NWC1009" s="106"/>
      <c r="NWD1009" s="106"/>
      <c r="NWE1009" s="106"/>
      <c r="NWF1009" s="106"/>
      <c r="NWG1009" s="106"/>
      <c r="NWH1009" s="106"/>
      <c r="NWI1009" s="106"/>
      <c r="NWJ1009" s="106"/>
      <c r="NWK1009" s="106"/>
      <c r="NWL1009" s="106"/>
      <c r="NWM1009" s="106"/>
      <c r="NWN1009" s="106"/>
      <c r="NWO1009" s="106"/>
      <c r="NWP1009" s="106"/>
      <c r="NWQ1009" s="106"/>
      <c r="NWR1009" s="106"/>
      <c r="NWS1009" s="106"/>
      <c r="NWT1009" s="106"/>
      <c r="NWU1009" s="106"/>
      <c r="NWV1009" s="106"/>
      <c r="NWW1009" s="106"/>
      <c r="NWX1009" s="106"/>
      <c r="NWY1009" s="106"/>
      <c r="NWZ1009" s="106"/>
      <c r="NXA1009" s="106"/>
      <c r="NXB1009" s="106"/>
      <c r="NXC1009" s="106"/>
      <c r="NXD1009" s="106"/>
      <c r="NXE1009" s="106"/>
      <c r="NXF1009" s="106"/>
      <c r="NXG1009" s="106"/>
      <c r="NXH1009" s="106"/>
      <c r="NXI1009" s="106"/>
      <c r="NXJ1009" s="106"/>
      <c r="NXK1009" s="106"/>
      <c r="NXL1009" s="106"/>
      <c r="NXM1009" s="106"/>
      <c r="NXN1009" s="106"/>
      <c r="NXO1009" s="106"/>
      <c r="NXP1009" s="106"/>
      <c r="NXQ1009" s="106"/>
      <c r="NXR1009" s="106"/>
      <c r="NXS1009" s="106"/>
      <c r="NXT1009" s="106"/>
      <c r="NXU1009" s="106"/>
      <c r="NXV1009" s="106"/>
      <c r="NXW1009" s="106"/>
      <c r="NXX1009" s="106"/>
      <c r="NXY1009" s="106"/>
      <c r="NXZ1009" s="106"/>
      <c r="NYA1009" s="106"/>
      <c r="NYB1009" s="106"/>
      <c r="NYC1009" s="106"/>
      <c r="NYD1009" s="106"/>
      <c r="NYE1009" s="106"/>
      <c r="NYF1009" s="106"/>
      <c r="NYG1009" s="106"/>
      <c r="NYH1009" s="106"/>
      <c r="NYI1009" s="106"/>
      <c r="NYJ1009" s="106"/>
      <c r="NYK1009" s="106"/>
      <c r="NYL1009" s="106"/>
      <c r="NYM1009" s="106"/>
      <c r="NYN1009" s="106"/>
      <c r="NYO1009" s="106"/>
      <c r="NYP1009" s="106"/>
      <c r="NYQ1009" s="106"/>
      <c r="NYR1009" s="106"/>
      <c r="NYS1009" s="106"/>
      <c r="NYT1009" s="106"/>
      <c r="NYU1009" s="106"/>
      <c r="NYV1009" s="106"/>
      <c r="NYW1009" s="106"/>
      <c r="NYX1009" s="106"/>
      <c r="NYY1009" s="106"/>
      <c r="NYZ1009" s="106"/>
      <c r="NZA1009" s="106"/>
      <c r="NZB1009" s="106"/>
      <c r="NZC1009" s="106"/>
      <c r="NZD1009" s="106"/>
      <c r="NZE1009" s="106"/>
      <c r="NZF1009" s="106"/>
      <c r="NZG1009" s="106"/>
      <c r="NZH1009" s="106"/>
      <c r="NZI1009" s="106"/>
      <c r="NZJ1009" s="106"/>
      <c r="NZK1009" s="106"/>
      <c r="NZL1009" s="106"/>
      <c r="NZM1009" s="106"/>
      <c r="NZN1009" s="106"/>
      <c r="NZO1009" s="106"/>
      <c r="NZP1009" s="106"/>
      <c r="NZQ1009" s="106"/>
      <c r="NZR1009" s="106"/>
      <c r="NZS1009" s="106"/>
      <c r="NZT1009" s="106"/>
      <c r="NZU1009" s="106"/>
      <c r="NZV1009" s="106"/>
      <c r="NZW1009" s="106"/>
      <c r="NZX1009" s="106"/>
      <c r="NZY1009" s="106"/>
      <c r="NZZ1009" s="106"/>
      <c r="OAA1009" s="106"/>
      <c r="OAB1009" s="106"/>
      <c r="OAC1009" s="106"/>
      <c r="OAD1009" s="106"/>
      <c r="OAE1009" s="106"/>
      <c r="OAF1009" s="106"/>
      <c r="OAG1009" s="106"/>
      <c r="OAH1009" s="106"/>
      <c r="OAI1009" s="106"/>
      <c r="OAJ1009" s="106"/>
      <c r="OAK1009" s="106"/>
      <c r="OAL1009" s="106"/>
      <c r="OAM1009" s="106"/>
      <c r="OAN1009" s="106"/>
      <c r="OAO1009" s="106"/>
      <c r="OAP1009" s="106"/>
      <c r="OAQ1009" s="106"/>
      <c r="OAR1009" s="106"/>
      <c r="OAS1009" s="106"/>
      <c r="OAT1009" s="106"/>
      <c r="OAU1009" s="106"/>
      <c r="OAV1009" s="106"/>
      <c r="OAW1009" s="106"/>
      <c r="OAX1009" s="106"/>
      <c r="OAY1009" s="106"/>
      <c r="OAZ1009" s="106"/>
      <c r="OBA1009" s="106"/>
      <c r="OBB1009" s="106"/>
      <c r="OBC1009" s="106"/>
      <c r="OBD1009" s="106"/>
      <c r="OBE1009" s="106"/>
      <c r="OBF1009" s="106"/>
      <c r="OBG1009" s="106"/>
      <c r="OBH1009" s="106"/>
      <c r="OBI1009" s="106"/>
      <c r="OBJ1009" s="106"/>
      <c r="OBK1009" s="106"/>
      <c r="OBL1009" s="106"/>
      <c r="OBM1009" s="106"/>
      <c r="OBN1009" s="106"/>
      <c r="OBO1009" s="106"/>
      <c r="OBP1009" s="106"/>
      <c r="OBQ1009" s="106"/>
      <c r="OBR1009" s="106"/>
      <c r="OBS1009" s="106"/>
      <c r="OBT1009" s="106"/>
      <c r="OBU1009" s="106"/>
      <c r="OBV1009" s="106"/>
      <c r="OBW1009" s="106"/>
      <c r="OBX1009" s="106"/>
      <c r="OBY1009" s="106"/>
      <c r="OBZ1009" s="106"/>
      <c r="OCA1009" s="106"/>
      <c r="OCB1009" s="106"/>
      <c r="OCC1009" s="106"/>
      <c r="OCD1009" s="106"/>
      <c r="OCE1009" s="106"/>
      <c r="OCF1009" s="106"/>
      <c r="OCG1009" s="106"/>
      <c r="OCH1009" s="106"/>
      <c r="OCI1009" s="106"/>
      <c r="OCJ1009" s="106"/>
      <c r="OCK1009" s="106"/>
      <c r="OCL1009" s="106"/>
      <c r="OCM1009" s="106"/>
      <c r="OCN1009" s="106"/>
      <c r="OCO1009" s="106"/>
      <c r="OCP1009" s="106"/>
      <c r="OCQ1009" s="106"/>
      <c r="OCR1009" s="106"/>
      <c r="OCS1009" s="106"/>
      <c r="OCT1009" s="106"/>
      <c r="OCU1009" s="106"/>
      <c r="OCV1009" s="106"/>
      <c r="OCW1009" s="106"/>
      <c r="OCX1009" s="106"/>
      <c r="OCY1009" s="106"/>
      <c r="OCZ1009" s="106"/>
      <c r="ODA1009" s="106"/>
      <c r="ODB1009" s="106"/>
      <c r="ODC1009" s="106"/>
      <c r="ODD1009" s="106"/>
      <c r="ODE1009" s="106"/>
      <c r="ODF1009" s="106"/>
      <c r="ODG1009" s="106"/>
      <c r="ODH1009" s="106"/>
      <c r="ODI1009" s="106"/>
      <c r="ODJ1009" s="106"/>
      <c r="ODK1009" s="106"/>
      <c r="ODL1009" s="106"/>
      <c r="ODM1009" s="106"/>
      <c r="ODN1009" s="106"/>
      <c r="ODO1009" s="106"/>
      <c r="ODP1009" s="106"/>
      <c r="ODQ1009" s="106"/>
      <c r="ODR1009" s="106"/>
      <c r="ODS1009" s="106"/>
      <c r="ODT1009" s="106"/>
      <c r="ODU1009" s="106"/>
      <c r="ODV1009" s="106"/>
      <c r="ODW1009" s="106"/>
      <c r="ODX1009" s="106"/>
      <c r="ODY1009" s="106"/>
      <c r="ODZ1009" s="106"/>
      <c r="OEA1009" s="106"/>
      <c r="OEB1009" s="106"/>
      <c r="OEC1009" s="106"/>
      <c r="OED1009" s="106"/>
      <c r="OEE1009" s="106"/>
      <c r="OEF1009" s="106"/>
      <c r="OEG1009" s="106"/>
      <c r="OEH1009" s="106"/>
      <c r="OEI1009" s="106"/>
      <c r="OEJ1009" s="106"/>
      <c r="OEK1009" s="106"/>
      <c r="OEL1009" s="106"/>
      <c r="OEM1009" s="106"/>
      <c r="OEN1009" s="106"/>
      <c r="OEO1009" s="106"/>
      <c r="OEP1009" s="106"/>
      <c r="OEQ1009" s="106"/>
      <c r="OER1009" s="106"/>
      <c r="OES1009" s="106"/>
      <c r="OET1009" s="106"/>
      <c r="OEU1009" s="106"/>
      <c r="OEV1009" s="106"/>
      <c r="OEW1009" s="106"/>
      <c r="OEX1009" s="106"/>
      <c r="OEY1009" s="106"/>
      <c r="OEZ1009" s="106"/>
      <c r="OFA1009" s="106"/>
      <c r="OFB1009" s="106"/>
      <c r="OFC1009" s="106"/>
      <c r="OFD1009" s="106"/>
      <c r="OFE1009" s="106"/>
      <c r="OFF1009" s="106"/>
      <c r="OFG1009" s="106"/>
      <c r="OFH1009" s="106"/>
      <c r="OFI1009" s="106"/>
      <c r="OFJ1009" s="106"/>
      <c r="OFK1009" s="106"/>
      <c r="OFL1009" s="106"/>
      <c r="OFM1009" s="106"/>
      <c r="OFN1009" s="106"/>
      <c r="OFO1009" s="106"/>
      <c r="OFP1009" s="106"/>
      <c r="OFQ1009" s="106"/>
      <c r="OFR1009" s="106"/>
      <c r="OFS1009" s="106"/>
      <c r="OFT1009" s="106"/>
      <c r="OFU1009" s="106"/>
      <c r="OFV1009" s="106"/>
      <c r="OFW1009" s="106"/>
      <c r="OFX1009" s="106"/>
      <c r="OFY1009" s="106"/>
      <c r="OFZ1009" s="106"/>
      <c r="OGA1009" s="106"/>
      <c r="OGB1009" s="106"/>
      <c r="OGC1009" s="106"/>
      <c r="OGD1009" s="106"/>
      <c r="OGE1009" s="106"/>
      <c r="OGF1009" s="106"/>
      <c r="OGG1009" s="106"/>
      <c r="OGH1009" s="106"/>
      <c r="OGI1009" s="106"/>
      <c r="OGJ1009" s="106"/>
      <c r="OGK1009" s="106"/>
      <c r="OGL1009" s="106"/>
      <c r="OGM1009" s="106"/>
      <c r="OGN1009" s="106"/>
      <c r="OGO1009" s="106"/>
      <c r="OGP1009" s="106"/>
      <c r="OGQ1009" s="106"/>
      <c r="OGR1009" s="106"/>
      <c r="OGS1009" s="106"/>
      <c r="OGT1009" s="106"/>
      <c r="OGU1009" s="106"/>
      <c r="OGV1009" s="106"/>
      <c r="OGW1009" s="106"/>
      <c r="OGX1009" s="106"/>
      <c r="OGY1009" s="106"/>
      <c r="OGZ1009" s="106"/>
      <c r="OHA1009" s="106"/>
      <c r="OHB1009" s="106"/>
      <c r="OHC1009" s="106"/>
      <c r="OHD1009" s="106"/>
      <c r="OHE1009" s="106"/>
      <c r="OHF1009" s="106"/>
      <c r="OHG1009" s="106"/>
      <c r="OHH1009" s="106"/>
      <c r="OHI1009" s="106"/>
      <c r="OHJ1009" s="106"/>
      <c r="OHK1009" s="106"/>
      <c r="OHL1009" s="106"/>
      <c r="OHM1009" s="106"/>
      <c r="OHN1009" s="106"/>
      <c r="OHO1009" s="106"/>
      <c r="OHP1009" s="106"/>
      <c r="OHQ1009" s="106"/>
      <c r="OHR1009" s="106"/>
      <c r="OHS1009" s="106"/>
      <c r="OHT1009" s="106"/>
      <c r="OHU1009" s="106"/>
      <c r="OHV1009" s="106"/>
      <c r="OHW1009" s="106"/>
      <c r="OHX1009" s="106"/>
      <c r="OHY1009" s="106"/>
      <c r="OHZ1009" s="106"/>
      <c r="OIA1009" s="106"/>
      <c r="OIB1009" s="106"/>
      <c r="OIC1009" s="106"/>
      <c r="OID1009" s="106"/>
      <c r="OIE1009" s="106"/>
      <c r="OIF1009" s="106"/>
      <c r="OIG1009" s="106"/>
      <c r="OIH1009" s="106"/>
      <c r="OII1009" s="106"/>
      <c r="OIJ1009" s="106"/>
      <c r="OIK1009" s="106"/>
      <c r="OIL1009" s="106"/>
      <c r="OIM1009" s="106"/>
      <c r="OIN1009" s="106"/>
      <c r="OIO1009" s="106"/>
      <c r="OIP1009" s="106"/>
      <c r="OIQ1009" s="106"/>
      <c r="OIR1009" s="106"/>
      <c r="OIS1009" s="106"/>
      <c r="OIT1009" s="106"/>
      <c r="OIU1009" s="106"/>
      <c r="OIV1009" s="106"/>
      <c r="OIW1009" s="106"/>
      <c r="OIX1009" s="106"/>
      <c r="OIY1009" s="106"/>
      <c r="OIZ1009" s="106"/>
      <c r="OJA1009" s="106"/>
      <c r="OJB1009" s="106"/>
      <c r="OJC1009" s="106"/>
      <c r="OJD1009" s="106"/>
      <c r="OJE1009" s="106"/>
      <c r="OJF1009" s="106"/>
      <c r="OJG1009" s="106"/>
      <c r="OJH1009" s="106"/>
      <c r="OJI1009" s="106"/>
      <c r="OJJ1009" s="106"/>
      <c r="OJK1009" s="106"/>
      <c r="OJL1009" s="106"/>
      <c r="OJM1009" s="106"/>
      <c r="OJN1009" s="106"/>
      <c r="OJO1009" s="106"/>
      <c r="OJP1009" s="106"/>
      <c r="OJQ1009" s="106"/>
      <c r="OJR1009" s="106"/>
      <c r="OJS1009" s="106"/>
      <c r="OJT1009" s="106"/>
      <c r="OJU1009" s="106"/>
      <c r="OJV1009" s="106"/>
      <c r="OJW1009" s="106"/>
      <c r="OJX1009" s="106"/>
      <c r="OJY1009" s="106"/>
      <c r="OJZ1009" s="106"/>
      <c r="OKA1009" s="106"/>
      <c r="OKB1009" s="106"/>
      <c r="OKC1009" s="106"/>
      <c r="OKD1009" s="106"/>
      <c r="OKE1009" s="106"/>
      <c r="OKF1009" s="106"/>
      <c r="OKG1009" s="106"/>
      <c r="OKH1009" s="106"/>
      <c r="OKI1009" s="106"/>
      <c r="OKJ1009" s="106"/>
      <c r="OKK1009" s="106"/>
      <c r="OKL1009" s="106"/>
      <c r="OKM1009" s="106"/>
      <c r="OKN1009" s="106"/>
      <c r="OKO1009" s="106"/>
      <c r="OKP1009" s="106"/>
      <c r="OKQ1009" s="106"/>
      <c r="OKR1009" s="106"/>
      <c r="OKS1009" s="106"/>
      <c r="OKT1009" s="106"/>
      <c r="OKU1009" s="106"/>
      <c r="OKV1009" s="106"/>
      <c r="OKW1009" s="106"/>
      <c r="OKX1009" s="106"/>
      <c r="OKY1009" s="106"/>
      <c r="OKZ1009" s="106"/>
      <c r="OLA1009" s="106"/>
      <c r="OLB1009" s="106"/>
      <c r="OLC1009" s="106"/>
      <c r="OLD1009" s="106"/>
      <c r="OLE1009" s="106"/>
      <c r="OLF1009" s="106"/>
      <c r="OLG1009" s="106"/>
      <c r="OLH1009" s="106"/>
      <c r="OLI1009" s="106"/>
      <c r="OLJ1009" s="106"/>
      <c r="OLK1009" s="106"/>
      <c r="OLL1009" s="106"/>
      <c r="OLM1009" s="106"/>
      <c r="OLN1009" s="106"/>
      <c r="OLO1009" s="106"/>
      <c r="OLP1009" s="106"/>
      <c r="OLQ1009" s="106"/>
      <c r="OLR1009" s="106"/>
      <c r="OLS1009" s="106"/>
      <c r="OLT1009" s="106"/>
      <c r="OLU1009" s="106"/>
      <c r="OLV1009" s="106"/>
      <c r="OLW1009" s="106"/>
      <c r="OLX1009" s="106"/>
      <c r="OLY1009" s="106"/>
      <c r="OLZ1009" s="106"/>
      <c r="OMA1009" s="106"/>
      <c r="OMB1009" s="106"/>
      <c r="OMC1009" s="106"/>
      <c r="OMD1009" s="106"/>
      <c r="OME1009" s="106"/>
      <c r="OMF1009" s="106"/>
      <c r="OMG1009" s="106"/>
      <c r="OMH1009" s="106"/>
      <c r="OMI1009" s="106"/>
      <c r="OMJ1009" s="106"/>
      <c r="OMK1009" s="106"/>
      <c r="OML1009" s="106"/>
      <c r="OMM1009" s="106"/>
      <c r="OMN1009" s="106"/>
      <c r="OMO1009" s="106"/>
      <c r="OMP1009" s="106"/>
      <c r="OMQ1009" s="106"/>
      <c r="OMR1009" s="106"/>
      <c r="OMS1009" s="106"/>
      <c r="OMT1009" s="106"/>
      <c r="OMU1009" s="106"/>
      <c r="OMV1009" s="106"/>
      <c r="OMW1009" s="106"/>
      <c r="OMX1009" s="106"/>
      <c r="OMY1009" s="106"/>
      <c r="OMZ1009" s="106"/>
      <c r="ONA1009" s="106"/>
      <c r="ONB1009" s="106"/>
      <c r="ONC1009" s="106"/>
      <c r="OND1009" s="106"/>
      <c r="ONE1009" s="106"/>
      <c r="ONF1009" s="106"/>
      <c r="ONG1009" s="106"/>
      <c r="ONH1009" s="106"/>
      <c r="ONI1009" s="106"/>
      <c r="ONJ1009" s="106"/>
      <c r="ONK1009" s="106"/>
      <c r="ONL1009" s="106"/>
      <c r="ONM1009" s="106"/>
      <c r="ONN1009" s="106"/>
      <c r="ONO1009" s="106"/>
      <c r="ONP1009" s="106"/>
      <c r="ONQ1009" s="106"/>
      <c r="ONR1009" s="106"/>
      <c r="ONS1009" s="106"/>
      <c r="ONT1009" s="106"/>
      <c r="ONU1009" s="106"/>
      <c r="ONV1009" s="106"/>
      <c r="ONW1009" s="106"/>
      <c r="ONX1009" s="106"/>
      <c r="ONY1009" s="106"/>
      <c r="ONZ1009" s="106"/>
      <c r="OOA1009" s="106"/>
      <c r="OOB1009" s="106"/>
      <c r="OOC1009" s="106"/>
      <c r="OOD1009" s="106"/>
      <c r="OOE1009" s="106"/>
      <c r="OOF1009" s="106"/>
      <c r="OOG1009" s="106"/>
      <c r="OOH1009" s="106"/>
      <c r="OOI1009" s="106"/>
      <c r="OOJ1009" s="106"/>
      <c r="OOK1009" s="106"/>
      <c r="OOL1009" s="106"/>
      <c r="OOM1009" s="106"/>
      <c r="OON1009" s="106"/>
      <c r="OOO1009" s="106"/>
      <c r="OOP1009" s="106"/>
      <c r="OOQ1009" s="106"/>
      <c r="OOR1009" s="106"/>
      <c r="OOS1009" s="106"/>
      <c r="OOT1009" s="106"/>
      <c r="OOU1009" s="106"/>
      <c r="OOV1009" s="106"/>
      <c r="OOW1009" s="106"/>
      <c r="OOX1009" s="106"/>
      <c r="OOY1009" s="106"/>
      <c r="OOZ1009" s="106"/>
      <c r="OPA1009" s="106"/>
      <c r="OPB1009" s="106"/>
      <c r="OPC1009" s="106"/>
      <c r="OPD1009" s="106"/>
      <c r="OPE1009" s="106"/>
      <c r="OPF1009" s="106"/>
      <c r="OPG1009" s="106"/>
      <c r="OPH1009" s="106"/>
      <c r="OPI1009" s="106"/>
      <c r="OPJ1009" s="106"/>
      <c r="OPK1009" s="106"/>
      <c r="OPL1009" s="106"/>
      <c r="OPM1009" s="106"/>
      <c r="OPN1009" s="106"/>
      <c r="OPO1009" s="106"/>
      <c r="OPP1009" s="106"/>
      <c r="OPQ1009" s="106"/>
      <c r="OPR1009" s="106"/>
      <c r="OPS1009" s="106"/>
      <c r="OPT1009" s="106"/>
      <c r="OPU1009" s="106"/>
      <c r="OPV1009" s="106"/>
      <c r="OPW1009" s="106"/>
      <c r="OPX1009" s="106"/>
      <c r="OPY1009" s="106"/>
      <c r="OPZ1009" s="106"/>
      <c r="OQA1009" s="106"/>
      <c r="OQB1009" s="106"/>
      <c r="OQC1009" s="106"/>
      <c r="OQD1009" s="106"/>
      <c r="OQE1009" s="106"/>
      <c r="OQF1009" s="106"/>
      <c r="OQG1009" s="106"/>
      <c r="OQH1009" s="106"/>
      <c r="OQI1009" s="106"/>
      <c r="OQJ1009" s="106"/>
      <c r="OQK1009" s="106"/>
      <c r="OQL1009" s="106"/>
      <c r="OQM1009" s="106"/>
      <c r="OQN1009" s="106"/>
      <c r="OQO1009" s="106"/>
      <c r="OQP1009" s="106"/>
      <c r="OQQ1009" s="106"/>
      <c r="OQR1009" s="106"/>
      <c r="OQS1009" s="106"/>
      <c r="OQT1009" s="106"/>
      <c r="OQU1009" s="106"/>
      <c r="OQV1009" s="106"/>
      <c r="OQW1009" s="106"/>
      <c r="OQX1009" s="106"/>
      <c r="OQY1009" s="106"/>
      <c r="OQZ1009" s="106"/>
      <c r="ORA1009" s="106"/>
      <c r="ORB1009" s="106"/>
      <c r="ORC1009" s="106"/>
      <c r="ORD1009" s="106"/>
      <c r="ORE1009" s="106"/>
      <c r="ORF1009" s="106"/>
      <c r="ORG1009" s="106"/>
      <c r="ORH1009" s="106"/>
      <c r="ORI1009" s="106"/>
      <c r="ORJ1009" s="106"/>
      <c r="ORK1009" s="106"/>
      <c r="ORL1009" s="106"/>
      <c r="ORM1009" s="106"/>
      <c r="ORN1009" s="106"/>
      <c r="ORO1009" s="106"/>
      <c r="ORP1009" s="106"/>
      <c r="ORQ1009" s="106"/>
      <c r="ORR1009" s="106"/>
      <c r="ORS1009" s="106"/>
      <c r="ORT1009" s="106"/>
      <c r="ORU1009" s="106"/>
      <c r="ORV1009" s="106"/>
      <c r="ORW1009" s="106"/>
      <c r="ORX1009" s="106"/>
      <c r="ORY1009" s="106"/>
      <c r="ORZ1009" s="106"/>
      <c r="OSA1009" s="106"/>
      <c r="OSB1009" s="106"/>
      <c r="OSC1009" s="106"/>
      <c r="OSD1009" s="106"/>
      <c r="OSE1009" s="106"/>
      <c r="OSF1009" s="106"/>
      <c r="OSG1009" s="106"/>
      <c r="OSH1009" s="106"/>
      <c r="OSI1009" s="106"/>
      <c r="OSJ1009" s="106"/>
      <c r="OSK1009" s="106"/>
      <c r="OSL1009" s="106"/>
      <c r="OSM1009" s="106"/>
      <c r="OSN1009" s="106"/>
      <c r="OSO1009" s="106"/>
      <c r="OSP1009" s="106"/>
      <c r="OSQ1009" s="106"/>
      <c r="OSR1009" s="106"/>
      <c r="OSS1009" s="106"/>
      <c r="OST1009" s="106"/>
      <c r="OSU1009" s="106"/>
      <c r="OSV1009" s="106"/>
      <c r="OSW1009" s="106"/>
      <c r="OSX1009" s="106"/>
      <c r="OSY1009" s="106"/>
      <c r="OSZ1009" s="106"/>
      <c r="OTA1009" s="106"/>
      <c r="OTB1009" s="106"/>
      <c r="OTC1009" s="106"/>
      <c r="OTD1009" s="106"/>
      <c r="OTE1009" s="106"/>
      <c r="OTF1009" s="106"/>
      <c r="OTG1009" s="106"/>
      <c r="OTH1009" s="106"/>
      <c r="OTI1009" s="106"/>
      <c r="OTJ1009" s="106"/>
      <c r="OTK1009" s="106"/>
      <c r="OTL1009" s="106"/>
      <c r="OTM1009" s="106"/>
      <c r="OTN1009" s="106"/>
      <c r="OTO1009" s="106"/>
      <c r="OTP1009" s="106"/>
      <c r="OTQ1009" s="106"/>
      <c r="OTR1009" s="106"/>
      <c r="OTS1009" s="106"/>
      <c r="OTT1009" s="106"/>
      <c r="OTU1009" s="106"/>
      <c r="OTV1009" s="106"/>
      <c r="OTW1009" s="106"/>
      <c r="OTX1009" s="106"/>
      <c r="OTY1009" s="106"/>
      <c r="OTZ1009" s="106"/>
      <c r="OUA1009" s="106"/>
      <c r="OUB1009" s="106"/>
      <c r="OUC1009" s="106"/>
      <c r="OUD1009" s="106"/>
      <c r="OUE1009" s="106"/>
      <c r="OUF1009" s="106"/>
      <c r="OUG1009" s="106"/>
      <c r="OUH1009" s="106"/>
      <c r="OUI1009" s="106"/>
      <c r="OUJ1009" s="106"/>
      <c r="OUK1009" s="106"/>
      <c r="OUL1009" s="106"/>
      <c r="OUM1009" s="106"/>
      <c r="OUN1009" s="106"/>
      <c r="OUO1009" s="106"/>
      <c r="OUP1009" s="106"/>
      <c r="OUQ1009" s="106"/>
      <c r="OUR1009" s="106"/>
      <c r="OUS1009" s="106"/>
      <c r="OUT1009" s="106"/>
      <c r="OUU1009" s="106"/>
      <c r="OUV1009" s="106"/>
      <c r="OUW1009" s="106"/>
      <c r="OUX1009" s="106"/>
      <c r="OUY1009" s="106"/>
      <c r="OUZ1009" s="106"/>
      <c r="OVA1009" s="106"/>
      <c r="OVB1009" s="106"/>
      <c r="OVC1009" s="106"/>
      <c r="OVD1009" s="106"/>
      <c r="OVE1009" s="106"/>
      <c r="OVF1009" s="106"/>
      <c r="OVG1009" s="106"/>
      <c r="OVH1009" s="106"/>
      <c r="OVI1009" s="106"/>
      <c r="OVJ1009" s="106"/>
      <c r="OVK1009" s="106"/>
      <c r="OVL1009" s="106"/>
      <c r="OVM1009" s="106"/>
      <c r="OVN1009" s="106"/>
      <c r="OVO1009" s="106"/>
      <c r="OVP1009" s="106"/>
      <c r="OVQ1009" s="106"/>
      <c r="OVR1009" s="106"/>
      <c r="OVS1009" s="106"/>
      <c r="OVT1009" s="106"/>
      <c r="OVU1009" s="106"/>
      <c r="OVV1009" s="106"/>
      <c r="OVW1009" s="106"/>
      <c r="OVX1009" s="106"/>
      <c r="OVY1009" s="106"/>
      <c r="OVZ1009" s="106"/>
      <c r="OWA1009" s="106"/>
      <c r="OWB1009" s="106"/>
      <c r="OWC1009" s="106"/>
      <c r="OWD1009" s="106"/>
      <c r="OWE1009" s="106"/>
      <c r="OWF1009" s="106"/>
      <c r="OWG1009" s="106"/>
      <c r="OWH1009" s="106"/>
      <c r="OWI1009" s="106"/>
      <c r="OWJ1009" s="106"/>
      <c r="OWK1009" s="106"/>
      <c r="OWL1009" s="106"/>
      <c r="OWM1009" s="106"/>
      <c r="OWN1009" s="106"/>
      <c r="OWO1009" s="106"/>
      <c r="OWP1009" s="106"/>
      <c r="OWQ1009" s="106"/>
      <c r="OWR1009" s="106"/>
      <c r="OWS1009" s="106"/>
      <c r="OWT1009" s="106"/>
      <c r="OWU1009" s="106"/>
      <c r="OWV1009" s="106"/>
      <c r="OWW1009" s="106"/>
      <c r="OWX1009" s="106"/>
      <c r="OWY1009" s="106"/>
      <c r="OWZ1009" s="106"/>
      <c r="OXA1009" s="106"/>
      <c r="OXB1009" s="106"/>
      <c r="OXC1009" s="106"/>
      <c r="OXD1009" s="106"/>
      <c r="OXE1009" s="106"/>
      <c r="OXF1009" s="106"/>
      <c r="OXG1009" s="106"/>
      <c r="OXH1009" s="106"/>
      <c r="OXI1009" s="106"/>
      <c r="OXJ1009" s="106"/>
      <c r="OXK1009" s="106"/>
      <c r="OXL1009" s="106"/>
      <c r="OXM1009" s="106"/>
      <c r="OXN1009" s="106"/>
      <c r="OXO1009" s="106"/>
      <c r="OXP1009" s="106"/>
      <c r="OXQ1009" s="106"/>
      <c r="OXR1009" s="106"/>
      <c r="OXS1009" s="106"/>
      <c r="OXT1009" s="106"/>
      <c r="OXU1009" s="106"/>
      <c r="OXV1009" s="106"/>
      <c r="OXW1009" s="106"/>
      <c r="OXX1009" s="106"/>
      <c r="OXY1009" s="106"/>
      <c r="OXZ1009" s="106"/>
      <c r="OYA1009" s="106"/>
      <c r="OYB1009" s="106"/>
      <c r="OYC1009" s="106"/>
      <c r="OYD1009" s="106"/>
      <c r="OYE1009" s="106"/>
      <c r="OYF1009" s="106"/>
      <c r="OYG1009" s="106"/>
      <c r="OYH1009" s="106"/>
      <c r="OYI1009" s="106"/>
      <c r="OYJ1009" s="106"/>
      <c r="OYK1009" s="106"/>
      <c r="OYL1009" s="106"/>
      <c r="OYM1009" s="106"/>
      <c r="OYN1009" s="106"/>
      <c r="OYO1009" s="106"/>
      <c r="OYP1009" s="106"/>
      <c r="OYQ1009" s="106"/>
      <c r="OYR1009" s="106"/>
      <c r="OYS1009" s="106"/>
      <c r="OYT1009" s="106"/>
      <c r="OYU1009" s="106"/>
      <c r="OYV1009" s="106"/>
      <c r="OYW1009" s="106"/>
      <c r="OYX1009" s="106"/>
      <c r="OYY1009" s="106"/>
      <c r="OYZ1009" s="106"/>
      <c r="OZA1009" s="106"/>
      <c r="OZB1009" s="106"/>
      <c r="OZC1009" s="106"/>
      <c r="OZD1009" s="106"/>
      <c r="OZE1009" s="106"/>
      <c r="OZF1009" s="106"/>
      <c r="OZG1009" s="106"/>
      <c r="OZH1009" s="106"/>
      <c r="OZI1009" s="106"/>
      <c r="OZJ1009" s="106"/>
      <c r="OZK1009" s="106"/>
      <c r="OZL1009" s="106"/>
      <c r="OZM1009" s="106"/>
      <c r="OZN1009" s="106"/>
      <c r="OZO1009" s="106"/>
      <c r="OZP1009" s="106"/>
      <c r="OZQ1009" s="106"/>
      <c r="OZR1009" s="106"/>
      <c r="OZS1009" s="106"/>
      <c r="OZT1009" s="106"/>
      <c r="OZU1009" s="106"/>
      <c r="OZV1009" s="106"/>
      <c r="OZW1009" s="106"/>
      <c r="OZX1009" s="106"/>
      <c r="OZY1009" s="106"/>
      <c r="OZZ1009" s="106"/>
      <c r="PAA1009" s="106"/>
      <c r="PAB1009" s="106"/>
      <c r="PAC1009" s="106"/>
      <c r="PAD1009" s="106"/>
      <c r="PAE1009" s="106"/>
      <c r="PAF1009" s="106"/>
      <c r="PAG1009" s="106"/>
      <c r="PAH1009" s="106"/>
      <c r="PAI1009" s="106"/>
      <c r="PAJ1009" s="106"/>
      <c r="PAK1009" s="106"/>
      <c r="PAL1009" s="106"/>
      <c r="PAM1009" s="106"/>
      <c r="PAN1009" s="106"/>
      <c r="PAO1009" s="106"/>
      <c r="PAP1009" s="106"/>
      <c r="PAQ1009" s="106"/>
      <c r="PAR1009" s="106"/>
      <c r="PAS1009" s="106"/>
      <c r="PAT1009" s="106"/>
      <c r="PAU1009" s="106"/>
      <c r="PAV1009" s="106"/>
      <c r="PAW1009" s="106"/>
      <c r="PAX1009" s="106"/>
      <c r="PAY1009" s="106"/>
      <c r="PAZ1009" s="106"/>
      <c r="PBA1009" s="106"/>
      <c r="PBB1009" s="106"/>
      <c r="PBC1009" s="106"/>
      <c r="PBD1009" s="106"/>
      <c r="PBE1009" s="106"/>
      <c r="PBF1009" s="106"/>
      <c r="PBG1009" s="106"/>
      <c r="PBH1009" s="106"/>
      <c r="PBI1009" s="106"/>
      <c r="PBJ1009" s="106"/>
      <c r="PBK1009" s="106"/>
      <c r="PBL1009" s="106"/>
      <c r="PBM1009" s="106"/>
      <c r="PBN1009" s="106"/>
      <c r="PBO1009" s="106"/>
      <c r="PBP1009" s="106"/>
      <c r="PBQ1009" s="106"/>
      <c r="PBR1009" s="106"/>
      <c r="PBS1009" s="106"/>
      <c r="PBT1009" s="106"/>
      <c r="PBU1009" s="106"/>
      <c r="PBV1009" s="106"/>
      <c r="PBW1009" s="106"/>
      <c r="PBX1009" s="106"/>
      <c r="PBY1009" s="106"/>
      <c r="PBZ1009" s="106"/>
      <c r="PCA1009" s="106"/>
      <c r="PCB1009" s="106"/>
      <c r="PCC1009" s="106"/>
      <c r="PCD1009" s="106"/>
      <c r="PCE1009" s="106"/>
      <c r="PCF1009" s="106"/>
      <c r="PCG1009" s="106"/>
      <c r="PCH1009" s="106"/>
      <c r="PCI1009" s="106"/>
      <c r="PCJ1009" s="106"/>
      <c r="PCK1009" s="106"/>
      <c r="PCL1009" s="106"/>
      <c r="PCM1009" s="106"/>
      <c r="PCN1009" s="106"/>
      <c r="PCO1009" s="106"/>
      <c r="PCP1009" s="106"/>
      <c r="PCQ1009" s="106"/>
      <c r="PCR1009" s="106"/>
      <c r="PCS1009" s="106"/>
      <c r="PCT1009" s="106"/>
      <c r="PCU1009" s="106"/>
      <c r="PCV1009" s="106"/>
      <c r="PCW1009" s="106"/>
      <c r="PCX1009" s="106"/>
      <c r="PCY1009" s="106"/>
      <c r="PCZ1009" s="106"/>
      <c r="PDA1009" s="106"/>
      <c r="PDB1009" s="106"/>
      <c r="PDC1009" s="106"/>
      <c r="PDD1009" s="106"/>
      <c r="PDE1009" s="106"/>
      <c r="PDF1009" s="106"/>
      <c r="PDG1009" s="106"/>
      <c r="PDH1009" s="106"/>
      <c r="PDI1009" s="106"/>
      <c r="PDJ1009" s="106"/>
      <c r="PDK1009" s="106"/>
      <c r="PDL1009" s="106"/>
      <c r="PDM1009" s="106"/>
      <c r="PDN1009" s="106"/>
      <c r="PDO1009" s="106"/>
      <c r="PDP1009" s="106"/>
      <c r="PDQ1009" s="106"/>
      <c r="PDR1009" s="106"/>
      <c r="PDS1009" s="106"/>
      <c r="PDT1009" s="106"/>
      <c r="PDU1009" s="106"/>
      <c r="PDV1009" s="106"/>
      <c r="PDW1009" s="106"/>
      <c r="PDX1009" s="106"/>
      <c r="PDY1009" s="106"/>
      <c r="PDZ1009" s="106"/>
      <c r="PEA1009" s="106"/>
      <c r="PEB1009" s="106"/>
      <c r="PEC1009" s="106"/>
      <c r="PED1009" s="106"/>
      <c r="PEE1009" s="106"/>
      <c r="PEF1009" s="106"/>
      <c r="PEG1009" s="106"/>
      <c r="PEH1009" s="106"/>
      <c r="PEI1009" s="106"/>
      <c r="PEJ1009" s="106"/>
      <c r="PEK1009" s="106"/>
      <c r="PEL1009" s="106"/>
      <c r="PEM1009" s="106"/>
      <c r="PEN1009" s="106"/>
      <c r="PEO1009" s="106"/>
      <c r="PEP1009" s="106"/>
      <c r="PEQ1009" s="106"/>
      <c r="PER1009" s="106"/>
      <c r="PES1009" s="106"/>
      <c r="PET1009" s="106"/>
      <c r="PEU1009" s="106"/>
      <c r="PEV1009" s="106"/>
      <c r="PEW1009" s="106"/>
      <c r="PEX1009" s="106"/>
      <c r="PEY1009" s="106"/>
      <c r="PEZ1009" s="106"/>
      <c r="PFA1009" s="106"/>
      <c r="PFB1009" s="106"/>
      <c r="PFC1009" s="106"/>
      <c r="PFD1009" s="106"/>
      <c r="PFE1009" s="106"/>
      <c r="PFF1009" s="106"/>
      <c r="PFG1009" s="106"/>
      <c r="PFH1009" s="106"/>
      <c r="PFI1009" s="106"/>
      <c r="PFJ1009" s="106"/>
      <c r="PFK1009" s="106"/>
      <c r="PFL1009" s="106"/>
      <c r="PFM1009" s="106"/>
      <c r="PFN1009" s="106"/>
      <c r="PFO1009" s="106"/>
      <c r="PFP1009" s="106"/>
      <c r="PFQ1009" s="106"/>
      <c r="PFR1009" s="106"/>
      <c r="PFS1009" s="106"/>
      <c r="PFT1009" s="106"/>
      <c r="PFU1009" s="106"/>
      <c r="PFV1009" s="106"/>
      <c r="PFW1009" s="106"/>
      <c r="PFX1009" s="106"/>
      <c r="PFY1009" s="106"/>
      <c r="PFZ1009" s="106"/>
      <c r="PGA1009" s="106"/>
      <c r="PGB1009" s="106"/>
      <c r="PGC1009" s="106"/>
      <c r="PGD1009" s="106"/>
      <c r="PGE1009" s="106"/>
      <c r="PGF1009" s="106"/>
      <c r="PGG1009" s="106"/>
      <c r="PGH1009" s="106"/>
      <c r="PGI1009" s="106"/>
      <c r="PGJ1009" s="106"/>
      <c r="PGK1009" s="106"/>
      <c r="PGL1009" s="106"/>
      <c r="PGM1009" s="106"/>
      <c r="PGN1009" s="106"/>
      <c r="PGO1009" s="106"/>
      <c r="PGP1009" s="106"/>
      <c r="PGQ1009" s="106"/>
      <c r="PGR1009" s="106"/>
      <c r="PGS1009" s="106"/>
      <c r="PGT1009" s="106"/>
      <c r="PGU1009" s="106"/>
      <c r="PGV1009" s="106"/>
      <c r="PGW1009" s="106"/>
      <c r="PGX1009" s="106"/>
      <c r="PGY1009" s="106"/>
      <c r="PGZ1009" s="106"/>
      <c r="PHA1009" s="106"/>
      <c r="PHB1009" s="106"/>
      <c r="PHC1009" s="106"/>
      <c r="PHD1009" s="106"/>
      <c r="PHE1009" s="106"/>
      <c r="PHF1009" s="106"/>
      <c r="PHG1009" s="106"/>
      <c r="PHH1009" s="106"/>
      <c r="PHI1009" s="106"/>
      <c r="PHJ1009" s="106"/>
      <c r="PHK1009" s="106"/>
      <c r="PHL1009" s="106"/>
      <c r="PHM1009" s="106"/>
      <c r="PHN1009" s="106"/>
      <c r="PHO1009" s="106"/>
      <c r="PHP1009" s="106"/>
      <c r="PHQ1009" s="106"/>
      <c r="PHR1009" s="106"/>
      <c r="PHS1009" s="106"/>
      <c r="PHT1009" s="106"/>
      <c r="PHU1009" s="106"/>
      <c r="PHV1009" s="106"/>
      <c r="PHW1009" s="106"/>
      <c r="PHX1009" s="106"/>
      <c r="PHY1009" s="106"/>
      <c r="PHZ1009" s="106"/>
      <c r="PIA1009" s="106"/>
      <c r="PIB1009" s="106"/>
      <c r="PIC1009" s="106"/>
      <c r="PID1009" s="106"/>
      <c r="PIE1009" s="106"/>
      <c r="PIF1009" s="106"/>
      <c r="PIG1009" s="106"/>
      <c r="PIH1009" s="106"/>
      <c r="PII1009" s="106"/>
      <c r="PIJ1009" s="106"/>
      <c r="PIK1009" s="106"/>
      <c r="PIL1009" s="106"/>
      <c r="PIM1009" s="106"/>
      <c r="PIN1009" s="106"/>
      <c r="PIO1009" s="106"/>
      <c r="PIP1009" s="106"/>
      <c r="PIQ1009" s="106"/>
      <c r="PIR1009" s="106"/>
      <c r="PIS1009" s="106"/>
      <c r="PIT1009" s="106"/>
      <c r="PIU1009" s="106"/>
      <c r="PIV1009" s="106"/>
      <c r="PIW1009" s="106"/>
      <c r="PIX1009" s="106"/>
      <c r="PIY1009" s="106"/>
      <c r="PIZ1009" s="106"/>
      <c r="PJA1009" s="106"/>
      <c r="PJB1009" s="106"/>
      <c r="PJC1009" s="106"/>
      <c r="PJD1009" s="106"/>
      <c r="PJE1009" s="106"/>
      <c r="PJF1009" s="106"/>
      <c r="PJG1009" s="106"/>
      <c r="PJH1009" s="106"/>
      <c r="PJI1009" s="106"/>
      <c r="PJJ1009" s="106"/>
      <c r="PJK1009" s="106"/>
      <c r="PJL1009" s="106"/>
      <c r="PJM1009" s="106"/>
      <c r="PJN1009" s="106"/>
      <c r="PJO1009" s="106"/>
      <c r="PJP1009" s="106"/>
      <c r="PJQ1009" s="106"/>
      <c r="PJR1009" s="106"/>
      <c r="PJS1009" s="106"/>
      <c r="PJT1009" s="106"/>
      <c r="PJU1009" s="106"/>
      <c r="PJV1009" s="106"/>
      <c r="PJW1009" s="106"/>
      <c r="PJX1009" s="106"/>
      <c r="PJY1009" s="106"/>
      <c r="PJZ1009" s="106"/>
      <c r="PKA1009" s="106"/>
      <c r="PKB1009" s="106"/>
      <c r="PKC1009" s="106"/>
      <c r="PKD1009" s="106"/>
      <c r="PKE1009" s="106"/>
      <c r="PKF1009" s="106"/>
      <c r="PKG1009" s="106"/>
      <c r="PKH1009" s="106"/>
      <c r="PKI1009" s="106"/>
      <c r="PKJ1009" s="106"/>
      <c r="PKK1009" s="106"/>
      <c r="PKL1009" s="106"/>
      <c r="PKM1009" s="106"/>
      <c r="PKN1009" s="106"/>
      <c r="PKO1009" s="106"/>
      <c r="PKP1009" s="106"/>
      <c r="PKQ1009" s="106"/>
      <c r="PKR1009" s="106"/>
      <c r="PKS1009" s="106"/>
      <c r="PKT1009" s="106"/>
      <c r="PKU1009" s="106"/>
      <c r="PKV1009" s="106"/>
      <c r="PKW1009" s="106"/>
      <c r="PKX1009" s="106"/>
      <c r="PKY1009" s="106"/>
      <c r="PKZ1009" s="106"/>
      <c r="PLA1009" s="106"/>
      <c r="PLB1009" s="106"/>
      <c r="PLC1009" s="106"/>
      <c r="PLD1009" s="106"/>
      <c r="PLE1009" s="106"/>
      <c r="PLF1009" s="106"/>
      <c r="PLG1009" s="106"/>
      <c r="PLH1009" s="106"/>
      <c r="PLI1009" s="106"/>
      <c r="PLJ1009" s="106"/>
      <c r="PLK1009" s="106"/>
      <c r="PLL1009" s="106"/>
      <c r="PLM1009" s="106"/>
      <c r="PLN1009" s="106"/>
      <c r="PLO1009" s="106"/>
      <c r="PLP1009" s="106"/>
      <c r="PLQ1009" s="106"/>
      <c r="PLR1009" s="106"/>
      <c r="PLS1009" s="106"/>
      <c r="PLT1009" s="106"/>
      <c r="PLU1009" s="106"/>
      <c r="PLV1009" s="106"/>
      <c r="PLW1009" s="106"/>
      <c r="PLX1009" s="106"/>
      <c r="PLY1009" s="106"/>
      <c r="PLZ1009" s="106"/>
      <c r="PMA1009" s="106"/>
      <c r="PMB1009" s="106"/>
      <c r="PMC1009" s="106"/>
      <c r="PMD1009" s="106"/>
      <c r="PME1009" s="106"/>
      <c r="PMF1009" s="106"/>
      <c r="PMG1009" s="106"/>
      <c r="PMH1009" s="106"/>
      <c r="PMI1009" s="106"/>
      <c r="PMJ1009" s="106"/>
      <c r="PMK1009" s="106"/>
      <c r="PML1009" s="106"/>
      <c r="PMM1009" s="106"/>
      <c r="PMN1009" s="106"/>
      <c r="PMO1009" s="106"/>
      <c r="PMP1009" s="106"/>
      <c r="PMQ1009" s="106"/>
      <c r="PMR1009" s="106"/>
      <c r="PMS1009" s="106"/>
      <c r="PMT1009" s="106"/>
      <c r="PMU1009" s="106"/>
      <c r="PMV1009" s="106"/>
      <c r="PMW1009" s="106"/>
      <c r="PMX1009" s="106"/>
      <c r="PMY1009" s="106"/>
      <c r="PMZ1009" s="106"/>
      <c r="PNA1009" s="106"/>
      <c r="PNB1009" s="106"/>
      <c r="PNC1009" s="106"/>
      <c r="PND1009" s="106"/>
      <c r="PNE1009" s="106"/>
      <c r="PNF1009" s="106"/>
      <c r="PNG1009" s="106"/>
      <c r="PNH1009" s="106"/>
      <c r="PNI1009" s="106"/>
      <c r="PNJ1009" s="106"/>
      <c r="PNK1009" s="106"/>
      <c r="PNL1009" s="106"/>
      <c r="PNM1009" s="106"/>
      <c r="PNN1009" s="106"/>
      <c r="PNO1009" s="106"/>
      <c r="PNP1009" s="106"/>
      <c r="PNQ1009" s="106"/>
      <c r="PNR1009" s="106"/>
      <c r="PNS1009" s="106"/>
      <c r="PNT1009" s="106"/>
      <c r="PNU1009" s="106"/>
      <c r="PNV1009" s="106"/>
      <c r="PNW1009" s="106"/>
      <c r="PNX1009" s="106"/>
      <c r="PNY1009" s="106"/>
      <c r="PNZ1009" s="106"/>
      <c r="POA1009" s="106"/>
      <c r="POB1009" s="106"/>
      <c r="POC1009" s="106"/>
      <c r="POD1009" s="106"/>
      <c r="POE1009" s="106"/>
      <c r="POF1009" s="106"/>
      <c r="POG1009" s="106"/>
      <c r="POH1009" s="106"/>
      <c r="POI1009" s="106"/>
      <c r="POJ1009" s="106"/>
      <c r="POK1009" s="106"/>
      <c r="POL1009" s="106"/>
      <c r="POM1009" s="106"/>
      <c r="PON1009" s="106"/>
      <c r="POO1009" s="106"/>
      <c r="POP1009" s="106"/>
      <c r="POQ1009" s="106"/>
      <c r="POR1009" s="106"/>
      <c r="POS1009" s="106"/>
      <c r="POT1009" s="106"/>
      <c r="POU1009" s="106"/>
      <c r="POV1009" s="106"/>
      <c r="POW1009" s="106"/>
      <c r="POX1009" s="106"/>
      <c r="POY1009" s="106"/>
      <c r="POZ1009" s="106"/>
      <c r="PPA1009" s="106"/>
      <c r="PPB1009" s="106"/>
      <c r="PPC1009" s="106"/>
      <c r="PPD1009" s="106"/>
      <c r="PPE1009" s="106"/>
      <c r="PPF1009" s="106"/>
      <c r="PPG1009" s="106"/>
      <c r="PPH1009" s="106"/>
      <c r="PPI1009" s="106"/>
      <c r="PPJ1009" s="106"/>
      <c r="PPK1009" s="106"/>
      <c r="PPL1009" s="106"/>
      <c r="PPM1009" s="106"/>
      <c r="PPN1009" s="106"/>
      <c r="PPO1009" s="106"/>
      <c r="PPP1009" s="106"/>
      <c r="PPQ1009" s="106"/>
      <c r="PPR1009" s="106"/>
      <c r="PPS1009" s="106"/>
      <c r="PPT1009" s="106"/>
      <c r="PPU1009" s="106"/>
      <c r="PPV1009" s="106"/>
      <c r="PPW1009" s="106"/>
      <c r="PPX1009" s="106"/>
      <c r="PPY1009" s="106"/>
      <c r="PPZ1009" s="106"/>
      <c r="PQA1009" s="106"/>
      <c r="PQB1009" s="106"/>
      <c r="PQC1009" s="106"/>
      <c r="PQD1009" s="106"/>
      <c r="PQE1009" s="106"/>
      <c r="PQF1009" s="106"/>
      <c r="PQG1009" s="106"/>
      <c r="PQH1009" s="106"/>
      <c r="PQI1009" s="106"/>
      <c r="PQJ1009" s="106"/>
      <c r="PQK1009" s="106"/>
      <c r="PQL1009" s="106"/>
      <c r="PQM1009" s="106"/>
      <c r="PQN1009" s="106"/>
      <c r="PQO1009" s="106"/>
      <c r="PQP1009" s="106"/>
      <c r="PQQ1009" s="106"/>
      <c r="PQR1009" s="106"/>
      <c r="PQS1009" s="106"/>
      <c r="PQT1009" s="106"/>
      <c r="PQU1009" s="106"/>
      <c r="PQV1009" s="106"/>
      <c r="PQW1009" s="106"/>
      <c r="PQX1009" s="106"/>
      <c r="PQY1009" s="106"/>
      <c r="PQZ1009" s="106"/>
      <c r="PRA1009" s="106"/>
      <c r="PRB1009" s="106"/>
      <c r="PRC1009" s="106"/>
      <c r="PRD1009" s="106"/>
      <c r="PRE1009" s="106"/>
      <c r="PRF1009" s="106"/>
      <c r="PRG1009" s="106"/>
      <c r="PRH1009" s="106"/>
      <c r="PRI1009" s="106"/>
      <c r="PRJ1009" s="106"/>
      <c r="PRK1009" s="106"/>
      <c r="PRL1009" s="106"/>
      <c r="PRM1009" s="106"/>
      <c r="PRN1009" s="106"/>
      <c r="PRO1009" s="106"/>
      <c r="PRP1009" s="106"/>
      <c r="PRQ1009" s="106"/>
      <c r="PRR1009" s="106"/>
      <c r="PRS1009" s="106"/>
      <c r="PRT1009" s="106"/>
      <c r="PRU1009" s="106"/>
      <c r="PRV1009" s="106"/>
      <c r="PRW1009" s="106"/>
      <c r="PRX1009" s="106"/>
      <c r="PRY1009" s="106"/>
      <c r="PRZ1009" s="106"/>
      <c r="PSA1009" s="106"/>
      <c r="PSB1009" s="106"/>
      <c r="PSC1009" s="106"/>
      <c r="PSD1009" s="106"/>
      <c r="PSE1009" s="106"/>
      <c r="PSF1009" s="106"/>
      <c r="PSG1009" s="106"/>
      <c r="PSH1009" s="106"/>
      <c r="PSI1009" s="106"/>
      <c r="PSJ1009" s="106"/>
      <c r="PSK1009" s="106"/>
      <c r="PSL1009" s="106"/>
      <c r="PSM1009" s="106"/>
      <c r="PSN1009" s="106"/>
      <c r="PSO1009" s="106"/>
      <c r="PSP1009" s="106"/>
      <c r="PSQ1009" s="106"/>
      <c r="PSR1009" s="106"/>
      <c r="PSS1009" s="106"/>
      <c r="PST1009" s="106"/>
      <c r="PSU1009" s="106"/>
      <c r="PSV1009" s="106"/>
      <c r="PSW1009" s="106"/>
      <c r="PSX1009" s="106"/>
      <c r="PSY1009" s="106"/>
      <c r="PSZ1009" s="106"/>
      <c r="PTA1009" s="106"/>
      <c r="PTB1009" s="106"/>
      <c r="PTC1009" s="106"/>
      <c r="PTD1009" s="106"/>
      <c r="PTE1009" s="106"/>
      <c r="PTF1009" s="106"/>
      <c r="PTG1009" s="106"/>
      <c r="PTH1009" s="106"/>
      <c r="PTI1009" s="106"/>
      <c r="PTJ1009" s="106"/>
      <c r="PTK1009" s="106"/>
      <c r="PTL1009" s="106"/>
      <c r="PTM1009" s="106"/>
      <c r="PTN1009" s="106"/>
      <c r="PTO1009" s="106"/>
      <c r="PTP1009" s="106"/>
      <c r="PTQ1009" s="106"/>
      <c r="PTR1009" s="106"/>
      <c r="PTS1009" s="106"/>
      <c r="PTT1009" s="106"/>
      <c r="PTU1009" s="106"/>
      <c r="PTV1009" s="106"/>
      <c r="PTW1009" s="106"/>
      <c r="PTX1009" s="106"/>
      <c r="PTY1009" s="106"/>
      <c r="PTZ1009" s="106"/>
      <c r="PUA1009" s="106"/>
      <c r="PUB1009" s="106"/>
      <c r="PUC1009" s="106"/>
      <c r="PUD1009" s="106"/>
      <c r="PUE1009" s="106"/>
      <c r="PUF1009" s="106"/>
      <c r="PUG1009" s="106"/>
      <c r="PUH1009" s="106"/>
      <c r="PUI1009" s="106"/>
      <c r="PUJ1009" s="106"/>
      <c r="PUK1009" s="106"/>
      <c r="PUL1009" s="106"/>
      <c r="PUM1009" s="106"/>
      <c r="PUN1009" s="106"/>
      <c r="PUO1009" s="106"/>
      <c r="PUP1009" s="106"/>
      <c r="PUQ1009" s="106"/>
      <c r="PUR1009" s="106"/>
      <c r="PUS1009" s="106"/>
      <c r="PUT1009" s="106"/>
      <c r="PUU1009" s="106"/>
      <c r="PUV1009" s="106"/>
      <c r="PUW1009" s="106"/>
      <c r="PUX1009" s="106"/>
      <c r="PUY1009" s="106"/>
      <c r="PUZ1009" s="106"/>
      <c r="PVA1009" s="106"/>
      <c r="PVB1009" s="106"/>
      <c r="PVC1009" s="106"/>
      <c r="PVD1009" s="106"/>
      <c r="PVE1009" s="106"/>
      <c r="PVF1009" s="106"/>
      <c r="PVG1009" s="106"/>
      <c r="PVH1009" s="106"/>
      <c r="PVI1009" s="106"/>
      <c r="PVJ1009" s="106"/>
      <c r="PVK1009" s="106"/>
      <c r="PVL1009" s="106"/>
      <c r="PVM1009" s="106"/>
      <c r="PVN1009" s="106"/>
      <c r="PVO1009" s="106"/>
      <c r="PVP1009" s="106"/>
      <c r="PVQ1009" s="106"/>
      <c r="PVR1009" s="106"/>
      <c r="PVS1009" s="106"/>
      <c r="PVT1009" s="106"/>
      <c r="PVU1009" s="106"/>
      <c r="PVV1009" s="106"/>
      <c r="PVW1009" s="106"/>
      <c r="PVX1009" s="106"/>
      <c r="PVY1009" s="106"/>
      <c r="PVZ1009" s="106"/>
      <c r="PWA1009" s="106"/>
      <c r="PWB1009" s="106"/>
      <c r="PWC1009" s="106"/>
      <c r="PWD1009" s="106"/>
      <c r="PWE1009" s="106"/>
      <c r="PWF1009" s="106"/>
      <c r="PWG1009" s="106"/>
      <c r="PWH1009" s="106"/>
      <c r="PWI1009" s="106"/>
      <c r="PWJ1009" s="106"/>
      <c r="PWK1009" s="106"/>
      <c r="PWL1009" s="106"/>
      <c r="PWM1009" s="106"/>
      <c r="PWN1009" s="106"/>
      <c r="PWO1009" s="106"/>
      <c r="PWP1009" s="106"/>
      <c r="PWQ1009" s="106"/>
      <c r="PWR1009" s="106"/>
      <c r="PWS1009" s="106"/>
      <c r="PWT1009" s="106"/>
      <c r="PWU1009" s="106"/>
      <c r="PWV1009" s="106"/>
      <c r="PWW1009" s="106"/>
      <c r="PWX1009" s="106"/>
      <c r="PWY1009" s="106"/>
      <c r="PWZ1009" s="106"/>
      <c r="PXA1009" s="106"/>
      <c r="PXB1009" s="106"/>
      <c r="PXC1009" s="106"/>
      <c r="PXD1009" s="106"/>
      <c r="PXE1009" s="106"/>
      <c r="PXF1009" s="106"/>
      <c r="PXG1009" s="106"/>
      <c r="PXH1009" s="106"/>
      <c r="PXI1009" s="106"/>
      <c r="PXJ1009" s="106"/>
      <c r="PXK1009" s="106"/>
      <c r="PXL1009" s="106"/>
      <c r="PXM1009" s="106"/>
      <c r="PXN1009" s="106"/>
      <c r="PXO1009" s="106"/>
      <c r="PXP1009" s="106"/>
      <c r="PXQ1009" s="106"/>
      <c r="PXR1009" s="106"/>
      <c r="PXS1009" s="106"/>
      <c r="PXT1009" s="106"/>
      <c r="PXU1009" s="106"/>
      <c r="PXV1009" s="106"/>
      <c r="PXW1009" s="106"/>
      <c r="PXX1009" s="106"/>
      <c r="PXY1009" s="106"/>
      <c r="PXZ1009" s="106"/>
      <c r="PYA1009" s="106"/>
      <c r="PYB1009" s="106"/>
      <c r="PYC1009" s="106"/>
      <c r="PYD1009" s="106"/>
      <c r="PYE1009" s="106"/>
      <c r="PYF1009" s="106"/>
      <c r="PYG1009" s="106"/>
      <c r="PYH1009" s="106"/>
      <c r="PYI1009" s="106"/>
      <c r="PYJ1009" s="106"/>
      <c r="PYK1009" s="106"/>
      <c r="PYL1009" s="106"/>
      <c r="PYM1009" s="106"/>
      <c r="PYN1009" s="106"/>
      <c r="PYO1009" s="106"/>
      <c r="PYP1009" s="106"/>
      <c r="PYQ1009" s="106"/>
      <c r="PYR1009" s="106"/>
      <c r="PYS1009" s="106"/>
      <c r="PYT1009" s="106"/>
      <c r="PYU1009" s="106"/>
      <c r="PYV1009" s="106"/>
      <c r="PYW1009" s="106"/>
      <c r="PYX1009" s="106"/>
      <c r="PYY1009" s="106"/>
      <c r="PYZ1009" s="106"/>
      <c r="PZA1009" s="106"/>
      <c r="PZB1009" s="106"/>
      <c r="PZC1009" s="106"/>
      <c r="PZD1009" s="106"/>
      <c r="PZE1009" s="106"/>
      <c r="PZF1009" s="106"/>
      <c r="PZG1009" s="106"/>
      <c r="PZH1009" s="106"/>
      <c r="PZI1009" s="106"/>
      <c r="PZJ1009" s="106"/>
      <c r="PZK1009" s="106"/>
      <c r="PZL1009" s="106"/>
      <c r="PZM1009" s="106"/>
      <c r="PZN1009" s="106"/>
      <c r="PZO1009" s="106"/>
      <c r="PZP1009" s="106"/>
      <c r="PZQ1009" s="106"/>
      <c r="PZR1009" s="106"/>
      <c r="PZS1009" s="106"/>
      <c r="PZT1009" s="106"/>
      <c r="PZU1009" s="106"/>
      <c r="PZV1009" s="106"/>
      <c r="PZW1009" s="106"/>
      <c r="PZX1009" s="106"/>
      <c r="PZY1009" s="106"/>
      <c r="PZZ1009" s="106"/>
      <c r="QAA1009" s="106"/>
      <c r="QAB1009" s="106"/>
      <c r="QAC1009" s="106"/>
      <c r="QAD1009" s="106"/>
      <c r="QAE1009" s="106"/>
      <c r="QAF1009" s="106"/>
      <c r="QAG1009" s="106"/>
      <c r="QAH1009" s="106"/>
      <c r="QAI1009" s="106"/>
      <c r="QAJ1009" s="106"/>
      <c r="QAK1009" s="106"/>
      <c r="QAL1009" s="106"/>
      <c r="QAM1009" s="106"/>
      <c r="QAN1009" s="106"/>
      <c r="QAO1009" s="106"/>
      <c r="QAP1009" s="106"/>
      <c r="QAQ1009" s="106"/>
      <c r="QAR1009" s="106"/>
      <c r="QAS1009" s="106"/>
      <c r="QAT1009" s="106"/>
      <c r="QAU1009" s="106"/>
      <c r="QAV1009" s="106"/>
      <c r="QAW1009" s="106"/>
      <c r="QAX1009" s="106"/>
      <c r="QAY1009" s="106"/>
      <c r="QAZ1009" s="106"/>
      <c r="QBA1009" s="106"/>
      <c r="QBB1009" s="106"/>
      <c r="QBC1009" s="106"/>
      <c r="QBD1009" s="106"/>
      <c r="QBE1009" s="106"/>
      <c r="QBF1009" s="106"/>
      <c r="QBG1009" s="106"/>
      <c r="QBH1009" s="106"/>
      <c r="QBI1009" s="106"/>
      <c r="QBJ1009" s="106"/>
      <c r="QBK1009" s="106"/>
      <c r="QBL1009" s="106"/>
      <c r="QBM1009" s="106"/>
      <c r="QBN1009" s="106"/>
      <c r="QBO1009" s="106"/>
      <c r="QBP1009" s="106"/>
      <c r="QBQ1009" s="106"/>
      <c r="QBR1009" s="106"/>
      <c r="QBS1009" s="106"/>
      <c r="QBT1009" s="106"/>
      <c r="QBU1009" s="106"/>
      <c r="QBV1009" s="106"/>
      <c r="QBW1009" s="106"/>
      <c r="QBX1009" s="106"/>
      <c r="QBY1009" s="106"/>
      <c r="QBZ1009" s="106"/>
      <c r="QCA1009" s="106"/>
      <c r="QCB1009" s="106"/>
      <c r="QCC1009" s="106"/>
      <c r="QCD1009" s="106"/>
      <c r="QCE1009" s="106"/>
      <c r="QCF1009" s="106"/>
      <c r="QCG1009" s="106"/>
      <c r="QCH1009" s="106"/>
      <c r="QCI1009" s="106"/>
      <c r="QCJ1009" s="106"/>
      <c r="QCK1009" s="106"/>
      <c r="QCL1009" s="106"/>
      <c r="QCM1009" s="106"/>
      <c r="QCN1009" s="106"/>
      <c r="QCO1009" s="106"/>
      <c r="QCP1009" s="106"/>
      <c r="QCQ1009" s="106"/>
      <c r="QCR1009" s="106"/>
      <c r="QCS1009" s="106"/>
      <c r="QCT1009" s="106"/>
      <c r="QCU1009" s="106"/>
      <c r="QCV1009" s="106"/>
      <c r="QCW1009" s="106"/>
      <c r="QCX1009" s="106"/>
      <c r="QCY1009" s="106"/>
      <c r="QCZ1009" s="106"/>
      <c r="QDA1009" s="106"/>
      <c r="QDB1009" s="106"/>
      <c r="QDC1009" s="106"/>
      <c r="QDD1009" s="106"/>
      <c r="QDE1009" s="106"/>
      <c r="QDF1009" s="106"/>
      <c r="QDG1009" s="106"/>
      <c r="QDH1009" s="106"/>
      <c r="QDI1009" s="106"/>
      <c r="QDJ1009" s="106"/>
      <c r="QDK1009" s="106"/>
      <c r="QDL1009" s="106"/>
      <c r="QDM1009" s="106"/>
      <c r="QDN1009" s="106"/>
      <c r="QDO1009" s="106"/>
      <c r="QDP1009" s="106"/>
      <c r="QDQ1009" s="106"/>
      <c r="QDR1009" s="106"/>
      <c r="QDS1009" s="106"/>
      <c r="QDT1009" s="106"/>
      <c r="QDU1009" s="106"/>
      <c r="QDV1009" s="106"/>
      <c r="QDW1009" s="106"/>
      <c r="QDX1009" s="106"/>
      <c r="QDY1009" s="106"/>
      <c r="QDZ1009" s="106"/>
      <c r="QEA1009" s="106"/>
      <c r="QEB1009" s="106"/>
      <c r="QEC1009" s="106"/>
      <c r="QED1009" s="106"/>
      <c r="QEE1009" s="106"/>
      <c r="QEF1009" s="106"/>
      <c r="QEG1009" s="106"/>
      <c r="QEH1009" s="106"/>
      <c r="QEI1009" s="106"/>
      <c r="QEJ1009" s="106"/>
      <c r="QEK1009" s="106"/>
      <c r="QEL1009" s="106"/>
      <c r="QEM1009" s="106"/>
      <c r="QEN1009" s="106"/>
      <c r="QEO1009" s="106"/>
      <c r="QEP1009" s="106"/>
      <c r="QEQ1009" s="106"/>
      <c r="QER1009" s="106"/>
      <c r="QES1009" s="106"/>
      <c r="QET1009" s="106"/>
      <c r="QEU1009" s="106"/>
      <c r="QEV1009" s="106"/>
      <c r="QEW1009" s="106"/>
      <c r="QEX1009" s="106"/>
      <c r="QEY1009" s="106"/>
      <c r="QEZ1009" s="106"/>
      <c r="QFA1009" s="106"/>
      <c r="QFB1009" s="106"/>
      <c r="QFC1009" s="106"/>
      <c r="QFD1009" s="106"/>
      <c r="QFE1009" s="106"/>
      <c r="QFF1009" s="106"/>
      <c r="QFG1009" s="106"/>
      <c r="QFH1009" s="106"/>
      <c r="QFI1009" s="106"/>
      <c r="QFJ1009" s="106"/>
      <c r="QFK1009" s="106"/>
      <c r="QFL1009" s="106"/>
      <c r="QFM1009" s="106"/>
      <c r="QFN1009" s="106"/>
      <c r="QFO1009" s="106"/>
      <c r="QFP1009" s="106"/>
      <c r="QFQ1009" s="106"/>
      <c r="QFR1009" s="106"/>
      <c r="QFS1009" s="106"/>
      <c r="QFT1009" s="106"/>
      <c r="QFU1009" s="106"/>
      <c r="QFV1009" s="106"/>
      <c r="QFW1009" s="106"/>
      <c r="QFX1009" s="106"/>
      <c r="QFY1009" s="106"/>
      <c r="QFZ1009" s="106"/>
      <c r="QGA1009" s="106"/>
      <c r="QGB1009" s="106"/>
      <c r="QGC1009" s="106"/>
      <c r="QGD1009" s="106"/>
      <c r="QGE1009" s="106"/>
      <c r="QGF1009" s="106"/>
      <c r="QGG1009" s="106"/>
      <c r="QGH1009" s="106"/>
      <c r="QGI1009" s="106"/>
      <c r="QGJ1009" s="106"/>
      <c r="QGK1009" s="106"/>
      <c r="QGL1009" s="106"/>
      <c r="QGM1009" s="106"/>
      <c r="QGN1009" s="106"/>
      <c r="QGO1009" s="106"/>
      <c r="QGP1009" s="106"/>
      <c r="QGQ1009" s="106"/>
      <c r="QGR1009" s="106"/>
      <c r="QGS1009" s="106"/>
      <c r="QGT1009" s="106"/>
      <c r="QGU1009" s="106"/>
      <c r="QGV1009" s="106"/>
      <c r="QGW1009" s="106"/>
      <c r="QGX1009" s="106"/>
      <c r="QGY1009" s="106"/>
      <c r="QGZ1009" s="106"/>
      <c r="QHA1009" s="106"/>
      <c r="QHB1009" s="106"/>
      <c r="QHC1009" s="106"/>
      <c r="QHD1009" s="106"/>
      <c r="QHE1009" s="106"/>
      <c r="QHF1009" s="106"/>
      <c r="QHG1009" s="106"/>
      <c r="QHH1009" s="106"/>
      <c r="QHI1009" s="106"/>
      <c r="QHJ1009" s="106"/>
      <c r="QHK1009" s="106"/>
      <c r="QHL1009" s="106"/>
      <c r="QHM1009" s="106"/>
      <c r="QHN1009" s="106"/>
      <c r="QHO1009" s="106"/>
      <c r="QHP1009" s="106"/>
      <c r="QHQ1009" s="106"/>
      <c r="QHR1009" s="106"/>
      <c r="QHS1009" s="106"/>
      <c r="QHT1009" s="106"/>
      <c r="QHU1009" s="106"/>
      <c r="QHV1009" s="106"/>
      <c r="QHW1009" s="106"/>
      <c r="QHX1009" s="106"/>
      <c r="QHY1009" s="106"/>
      <c r="QHZ1009" s="106"/>
      <c r="QIA1009" s="106"/>
      <c r="QIB1009" s="106"/>
      <c r="QIC1009" s="106"/>
      <c r="QID1009" s="106"/>
      <c r="QIE1009" s="106"/>
      <c r="QIF1009" s="106"/>
      <c r="QIG1009" s="106"/>
      <c r="QIH1009" s="106"/>
      <c r="QII1009" s="106"/>
      <c r="QIJ1009" s="106"/>
      <c r="QIK1009" s="106"/>
      <c r="QIL1009" s="106"/>
      <c r="QIM1009" s="106"/>
      <c r="QIN1009" s="106"/>
      <c r="QIO1009" s="106"/>
      <c r="QIP1009" s="106"/>
      <c r="QIQ1009" s="106"/>
      <c r="QIR1009" s="106"/>
      <c r="QIS1009" s="106"/>
      <c r="QIT1009" s="106"/>
      <c r="QIU1009" s="106"/>
      <c r="QIV1009" s="106"/>
      <c r="QIW1009" s="106"/>
      <c r="QIX1009" s="106"/>
      <c r="QIY1009" s="106"/>
      <c r="QIZ1009" s="106"/>
      <c r="QJA1009" s="106"/>
      <c r="QJB1009" s="106"/>
      <c r="QJC1009" s="106"/>
      <c r="QJD1009" s="106"/>
      <c r="QJE1009" s="106"/>
      <c r="QJF1009" s="106"/>
      <c r="QJG1009" s="106"/>
      <c r="QJH1009" s="106"/>
      <c r="QJI1009" s="106"/>
      <c r="QJJ1009" s="106"/>
      <c r="QJK1009" s="106"/>
      <c r="QJL1009" s="106"/>
      <c r="QJM1009" s="106"/>
      <c r="QJN1009" s="106"/>
      <c r="QJO1009" s="106"/>
      <c r="QJP1009" s="106"/>
      <c r="QJQ1009" s="106"/>
      <c r="QJR1009" s="106"/>
      <c r="QJS1009" s="106"/>
      <c r="QJT1009" s="106"/>
      <c r="QJU1009" s="106"/>
      <c r="QJV1009" s="106"/>
      <c r="QJW1009" s="106"/>
      <c r="QJX1009" s="106"/>
      <c r="QJY1009" s="106"/>
      <c r="QJZ1009" s="106"/>
      <c r="QKA1009" s="106"/>
      <c r="QKB1009" s="106"/>
      <c r="QKC1009" s="106"/>
      <c r="QKD1009" s="106"/>
      <c r="QKE1009" s="106"/>
      <c r="QKF1009" s="106"/>
      <c r="QKG1009" s="106"/>
      <c r="QKH1009" s="106"/>
      <c r="QKI1009" s="106"/>
      <c r="QKJ1009" s="106"/>
      <c r="QKK1009" s="106"/>
      <c r="QKL1009" s="106"/>
      <c r="QKM1009" s="106"/>
      <c r="QKN1009" s="106"/>
      <c r="QKO1009" s="106"/>
      <c r="QKP1009" s="106"/>
      <c r="QKQ1009" s="106"/>
      <c r="QKR1009" s="106"/>
      <c r="QKS1009" s="106"/>
      <c r="QKT1009" s="106"/>
      <c r="QKU1009" s="106"/>
      <c r="QKV1009" s="106"/>
      <c r="QKW1009" s="106"/>
      <c r="QKX1009" s="106"/>
      <c r="QKY1009" s="106"/>
      <c r="QKZ1009" s="106"/>
      <c r="QLA1009" s="106"/>
      <c r="QLB1009" s="106"/>
      <c r="QLC1009" s="106"/>
      <c r="QLD1009" s="106"/>
      <c r="QLE1009" s="106"/>
      <c r="QLF1009" s="106"/>
      <c r="QLG1009" s="106"/>
      <c r="QLH1009" s="106"/>
      <c r="QLI1009" s="106"/>
      <c r="QLJ1009" s="106"/>
      <c r="QLK1009" s="106"/>
      <c r="QLL1009" s="106"/>
      <c r="QLM1009" s="106"/>
      <c r="QLN1009" s="106"/>
      <c r="QLO1009" s="106"/>
      <c r="QLP1009" s="106"/>
      <c r="QLQ1009" s="106"/>
      <c r="QLR1009" s="106"/>
      <c r="QLS1009" s="106"/>
      <c r="QLT1009" s="106"/>
      <c r="QLU1009" s="106"/>
      <c r="QLV1009" s="106"/>
      <c r="QLW1009" s="106"/>
      <c r="QLX1009" s="106"/>
      <c r="QLY1009" s="106"/>
      <c r="QLZ1009" s="106"/>
      <c r="QMA1009" s="106"/>
      <c r="QMB1009" s="106"/>
      <c r="QMC1009" s="106"/>
      <c r="QMD1009" s="106"/>
      <c r="QME1009" s="106"/>
      <c r="QMF1009" s="106"/>
      <c r="QMG1009" s="106"/>
      <c r="QMH1009" s="106"/>
      <c r="QMI1009" s="106"/>
      <c r="QMJ1009" s="106"/>
      <c r="QMK1009" s="106"/>
      <c r="QML1009" s="106"/>
      <c r="QMM1009" s="106"/>
      <c r="QMN1009" s="106"/>
      <c r="QMO1009" s="106"/>
      <c r="QMP1009" s="106"/>
      <c r="QMQ1009" s="106"/>
      <c r="QMR1009" s="106"/>
      <c r="QMS1009" s="106"/>
      <c r="QMT1009" s="106"/>
      <c r="QMU1009" s="106"/>
      <c r="QMV1009" s="106"/>
      <c r="QMW1009" s="106"/>
      <c r="QMX1009" s="106"/>
      <c r="QMY1009" s="106"/>
      <c r="QMZ1009" s="106"/>
      <c r="QNA1009" s="106"/>
      <c r="QNB1009" s="106"/>
      <c r="QNC1009" s="106"/>
      <c r="QND1009" s="106"/>
      <c r="QNE1009" s="106"/>
      <c r="QNF1009" s="106"/>
      <c r="QNG1009" s="106"/>
      <c r="QNH1009" s="106"/>
      <c r="QNI1009" s="106"/>
      <c r="QNJ1009" s="106"/>
      <c r="QNK1009" s="106"/>
      <c r="QNL1009" s="106"/>
      <c r="QNM1009" s="106"/>
      <c r="QNN1009" s="106"/>
      <c r="QNO1009" s="106"/>
      <c r="QNP1009" s="106"/>
      <c r="QNQ1009" s="106"/>
      <c r="QNR1009" s="106"/>
      <c r="QNS1009" s="106"/>
      <c r="QNT1009" s="106"/>
      <c r="QNU1009" s="106"/>
      <c r="QNV1009" s="106"/>
      <c r="QNW1009" s="106"/>
      <c r="QNX1009" s="106"/>
      <c r="QNY1009" s="106"/>
      <c r="QNZ1009" s="106"/>
      <c r="QOA1009" s="106"/>
      <c r="QOB1009" s="106"/>
      <c r="QOC1009" s="106"/>
      <c r="QOD1009" s="106"/>
      <c r="QOE1009" s="106"/>
      <c r="QOF1009" s="106"/>
      <c r="QOG1009" s="106"/>
      <c r="QOH1009" s="106"/>
      <c r="QOI1009" s="106"/>
      <c r="QOJ1009" s="106"/>
      <c r="QOK1009" s="106"/>
      <c r="QOL1009" s="106"/>
      <c r="QOM1009" s="106"/>
      <c r="QON1009" s="106"/>
      <c r="QOO1009" s="106"/>
      <c r="QOP1009" s="106"/>
      <c r="QOQ1009" s="106"/>
      <c r="QOR1009" s="106"/>
      <c r="QOS1009" s="106"/>
      <c r="QOT1009" s="106"/>
      <c r="QOU1009" s="106"/>
      <c r="QOV1009" s="106"/>
      <c r="QOW1009" s="106"/>
      <c r="QOX1009" s="106"/>
      <c r="QOY1009" s="106"/>
      <c r="QOZ1009" s="106"/>
      <c r="QPA1009" s="106"/>
      <c r="QPB1009" s="106"/>
      <c r="QPC1009" s="106"/>
      <c r="QPD1009" s="106"/>
      <c r="QPE1009" s="106"/>
      <c r="QPF1009" s="106"/>
      <c r="QPG1009" s="106"/>
      <c r="QPH1009" s="106"/>
      <c r="QPI1009" s="106"/>
      <c r="QPJ1009" s="106"/>
      <c r="QPK1009" s="106"/>
      <c r="QPL1009" s="106"/>
      <c r="QPM1009" s="106"/>
      <c r="QPN1009" s="106"/>
      <c r="QPO1009" s="106"/>
      <c r="QPP1009" s="106"/>
      <c r="QPQ1009" s="106"/>
      <c r="QPR1009" s="106"/>
      <c r="QPS1009" s="106"/>
      <c r="QPT1009" s="106"/>
      <c r="QPU1009" s="106"/>
      <c r="QPV1009" s="106"/>
      <c r="QPW1009" s="106"/>
      <c r="QPX1009" s="106"/>
      <c r="QPY1009" s="106"/>
      <c r="QPZ1009" s="106"/>
      <c r="QQA1009" s="106"/>
      <c r="QQB1009" s="106"/>
      <c r="QQC1009" s="106"/>
      <c r="QQD1009" s="106"/>
      <c r="QQE1009" s="106"/>
      <c r="QQF1009" s="106"/>
      <c r="QQG1009" s="106"/>
      <c r="QQH1009" s="106"/>
      <c r="QQI1009" s="106"/>
      <c r="QQJ1009" s="106"/>
      <c r="QQK1009" s="106"/>
      <c r="QQL1009" s="106"/>
      <c r="QQM1009" s="106"/>
      <c r="QQN1009" s="106"/>
      <c r="QQO1009" s="106"/>
      <c r="QQP1009" s="106"/>
      <c r="QQQ1009" s="106"/>
      <c r="QQR1009" s="106"/>
      <c r="QQS1009" s="106"/>
      <c r="QQT1009" s="106"/>
      <c r="QQU1009" s="106"/>
      <c r="QQV1009" s="106"/>
      <c r="QQW1009" s="106"/>
      <c r="QQX1009" s="106"/>
      <c r="QQY1009" s="106"/>
      <c r="QQZ1009" s="106"/>
      <c r="QRA1009" s="106"/>
      <c r="QRB1009" s="106"/>
      <c r="QRC1009" s="106"/>
      <c r="QRD1009" s="106"/>
      <c r="QRE1009" s="106"/>
      <c r="QRF1009" s="106"/>
      <c r="QRG1009" s="106"/>
      <c r="QRH1009" s="106"/>
      <c r="QRI1009" s="106"/>
      <c r="QRJ1009" s="106"/>
      <c r="QRK1009" s="106"/>
      <c r="QRL1009" s="106"/>
      <c r="QRM1009" s="106"/>
      <c r="QRN1009" s="106"/>
      <c r="QRO1009" s="106"/>
      <c r="QRP1009" s="106"/>
      <c r="QRQ1009" s="106"/>
      <c r="QRR1009" s="106"/>
      <c r="QRS1009" s="106"/>
      <c r="QRT1009" s="106"/>
      <c r="QRU1009" s="106"/>
      <c r="QRV1009" s="106"/>
      <c r="QRW1009" s="106"/>
      <c r="QRX1009" s="106"/>
      <c r="QRY1009" s="106"/>
      <c r="QRZ1009" s="106"/>
      <c r="QSA1009" s="106"/>
      <c r="QSB1009" s="106"/>
      <c r="QSC1009" s="106"/>
      <c r="QSD1009" s="106"/>
      <c r="QSE1009" s="106"/>
      <c r="QSF1009" s="106"/>
      <c r="QSG1009" s="106"/>
      <c r="QSH1009" s="106"/>
      <c r="QSI1009" s="106"/>
      <c r="QSJ1009" s="106"/>
      <c r="QSK1009" s="106"/>
      <c r="QSL1009" s="106"/>
      <c r="QSM1009" s="106"/>
      <c r="QSN1009" s="106"/>
      <c r="QSO1009" s="106"/>
      <c r="QSP1009" s="106"/>
      <c r="QSQ1009" s="106"/>
      <c r="QSR1009" s="106"/>
      <c r="QSS1009" s="106"/>
      <c r="QST1009" s="106"/>
      <c r="QSU1009" s="106"/>
      <c r="QSV1009" s="106"/>
      <c r="QSW1009" s="106"/>
      <c r="QSX1009" s="106"/>
      <c r="QSY1009" s="106"/>
      <c r="QSZ1009" s="106"/>
      <c r="QTA1009" s="106"/>
      <c r="QTB1009" s="106"/>
      <c r="QTC1009" s="106"/>
      <c r="QTD1009" s="106"/>
      <c r="QTE1009" s="106"/>
      <c r="QTF1009" s="106"/>
      <c r="QTG1009" s="106"/>
      <c r="QTH1009" s="106"/>
      <c r="QTI1009" s="106"/>
      <c r="QTJ1009" s="106"/>
      <c r="QTK1009" s="106"/>
      <c r="QTL1009" s="106"/>
      <c r="QTM1009" s="106"/>
      <c r="QTN1009" s="106"/>
      <c r="QTO1009" s="106"/>
      <c r="QTP1009" s="106"/>
      <c r="QTQ1009" s="106"/>
      <c r="QTR1009" s="106"/>
      <c r="QTS1009" s="106"/>
      <c r="QTT1009" s="106"/>
      <c r="QTU1009" s="106"/>
      <c r="QTV1009" s="106"/>
      <c r="QTW1009" s="106"/>
      <c r="QTX1009" s="106"/>
      <c r="QTY1009" s="106"/>
      <c r="QTZ1009" s="106"/>
      <c r="QUA1009" s="106"/>
      <c r="QUB1009" s="106"/>
      <c r="QUC1009" s="106"/>
      <c r="QUD1009" s="106"/>
      <c r="QUE1009" s="106"/>
      <c r="QUF1009" s="106"/>
      <c r="QUG1009" s="106"/>
      <c r="QUH1009" s="106"/>
      <c r="QUI1009" s="106"/>
      <c r="QUJ1009" s="106"/>
      <c r="QUK1009" s="106"/>
      <c r="QUL1009" s="106"/>
      <c r="QUM1009" s="106"/>
      <c r="QUN1009" s="106"/>
      <c r="QUO1009" s="106"/>
      <c r="QUP1009" s="106"/>
      <c r="QUQ1009" s="106"/>
      <c r="QUR1009" s="106"/>
      <c r="QUS1009" s="106"/>
      <c r="QUT1009" s="106"/>
      <c r="QUU1009" s="106"/>
      <c r="QUV1009" s="106"/>
      <c r="QUW1009" s="106"/>
      <c r="QUX1009" s="106"/>
      <c r="QUY1009" s="106"/>
      <c r="QUZ1009" s="106"/>
      <c r="QVA1009" s="106"/>
      <c r="QVB1009" s="106"/>
      <c r="QVC1009" s="106"/>
      <c r="QVD1009" s="106"/>
      <c r="QVE1009" s="106"/>
      <c r="QVF1009" s="106"/>
      <c r="QVG1009" s="106"/>
      <c r="QVH1009" s="106"/>
      <c r="QVI1009" s="106"/>
      <c r="QVJ1009" s="106"/>
      <c r="QVK1009" s="106"/>
      <c r="QVL1009" s="106"/>
      <c r="QVM1009" s="106"/>
      <c r="QVN1009" s="106"/>
      <c r="QVO1009" s="106"/>
      <c r="QVP1009" s="106"/>
      <c r="QVQ1009" s="106"/>
      <c r="QVR1009" s="106"/>
      <c r="QVS1009" s="106"/>
      <c r="QVT1009" s="106"/>
      <c r="QVU1009" s="106"/>
      <c r="QVV1009" s="106"/>
      <c r="QVW1009" s="106"/>
      <c r="QVX1009" s="106"/>
      <c r="QVY1009" s="106"/>
      <c r="QVZ1009" s="106"/>
      <c r="QWA1009" s="106"/>
      <c r="QWB1009" s="106"/>
      <c r="QWC1009" s="106"/>
      <c r="QWD1009" s="106"/>
      <c r="QWE1009" s="106"/>
      <c r="QWF1009" s="106"/>
      <c r="QWG1009" s="106"/>
      <c r="QWH1009" s="106"/>
      <c r="QWI1009" s="106"/>
      <c r="QWJ1009" s="106"/>
      <c r="QWK1009" s="106"/>
      <c r="QWL1009" s="106"/>
      <c r="QWM1009" s="106"/>
      <c r="QWN1009" s="106"/>
      <c r="QWO1009" s="106"/>
      <c r="QWP1009" s="106"/>
      <c r="QWQ1009" s="106"/>
      <c r="QWR1009" s="106"/>
      <c r="QWS1009" s="106"/>
      <c r="QWT1009" s="106"/>
      <c r="QWU1009" s="106"/>
      <c r="QWV1009" s="106"/>
      <c r="QWW1009" s="106"/>
      <c r="QWX1009" s="106"/>
      <c r="QWY1009" s="106"/>
      <c r="QWZ1009" s="106"/>
      <c r="QXA1009" s="106"/>
      <c r="QXB1009" s="106"/>
      <c r="QXC1009" s="106"/>
      <c r="QXD1009" s="106"/>
      <c r="QXE1009" s="106"/>
      <c r="QXF1009" s="106"/>
      <c r="QXG1009" s="106"/>
      <c r="QXH1009" s="106"/>
      <c r="QXI1009" s="106"/>
      <c r="QXJ1009" s="106"/>
      <c r="QXK1009" s="106"/>
      <c r="QXL1009" s="106"/>
      <c r="QXM1009" s="106"/>
      <c r="QXN1009" s="106"/>
      <c r="QXO1009" s="106"/>
      <c r="QXP1009" s="106"/>
      <c r="QXQ1009" s="106"/>
      <c r="QXR1009" s="106"/>
      <c r="QXS1009" s="106"/>
      <c r="QXT1009" s="106"/>
      <c r="QXU1009" s="106"/>
      <c r="QXV1009" s="106"/>
      <c r="QXW1009" s="106"/>
      <c r="QXX1009" s="106"/>
      <c r="QXY1009" s="106"/>
      <c r="QXZ1009" s="106"/>
      <c r="QYA1009" s="106"/>
      <c r="QYB1009" s="106"/>
      <c r="QYC1009" s="106"/>
      <c r="QYD1009" s="106"/>
      <c r="QYE1009" s="106"/>
      <c r="QYF1009" s="106"/>
      <c r="QYG1009" s="106"/>
      <c r="QYH1009" s="106"/>
      <c r="QYI1009" s="106"/>
      <c r="QYJ1009" s="106"/>
      <c r="QYK1009" s="106"/>
      <c r="QYL1009" s="106"/>
      <c r="QYM1009" s="106"/>
      <c r="QYN1009" s="106"/>
      <c r="QYO1009" s="106"/>
      <c r="QYP1009" s="106"/>
      <c r="QYQ1009" s="106"/>
      <c r="QYR1009" s="106"/>
      <c r="QYS1009" s="106"/>
      <c r="QYT1009" s="106"/>
      <c r="QYU1009" s="106"/>
      <c r="QYV1009" s="106"/>
      <c r="QYW1009" s="106"/>
      <c r="QYX1009" s="106"/>
      <c r="QYY1009" s="106"/>
      <c r="QYZ1009" s="106"/>
      <c r="QZA1009" s="106"/>
      <c r="QZB1009" s="106"/>
      <c r="QZC1009" s="106"/>
      <c r="QZD1009" s="106"/>
      <c r="QZE1009" s="106"/>
      <c r="QZF1009" s="106"/>
      <c r="QZG1009" s="106"/>
      <c r="QZH1009" s="106"/>
      <c r="QZI1009" s="106"/>
      <c r="QZJ1009" s="106"/>
      <c r="QZK1009" s="106"/>
      <c r="QZL1009" s="106"/>
      <c r="QZM1009" s="106"/>
      <c r="QZN1009" s="106"/>
      <c r="QZO1009" s="106"/>
      <c r="QZP1009" s="106"/>
      <c r="QZQ1009" s="106"/>
      <c r="QZR1009" s="106"/>
      <c r="QZS1009" s="106"/>
      <c r="QZT1009" s="106"/>
      <c r="QZU1009" s="106"/>
      <c r="QZV1009" s="106"/>
      <c r="QZW1009" s="106"/>
      <c r="QZX1009" s="106"/>
      <c r="QZY1009" s="106"/>
      <c r="QZZ1009" s="106"/>
      <c r="RAA1009" s="106"/>
      <c r="RAB1009" s="106"/>
      <c r="RAC1009" s="106"/>
      <c r="RAD1009" s="106"/>
      <c r="RAE1009" s="106"/>
      <c r="RAF1009" s="106"/>
      <c r="RAG1009" s="106"/>
      <c r="RAH1009" s="106"/>
      <c r="RAI1009" s="106"/>
      <c r="RAJ1009" s="106"/>
      <c r="RAK1009" s="106"/>
      <c r="RAL1009" s="106"/>
      <c r="RAM1009" s="106"/>
      <c r="RAN1009" s="106"/>
      <c r="RAO1009" s="106"/>
      <c r="RAP1009" s="106"/>
      <c r="RAQ1009" s="106"/>
      <c r="RAR1009" s="106"/>
      <c r="RAS1009" s="106"/>
      <c r="RAT1009" s="106"/>
      <c r="RAU1009" s="106"/>
      <c r="RAV1009" s="106"/>
      <c r="RAW1009" s="106"/>
      <c r="RAX1009" s="106"/>
      <c r="RAY1009" s="106"/>
      <c r="RAZ1009" s="106"/>
      <c r="RBA1009" s="106"/>
      <c r="RBB1009" s="106"/>
      <c r="RBC1009" s="106"/>
      <c r="RBD1009" s="106"/>
      <c r="RBE1009" s="106"/>
      <c r="RBF1009" s="106"/>
      <c r="RBG1009" s="106"/>
      <c r="RBH1009" s="106"/>
      <c r="RBI1009" s="106"/>
      <c r="RBJ1009" s="106"/>
      <c r="RBK1009" s="106"/>
      <c r="RBL1009" s="106"/>
      <c r="RBM1009" s="106"/>
      <c r="RBN1009" s="106"/>
      <c r="RBO1009" s="106"/>
      <c r="RBP1009" s="106"/>
      <c r="RBQ1009" s="106"/>
      <c r="RBR1009" s="106"/>
      <c r="RBS1009" s="106"/>
      <c r="RBT1009" s="106"/>
      <c r="RBU1009" s="106"/>
      <c r="RBV1009" s="106"/>
      <c r="RBW1009" s="106"/>
      <c r="RBX1009" s="106"/>
      <c r="RBY1009" s="106"/>
      <c r="RBZ1009" s="106"/>
      <c r="RCA1009" s="106"/>
      <c r="RCB1009" s="106"/>
      <c r="RCC1009" s="106"/>
      <c r="RCD1009" s="106"/>
      <c r="RCE1009" s="106"/>
      <c r="RCF1009" s="106"/>
      <c r="RCG1009" s="106"/>
      <c r="RCH1009" s="106"/>
      <c r="RCI1009" s="106"/>
      <c r="RCJ1009" s="106"/>
      <c r="RCK1009" s="106"/>
      <c r="RCL1009" s="106"/>
      <c r="RCM1009" s="106"/>
      <c r="RCN1009" s="106"/>
      <c r="RCO1009" s="106"/>
      <c r="RCP1009" s="106"/>
      <c r="RCQ1009" s="106"/>
      <c r="RCR1009" s="106"/>
      <c r="RCS1009" s="106"/>
      <c r="RCT1009" s="106"/>
      <c r="RCU1009" s="106"/>
      <c r="RCV1009" s="106"/>
      <c r="RCW1009" s="106"/>
      <c r="RCX1009" s="106"/>
      <c r="RCY1009" s="106"/>
      <c r="RCZ1009" s="106"/>
      <c r="RDA1009" s="106"/>
      <c r="RDB1009" s="106"/>
      <c r="RDC1009" s="106"/>
      <c r="RDD1009" s="106"/>
      <c r="RDE1009" s="106"/>
      <c r="RDF1009" s="106"/>
      <c r="RDG1009" s="106"/>
      <c r="RDH1009" s="106"/>
      <c r="RDI1009" s="106"/>
      <c r="RDJ1009" s="106"/>
      <c r="RDK1009" s="106"/>
      <c r="RDL1009" s="106"/>
      <c r="RDM1009" s="106"/>
      <c r="RDN1009" s="106"/>
      <c r="RDO1009" s="106"/>
      <c r="RDP1009" s="106"/>
      <c r="RDQ1009" s="106"/>
      <c r="RDR1009" s="106"/>
      <c r="RDS1009" s="106"/>
      <c r="RDT1009" s="106"/>
      <c r="RDU1009" s="106"/>
      <c r="RDV1009" s="106"/>
      <c r="RDW1009" s="106"/>
      <c r="RDX1009" s="106"/>
      <c r="RDY1009" s="106"/>
      <c r="RDZ1009" s="106"/>
      <c r="REA1009" s="106"/>
      <c r="REB1009" s="106"/>
      <c r="REC1009" s="106"/>
      <c r="RED1009" s="106"/>
      <c r="REE1009" s="106"/>
      <c r="REF1009" s="106"/>
      <c r="REG1009" s="106"/>
      <c r="REH1009" s="106"/>
      <c r="REI1009" s="106"/>
      <c r="REJ1009" s="106"/>
      <c r="REK1009" s="106"/>
      <c r="REL1009" s="106"/>
      <c r="REM1009" s="106"/>
      <c r="REN1009" s="106"/>
      <c r="REO1009" s="106"/>
      <c r="REP1009" s="106"/>
      <c r="REQ1009" s="106"/>
      <c r="RER1009" s="106"/>
      <c r="RES1009" s="106"/>
      <c r="RET1009" s="106"/>
      <c r="REU1009" s="106"/>
      <c r="REV1009" s="106"/>
      <c r="REW1009" s="106"/>
      <c r="REX1009" s="106"/>
      <c r="REY1009" s="106"/>
      <c r="REZ1009" s="106"/>
      <c r="RFA1009" s="106"/>
      <c r="RFB1009" s="106"/>
      <c r="RFC1009" s="106"/>
      <c r="RFD1009" s="106"/>
      <c r="RFE1009" s="106"/>
      <c r="RFF1009" s="106"/>
      <c r="RFG1009" s="106"/>
      <c r="RFH1009" s="106"/>
      <c r="RFI1009" s="106"/>
      <c r="RFJ1009" s="106"/>
      <c r="RFK1009" s="106"/>
      <c r="RFL1009" s="106"/>
      <c r="RFM1009" s="106"/>
      <c r="RFN1009" s="106"/>
      <c r="RFO1009" s="106"/>
      <c r="RFP1009" s="106"/>
      <c r="RFQ1009" s="106"/>
      <c r="RFR1009" s="106"/>
      <c r="RFS1009" s="106"/>
      <c r="RFT1009" s="106"/>
      <c r="RFU1009" s="106"/>
      <c r="RFV1009" s="106"/>
      <c r="RFW1009" s="106"/>
      <c r="RFX1009" s="106"/>
      <c r="RFY1009" s="106"/>
      <c r="RFZ1009" s="106"/>
      <c r="RGA1009" s="106"/>
      <c r="RGB1009" s="106"/>
      <c r="RGC1009" s="106"/>
      <c r="RGD1009" s="106"/>
      <c r="RGE1009" s="106"/>
      <c r="RGF1009" s="106"/>
      <c r="RGG1009" s="106"/>
      <c r="RGH1009" s="106"/>
      <c r="RGI1009" s="106"/>
      <c r="RGJ1009" s="106"/>
      <c r="RGK1009" s="106"/>
      <c r="RGL1009" s="106"/>
      <c r="RGM1009" s="106"/>
      <c r="RGN1009" s="106"/>
      <c r="RGO1009" s="106"/>
      <c r="RGP1009" s="106"/>
      <c r="RGQ1009" s="106"/>
      <c r="RGR1009" s="106"/>
      <c r="RGS1009" s="106"/>
      <c r="RGT1009" s="106"/>
      <c r="RGU1009" s="106"/>
      <c r="RGV1009" s="106"/>
      <c r="RGW1009" s="106"/>
      <c r="RGX1009" s="106"/>
      <c r="RGY1009" s="106"/>
      <c r="RGZ1009" s="106"/>
      <c r="RHA1009" s="106"/>
      <c r="RHB1009" s="106"/>
      <c r="RHC1009" s="106"/>
      <c r="RHD1009" s="106"/>
      <c r="RHE1009" s="106"/>
      <c r="RHF1009" s="106"/>
      <c r="RHG1009" s="106"/>
      <c r="RHH1009" s="106"/>
      <c r="RHI1009" s="106"/>
      <c r="RHJ1009" s="106"/>
      <c r="RHK1009" s="106"/>
      <c r="RHL1009" s="106"/>
      <c r="RHM1009" s="106"/>
      <c r="RHN1009" s="106"/>
      <c r="RHO1009" s="106"/>
      <c r="RHP1009" s="106"/>
      <c r="RHQ1009" s="106"/>
      <c r="RHR1009" s="106"/>
      <c r="RHS1009" s="106"/>
      <c r="RHT1009" s="106"/>
      <c r="RHU1009" s="106"/>
      <c r="RHV1009" s="106"/>
      <c r="RHW1009" s="106"/>
      <c r="RHX1009" s="106"/>
      <c r="RHY1009" s="106"/>
      <c r="RHZ1009" s="106"/>
      <c r="RIA1009" s="106"/>
      <c r="RIB1009" s="106"/>
      <c r="RIC1009" s="106"/>
      <c r="RID1009" s="106"/>
      <c r="RIE1009" s="106"/>
      <c r="RIF1009" s="106"/>
      <c r="RIG1009" s="106"/>
      <c r="RIH1009" s="106"/>
      <c r="RII1009" s="106"/>
      <c r="RIJ1009" s="106"/>
      <c r="RIK1009" s="106"/>
      <c r="RIL1009" s="106"/>
      <c r="RIM1009" s="106"/>
      <c r="RIN1009" s="106"/>
      <c r="RIO1009" s="106"/>
      <c r="RIP1009" s="106"/>
      <c r="RIQ1009" s="106"/>
      <c r="RIR1009" s="106"/>
      <c r="RIS1009" s="106"/>
      <c r="RIT1009" s="106"/>
      <c r="RIU1009" s="106"/>
      <c r="RIV1009" s="106"/>
      <c r="RIW1009" s="106"/>
      <c r="RIX1009" s="106"/>
      <c r="RIY1009" s="106"/>
      <c r="RIZ1009" s="106"/>
      <c r="RJA1009" s="106"/>
      <c r="RJB1009" s="106"/>
      <c r="RJC1009" s="106"/>
      <c r="RJD1009" s="106"/>
      <c r="RJE1009" s="106"/>
      <c r="RJF1009" s="106"/>
      <c r="RJG1009" s="106"/>
      <c r="RJH1009" s="106"/>
      <c r="RJI1009" s="106"/>
      <c r="RJJ1009" s="106"/>
      <c r="RJK1009" s="106"/>
      <c r="RJL1009" s="106"/>
      <c r="RJM1009" s="106"/>
      <c r="RJN1009" s="106"/>
      <c r="RJO1009" s="106"/>
      <c r="RJP1009" s="106"/>
      <c r="RJQ1009" s="106"/>
      <c r="RJR1009" s="106"/>
      <c r="RJS1009" s="106"/>
      <c r="RJT1009" s="106"/>
      <c r="RJU1009" s="106"/>
      <c r="RJV1009" s="106"/>
      <c r="RJW1009" s="106"/>
      <c r="RJX1009" s="106"/>
      <c r="RJY1009" s="106"/>
      <c r="RJZ1009" s="106"/>
      <c r="RKA1009" s="106"/>
      <c r="RKB1009" s="106"/>
      <c r="RKC1009" s="106"/>
      <c r="RKD1009" s="106"/>
      <c r="RKE1009" s="106"/>
      <c r="RKF1009" s="106"/>
      <c r="RKG1009" s="106"/>
      <c r="RKH1009" s="106"/>
      <c r="RKI1009" s="106"/>
      <c r="RKJ1009" s="106"/>
      <c r="RKK1009" s="106"/>
      <c r="RKL1009" s="106"/>
      <c r="RKM1009" s="106"/>
      <c r="RKN1009" s="106"/>
      <c r="RKO1009" s="106"/>
      <c r="RKP1009" s="106"/>
      <c r="RKQ1009" s="106"/>
      <c r="RKR1009" s="106"/>
      <c r="RKS1009" s="106"/>
      <c r="RKT1009" s="106"/>
      <c r="RKU1009" s="106"/>
      <c r="RKV1009" s="106"/>
      <c r="RKW1009" s="106"/>
      <c r="RKX1009" s="106"/>
      <c r="RKY1009" s="106"/>
      <c r="RKZ1009" s="106"/>
      <c r="RLA1009" s="106"/>
      <c r="RLB1009" s="106"/>
      <c r="RLC1009" s="106"/>
      <c r="RLD1009" s="106"/>
      <c r="RLE1009" s="106"/>
      <c r="RLF1009" s="106"/>
      <c r="RLG1009" s="106"/>
      <c r="RLH1009" s="106"/>
      <c r="RLI1009" s="106"/>
      <c r="RLJ1009" s="106"/>
      <c r="RLK1009" s="106"/>
      <c r="RLL1009" s="106"/>
      <c r="RLM1009" s="106"/>
      <c r="RLN1009" s="106"/>
      <c r="RLO1009" s="106"/>
      <c r="RLP1009" s="106"/>
      <c r="RLQ1009" s="106"/>
      <c r="RLR1009" s="106"/>
      <c r="RLS1009" s="106"/>
      <c r="RLT1009" s="106"/>
      <c r="RLU1009" s="106"/>
      <c r="RLV1009" s="106"/>
      <c r="RLW1009" s="106"/>
      <c r="RLX1009" s="106"/>
      <c r="RLY1009" s="106"/>
      <c r="RLZ1009" s="106"/>
      <c r="RMA1009" s="106"/>
      <c r="RMB1009" s="106"/>
      <c r="RMC1009" s="106"/>
      <c r="RMD1009" s="106"/>
      <c r="RME1009" s="106"/>
      <c r="RMF1009" s="106"/>
      <c r="RMG1009" s="106"/>
      <c r="RMH1009" s="106"/>
      <c r="RMI1009" s="106"/>
      <c r="RMJ1009" s="106"/>
      <c r="RMK1009" s="106"/>
      <c r="RML1009" s="106"/>
      <c r="RMM1009" s="106"/>
      <c r="RMN1009" s="106"/>
      <c r="RMO1009" s="106"/>
      <c r="RMP1009" s="106"/>
      <c r="RMQ1009" s="106"/>
      <c r="RMR1009" s="106"/>
      <c r="RMS1009" s="106"/>
      <c r="RMT1009" s="106"/>
      <c r="RMU1009" s="106"/>
      <c r="RMV1009" s="106"/>
      <c r="RMW1009" s="106"/>
      <c r="RMX1009" s="106"/>
      <c r="RMY1009" s="106"/>
      <c r="RMZ1009" s="106"/>
      <c r="RNA1009" s="106"/>
      <c r="RNB1009" s="106"/>
      <c r="RNC1009" s="106"/>
      <c r="RND1009" s="106"/>
      <c r="RNE1009" s="106"/>
      <c r="RNF1009" s="106"/>
      <c r="RNG1009" s="106"/>
      <c r="RNH1009" s="106"/>
      <c r="RNI1009" s="106"/>
      <c r="RNJ1009" s="106"/>
      <c r="RNK1009" s="106"/>
      <c r="RNL1009" s="106"/>
      <c r="RNM1009" s="106"/>
      <c r="RNN1009" s="106"/>
      <c r="RNO1009" s="106"/>
      <c r="RNP1009" s="106"/>
      <c r="RNQ1009" s="106"/>
      <c r="RNR1009" s="106"/>
      <c r="RNS1009" s="106"/>
      <c r="RNT1009" s="106"/>
      <c r="RNU1009" s="106"/>
      <c r="RNV1009" s="106"/>
      <c r="RNW1009" s="106"/>
      <c r="RNX1009" s="106"/>
      <c r="RNY1009" s="106"/>
      <c r="RNZ1009" s="106"/>
      <c r="ROA1009" s="106"/>
      <c r="ROB1009" s="106"/>
      <c r="ROC1009" s="106"/>
      <c r="ROD1009" s="106"/>
      <c r="ROE1009" s="106"/>
      <c r="ROF1009" s="106"/>
      <c r="ROG1009" s="106"/>
      <c r="ROH1009" s="106"/>
      <c r="ROI1009" s="106"/>
      <c r="ROJ1009" s="106"/>
      <c r="ROK1009" s="106"/>
      <c r="ROL1009" s="106"/>
      <c r="ROM1009" s="106"/>
      <c r="RON1009" s="106"/>
      <c r="ROO1009" s="106"/>
      <c r="ROP1009" s="106"/>
      <c r="ROQ1009" s="106"/>
      <c r="ROR1009" s="106"/>
      <c r="ROS1009" s="106"/>
      <c r="ROT1009" s="106"/>
      <c r="ROU1009" s="106"/>
      <c r="ROV1009" s="106"/>
      <c r="ROW1009" s="106"/>
      <c r="ROX1009" s="106"/>
      <c r="ROY1009" s="106"/>
      <c r="ROZ1009" s="106"/>
      <c r="RPA1009" s="106"/>
      <c r="RPB1009" s="106"/>
      <c r="RPC1009" s="106"/>
      <c r="RPD1009" s="106"/>
      <c r="RPE1009" s="106"/>
      <c r="RPF1009" s="106"/>
      <c r="RPG1009" s="106"/>
      <c r="RPH1009" s="106"/>
      <c r="RPI1009" s="106"/>
      <c r="RPJ1009" s="106"/>
      <c r="RPK1009" s="106"/>
      <c r="RPL1009" s="106"/>
      <c r="RPM1009" s="106"/>
      <c r="RPN1009" s="106"/>
      <c r="RPO1009" s="106"/>
      <c r="RPP1009" s="106"/>
      <c r="RPQ1009" s="106"/>
      <c r="RPR1009" s="106"/>
      <c r="RPS1009" s="106"/>
      <c r="RPT1009" s="106"/>
      <c r="RPU1009" s="106"/>
      <c r="RPV1009" s="106"/>
      <c r="RPW1009" s="106"/>
      <c r="RPX1009" s="106"/>
      <c r="RPY1009" s="106"/>
      <c r="RPZ1009" s="106"/>
      <c r="RQA1009" s="106"/>
      <c r="RQB1009" s="106"/>
      <c r="RQC1009" s="106"/>
      <c r="RQD1009" s="106"/>
      <c r="RQE1009" s="106"/>
      <c r="RQF1009" s="106"/>
      <c r="RQG1009" s="106"/>
      <c r="RQH1009" s="106"/>
      <c r="RQI1009" s="106"/>
      <c r="RQJ1009" s="106"/>
      <c r="RQK1009" s="106"/>
      <c r="RQL1009" s="106"/>
      <c r="RQM1009" s="106"/>
      <c r="RQN1009" s="106"/>
      <c r="RQO1009" s="106"/>
      <c r="RQP1009" s="106"/>
      <c r="RQQ1009" s="106"/>
      <c r="RQR1009" s="106"/>
      <c r="RQS1009" s="106"/>
      <c r="RQT1009" s="106"/>
      <c r="RQU1009" s="106"/>
      <c r="RQV1009" s="106"/>
      <c r="RQW1009" s="106"/>
      <c r="RQX1009" s="106"/>
      <c r="RQY1009" s="106"/>
      <c r="RQZ1009" s="106"/>
      <c r="RRA1009" s="106"/>
      <c r="RRB1009" s="106"/>
      <c r="RRC1009" s="106"/>
      <c r="RRD1009" s="106"/>
      <c r="RRE1009" s="106"/>
      <c r="RRF1009" s="106"/>
      <c r="RRG1009" s="106"/>
      <c r="RRH1009" s="106"/>
      <c r="RRI1009" s="106"/>
      <c r="RRJ1009" s="106"/>
      <c r="RRK1009" s="106"/>
      <c r="RRL1009" s="106"/>
      <c r="RRM1009" s="106"/>
      <c r="RRN1009" s="106"/>
      <c r="RRO1009" s="106"/>
      <c r="RRP1009" s="106"/>
      <c r="RRQ1009" s="106"/>
      <c r="RRR1009" s="106"/>
      <c r="RRS1009" s="106"/>
      <c r="RRT1009" s="106"/>
      <c r="RRU1009" s="106"/>
      <c r="RRV1009" s="106"/>
      <c r="RRW1009" s="106"/>
      <c r="RRX1009" s="106"/>
      <c r="RRY1009" s="106"/>
      <c r="RRZ1009" s="106"/>
      <c r="RSA1009" s="106"/>
      <c r="RSB1009" s="106"/>
      <c r="RSC1009" s="106"/>
      <c r="RSD1009" s="106"/>
      <c r="RSE1009" s="106"/>
      <c r="RSF1009" s="106"/>
      <c r="RSG1009" s="106"/>
      <c r="RSH1009" s="106"/>
      <c r="RSI1009" s="106"/>
      <c r="RSJ1009" s="106"/>
      <c r="RSK1009" s="106"/>
      <c r="RSL1009" s="106"/>
      <c r="RSM1009" s="106"/>
      <c r="RSN1009" s="106"/>
      <c r="RSO1009" s="106"/>
      <c r="RSP1009" s="106"/>
      <c r="RSQ1009" s="106"/>
      <c r="RSR1009" s="106"/>
      <c r="RSS1009" s="106"/>
      <c r="RST1009" s="106"/>
      <c r="RSU1009" s="106"/>
      <c r="RSV1009" s="106"/>
      <c r="RSW1009" s="106"/>
      <c r="RSX1009" s="106"/>
      <c r="RSY1009" s="106"/>
      <c r="RSZ1009" s="106"/>
      <c r="RTA1009" s="106"/>
      <c r="RTB1009" s="106"/>
      <c r="RTC1009" s="106"/>
      <c r="RTD1009" s="106"/>
      <c r="RTE1009" s="106"/>
      <c r="RTF1009" s="106"/>
      <c r="RTG1009" s="106"/>
      <c r="RTH1009" s="106"/>
      <c r="RTI1009" s="106"/>
      <c r="RTJ1009" s="106"/>
      <c r="RTK1009" s="106"/>
      <c r="RTL1009" s="106"/>
      <c r="RTM1009" s="106"/>
      <c r="RTN1009" s="106"/>
      <c r="RTO1009" s="106"/>
      <c r="RTP1009" s="106"/>
      <c r="RTQ1009" s="106"/>
      <c r="RTR1009" s="106"/>
      <c r="RTS1009" s="106"/>
      <c r="RTT1009" s="106"/>
      <c r="RTU1009" s="106"/>
      <c r="RTV1009" s="106"/>
      <c r="RTW1009" s="106"/>
      <c r="RTX1009" s="106"/>
      <c r="RTY1009" s="106"/>
      <c r="RTZ1009" s="106"/>
      <c r="RUA1009" s="106"/>
      <c r="RUB1009" s="106"/>
      <c r="RUC1009" s="106"/>
      <c r="RUD1009" s="106"/>
      <c r="RUE1009" s="106"/>
      <c r="RUF1009" s="106"/>
      <c r="RUG1009" s="106"/>
      <c r="RUH1009" s="106"/>
      <c r="RUI1009" s="106"/>
      <c r="RUJ1009" s="106"/>
      <c r="RUK1009" s="106"/>
      <c r="RUL1009" s="106"/>
      <c r="RUM1009" s="106"/>
      <c r="RUN1009" s="106"/>
      <c r="RUO1009" s="106"/>
      <c r="RUP1009" s="106"/>
      <c r="RUQ1009" s="106"/>
      <c r="RUR1009" s="106"/>
      <c r="RUS1009" s="106"/>
      <c r="RUT1009" s="106"/>
      <c r="RUU1009" s="106"/>
      <c r="RUV1009" s="106"/>
      <c r="RUW1009" s="106"/>
      <c r="RUX1009" s="106"/>
      <c r="RUY1009" s="106"/>
      <c r="RUZ1009" s="106"/>
      <c r="RVA1009" s="106"/>
      <c r="RVB1009" s="106"/>
      <c r="RVC1009" s="106"/>
      <c r="RVD1009" s="106"/>
      <c r="RVE1009" s="106"/>
      <c r="RVF1009" s="106"/>
      <c r="RVG1009" s="106"/>
      <c r="RVH1009" s="106"/>
      <c r="RVI1009" s="106"/>
      <c r="RVJ1009" s="106"/>
      <c r="RVK1009" s="106"/>
      <c r="RVL1009" s="106"/>
      <c r="RVM1009" s="106"/>
      <c r="RVN1009" s="106"/>
      <c r="RVO1009" s="106"/>
      <c r="RVP1009" s="106"/>
      <c r="RVQ1009" s="106"/>
      <c r="RVR1009" s="106"/>
      <c r="RVS1009" s="106"/>
      <c r="RVT1009" s="106"/>
      <c r="RVU1009" s="106"/>
      <c r="RVV1009" s="106"/>
      <c r="RVW1009" s="106"/>
      <c r="RVX1009" s="106"/>
      <c r="RVY1009" s="106"/>
      <c r="RVZ1009" s="106"/>
      <c r="RWA1009" s="106"/>
      <c r="RWB1009" s="106"/>
      <c r="RWC1009" s="106"/>
      <c r="RWD1009" s="106"/>
      <c r="RWE1009" s="106"/>
      <c r="RWF1009" s="106"/>
      <c r="RWG1009" s="106"/>
      <c r="RWH1009" s="106"/>
      <c r="RWI1009" s="106"/>
      <c r="RWJ1009" s="106"/>
      <c r="RWK1009" s="106"/>
      <c r="RWL1009" s="106"/>
      <c r="RWM1009" s="106"/>
      <c r="RWN1009" s="106"/>
      <c r="RWO1009" s="106"/>
      <c r="RWP1009" s="106"/>
      <c r="RWQ1009" s="106"/>
      <c r="RWR1009" s="106"/>
      <c r="RWS1009" s="106"/>
      <c r="RWT1009" s="106"/>
      <c r="RWU1009" s="106"/>
      <c r="RWV1009" s="106"/>
      <c r="RWW1009" s="106"/>
      <c r="RWX1009" s="106"/>
      <c r="RWY1009" s="106"/>
      <c r="RWZ1009" s="106"/>
      <c r="RXA1009" s="106"/>
      <c r="RXB1009" s="106"/>
      <c r="RXC1009" s="106"/>
      <c r="RXD1009" s="106"/>
      <c r="RXE1009" s="106"/>
      <c r="RXF1009" s="106"/>
      <c r="RXG1009" s="106"/>
      <c r="RXH1009" s="106"/>
      <c r="RXI1009" s="106"/>
      <c r="RXJ1009" s="106"/>
      <c r="RXK1009" s="106"/>
      <c r="RXL1009" s="106"/>
      <c r="RXM1009" s="106"/>
      <c r="RXN1009" s="106"/>
      <c r="RXO1009" s="106"/>
      <c r="RXP1009" s="106"/>
      <c r="RXQ1009" s="106"/>
      <c r="RXR1009" s="106"/>
      <c r="RXS1009" s="106"/>
      <c r="RXT1009" s="106"/>
      <c r="RXU1009" s="106"/>
      <c r="RXV1009" s="106"/>
      <c r="RXW1009" s="106"/>
      <c r="RXX1009" s="106"/>
      <c r="RXY1009" s="106"/>
      <c r="RXZ1009" s="106"/>
      <c r="RYA1009" s="106"/>
      <c r="RYB1009" s="106"/>
      <c r="RYC1009" s="106"/>
      <c r="RYD1009" s="106"/>
      <c r="RYE1009" s="106"/>
      <c r="RYF1009" s="106"/>
      <c r="RYG1009" s="106"/>
      <c r="RYH1009" s="106"/>
      <c r="RYI1009" s="106"/>
      <c r="RYJ1009" s="106"/>
      <c r="RYK1009" s="106"/>
      <c r="RYL1009" s="106"/>
      <c r="RYM1009" s="106"/>
      <c r="RYN1009" s="106"/>
      <c r="RYO1009" s="106"/>
      <c r="RYP1009" s="106"/>
      <c r="RYQ1009" s="106"/>
      <c r="RYR1009" s="106"/>
      <c r="RYS1009" s="106"/>
      <c r="RYT1009" s="106"/>
      <c r="RYU1009" s="106"/>
      <c r="RYV1009" s="106"/>
      <c r="RYW1009" s="106"/>
      <c r="RYX1009" s="106"/>
      <c r="RYY1009" s="106"/>
      <c r="RYZ1009" s="106"/>
      <c r="RZA1009" s="106"/>
      <c r="RZB1009" s="106"/>
      <c r="RZC1009" s="106"/>
      <c r="RZD1009" s="106"/>
      <c r="RZE1009" s="106"/>
      <c r="RZF1009" s="106"/>
      <c r="RZG1009" s="106"/>
      <c r="RZH1009" s="106"/>
      <c r="RZI1009" s="106"/>
      <c r="RZJ1009" s="106"/>
      <c r="RZK1009" s="106"/>
      <c r="RZL1009" s="106"/>
      <c r="RZM1009" s="106"/>
      <c r="RZN1009" s="106"/>
      <c r="RZO1009" s="106"/>
      <c r="RZP1009" s="106"/>
      <c r="RZQ1009" s="106"/>
      <c r="RZR1009" s="106"/>
      <c r="RZS1009" s="106"/>
      <c r="RZT1009" s="106"/>
      <c r="RZU1009" s="106"/>
      <c r="RZV1009" s="106"/>
      <c r="RZW1009" s="106"/>
      <c r="RZX1009" s="106"/>
      <c r="RZY1009" s="106"/>
      <c r="RZZ1009" s="106"/>
      <c r="SAA1009" s="106"/>
      <c r="SAB1009" s="106"/>
      <c r="SAC1009" s="106"/>
      <c r="SAD1009" s="106"/>
      <c r="SAE1009" s="106"/>
      <c r="SAF1009" s="106"/>
      <c r="SAG1009" s="106"/>
      <c r="SAH1009" s="106"/>
      <c r="SAI1009" s="106"/>
      <c r="SAJ1009" s="106"/>
      <c r="SAK1009" s="106"/>
      <c r="SAL1009" s="106"/>
      <c r="SAM1009" s="106"/>
      <c r="SAN1009" s="106"/>
      <c r="SAO1009" s="106"/>
      <c r="SAP1009" s="106"/>
      <c r="SAQ1009" s="106"/>
      <c r="SAR1009" s="106"/>
      <c r="SAS1009" s="106"/>
      <c r="SAT1009" s="106"/>
      <c r="SAU1009" s="106"/>
      <c r="SAV1009" s="106"/>
      <c r="SAW1009" s="106"/>
      <c r="SAX1009" s="106"/>
      <c r="SAY1009" s="106"/>
      <c r="SAZ1009" s="106"/>
      <c r="SBA1009" s="106"/>
      <c r="SBB1009" s="106"/>
      <c r="SBC1009" s="106"/>
      <c r="SBD1009" s="106"/>
      <c r="SBE1009" s="106"/>
      <c r="SBF1009" s="106"/>
      <c r="SBG1009" s="106"/>
      <c r="SBH1009" s="106"/>
      <c r="SBI1009" s="106"/>
      <c r="SBJ1009" s="106"/>
      <c r="SBK1009" s="106"/>
      <c r="SBL1009" s="106"/>
      <c r="SBM1009" s="106"/>
      <c r="SBN1009" s="106"/>
      <c r="SBO1009" s="106"/>
      <c r="SBP1009" s="106"/>
      <c r="SBQ1009" s="106"/>
      <c r="SBR1009" s="106"/>
      <c r="SBS1009" s="106"/>
      <c r="SBT1009" s="106"/>
      <c r="SBU1009" s="106"/>
      <c r="SBV1009" s="106"/>
      <c r="SBW1009" s="106"/>
      <c r="SBX1009" s="106"/>
      <c r="SBY1009" s="106"/>
      <c r="SBZ1009" s="106"/>
      <c r="SCA1009" s="106"/>
      <c r="SCB1009" s="106"/>
      <c r="SCC1009" s="106"/>
      <c r="SCD1009" s="106"/>
      <c r="SCE1009" s="106"/>
      <c r="SCF1009" s="106"/>
      <c r="SCG1009" s="106"/>
      <c r="SCH1009" s="106"/>
      <c r="SCI1009" s="106"/>
      <c r="SCJ1009" s="106"/>
      <c r="SCK1009" s="106"/>
      <c r="SCL1009" s="106"/>
      <c r="SCM1009" s="106"/>
      <c r="SCN1009" s="106"/>
      <c r="SCO1009" s="106"/>
      <c r="SCP1009" s="106"/>
      <c r="SCQ1009" s="106"/>
      <c r="SCR1009" s="106"/>
      <c r="SCS1009" s="106"/>
      <c r="SCT1009" s="106"/>
      <c r="SCU1009" s="106"/>
      <c r="SCV1009" s="106"/>
      <c r="SCW1009" s="106"/>
      <c r="SCX1009" s="106"/>
      <c r="SCY1009" s="106"/>
      <c r="SCZ1009" s="106"/>
      <c r="SDA1009" s="106"/>
      <c r="SDB1009" s="106"/>
      <c r="SDC1009" s="106"/>
      <c r="SDD1009" s="106"/>
      <c r="SDE1009" s="106"/>
      <c r="SDF1009" s="106"/>
      <c r="SDG1009" s="106"/>
      <c r="SDH1009" s="106"/>
      <c r="SDI1009" s="106"/>
      <c r="SDJ1009" s="106"/>
      <c r="SDK1009" s="106"/>
      <c r="SDL1009" s="106"/>
      <c r="SDM1009" s="106"/>
      <c r="SDN1009" s="106"/>
      <c r="SDO1009" s="106"/>
      <c r="SDP1009" s="106"/>
      <c r="SDQ1009" s="106"/>
      <c r="SDR1009" s="106"/>
      <c r="SDS1009" s="106"/>
      <c r="SDT1009" s="106"/>
      <c r="SDU1009" s="106"/>
      <c r="SDV1009" s="106"/>
      <c r="SDW1009" s="106"/>
      <c r="SDX1009" s="106"/>
      <c r="SDY1009" s="106"/>
      <c r="SDZ1009" s="106"/>
      <c r="SEA1009" s="106"/>
      <c r="SEB1009" s="106"/>
      <c r="SEC1009" s="106"/>
      <c r="SED1009" s="106"/>
      <c r="SEE1009" s="106"/>
      <c r="SEF1009" s="106"/>
      <c r="SEG1009" s="106"/>
      <c r="SEH1009" s="106"/>
      <c r="SEI1009" s="106"/>
      <c r="SEJ1009" s="106"/>
      <c r="SEK1009" s="106"/>
      <c r="SEL1009" s="106"/>
      <c r="SEM1009" s="106"/>
      <c r="SEN1009" s="106"/>
      <c r="SEO1009" s="106"/>
      <c r="SEP1009" s="106"/>
      <c r="SEQ1009" s="106"/>
      <c r="SER1009" s="106"/>
      <c r="SES1009" s="106"/>
      <c r="SET1009" s="106"/>
      <c r="SEU1009" s="106"/>
      <c r="SEV1009" s="106"/>
      <c r="SEW1009" s="106"/>
      <c r="SEX1009" s="106"/>
      <c r="SEY1009" s="106"/>
      <c r="SEZ1009" s="106"/>
      <c r="SFA1009" s="106"/>
      <c r="SFB1009" s="106"/>
      <c r="SFC1009" s="106"/>
      <c r="SFD1009" s="106"/>
      <c r="SFE1009" s="106"/>
      <c r="SFF1009" s="106"/>
      <c r="SFG1009" s="106"/>
      <c r="SFH1009" s="106"/>
      <c r="SFI1009" s="106"/>
      <c r="SFJ1009" s="106"/>
      <c r="SFK1009" s="106"/>
      <c r="SFL1009" s="106"/>
      <c r="SFM1009" s="106"/>
      <c r="SFN1009" s="106"/>
      <c r="SFO1009" s="106"/>
      <c r="SFP1009" s="106"/>
      <c r="SFQ1009" s="106"/>
      <c r="SFR1009" s="106"/>
      <c r="SFS1009" s="106"/>
      <c r="SFT1009" s="106"/>
      <c r="SFU1009" s="106"/>
      <c r="SFV1009" s="106"/>
      <c r="SFW1009" s="106"/>
      <c r="SFX1009" s="106"/>
      <c r="SFY1009" s="106"/>
      <c r="SFZ1009" s="106"/>
      <c r="SGA1009" s="106"/>
      <c r="SGB1009" s="106"/>
      <c r="SGC1009" s="106"/>
      <c r="SGD1009" s="106"/>
      <c r="SGE1009" s="106"/>
      <c r="SGF1009" s="106"/>
      <c r="SGG1009" s="106"/>
      <c r="SGH1009" s="106"/>
      <c r="SGI1009" s="106"/>
      <c r="SGJ1009" s="106"/>
      <c r="SGK1009" s="106"/>
      <c r="SGL1009" s="106"/>
      <c r="SGM1009" s="106"/>
      <c r="SGN1009" s="106"/>
      <c r="SGO1009" s="106"/>
      <c r="SGP1009" s="106"/>
      <c r="SGQ1009" s="106"/>
      <c r="SGR1009" s="106"/>
      <c r="SGS1009" s="106"/>
      <c r="SGT1009" s="106"/>
      <c r="SGU1009" s="106"/>
      <c r="SGV1009" s="106"/>
      <c r="SGW1009" s="106"/>
      <c r="SGX1009" s="106"/>
      <c r="SGY1009" s="106"/>
      <c r="SGZ1009" s="106"/>
      <c r="SHA1009" s="106"/>
      <c r="SHB1009" s="106"/>
      <c r="SHC1009" s="106"/>
      <c r="SHD1009" s="106"/>
      <c r="SHE1009" s="106"/>
      <c r="SHF1009" s="106"/>
      <c r="SHG1009" s="106"/>
      <c r="SHH1009" s="106"/>
      <c r="SHI1009" s="106"/>
      <c r="SHJ1009" s="106"/>
      <c r="SHK1009" s="106"/>
      <c r="SHL1009" s="106"/>
      <c r="SHM1009" s="106"/>
      <c r="SHN1009" s="106"/>
      <c r="SHO1009" s="106"/>
      <c r="SHP1009" s="106"/>
      <c r="SHQ1009" s="106"/>
      <c r="SHR1009" s="106"/>
      <c r="SHS1009" s="106"/>
      <c r="SHT1009" s="106"/>
      <c r="SHU1009" s="106"/>
      <c r="SHV1009" s="106"/>
      <c r="SHW1009" s="106"/>
      <c r="SHX1009" s="106"/>
      <c r="SHY1009" s="106"/>
      <c r="SHZ1009" s="106"/>
      <c r="SIA1009" s="106"/>
      <c r="SIB1009" s="106"/>
      <c r="SIC1009" s="106"/>
      <c r="SID1009" s="106"/>
      <c r="SIE1009" s="106"/>
      <c r="SIF1009" s="106"/>
      <c r="SIG1009" s="106"/>
      <c r="SIH1009" s="106"/>
      <c r="SII1009" s="106"/>
      <c r="SIJ1009" s="106"/>
      <c r="SIK1009" s="106"/>
      <c r="SIL1009" s="106"/>
      <c r="SIM1009" s="106"/>
      <c r="SIN1009" s="106"/>
      <c r="SIO1009" s="106"/>
      <c r="SIP1009" s="106"/>
      <c r="SIQ1009" s="106"/>
      <c r="SIR1009" s="106"/>
      <c r="SIS1009" s="106"/>
      <c r="SIT1009" s="106"/>
      <c r="SIU1009" s="106"/>
      <c r="SIV1009" s="106"/>
      <c r="SIW1009" s="106"/>
      <c r="SIX1009" s="106"/>
      <c r="SIY1009" s="106"/>
      <c r="SIZ1009" s="106"/>
      <c r="SJA1009" s="106"/>
      <c r="SJB1009" s="106"/>
      <c r="SJC1009" s="106"/>
      <c r="SJD1009" s="106"/>
      <c r="SJE1009" s="106"/>
      <c r="SJF1009" s="106"/>
      <c r="SJG1009" s="106"/>
      <c r="SJH1009" s="106"/>
      <c r="SJI1009" s="106"/>
      <c r="SJJ1009" s="106"/>
      <c r="SJK1009" s="106"/>
      <c r="SJL1009" s="106"/>
      <c r="SJM1009" s="106"/>
      <c r="SJN1009" s="106"/>
      <c r="SJO1009" s="106"/>
      <c r="SJP1009" s="106"/>
      <c r="SJQ1009" s="106"/>
      <c r="SJR1009" s="106"/>
      <c r="SJS1009" s="106"/>
      <c r="SJT1009" s="106"/>
      <c r="SJU1009" s="106"/>
      <c r="SJV1009" s="106"/>
      <c r="SJW1009" s="106"/>
      <c r="SJX1009" s="106"/>
      <c r="SJY1009" s="106"/>
      <c r="SJZ1009" s="106"/>
      <c r="SKA1009" s="106"/>
      <c r="SKB1009" s="106"/>
      <c r="SKC1009" s="106"/>
      <c r="SKD1009" s="106"/>
      <c r="SKE1009" s="106"/>
      <c r="SKF1009" s="106"/>
      <c r="SKG1009" s="106"/>
      <c r="SKH1009" s="106"/>
      <c r="SKI1009" s="106"/>
      <c r="SKJ1009" s="106"/>
      <c r="SKK1009" s="106"/>
      <c r="SKL1009" s="106"/>
      <c r="SKM1009" s="106"/>
      <c r="SKN1009" s="106"/>
      <c r="SKO1009" s="106"/>
      <c r="SKP1009" s="106"/>
      <c r="SKQ1009" s="106"/>
      <c r="SKR1009" s="106"/>
      <c r="SKS1009" s="106"/>
      <c r="SKT1009" s="106"/>
      <c r="SKU1009" s="106"/>
      <c r="SKV1009" s="106"/>
      <c r="SKW1009" s="106"/>
      <c r="SKX1009" s="106"/>
      <c r="SKY1009" s="106"/>
      <c r="SKZ1009" s="106"/>
      <c r="SLA1009" s="106"/>
      <c r="SLB1009" s="106"/>
      <c r="SLC1009" s="106"/>
      <c r="SLD1009" s="106"/>
      <c r="SLE1009" s="106"/>
      <c r="SLF1009" s="106"/>
      <c r="SLG1009" s="106"/>
      <c r="SLH1009" s="106"/>
      <c r="SLI1009" s="106"/>
      <c r="SLJ1009" s="106"/>
      <c r="SLK1009" s="106"/>
      <c r="SLL1009" s="106"/>
      <c r="SLM1009" s="106"/>
      <c r="SLN1009" s="106"/>
      <c r="SLO1009" s="106"/>
      <c r="SLP1009" s="106"/>
      <c r="SLQ1009" s="106"/>
      <c r="SLR1009" s="106"/>
      <c r="SLS1009" s="106"/>
      <c r="SLT1009" s="106"/>
      <c r="SLU1009" s="106"/>
      <c r="SLV1009" s="106"/>
      <c r="SLW1009" s="106"/>
      <c r="SLX1009" s="106"/>
      <c r="SLY1009" s="106"/>
      <c r="SLZ1009" s="106"/>
      <c r="SMA1009" s="106"/>
      <c r="SMB1009" s="106"/>
      <c r="SMC1009" s="106"/>
      <c r="SMD1009" s="106"/>
      <c r="SME1009" s="106"/>
      <c r="SMF1009" s="106"/>
      <c r="SMG1009" s="106"/>
      <c r="SMH1009" s="106"/>
      <c r="SMI1009" s="106"/>
      <c r="SMJ1009" s="106"/>
      <c r="SMK1009" s="106"/>
      <c r="SML1009" s="106"/>
      <c r="SMM1009" s="106"/>
      <c r="SMN1009" s="106"/>
      <c r="SMO1009" s="106"/>
      <c r="SMP1009" s="106"/>
      <c r="SMQ1009" s="106"/>
      <c r="SMR1009" s="106"/>
      <c r="SMS1009" s="106"/>
      <c r="SMT1009" s="106"/>
      <c r="SMU1009" s="106"/>
      <c r="SMV1009" s="106"/>
      <c r="SMW1009" s="106"/>
      <c r="SMX1009" s="106"/>
      <c r="SMY1009" s="106"/>
      <c r="SMZ1009" s="106"/>
      <c r="SNA1009" s="106"/>
      <c r="SNB1009" s="106"/>
      <c r="SNC1009" s="106"/>
      <c r="SND1009" s="106"/>
      <c r="SNE1009" s="106"/>
      <c r="SNF1009" s="106"/>
      <c r="SNG1009" s="106"/>
      <c r="SNH1009" s="106"/>
      <c r="SNI1009" s="106"/>
      <c r="SNJ1009" s="106"/>
      <c r="SNK1009" s="106"/>
      <c r="SNL1009" s="106"/>
      <c r="SNM1009" s="106"/>
      <c r="SNN1009" s="106"/>
      <c r="SNO1009" s="106"/>
      <c r="SNP1009" s="106"/>
      <c r="SNQ1009" s="106"/>
      <c r="SNR1009" s="106"/>
      <c r="SNS1009" s="106"/>
      <c r="SNT1009" s="106"/>
      <c r="SNU1009" s="106"/>
      <c r="SNV1009" s="106"/>
      <c r="SNW1009" s="106"/>
      <c r="SNX1009" s="106"/>
      <c r="SNY1009" s="106"/>
      <c r="SNZ1009" s="106"/>
      <c r="SOA1009" s="106"/>
      <c r="SOB1009" s="106"/>
      <c r="SOC1009" s="106"/>
      <c r="SOD1009" s="106"/>
      <c r="SOE1009" s="106"/>
      <c r="SOF1009" s="106"/>
      <c r="SOG1009" s="106"/>
      <c r="SOH1009" s="106"/>
      <c r="SOI1009" s="106"/>
      <c r="SOJ1009" s="106"/>
      <c r="SOK1009" s="106"/>
      <c r="SOL1009" s="106"/>
      <c r="SOM1009" s="106"/>
      <c r="SON1009" s="106"/>
      <c r="SOO1009" s="106"/>
      <c r="SOP1009" s="106"/>
      <c r="SOQ1009" s="106"/>
      <c r="SOR1009" s="106"/>
      <c r="SOS1009" s="106"/>
      <c r="SOT1009" s="106"/>
      <c r="SOU1009" s="106"/>
      <c r="SOV1009" s="106"/>
      <c r="SOW1009" s="106"/>
      <c r="SOX1009" s="106"/>
      <c r="SOY1009" s="106"/>
      <c r="SOZ1009" s="106"/>
      <c r="SPA1009" s="106"/>
      <c r="SPB1009" s="106"/>
      <c r="SPC1009" s="106"/>
      <c r="SPD1009" s="106"/>
      <c r="SPE1009" s="106"/>
      <c r="SPF1009" s="106"/>
      <c r="SPG1009" s="106"/>
      <c r="SPH1009" s="106"/>
      <c r="SPI1009" s="106"/>
      <c r="SPJ1009" s="106"/>
      <c r="SPK1009" s="106"/>
      <c r="SPL1009" s="106"/>
      <c r="SPM1009" s="106"/>
      <c r="SPN1009" s="106"/>
      <c r="SPO1009" s="106"/>
      <c r="SPP1009" s="106"/>
      <c r="SPQ1009" s="106"/>
      <c r="SPR1009" s="106"/>
      <c r="SPS1009" s="106"/>
      <c r="SPT1009" s="106"/>
      <c r="SPU1009" s="106"/>
      <c r="SPV1009" s="106"/>
      <c r="SPW1009" s="106"/>
      <c r="SPX1009" s="106"/>
      <c r="SPY1009" s="106"/>
      <c r="SPZ1009" s="106"/>
      <c r="SQA1009" s="106"/>
      <c r="SQB1009" s="106"/>
      <c r="SQC1009" s="106"/>
      <c r="SQD1009" s="106"/>
      <c r="SQE1009" s="106"/>
      <c r="SQF1009" s="106"/>
      <c r="SQG1009" s="106"/>
      <c r="SQH1009" s="106"/>
      <c r="SQI1009" s="106"/>
      <c r="SQJ1009" s="106"/>
      <c r="SQK1009" s="106"/>
      <c r="SQL1009" s="106"/>
      <c r="SQM1009" s="106"/>
      <c r="SQN1009" s="106"/>
      <c r="SQO1009" s="106"/>
      <c r="SQP1009" s="106"/>
      <c r="SQQ1009" s="106"/>
      <c r="SQR1009" s="106"/>
      <c r="SQS1009" s="106"/>
      <c r="SQT1009" s="106"/>
      <c r="SQU1009" s="106"/>
      <c r="SQV1009" s="106"/>
      <c r="SQW1009" s="106"/>
      <c r="SQX1009" s="106"/>
      <c r="SQY1009" s="106"/>
      <c r="SQZ1009" s="106"/>
      <c r="SRA1009" s="106"/>
      <c r="SRB1009" s="106"/>
      <c r="SRC1009" s="106"/>
      <c r="SRD1009" s="106"/>
      <c r="SRE1009" s="106"/>
      <c r="SRF1009" s="106"/>
      <c r="SRG1009" s="106"/>
      <c r="SRH1009" s="106"/>
      <c r="SRI1009" s="106"/>
      <c r="SRJ1009" s="106"/>
      <c r="SRK1009" s="106"/>
      <c r="SRL1009" s="106"/>
      <c r="SRM1009" s="106"/>
      <c r="SRN1009" s="106"/>
      <c r="SRO1009" s="106"/>
      <c r="SRP1009" s="106"/>
      <c r="SRQ1009" s="106"/>
      <c r="SRR1009" s="106"/>
      <c r="SRS1009" s="106"/>
      <c r="SRT1009" s="106"/>
      <c r="SRU1009" s="106"/>
      <c r="SRV1009" s="106"/>
      <c r="SRW1009" s="106"/>
      <c r="SRX1009" s="106"/>
      <c r="SRY1009" s="106"/>
      <c r="SRZ1009" s="106"/>
      <c r="SSA1009" s="106"/>
      <c r="SSB1009" s="106"/>
      <c r="SSC1009" s="106"/>
      <c r="SSD1009" s="106"/>
      <c r="SSE1009" s="106"/>
      <c r="SSF1009" s="106"/>
      <c r="SSG1009" s="106"/>
      <c r="SSH1009" s="106"/>
      <c r="SSI1009" s="106"/>
      <c r="SSJ1009" s="106"/>
      <c r="SSK1009" s="106"/>
      <c r="SSL1009" s="106"/>
      <c r="SSM1009" s="106"/>
      <c r="SSN1009" s="106"/>
      <c r="SSO1009" s="106"/>
      <c r="SSP1009" s="106"/>
      <c r="SSQ1009" s="106"/>
      <c r="SSR1009" s="106"/>
      <c r="SSS1009" s="106"/>
      <c r="SST1009" s="106"/>
      <c r="SSU1009" s="106"/>
      <c r="SSV1009" s="106"/>
      <c r="SSW1009" s="106"/>
      <c r="SSX1009" s="106"/>
      <c r="SSY1009" s="106"/>
      <c r="SSZ1009" s="106"/>
      <c r="STA1009" s="106"/>
      <c r="STB1009" s="106"/>
      <c r="STC1009" s="106"/>
      <c r="STD1009" s="106"/>
      <c r="STE1009" s="106"/>
      <c r="STF1009" s="106"/>
      <c r="STG1009" s="106"/>
      <c r="STH1009" s="106"/>
      <c r="STI1009" s="106"/>
      <c r="STJ1009" s="106"/>
      <c r="STK1009" s="106"/>
      <c r="STL1009" s="106"/>
      <c r="STM1009" s="106"/>
      <c r="STN1009" s="106"/>
      <c r="STO1009" s="106"/>
      <c r="STP1009" s="106"/>
      <c r="STQ1009" s="106"/>
      <c r="STR1009" s="106"/>
      <c r="STS1009" s="106"/>
      <c r="STT1009" s="106"/>
      <c r="STU1009" s="106"/>
      <c r="STV1009" s="106"/>
      <c r="STW1009" s="106"/>
      <c r="STX1009" s="106"/>
      <c r="STY1009" s="106"/>
      <c r="STZ1009" s="106"/>
      <c r="SUA1009" s="106"/>
      <c r="SUB1009" s="106"/>
      <c r="SUC1009" s="106"/>
      <c r="SUD1009" s="106"/>
      <c r="SUE1009" s="106"/>
      <c r="SUF1009" s="106"/>
      <c r="SUG1009" s="106"/>
      <c r="SUH1009" s="106"/>
      <c r="SUI1009" s="106"/>
      <c r="SUJ1009" s="106"/>
      <c r="SUK1009" s="106"/>
      <c r="SUL1009" s="106"/>
      <c r="SUM1009" s="106"/>
      <c r="SUN1009" s="106"/>
      <c r="SUO1009" s="106"/>
      <c r="SUP1009" s="106"/>
      <c r="SUQ1009" s="106"/>
      <c r="SUR1009" s="106"/>
      <c r="SUS1009" s="106"/>
      <c r="SUT1009" s="106"/>
      <c r="SUU1009" s="106"/>
      <c r="SUV1009" s="106"/>
      <c r="SUW1009" s="106"/>
      <c r="SUX1009" s="106"/>
      <c r="SUY1009" s="106"/>
      <c r="SUZ1009" s="106"/>
      <c r="SVA1009" s="106"/>
      <c r="SVB1009" s="106"/>
      <c r="SVC1009" s="106"/>
      <c r="SVD1009" s="106"/>
      <c r="SVE1009" s="106"/>
      <c r="SVF1009" s="106"/>
      <c r="SVG1009" s="106"/>
      <c r="SVH1009" s="106"/>
      <c r="SVI1009" s="106"/>
      <c r="SVJ1009" s="106"/>
      <c r="SVK1009" s="106"/>
      <c r="SVL1009" s="106"/>
      <c r="SVM1009" s="106"/>
      <c r="SVN1009" s="106"/>
      <c r="SVO1009" s="106"/>
      <c r="SVP1009" s="106"/>
      <c r="SVQ1009" s="106"/>
      <c r="SVR1009" s="106"/>
      <c r="SVS1009" s="106"/>
      <c r="SVT1009" s="106"/>
      <c r="SVU1009" s="106"/>
      <c r="SVV1009" s="106"/>
      <c r="SVW1009" s="106"/>
      <c r="SVX1009" s="106"/>
      <c r="SVY1009" s="106"/>
      <c r="SVZ1009" s="106"/>
      <c r="SWA1009" s="106"/>
      <c r="SWB1009" s="106"/>
      <c r="SWC1009" s="106"/>
      <c r="SWD1009" s="106"/>
      <c r="SWE1009" s="106"/>
      <c r="SWF1009" s="106"/>
      <c r="SWG1009" s="106"/>
      <c r="SWH1009" s="106"/>
      <c r="SWI1009" s="106"/>
      <c r="SWJ1009" s="106"/>
      <c r="SWK1009" s="106"/>
      <c r="SWL1009" s="106"/>
      <c r="SWM1009" s="106"/>
      <c r="SWN1009" s="106"/>
      <c r="SWO1009" s="106"/>
      <c r="SWP1009" s="106"/>
      <c r="SWQ1009" s="106"/>
      <c r="SWR1009" s="106"/>
      <c r="SWS1009" s="106"/>
      <c r="SWT1009" s="106"/>
      <c r="SWU1009" s="106"/>
      <c r="SWV1009" s="106"/>
      <c r="SWW1009" s="106"/>
      <c r="SWX1009" s="106"/>
      <c r="SWY1009" s="106"/>
      <c r="SWZ1009" s="106"/>
      <c r="SXA1009" s="106"/>
      <c r="SXB1009" s="106"/>
      <c r="SXC1009" s="106"/>
      <c r="SXD1009" s="106"/>
      <c r="SXE1009" s="106"/>
      <c r="SXF1009" s="106"/>
      <c r="SXG1009" s="106"/>
      <c r="SXH1009" s="106"/>
      <c r="SXI1009" s="106"/>
      <c r="SXJ1009" s="106"/>
      <c r="SXK1009" s="106"/>
      <c r="SXL1009" s="106"/>
      <c r="SXM1009" s="106"/>
      <c r="SXN1009" s="106"/>
      <c r="SXO1009" s="106"/>
      <c r="SXP1009" s="106"/>
      <c r="SXQ1009" s="106"/>
      <c r="SXR1009" s="106"/>
      <c r="SXS1009" s="106"/>
      <c r="SXT1009" s="106"/>
      <c r="SXU1009" s="106"/>
      <c r="SXV1009" s="106"/>
      <c r="SXW1009" s="106"/>
      <c r="SXX1009" s="106"/>
      <c r="SXY1009" s="106"/>
      <c r="SXZ1009" s="106"/>
      <c r="SYA1009" s="106"/>
      <c r="SYB1009" s="106"/>
      <c r="SYC1009" s="106"/>
      <c r="SYD1009" s="106"/>
      <c r="SYE1009" s="106"/>
      <c r="SYF1009" s="106"/>
      <c r="SYG1009" s="106"/>
      <c r="SYH1009" s="106"/>
      <c r="SYI1009" s="106"/>
      <c r="SYJ1009" s="106"/>
      <c r="SYK1009" s="106"/>
      <c r="SYL1009" s="106"/>
      <c r="SYM1009" s="106"/>
      <c r="SYN1009" s="106"/>
      <c r="SYO1009" s="106"/>
      <c r="SYP1009" s="106"/>
      <c r="SYQ1009" s="106"/>
      <c r="SYR1009" s="106"/>
      <c r="SYS1009" s="106"/>
      <c r="SYT1009" s="106"/>
      <c r="SYU1009" s="106"/>
      <c r="SYV1009" s="106"/>
      <c r="SYW1009" s="106"/>
      <c r="SYX1009" s="106"/>
      <c r="SYY1009" s="106"/>
      <c r="SYZ1009" s="106"/>
      <c r="SZA1009" s="106"/>
      <c r="SZB1009" s="106"/>
      <c r="SZC1009" s="106"/>
      <c r="SZD1009" s="106"/>
      <c r="SZE1009" s="106"/>
      <c r="SZF1009" s="106"/>
      <c r="SZG1009" s="106"/>
      <c r="SZH1009" s="106"/>
      <c r="SZI1009" s="106"/>
      <c r="SZJ1009" s="106"/>
      <c r="SZK1009" s="106"/>
      <c r="SZL1009" s="106"/>
      <c r="SZM1009" s="106"/>
      <c r="SZN1009" s="106"/>
      <c r="SZO1009" s="106"/>
      <c r="SZP1009" s="106"/>
      <c r="SZQ1009" s="106"/>
      <c r="SZR1009" s="106"/>
      <c r="SZS1009" s="106"/>
      <c r="SZT1009" s="106"/>
      <c r="SZU1009" s="106"/>
      <c r="SZV1009" s="106"/>
      <c r="SZW1009" s="106"/>
      <c r="SZX1009" s="106"/>
      <c r="SZY1009" s="106"/>
      <c r="SZZ1009" s="106"/>
      <c r="TAA1009" s="106"/>
      <c r="TAB1009" s="106"/>
      <c r="TAC1009" s="106"/>
      <c r="TAD1009" s="106"/>
      <c r="TAE1009" s="106"/>
      <c r="TAF1009" s="106"/>
      <c r="TAG1009" s="106"/>
      <c r="TAH1009" s="106"/>
      <c r="TAI1009" s="106"/>
      <c r="TAJ1009" s="106"/>
      <c r="TAK1009" s="106"/>
      <c r="TAL1009" s="106"/>
      <c r="TAM1009" s="106"/>
      <c r="TAN1009" s="106"/>
      <c r="TAO1009" s="106"/>
      <c r="TAP1009" s="106"/>
      <c r="TAQ1009" s="106"/>
      <c r="TAR1009" s="106"/>
      <c r="TAS1009" s="106"/>
      <c r="TAT1009" s="106"/>
      <c r="TAU1009" s="106"/>
      <c r="TAV1009" s="106"/>
      <c r="TAW1009" s="106"/>
      <c r="TAX1009" s="106"/>
      <c r="TAY1009" s="106"/>
      <c r="TAZ1009" s="106"/>
      <c r="TBA1009" s="106"/>
      <c r="TBB1009" s="106"/>
      <c r="TBC1009" s="106"/>
      <c r="TBD1009" s="106"/>
      <c r="TBE1009" s="106"/>
      <c r="TBF1009" s="106"/>
      <c r="TBG1009" s="106"/>
      <c r="TBH1009" s="106"/>
      <c r="TBI1009" s="106"/>
      <c r="TBJ1009" s="106"/>
      <c r="TBK1009" s="106"/>
      <c r="TBL1009" s="106"/>
      <c r="TBM1009" s="106"/>
      <c r="TBN1009" s="106"/>
      <c r="TBO1009" s="106"/>
      <c r="TBP1009" s="106"/>
      <c r="TBQ1009" s="106"/>
      <c r="TBR1009" s="106"/>
      <c r="TBS1009" s="106"/>
      <c r="TBT1009" s="106"/>
      <c r="TBU1009" s="106"/>
      <c r="TBV1009" s="106"/>
      <c r="TBW1009" s="106"/>
      <c r="TBX1009" s="106"/>
      <c r="TBY1009" s="106"/>
      <c r="TBZ1009" s="106"/>
      <c r="TCA1009" s="106"/>
      <c r="TCB1009" s="106"/>
      <c r="TCC1009" s="106"/>
      <c r="TCD1009" s="106"/>
      <c r="TCE1009" s="106"/>
      <c r="TCF1009" s="106"/>
      <c r="TCG1009" s="106"/>
      <c r="TCH1009" s="106"/>
      <c r="TCI1009" s="106"/>
      <c r="TCJ1009" s="106"/>
      <c r="TCK1009" s="106"/>
      <c r="TCL1009" s="106"/>
      <c r="TCM1009" s="106"/>
      <c r="TCN1009" s="106"/>
      <c r="TCO1009" s="106"/>
      <c r="TCP1009" s="106"/>
      <c r="TCQ1009" s="106"/>
      <c r="TCR1009" s="106"/>
      <c r="TCS1009" s="106"/>
      <c r="TCT1009" s="106"/>
      <c r="TCU1009" s="106"/>
      <c r="TCV1009" s="106"/>
      <c r="TCW1009" s="106"/>
      <c r="TCX1009" s="106"/>
      <c r="TCY1009" s="106"/>
      <c r="TCZ1009" s="106"/>
      <c r="TDA1009" s="106"/>
      <c r="TDB1009" s="106"/>
      <c r="TDC1009" s="106"/>
      <c r="TDD1009" s="106"/>
      <c r="TDE1009" s="106"/>
      <c r="TDF1009" s="106"/>
      <c r="TDG1009" s="106"/>
      <c r="TDH1009" s="106"/>
      <c r="TDI1009" s="106"/>
      <c r="TDJ1009" s="106"/>
      <c r="TDK1009" s="106"/>
      <c r="TDL1009" s="106"/>
      <c r="TDM1009" s="106"/>
      <c r="TDN1009" s="106"/>
      <c r="TDO1009" s="106"/>
      <c r="TDP1009" s="106"/>
      <c r="TDQ1009" s="106"/>
      <c r="TDR1009" s="106"/>
      <c r="TDS1009" s="106"/>
      <c r="TDT1009" s="106"/>
      <c r="TDU1009" s="106"/>
      <c r="TDV1009" s="106"/>
      <c r="TDW1009" s="106"/>
      <c r="TDX1009" s="106"/>
      <c r="TDY1009" s="106"/>
      <c r="TDZ1009" s="106"/>
      <c r="TEA1009" s="106"/>
      <c r="TEB1009" s="106"/>
      <c r="TEC1009" s="106"/>
      <c r="TED1009" s="106"/>
      <c r="TEE1009" s="106"/>
      <c r="TEF1009" s="106"/>
      <c r="TEG1009" s="106"/>
      <c r="TEH1009" s="106"/>
      <c r="TEI1009" s="106"/>
      <c r="TEJ1009" s="106"/>
      <c r="TEK1009" s="106"/>
      <c r="TEL1009" s="106"/>
      <c r="TEM1009" s="106"/>
      <c r="TEN1009" s="106"/>
      <c r="TEO1009" s="106"/>
      <c r="TEP1009" s="106"/>
      <c r="TEQ1009" s="106"/>
      <c r="TER1009" s="106"/>
      <c r="TES1009" s="106"/>
      <c r="TET1009" s="106"/>
      <c r="TEU1009" s="106"/>
      <c r="TEV1009" s="106"/>
      <c r="TEW1009" s="106"/>
      <c r="TEX1009" s="106"/>
      <c r="TEY1009" s="106"/>
      <c r="TEZ1009" s="106"/>
      <c r="TFA1009" s="106"/>
      <c r="TFB1009" s="106"/>
      <c r="TFC1009" s="106"/>
      <c r="TFD1009" s="106"/>
      <c r="TFE1009" s="106"/>
      <c r="TFF1009" s="106"/>
      <c r="TFG1009" s="106"/>
      <c r="TFH1009" s="106"/>
      <c r="TFI1009" s="106"/>
      <c r="TFJ1009" s="106"/>
      <c r="TFK1009" s="106"/>
      <c r="TFL1009" s="106"/>
      <c r="TFM1009" s="106"/>
      <c r="TFN1009" s="106"/>
      <c r="TFO1009" s="106"/>
      <c r="TFP1009" s="106"/>
      <c r="TFQ1009" s="106"/>
      <c r="TFR1009" s="106"/>
      <c r="TFS1009" s="106"/>
      <c r="TFT1009" s="106"/>
      <c r="TFU1009" s="106"/>
      <c r="TFV1009" s="106"/>
      <c r="TFW1009" s="106"/>
      <c r="TFX1009" s="106"/>
      <c r="TFY1009" s="106"/>
      <c r="TFZ1009" s="106"/>
      <c r="TGA1009" s="106"/>
      <c r="TGB1009" s="106"/>
      <c r="TGC1009" s="106"/>
      <c r="TGD1009" s="106"/>
      <c r="TGE1009" s="106"/>
      <c r="TGF1009" s="106"/>
      <c r="TGG1009" s="106"/>
      <c r="TGH1009" s="106"/>
      <c r="TGI1009" s="106"/>
      <c r="TGJ1009" s="106"/>
      <c r="TGK1009" s="106"/>
      <c r="TGL1009" s="106"/>
      <c r="TGM1009" s="106"/>
      <c r="TGN1009" s="106"/>
      <c r="TGO1009" s="106"/>
      <c r="TGP1009" s="106"/>
      <c r="TGQ1009" s="106"/>
      <c r="TGR1009" s="106"/>
      <c r="TGS1009" s="106"/>
      <c r="TGT1009" s="106"/>
      <c r="TGU1009" s="106"/>
      <c r="TGV1009" s="106"/>
      <c r="TGW1009" s="106"/>
      <c r="TGX1009" s="106"/>
      <c r="TGY1009" s="106"/>
      <c r="TGZ1009" s="106"/>
      <c r="THA1009" s="106"/>
      <c r="THB1009" s="106"/>
      <c r="THC1009" s="106"/>
      <c r="THD1009" s="106"/>
      <c r="THE1009" s="106"/>
      <c r="THF1009" s="106"/>
      <c r="THG1009" s="106"/>
      <c r="THH1009" s="106"/>
      <c r="THI1009" s="106"/>
      <c r="THJ1009" s="106"/>
      <c r="THK1009" s="106"/>
      <c r="THL1009" s="106"/>
      <c r="THM1009" s="106"/>
      <c r="THN1009" s="106"/>
      <c r="THO1009" s="106"/>
      <c r="THP1009" s="106"/>
      <c r="THQ1009" s="106"/>
      <c r="THR1009" s="106"/>
      <c r="THS1009" s="106"/>
      <c r="THT1009" s="106"/>
      <c r="THU1009" s="106"/>
      <c r="THV1009" s="106"/>
      <c r="THW1009" s="106"/>
      <c r="THX1009" s="106"/>
      <c r="THY1009" s="106"/>
      <c r="THZ1009" s="106"/>
      <c r="TIA1009" s="106"/>
      <c r="TIB1009" s="106"/>
      <c r="TIC1009" s="106"/>
      <c r="TID1009" s="106"/>
      <c r="TIE1009" s="106"/>
      <c r="TIF1009" s="106"/>
      <c r="TIG1009" s="106"/>
      <c r="TIH1009" s="106"/>
      <c r="TII1009" s="106"/>
      <c r="TIJ1009" s="106"/>
      <c r="TIK1009" s="106"/>
      <c r="TIL1009" s="106"/>
      <c r="TIM1009" s="106"/>
      <c r="TIN1009" s="106"/>
      <c r="TIO1009" s="106"/>
      <c r="TIP1009" s="106"/>
      <c r="TIQ1009" s="106"/>
      <c r="TIR1009" s="106"/>
      <c r="TIS1009" s="106"/>
      <c r="TIT1009" s="106"/>
      <c r="TIU1009" s="106"/>
      <c r="TIV1009" s="106"/>
      <c r="TIW1009" s="106"/>
      <c r="TIX1009" s="106"/>
      <c r="TIY1009" s="106"/>
      <c r="TIZ1009" s="106"/>
      <c r="TJA1009" s="106"/>
      <c r="TJB1009" s="106"/>
      <c r="TJC1009" s="106"/>
      <c r="TJD1009" s="106"/>
      <c r="TJE1009" s="106"/>
      <c r="TJF1009" s="106"/>
      <c r="TJG1009" s="106"/>
      <c r="TJH1009" s="106"/>
      <c r="TJI1009" s="106"/>
      <c r="TJJ1009" s="106"/>
      <c r="TJK1009" s="106"/>
      <c r="TJL1009" s="106"/>
      <c r="TJM1009" s="106"/>
      <c r="TJN1009" s="106"/>
      <c r="TJO1009" s="106"/>
      <c r="TJP1009" s="106"/>
      <c r="TJQ1009" s="106"/>
      <c r="TJR1009" s="106"/>
      <c r="TJS1009" s="106"/>
      <c r="TJT1009" s="106"/>
      <c r="TJU1009" s="106"/>
      <c r="TJV1009" s="106"/>
      <c r="TJW1009" s="106"/>
      <c r="TJX1009" s="106"/>
      <c r="TJY1009" s="106"/>
      <c r="TJZ1009" s="106"/>
      <c r="TKA1009" s="106"/>
      <c r="TKB1009" s="106"/>
      <c r="TKC1009" s="106"/>
      <c r="TKD1009" s="106"/>
      <c r="TKE1009" s="106"/>
      <c r="TKF1009" s="106"/>
      <c r="TKG1009" s="106"/>
      <c r="TKH1009" s="106"/>
      <c r="TKI1009" s="106"/>
      <c r="TKJ1009" s="106"/>
      <c r="TKK1009" s="106"/>
      <c r="TKL1009" s="106"/>
      <c r="TKM1009" s="106"/>
      <c r="TKN1009" s="106"/>
      <c r="TKO1009" s="106"/>
      <c r="TKP1009" s="106"/>
      <c r="TKQ1009" s="106"/>
      <c r="TKR1009" s="106"/>
      <c r="TKS1009" s="106"/>
      <c r="TKT1009" s="106"/>
      <c r="TKU1009" s="106"/>
      <c r="TKV1009" s="106"/>
      <c r="TKW1009" s="106"/>
      <c r="TKX1009" s="106"/>
      <c r="TKY1009" s="106"/>
      <c r="TKZ1009" s="106"/>
      <c r="TLA1009" s="106"/>
      <c r="TLB1009" s="106"/>
      <c r="TLC1009" s="106"/>
      <c r="TLD1009" s="106"/>
      <c r="TLE1009" s="106"/>
      <c r="TLF1009" s="106"/>
      <c r="TLG1009" s="106"/>
      <c r="TLH1009" s="106"/>
      <c r="TLI1009" s="106"/>
      <c r="TLJ1009" s="106"/>
      <c r="TLK1009" s="106"/>
      <c r="TLL1009" s="106"/>
      <c r="TLM1009" s="106"/>
      <c r="TLN1009" s="106"/>
      <c r="TLO1009" s="106"/>
      <c r="TLP1009" s="106"/>
      <c r="TLQ1009" s="106"/>
      <c r="TLR1009" s="106"/>
      <c r="TLS1009" s="106"/>
      <c r="TLT1009" s="106"/>
      <c r="TLU1009" s="106"/>
      <c r="TLV1009" s="106"/>
      <c r="TLW1009" s="106"/>
      <c r="TLX1009" s="106"/>
      <c r="TLY1009" s="106"/>
      <c r="TLZ1009" s="106"/>
      <c r="TMA1009" s="106"/>
      <c r="TMB1009" s="106"/>
      <c r="TMC1009" s="106"/>
      <c r="TMD1009" s="106"/>
      <c r="TME1009" s="106"/>
      <c r="TMF1009" s="106"/>
      <c r="TMG1009" s="106"/>
      <c r="TMH1009" s="106"/>
      <c r="TMI1009" s="106"/>
      <c r="TMJ1009" s="106"/>
      <c r="TMK1009" s="106"/>
      <c r="TML1009" s="106"/>
      <c r="TMM1009" s="106"/>
      <c r="TMN1009" s="106"/>
      <c r="TMO1009" s="106"/>
      <c r="TMP1009" s="106"/>
      <c r="TMQ1009" s="106"/>
      <c r="TMR1009" s="106"/>
      <c r="TMS1009" s="106"/>
      <c r="TMT1009" s="106"/>
      <c r="TMU1009" s="106"/>
      <c r="TMV1009" s="106"/>
      <c r="TMW1009" s="106"/>
      <c r="TMX1009" s="106"/>
      <c r="TMY1009" s="106"/>
      <c r="TMZ1009" s="106"/>
      <c r="TNA1009" s="106"/>
      <c r="TNB1009" s="106"/>
      <c r="TNC1009" s="106"/>
      <c r="TND1009" s="106"/>
      <c r="TNE1009" s="106"/>
      <c r="TNF1009" s="106"/>
      <c r="TNG1009" s="106"/>
      <c r="TNH1009" s="106"/>
      <c r="TNI1009" s="106"/>
      <c r="TNJ1009" s="106"/>
      <c r="TNK1009" s="106"/>
      <c r="TNL1009" s="106"/>
      <c r="TNM1009" s="106"/>
      <c r="TNN1009" s="106"/>
      <c r="TNO1009" s="106"/>
      <c r="TNP1009" s="106"/>
      <c r="TNQ1009" s="106"/>
      <c r="TNR1009" s="106"/>
      <c r="TNS1009" s="106"/>
      <c r="TNT1009" s="106"/>
      <c r="TNU1009" s="106"/>
      <c r="TNV1009" s="106"/>
      <c r="TNW1009" s="106"/>
      <c r="TNX1009" s="106"/>
      <c r="TNY1009" s="106"/>
      <c r="TNZ1009" s="106"/>
      <c r="TOA1009" s="106"/>
      <c r="TOB1009" s="106"/>
      <c r="TOC1009" s="106"/>
      <c r="TOD1009" s="106"/>
      <c r="TOE1009" s="106"/>
      <c r="TOF1009" s="106"/>
      <c r="TOG1009" s="106"/>
      <c r="TOH1009" s="106"/>
      <c r="TOI1009" s="106"/>
      <c r="TOJ1009" s="106"/>
      <c r="TOK1009" s="106"/>
      <c r="TOL1009" s="106"/>
      <c r="TOM1009" s="106"/>
      <c r="TON1009" s="106"/>
      <c r="TOO1009" s="106"/>
      <c r="TOP1009" s="106"/>
      <c r="TOQ1009" s="106"/>
      <c r="TOR1009" s="106"/>
      <c r="TOS1009" s="106"/>
      <c r="TOT1009" s="106"/>
      <c r="TOU1009" s="106"/>
      <c r="TOV1009" s="106"/>
      <c r="TOW1009" s="106"/>
      <c r="TOX1009" s="106"/>
      <c r="TOY1009" s="106"/>
      <c r="TOZ1009" s="106"/>
      <c r="TPA1009" s="106"/>
      <c r="TPB1009" s="106"/>
      <c r="TPC1009" s="106"/>
      <c r="TPD1009" s="106"/>
      <c r="TPE1009" s="106"/>
      <c r="TPF1009" s="106"/>
      <c r="TPG1009" s="106"/>
      <c r="TPH1009" s="106"/>
      <c r="TPI1009" s="106"/>
      <c r="TPJ1009" s="106"/>
      <c r="TPK1009" s="106"/>
      <c r="TPL1009" s="106"/>
      <c r="TPM1009" s="106"/>
      <c r="TPN1009" s="106"/>
      <c r="TPO1009" s="106"/>
      <c r="TPP1009" s="106"/>
      <c r="TPQ1009" s="106"/>
      <c r="TPR1009" s="106"/>
      <c r="TPS1009" s="106"/>
      <c r="TPT1009" s="106"/>
      <c r="TPU1009" s="106"/>
      <c r="TPV1009" s="106"/>
      <c r="TPW1009" s="106"/>
      <c r="TPX1009" s="106"/>
      <c r="TPY1009" s="106"/>
      <c r="TPZ1009" s="106"/>
      <c r="TQA1009" s="106"/>
      <c r="TQB1009" s="106"/>
      <c r="TQC1009" s="106"/>
      <c r="TQD1009" s="106"/>
      <c r="TQE1009" s="106"/>
      <c r="TQF1009" s="106"/>
      <c r="TQG1009" s="106"/>
      <c r="TQH1009" s="106"/>
      <c r="TQI1009" s="106"/>
      <c r="TQJ1009" s="106"/>
      <c r="TQK1009" s="106"/>
      <c r="TQL1009" s="106"/>
      <c r="TQM1009" s="106"/>
      <c r="TQN1009" s="106"/>
      <c r="TQO1009" s="106"/>
      <c r="TQP1009" s="106"/>
      <c r="TQQ1009" s="106"/>
      <c r="TQR1009" s="106"/>
      <c r="TQS1009" s="106"/>
      <c r="TQT1009" s="106"/>
      <c r="TQU1009" s="106"/>
      <c r="TQV1009" s="106"/>
      <c r="TQW1009" s="106"/>
      <c r="TQX1009" s="106"/>
      <c r="TQY1009" s="106"/>
      <c r="TQZ1009" s="106"/>
      <c r="TRA1009" s="106"/>
      <c r="TRB1009" s="106"/>
      <c r="TRC1009" s="106"/>
      <c r="TRD1009" s="106"/>
      <c r="TRE1009" s="106"/>
      <c r="TRF1009" s="106"/>
      <c r="TRG1009" s="106"/>
      <c r="TRH1009" s="106"/>
      <c r="TRI1009" s="106"/>
      <c r="TRJ1009" s="106"/>
      <c r="TRK1009" s="106"/>
      <c r="TRL1009" s="106"/>
      <c r="TRM1009" s="106"/>
      <c r="TRN1009" s="106"/>
      <c r="TRO1009" s="106"/>
      <c r="TRP1009" s="106"/>
      <c r="TRQ1009" s="106"/>
      <c r="TRR1009" s="106"/>
      <c r="TRS1009" s="106"/>
      <c r="TRT1009" s="106"/>
      <c r="TRU1009" s="106"/>
      <c r="TRV1009" s="106"/>
      <c r="TRW1009" s="106"/>
      <c r="TRX1009" s="106"/>
      <c r="TRY1009" s="106"/>
      <c r="TRZ1009" s="106"/>
      <c r="TSA1009" s="106"/>
      <c r="TSB1009" s="106"/>
      <c r="TSC1009" s="106"/>
      <c r="TSD1009" s="106"/>
      <c r="TSE1009" s="106"/>
      <c r="TSF1009" s="106"/>
      <c r="TSG1009" s="106"/>
      <c r="TSH1009" s="106"/>
      <c r="TSI1009" s="106"/>
      <c r="TSJ1009" s="106"/>
      <c r="TSK1009" s="106"/>
      <c r="TSL1009" s="106"/>
      <c r="TSM1009" s="106"/>
      <c r="TSN1009" s="106"/>
      <c r="TSO1009" s="106"/>
      <c r="TSP1009" s="106"/>
      <c r="TSQ1009" s="106"/>
      <c r="TSR1009" s="106"/>
      <c r="TSS1009" s="106"/>
      <c r="TST1009" s="106"/>
      <c r="TSU1009" s="106"/>
      <c r="TSV1009" s="106"/>
      <c r="TSW1009" s="106"/>
      <c r="TSX1009" s="106"/>
      <c r="TSY1009" s="106"/>
      <c r="TSZ1009" s="106"/>
      <c r="TTA1009" s="106"/>
      <c r="TTB1009" s="106"/>
      <c r="TTC1009" s="106"/>
      <c r="TTD1009" s="106"/>
      <c r="TTE1009" s="106"/>
      <c r="TTF1009" s="106"/>
      <c r="TTG1009" s="106"/>
      <c r="TTH1009" s="106"/>
      <c r="TTI1009" s="106"/>
      <c r="TTJ1009" s="106"/>
      <c r="TTK1009" s="106"/>
      <c r="TTL1009" s="106"/>
      <c r="TTM1009" s="106"/>
      <c r="TTN1009" s="106"/>
      <c r="TTO1009" s="106"/>
      <c r="TTP1009" s="106"/>
      <c r="TTQ1009" s="106"/>
      <c r="TTR1009" s="106"/>
      <c r="TTS1009" s="106"/>
      <c r="TTT1009" s="106"/>
      <c r="TTU1009" s="106"/>
      <c r="TTV1009" s="106"/>
      <c r="TTW1009" s="106"/>
      <c r="TTX1009" s="106"/>
      <c r="TTY1009" s="106"/>
      <c r="TTZ1009" s="106"/>
      <c r="TUA1009" s="106"/>
      <c r="TUB1009" s="106"/>
      <c r="TUC1009" s="106"/>
      <c r="TUD1009" s="106"/>
      <c r="TUE1009" s="106"/>
      <c r="TUF1009" s="106"/>
      <c r="TUG1009" s="106"/>
      <c r="TUH1009" s="106"/>
      <c r="TUI1009" s="106"/>
      <c r="TUJ1009" s="106"/>
      <c r="TUK1009" s="106"/>
      <c r="TUL1009" s="106"/>
      <c r="TUM1009" s="106"/>
      <c r="TUN1009" s="106"/>
      <c r="TUO1009" s="106"/>
      <c r="TUP1009" s="106"/>
      <c r="TUQ1009" s="106"/>
      <c r="TUR1009" s="106"/>
      <c r="TUS1009" s="106"/>
      <c r="TUT1009" s="106"/>
      <c r="TUU1009" s="106"/>
      <c r="TUV1009" s="106"/>
      <c r="TUW1009" s="106"/>
      <c r="TUX1009" s="106"/>
      <c r="TUY1009" s="106"/>
      <c r="TUZ1009" s="106"/>
      <c r="TVA1009" s="106"/>
      <c r="TVB1009" s="106"/>
      <c r="TVC1009" s="106"/>
      <c r="TVD1009" s="106"/>
      <c r="TVE1009" s="106"/>
      <c r="TVF1009" s="106"/>
      <c r="TVG1009" s="106"/>
      <c r="TVH1009" s="106"/>
      <c r="TVI1009" s="106"/>
      <c r="TVJ1009" s="106"/>
      <c r="TVK1009" s="106"/>
      <c r="TVL1009" s="106"/>
      <c r="TVM1009" s="106"/>
      <c r="TVN1009" s="106"/>
      <c r="TVO1009" s="106"/>
      <c r="TVP1009" s="106"/>
      <c r="TVQ1009" s="106"/>
      <c r="TVR1009" s="106"/>
      <c r="TVS1009" s="106"/>
      <c r="TVT1009" s="106"/>
      <c r="TVU1009" s="106"/>
      <c r="TVV1009" s="106"/>
      <c r="TVW1009" s="106"/>
      <c r="TVX1009" s="106"/>
      <c r="TVY1009" s="106"/>
      <c r="TVZ1009" s="106"/>
      <c r="TWA1009" s="106"/>
      <c r="TWB1009" s="106"/>
      <c r="TWC1009" s="106"/>
      <c r="TWD1009" s="106"/>
      <c r="TWE1009" s="106"/>
      <c r="TWF1009" s="106"/>
      <c r="TWG1009" s="106"/>
      <c r="TWH1009" s="106"/>
      <c r="TWI1009" s="106"/>
      <c r="TWJ1009" s="106"/>
      <c r="TWK1009" s="106"/>
      <c r="TWL1009" s="106"/>
      <c r="TWM1009" s="106"/>
      <c r="TWN1009" s="106"/>
      <c r="TWO1009" s="106"/>
      <c r="TWP1009" s="106"/>
      <c r="TWQ1009" s="106"/>
      <c r="TWR1009" s="106"/>
      <c r="TWS1009" s="106"/>
      <c r="TWT1009" s="106"/>
      <c r="TWU1009" s="106"/>
      <c r="TWV1009" s="106"/>
      <c r="TWW1009" s="106"/>
      <c r="TWX1009" s="106"/>
      <c r="TWY1009" s="106"/>
      <c r="TWZ1009" s="106"/>
      <c r="TXA1009" s="106"/>
      <c r="TXB1009" s="106"/>
      <c r="TXC1009" s="106"/>
      <c r="TXD1009" s="106"/>
      <c r="TXE1009" s="106"/>
      <c r="TXF1009" s="106"/>
      <c r="TXG1009" s="106"/>
      <c r="TXH1009" s="106"/>
      <c r="TXI1009" s="106"/>
      <c r="TXJ1009" s="106"/>
      <c r="TXK1009" s="106"/>
      <c r="TXL1009" s="106"/>
      <c r="TXM1009" s="106"/>
      <c r="TXN1009" s="106"/>
      <c r="TXO1009" s="106"/>
      <c r="TXP1009" s="106"/>
      <c r="TXQ1009" s="106"/>
      <c r="TXR1009" s="106"/>
      <c r="TXS1009" s="106"/>
      <c r="TXT1009" s="106"/>
      <c r="TXU1009" s="106"/>
      <c r="TXV1009" s="106"/>
      <c r="TXW1009" s="106"/>
      <c r="TXX1009" s="106"/>
      <c r="TXY1009" s="106"/>
      <c r="TXZ1009" s="106"/>
      <c r="TYA1009" s="106"/>
      <c r="TYB1009" s="106"/>
      <c r="TYC1009" s="106"/>
      <c r="TYD1009" s="106"/>
      <c r="TYE1009" s="106"/>
      <c r="TYF1009" s="106"/>
      <c r="TYG1009" s="106"/>
      <c r="TYH1009" s="106"/>
      <c r="TYI1009" s="106"/>
      <c r="TYJ1009" s="106"/>
      <c r="TYK1009" s="106"/>
      <c r="TYL1009" s="106"/>
      <c r="TYM1009" s="106"/>
      <c r="TYN1009" s="106"/>
      <c r="TYO1009" s="106"/>
      <c r="TYP1009" s="106"/>
      <c r="TYQ1009" s="106"/>
      <c r="TYR1009" s="106"/>
      <c r="TYS1009" s="106"/>
      <c r="TYT1009" s="106"/>
      <c r="TYU1009" s="106"/>
      <c r="TYV1009" s="106"/>
      <c r="TYW1009" s="106"/>
      <c r="TYX1009" s="106"/>
      <c r="TYY1009" s="106"/>
      <c r="TYZ1009" s="106"/>
      <c r="TZA1009" s="106"/>
      <c r="TZB1009" s="106"/>
      <c r="TZC1009" s="106"/>
      <c r="TZD1009" s="106"/>
      <c r="TZE1009" s="106"/>
      <c r="TZF1009" s="106"/>
      <c r="TZG1009" s="106"/>
      <c r="TZH1009" s="106"/>
      <c r="TZI1009" s="106"/>
      <c r="TZJ1009" s="106"/>
      <c r="TZK1009" s="106"/>
      <c r="TZL1009" s="106"/>
      <c r="TZM1009" s="106"/>
      <c r="TZN1009" s="106"/>
      <c r="TZO1009" s="106"/>
      <c r="TZP1009" s="106"/>
      <c r="TZQ1009" s="106"/>
      <c r="TZR1009" s="106"/>
      <c r="TZS1009" s="106"/>
      <c r="TZT1009" s="106"/>
      <c r="TZU1009" s="106"/>
      <c r="TZV1009" s="106"/>
      <c r="TZW1009" s="106"/>
      <c r="TZX1009" s="106"/>
      <c r="TZY1009" s="106"/>
      <c r="TZZ1009" s="106"/>
      <c r="UAA1009" s="106"/>
      <c r="UAB1009" s="106"/>
      <c r="UAC1009" s="106"/>
      <c r="UAD1009" s="106"/>
      <c r="UAE1009" s="106"/>
      <c r="UAF1009" s="106"/>
      <c r="UAG1009" s="106"/>
      <c r="UAH1009" s="106"/>
      <c r="UAI1009" s="106"/>
      <c r="UAJ1009" s="106"/>
      <c r="UAK1009" s="106"/>
      <c r="UAL1009" s="106"/>
      <c r="UAM1009" s="106"/>
      <c r="UAN1009" s="106"/>
      <c r="UAO1009" s="106"/>
      <c r="UAP1009" s="106"/>
      <c r="UAQ1009" s="106"/>
      <c r="UAR1009" s="106"/>
      <c r="UAS1009" s="106"/>
      <c r="UAT1009" s="106"/>
      <c r="UAU1009" s="106"/>
      <c r="UAV1009" s="106"/>
      <c r="UAW1009" s="106"/>
      <c r="UAX1009" s="106"/>
      <c r="UAY1009" s="106"/>
      <c r="UAZ1009" s="106"/>
      <c r="UBA1009" s="106"/>
      <c r="UBB1009" s="106"/>
      <c r="UBC1009" s="106"/>
      <c r="UBD1009" s="106"/>
      <c r="UBE1009" s="106"/>
      <c r="UBF1009" s="106"/>
      <c r="UBG1009" s="106"/>
      <c r="UBH1009" s="106"/>
      <c r="UBI1009" s="106"/>
      <c r="UBJ1009" s="106"/>
      <c r="UBK1009" s="106"/>
      <c r="UBL1009" s="106"/>
      <c r="UBM1009" s="106"/>
      <c r="UBN1009" s="106"/>
      <c r="UBO1009" s="106"/>
      <c r="UBP1009" s="106"/>
      <c r="UBQ1009" s="106"/>
      <c r="UBR1009" s="106"/>
      <c r="UBS1009" s="106"/>
      <c r="UBT1009" s="106"/>
      <c r="UBU1009" s="106"/>
      <c r="UBV1009" s="106"/>
      <c r="UBW1009" s="106"/>
      <c r="UBX1009" s="106"/>
      <c r="UBY1009" s="106"/>
      <c r="UBZ1009" s="106"/>
      <c r="UCA1009" s="106"/>
      <c r="UCB1009" s="106"/>
      <c r="UCC1009" s="106"/>
      <c r="UCD1009" s="106"/>
      <c r="UCE1009" s="106"/>
      <c r="UCF1009" s="106"/>
      <c r="UCG1009" s="106"/>
      <c r="UCH1009" s="106"/>
      <c r="UCI1009" s="106"/>
      <c r="UCJ1009" s="106"/>
      <c r="UCK1009" s="106"/>
      <c r="UCL1009" s="106"/>
      <c r="UCM1009" s="106"/>
      <c r="UCN1009" s="106"/>
      <c r="UCO1009" s="106"/>
      <c r="UCP1009" s="106"/>
      <c r="UCQ1009" s="106"/>
      <c r="UCR1009" s="106"/>
      <c r="UCS1009" s="106"/>
      <c r="UCT1009" s="106"/>
      <c r="UCU1009" s="106"/>
      <c r="UCV1009" s="106"/>
      <c r="UCW1009" s="106"/>
      <c r="UCX1009" s="106"/>
      <c r="UCY1009" s="106"/>
      <c r="UCZ1009" s="106"/>
      <c r="UDA1009" s="106"/>
      <c r="UDB1009" s="106"/>
      <c r="UDC1009" s="106"/>
      <c r="UDD1009" s="106"/>
      <c r="UDE1009" s="106"/>
      <c r="UDF1009" s="106"/>
      <c r="UDG1009" s="106"/>
      <c r="UDH1009" s="106"/>
      <c r="UDI1009" s="106"/>
      <c r="UDJ1009" s="106"/>
      <c r="UDK1009" s="106"/>
      <c r="UDL1009" s="106"/>
      <c r="UDM1009" s="106"/>
      <c r="UDN1009" s="106"/>
      <c r="UDO1009" s="106"/>
      <c r="UDP1009" s="106"/>
      <c r="UDQ1009" s="106"/>
      <c r="UDR1009" s="106"/>
      <c r="UDS1009" s="106"/>
      <c r="UDT1009" s="106"/>
      <c r="UDU1009" s="106"/>
      <c r="UDV1009" s="106"/>
      <c r="UDW1009" s="106"/>
      <c r="UDX1009" s="106"/>
      <c r="UDY1009" s="106"/>
      <c r="UDZ1009" s="106"/>
      <c r="UEA1009" s="106"/>
      <c r="UEB1009" s="106"/>
      <c r="UEC1009" s="106"/>
      <c r="UED1009" s="106"/>
      <c r="UEE1009" s="106"/>
      <c r="UEF1009" s="106"/>
      <c r="UEG1009" s="106"/>
      <c r="UEH1009" s="106"/>
      <c r="UEI1009" s="106"/>
      <c r="UEJ1009" s="106"/>
      <c r="UEK1009" s="106"/>
      <c r="UEL1009" s="106"/>
      <c r="UEM1009" s="106"/>
      <c r="UEN1009" s="106"/>
      <c r="UEO1009" s="106"/>
      <c r="UEP1009" s="106"/>
      <c r="UEQ1009" s="106"/>
      <c r="UER1009" s="106"/>
      <c r="UES1009" s="106"/>
      <c r="UET1009" s="106"/>
      <c r="UEU1009" s="106"/>
      <c r="UEV1009" s="106"/>
      <c r="UEW1009" s="106"/>
      <c r="UEX1009" s="106"/>
      <c r="UEY1009" s="106"/>
      <c r="UEZ1009" s="106"/>
      <c r="UFA1009" s="106"/>
      <c r="UFB1009" s="106"/>
      <c r="UFC1009" s="106"/>
      <c r="UFD1009" s="106"/>
      <c r="UFE1009" s="106"/>
      <c r="UFF1009" s="106"/>
      <c r="UFG1009" s="106"/>
      <c r="UFH1009" s="106"/>
      <c r="UFI1009" s="106"/>
      <c r="UFJ1009" s="106"/>
      <c r="UFK1009" s="106"/>
      <c r="UFL1009" s="106"/>
      <c r="UFM1009" s="106"/>
      <c r="UFN1009" s="106"/>
      <c r="UFO1009" s="106"/>
      <c r="UFP1009" s="106"/>
      <c r="UFQ1009" s="106"/>
      <c r="UFR1009" s="106"/>
      <c r="UFS1009" s="106"/>
      <c r="UFT1009" s="106"/>
      <c r="UFU1009" s="106"/>
      <c r="UFV1009" s="106"/>
      <c r="UFW1009" s="106"/>
      <c r="UFX1009" s="106"/>
      <c r="UFY1009" s="106"/>
      <c r="UFZ1009" s="106"/>
      <c r="UGA1009" s="106"/>
      <c r="UGB1009" s="106"/>
      <c r="UGC1009" s="106"/>
      <c r="UGD1009" s="106"/>
      <c r="UGE1009" s="106"/>
      <c r="UGF1009" s="106"/>
      <c r="UGG1009" s="106"/>
      <c r="UGH1009" s="106"/>
      <c r="UGI1009" s="106"/>
      <c r="UGJ1009" s="106"/>
      <c r="UGK1009" s="106"/>
      <c r="UGL1009" s="106"/>
      <c r="UGM1009" s="106"/>
      <c r="UGN1009" s="106"/>
      <c r="UGO1009" s="106"/>
      <c r="UGP1009" s="106"/>
      <c r="UGQ1009" s="106"/>
      <c r="UGR1009" s="106"/>
      <c r="UGS1009" s="106"/>
      <c r="UGT1009" s="106"/>
      <c r="UGU1009" s="106"/>
      <c r="UGV1009" s="106"/>
      <c r="UGW1009" s="106"/>
      <c r="UGX1009" s="106"/>
      <c r="UGY1009" s="106"/>
      <c r="UGZ1009" s="106"/>
      <c r="UHA1009" s="106"/>
      <c r="UHB1009" s="106"/>
      <c r="UHC1009" s="106"/>
      <c r="UHD1009" s="106"/>
      <c r="UHE1009" s="106"/>
      <c r="UHF1009" s="106"/>
      <c r="UHG1009" s="106"/>
      <c r="UHH1009" s="106"/>
      <c r="UHI1009" s="106"/>
      <c r="UHJ1009" s="106"/>
      <c r="UHK1009" s="106"/>
      <c r="UHL1009" s="106"/>
      <c r="UHM1009" s="106"/>
      <c r="UHN1009" s="106"/>
      <c r="UHO1009" s="106"/>
      <c r="UHP1009" s="106"/>
      <c r="UHQ1009" s="106"/>
      <c r="UHR1009" s="106"/>
      <c r="UHS1009" s="106"/>
      <c r="UHT1009" s="106"/>
      <c r="UHU1009" s="106"/>
      <c r="UHV1009" s="106"/>
      <c r="UHW1009" s="106"/>
      <c r="UHX1009" s="106"/>
      <c r="UHY1009" s="106"/>
      <c r="UHZ1009" s="106"/>
      <c r="UIA1009" s="106"/>
      <c r="UIB1009" s="106"/>
      <c r="UIC1009" s="106"/>
      <c r="UID1009" s="106"/>
      <c r="UIE1009" s="106"/>
      <c r="UIF1009" s="106"/>
      <c r="UIG1009" s="106"/>
      <c r="UIH1009" s="106"/>
      <c r="UII1009" s="106"/>
      <c r="UIJ1009" s="106"/>
      <c r="UIK1009" s="106"/>
      <c r="UIL1009" s="106"/>
      <c r="UIM1009" s="106"/>
      <c r="UIN1009" s="106"/>
      <c r="UIO1009" s="106"/>
      <c r="UIP1009" s="106"/>
      <c r="UIQ1009" s="106"/>
      <c r="UIR1009" s="106"/>
      <c r="UIS1009" s="106"/>
      <c r="UIT1009" s="106"/>
      <c r="UIU1009" s="106"/>
      <c r="UIV1009" s="106"/>
      <c r="UIW1009" s="106"/>
      <c r="UIX1009" s="106"/>
      <c r="UIY1009" s="106"/>
      <c r="UIZ1009" s="106"/>
      <c r="UJA1009" s="106"/>
      <c r="UJB1009" s="106"/>
      <c r="UJC1009" s="106"/>
      <c r="UJD1009" s="106"/>
      <c r="UJE1009" s="106"/>
      <c r="UJF1009" s="106"/>
      <c r="UJG1009" s="106"/>
      <c r="UJH1009" s="106"/>
      <c r="UJI1009" s="106"/>
      <c r="UJJ1009" s="106"/>
      <c r="UJK1009" s="106"/>
      <c r="UJL1009" s="106"/>
      <c r="UJM1009" s="106"/>
      <c r="UJN1009" s="106"/>
      <c r="UJO1009" s="106"/>
      <c r="UJP1009" s="106"/>
      <c r="UJQ1009" s="106"/>
      <c r="UJR1009" s="106"/>
      <c r="UJS1009" s="106"/>
      <c r="UJT1009" s="106"/>
      <c r="UJU1009" s="106"/>
      <c r="UJV1009" s="106"/>
      <c r="UJW1009" s="106"/>
      <c r="UJX1009" s="106"/>
      <c r="UJY1009" s="106"/>
      <c r="UJZ1009" s="106"/>
      <c r="UKA1009" s="106"/>
      <c r="UKB1009" s="106"/>
      <c r="UKC1009" s="106"/>
      <c r="UKD1009" s="106"/>
      <c r="UKE1009" s="106"/>
      <c r="UKF1009" s="106"/>
      <c r="UKG1009" s="106"/>
      <c r="UKH1009" s="106"/>
      <c r="UKI1009" s="106"/>
      <c r="UKJ1009" s="106"/>
      <c r="UKK1009" s="106"/>
      <c r="UKL1009" s="106"/>
      <c r="UKM1009" s="106"/>
      <c r="UKN1009" s="106"/>
      <c r="UKO1009" s="106"/>
      <c r="UKP1009" s="106"/>
      <c r="UKQ1009" s="106"/>
      <c r="UKR1009" s="106"/>
      <c r="UKS1009" s="106"/>
      <c r="UKT1009" s="106"/>
      <c r="UKU1009" s="106"/>
      <c r="UKV1009" s="106"/>
      <c r="UKW1009" s="106"/>
      <c r="UKX1009" s="106"/>
      <c r="UKY1009" s="106"/>
      <c r="UKZ1009" s="106"/>
      <c r="ULA1009" s="106"/>
      <c r="ULB1009" s="106"/>
      <c r="ULC1009" s="106"/>
      <c r="ULD1009" s="106"/>
      <c r="ULE1009" s="106"/>
      <c r="ULF1009" s="106"/>
      <c r="ULG1009" s="106"/>
      <c r="ULH1009" s="106"/>
      <c r="ULI1009" s="106"/>
      <c r="ULJ1009" s="106"/>
      <c r="ULK1009" s="106"/>
      <c r="ULL1009" s="106"/>
      <c r="ULM1009" s="106"/>
      <c r="ULN1009" s="106"/>
      <c r="ULO1009" s="106"/>
      <c r="ULP1009" s="106"/>
      <c r="ULQ1009" s="106"/>
      <c r="ULR1009" s="106"/>
      <c r="ULS1009" s="106"/>
      <c r="ULT1009" s="106"/>
      <c r="ULU1009" s="106"/>
      <c r="ULV1009" s="106"/>
      <c r="ULW1009" s="106"/>
      <c r="ULX1009" s="106"/>
      <c r="ULY1009" s="106"/>
      <c r="ULZ1009" s="106"/>
      <c r="UMA1009" s="106"/>
      <c r="UMB1009" s="106"/>
      <c r="UMC1009" s="106"/>
      <c r="UMD1009" s="106"/>
      <c r="UME1009" s="106"/>
      <c r="UMF1009" s="106"/>
      <c r="UMG1009" s="106"/>
      <c r="UMH1009" s="106"/>
      <c r="UMI1009" s="106"/>
      <c r="UMJ1009" s="106"/>
      <c r="UMK1009" s="106"/>
      <c r="UML1009" s="106"/>
      <c r="UMM1009" s="106"/>
      <c r="UMN1009" s="106"/>
      <c r="UMO1009" s="106"/>
      <c r="UMP1009" s="106"/>
      <c r="UMQ1009" s="106"/>
      <c r="UMR1009" s="106"/>
      <c r="UMS1009" s="106"/>
      <c r="UMT1009" s="106"/>
      <c r="UMU1009" s="106"/>
      <c r="UMV1009" s="106"/>
      <c r="UMW1009" s="106"/>
      <c r="UMX1009" s="106"/>
      <c r="UMY1009" s="106"/>
      <c r="UMZ1009" s="106"/>
      <c r="UNA1009" s="106"/>
      <c r="UNB1009" s="106"/>
      <c r="UNC1009" s="106"/>
      <c r="UND1009" s="106"/>
      <c r="UNE1009" s="106"/>
      <c r="UNF1009" s="106"/>
      <c r="UNG1009" s="106"/>
      <c r="UNH1009" s="106"/>
      <c r="UNI1009" s="106"/>
      <c r="UNJ1009" s="106"/>
      <c r="UNK1009" s="106"/>
      <c r="UNL1009" s="106"/>
      <c r="UNM1009" s="106"/>
      <c r="UNN1009" s="106"/>
      <c r="UNO1009" s="106"/>
      <c r="UNP1009" s="106"/>
      <c r="UNQ1009" s="106"/>
      <c r="UNR1009" s="106"/>
      <c r="UNS1009" s="106"/>
      <c r="UNT1009" s="106"/>
      <c r="UNU1009" s="106"/>
      <c r="UNV1009" s="106"/>
      <c r="UNW1009" s="106"/>
      <c r="UNX1009" s="106"/>
      <c r="UNY1009" s="106"/>
      <c r="UNZ1009" s="106"/>
      <c r="UOA1009" s="106"/>
      <c r="UOB1009" s="106"/>
      <c r="UOC1009" s="106"/>
      <c r="UOD1009" s="106"/>
      <c r="UOE1009" s="106"/>
      <c r="UOF1009" s="106"/>
      <c r="UOG1009" s="106"/>
      <c r="UOH1009" s="106"/>
      <c r="UOI1009" s="106"/>
      <c r="UOJ1009" s="106"/>
      <c r="UOK1009" s="106"/>
      <c r="UOL1009" s="106"/>
      <c r="UOM1009" s="106"/>
      <c r="UON1009" s="106"/>
      <c r="UOO1009" s="106"/>
      <c r="UOP1009" s="106"/>
      <c r="UOQ1009" s="106"/>
      <c r="UOR1009" s="106"/>
      <c r="UOS1009" s="106"/>
      <c r="UOT1009" s="106"/>
      <c r="UOU1009" s="106"/>
      <c r="UOV1009" s="106"/>
      <c r="UOW1009" s="106"/>
      <c r="UOX1009" s="106"/>
      <c r="UOY1009" s="106"/>
      <c r="UOZ1009" s="106"/>
      <c r="UPA1009" s="106"/>
      <c r="UPB1009" s="106"/>
      <c r="UPC1009" s="106"/>
      <c r="UPD1009" s="106"/>
      <c r="UPE1009" s="106"/>
      <c r="UPF1009" s="106"/>
      <c r="UPG1009" s="106"/>
      <c r="UPH1009" s="106"/>
      <c r="UPI1009" s="106"/>
      <c r="UPJ1009" s="106"/>
      <c r="UPK1009" s="106"/>
      <c r="UPL1009" s="106"/>
      <c r="UPM1009" s="106"/>
      <c r="UPN1009" s="106"/>
      <c r="UPO1009" s="106"/>
      <c r="UPP1009" s="106"/>
      <c r="UPQ1009" s="106"/>
      <c r="UPR1009" s="106"/>
      <c r="UPS1009" s="106"/>
      <c r="UPT1009" s="106"/>
      <c r="UPU1009" s="106"/>
      <c r="UPV1009" s="106"/>
      <c r="UPW1009" s="106"/>
      <c r="UPX1009" s="106"/>
      <c r="UPY1009" s="106"/>
      <c r="UPZ1009" s="106"/>
      <c r="UQA1009" s="106"/>
      <c r="UQB1009" s="106"/>
      <c r="UQC1009" s="106"/>
      <c r="UQD1009" s="106"/>
      <c r="UQE1009" s="106"/>
      <c r="UQF1009" s="106"/>
      <c r="UQG1009" s="106"/>
      <c r="UQH1009" s="106"/>
      <c r="UQI1009" s="106"/>
      <c r="UQJ1009" s="106"/>
      <c r="UQK1009" s="106"/>
      <c r="UQL1009" s="106"/>
      <c r="UQM1009" s="106"/>
      <c r="UQN1009" s="106"/>
      <c r="UQO1009" s="106"/>
      <c r="UQP1009" s="106"/>
      <c r="UQQ1009" s="106"/>
      <c r="UQR1009" s="106"/>
      <c r="UQS1009" s="106"/>
      <c r="UQT1009" s="106"/>
      <c r="UQU1009" s="106"/>
      <c r="UQV1009" s="106"/>
      <c r="UQW1009" s="106"/>
      <c r="UQX1009" s="106"/>
      <c r="UQY1009" s="106"/>
      <c r="UQZ1009" s="106"/>
      <c r="URA1009" s="106"/>
      <c r="URB1009" s="106"/>
      <c r="URC1009" s="106"/>
      <c r="URD1009" s="106"/>
      <c r="URE1009" s="106"/>
      <c r="URF1009" s="106"/>
      <c r="URG1009" s="106"/>
      <c r="URH1009" s="106"/>
      <c r="URI1009" s="106"/>
      <c r="URJ1009" s="106"/>
      <c r="URK1009" s="106"/>
      <c r="URL1009" s="106"/>
      <c r="URM1009" s="106"/>
      <c r="URN1009" s="106"/>
      <c r="URO1009" s="106"/>
      <c r="URP1009" s="106"/>
      <c r="URQ1009" s="106"/>
      <c r="URR1009" s="106"/>
      <c r="URS1009" s="106"/>
      <c r="URT1009" s="106"/>
      <c r="URU1009" s="106"/>
      <c r="URV1009" s="106"/>
      <c r="URW1009" s="106"/>
      <c r="URX1009" s="106"/>
      <c r="URY1009" s="106"/>
      <c r="URZ1009" s="106"/>
      <c r="USA1009" s="106"/>
      <c r="USB1009" s="106"/>
      <c r="USC1009" s="106"/>
      <c r="USD1009" s="106"/>
      <c r="USE1009" s="106"/>
      <c r="USF1009" s="106"/>
      <c r="USG1009" s="106"/>
      <c r="USH1009" s="106"/>
      <c r="USI1009" s="106"/>
      <c r="USJ1009" s="106"/>
      <c r="USK1009" s="106"/>
      <c r="USL1009" s="106"/>
      <c r="USM1009" s="106"/>
      <c r="USN1009" s="106"/>
      <c r="USO1009" s="106"/>
      <c r="USP1009" s="106"/>
      <c r="USQ1009" s="106"/>
      <c r="USR1009" s="106"/>
      <c r="USS1009" s="106"/>
      <c r="UST1009" s="106"/>
      <c r="USU1009" s="106"/>
      <c r="USV1009" s="106"/>
      <c r="USW1009" s="106"/>
      <c r="USX1009" s="106"/>
      <c r="USY1009" s="106"/>
      <c r="USZ1009" s="106"/>
      <c r="UTA1009" s="106"/>
      <c r="UTB1009" s="106"/>
      <c r="UTC1009" s="106"/>
      <c r="UTD1009" s="106"/>
      <c r="UTE1009" s="106"/>
      <c r="UTF1009" s="106"/>
      <c r="UTG1009" s="106"/>
      <c r="UTH1009" s="106"/>
      <c r="UTI1009" s="106"/>
      <c r="UTJ1009" s="106"/>
      <c r="UTK1009" s="106"/>
      <c r="UTL1009" s="106"/>
      <c r="UTM1009" s="106"/>
      <c r="UTN1009" s="106"/>
      <c r="UTO1009" s="106"/>
      <c r="UTP1009" s="106"/>
      <c r="UTQ1009" s="106"/>
      <c r="UTR1009" s="106"/>
      <c r="UTS1009" s="106"/>
      <c r="UTT1009" s="106"/>
      <c r="UTU1009" s="106"/>
      <c r="UTV1009" s="106"/>
      <c r="UTW1009" s="106"/>
      <c r="UTX1009" s="106"/>
      <c r="UTY1009" s="106"/>
      <c r="UTZ1009" s="106"/>
      <c r="UUA1009" s="106"/>
      <c r="UUB1009" s="106"/>
      <c r="UUC1009" s="106"/>
      <c r="UUD1009" s="106"/>
      <c r="UUE1009" s="106"/>
      <c r="UUF1009" s="106"/>
      <c r="UUG1009" s="106"/>
      <c r="UUH1009" s="106"/>
      <c r="UUI1009" s="106"/>
      <c r="UUJ1009" s="106"/>
      <c r="UUK1009" s="106"/>
      <c r="UUL1009" s="106"/>
      <c r="UUM1009" s="106"/>
      <c r="UUN1009" s="106"/>
      <c r="UUO1009" s="106"/>
      <c r="UUP1009" s="106"/>
      <c r="UUQ1009" s="106"/>
      <c r="UUR1009" s="106"/>
      <c r="UUS1009" s="106"/>
      <c r="UUT1009" s="106"/>
      <c r="UUU1009" s="106"/>
      <c r="UUV1009" s="106"/>
      <c r="UUW1009" s="106"/>
      <c r="UUX1009" s="106"/>
      <c r="UUY1009" s="106"/>
      <c r="UUZ1009" s="106"/>
      <c r="UVA1009" s="106"/>
      <c r="UVB1009" s="106"/>
      <c r="UVC1009" s="106"/>
      <c r="UVD1009" s="106"/>
      <c r="UVE1009" s="106"/>
      <c r="UVF1009" s="106"/>
      <c r="UVG1009" s="106"/>
      <c r="UVH1009" s="106"/>
      <c r="UVI1009" s="106"/>
      <c r="UVJ1009" s="106"/>
      <c r="UVK1009" s="106"/>
      <c r="UVL1009" s="106"/>
      <c r="UVM1009" s="106"/>
      <c r="UVN1009" s="106"/>
      <c r="UVO1009" s="106"/>
      <c r="UVP1009" s="106"/>
      <c r="UVQ1009" s="106"/>
      <c r="UVR1009" s="106"/>
      <c r="UVS1009" s="106"/>
      <c r="UVT1009" s="106"/>
      <c r="UVU1009" s="106"/>
      <c r="UVV1009" s="106"/>
      <c r="UVW1009" s="106"/>
      <c r="UVX1009" s="106"/>
      <c r="UVY1009" s="106"/>
      <c r="UVZ1009" s="106"/>
      <c r="UWA1009" s="106"/>
      <c r="UWB1009" s="106"/>
      <c r="UWC1009" s="106"/>
      <c r="UWD1009" s="106"/>
      <c r="UWE1009" s="106"/>
      <c r="UWF1009" s="106"/>
      <c r="UWG1009" s="106"/>
      <c r="UWH1009" s="106"/>
      <c r="UWI1009" s="106"/>
      <c r="UWJ1009" s="106"/>
      <c r="UWK1009" s="106"/>
      <c r="UWL1009" s="106"/>
      <c r="UWM1009" s="106"/>
      <c r="UWN1009" s="106"/>
      <c r="UWO1009" s="106"/>
      <c r="UWP1009" s="106"/>
      <c r="UWQ1009" s="106"/>
      <c r="UWR1009" s="106"/>
      <c r="UWS1009" s="106"/>
      <c r="UWT1009" s="106"/>
      <c r="UWU1009" s="106"/>
      <c r="UWV1009" s="106"/>
      <c r="UWW1009" s="106"/>
      <c r="UWX1009" s="106"/>
      <c r="UWY1009" s="106"/>
      <c r="UWZ1009" s="106"/>
      <c r="UXA1009" s="106"/>
      <c r="UXB1009" s="106"/>
      <c r="UXC1009" s="106"/>
      <c r="UXD1009" s="106"/>
      <c r="UXE1009" s="106"/>
      <c r="UXF1009" s="106"/>
      <c r="UXG1009" s="106"/>
      <c r="UXH1009" s="106"/>
      <c r="UXI1009" s="106"/>
      <c r="UXJ1009" s="106"/>
      <c r="UXK1009" s="106"/>
      <c r="UXL1009" s="106"/>
      <c r="UXM1009" s="106"/>
      <c r="UXN1009" s="106"/>
      <c r="UXO1009" s="106"/>
      <c r="UXP1009" s="106"/>
      <c r="UXQ1009" s="106"/>
      <c r="UXR1009" s="106"/>
      <c r="UXS1009" s="106"/>
      <c r="UXT1009" s="106"/>
      <c r="UXU1009" s="106"/>
      <c r="UXV1009" s="106"/>
      <c r="UXW1009" s="106"/>
      <c r="UXX1009" s="106"/>
      <c r="UXY1009" s="106"/>
      <c r="UXZ1009" s="106"/>
      <c r="UYA1009" s="106"/>
      <c r="UYB1009" s="106"/>
      <c r="UYC1009" s="106"/>
      <c r="UYD1009" s="106"/>
      <c r="UYE1009" s="106"/>
      <c r="UYF1009" s="106"/>
      <c r="UYG1009" s="106"/>
      <c r="UYH1009" s="106"/>
      <c r="UYI1009" s="106"/>
      <c r="UYJ1009" s="106"/>
      <c r="UYK1009" s="106"/>
      <c r="UYL1009" s="106"/>
      <c r="UYM1009" s="106"/>
      <c r="UYN1009" s="106"/>
      <c r="UYO1009" s="106"/>
      <c r="UYP1009" s="106"/>
      <c r="UYQ1009" s="106"/>
      <c r="UYR1009" s="106"/>
      <c r="UYS1009" s="106"/>
      <c r="UYT1009" s="106"/>
      <c r="UYU1009" s="106"/>
      <c r="UYV1009" s="106"/>
      <c r="UYW1009" s="106"/>
      <c r="UYX1009" s="106"/>
      <c r="UYY1009" s="106"/>
      <c r="UYZ1009" s="106"/>
      <c r="UZA1009" s="106"/>
      <c r="UZB1009" s="106"/>
      <c r="UZC1009" s="106"/>
      <c r="UZD1009" s="106"/>
      <c r="UZE1009" s="106"/>
      <c r="UZF1009" s="106"/>
      <c r="UZG1009" s="106"/>
      <c r="UZH1009" s="106"/>
      <c r="UZI1009" s="106"/>
      <c r="UZJ1009" s="106"/>
      <c r="UZK1009" s="106"/>
      <c r="UZL1009" s="106"/>
      <c r="UZM1009" s="106"/>
      <c r="UZN1009" s="106"/>
      <c r="UZO1009" s="106"/>
      <c r="UZP1009" s="106"/>
      <c r="UZQ1009" s="106"/>
      <c r="UZR1009" s="106"/>
      <c r="UZS1009" s="106"/>
      <c r="UZT1009" s="106"/>
      <c r="UZU1009" s="106"/>
      <c r="UZV1009" s="106"/>
      <c r="UZW1009" s="106"/>
      <c r="UZX1009" s="106"/>
      <c r="UZY1009" s="106"/>
      <c r="UZZ1009" s="106"/>
      <c r="VAA1009" s="106"/>
      <c r="VAB1009" s="106"/>
      <c r="VAC1009" s="106"/>
      <c r="VAD1009" s="106"/>
      <c r="VAE1009" s="106"/>
      <c r="VAF1009" s="106"/>
      <c r="VAG1009" s="106"/>
      <c r="VAH1009" s="106"/>
      <c r="VAI1009" s="106"/>
      <c r="VAJ1009" s="106"/>
      <c r="VAK1009" s="106"/>
      <c r="VAL1009" s="106"/>
      <c r="VAM1009" s="106"/>
      <c r="VAN1009" s="106"/>
      <c r="VAO1009" s="106"/>
      <c r="VAP1009" s="106"/>
      <c r="VAQ1009" s="106"/>
      <c r="VAR1009" s="106"/>
      <c r="VAS1009" s="106"/>
      <c r="VAT1009" s="106"/>
      <c r="VAU1009" s="106"/>
      <c r="VAV1009" s="106"/>
      <c r="VAW1009" s="106"/>
      <c r="VAX1009" s="106"/>
      <c r="VAY1009" s="106"/>
      <c r="VAZ1009" s="106"/>
      <c r="VBA1009" s="106"/>
      <c r="VBB1009" s="106"/>
      <c r="VBC1009" s="106"/>
      <c r="VBD1009" s="106"/>
      <c r="VBE1009" s="106"/>
      <c r="VBF1009" s="106"/>
      <c r="VBG1009" s="106"/>
      <c r="VBH1009" s="106"/>
      <c r="VBI1009" s="106"/>
      <c r="VBJ1009" s="106"/>
      <c r="VBK1009" s="106"/>
      <c r="VBL1009" s="106"/>
      <c r="VBM1009" s="106"/>
      <c r="VBN1009" s="106"/>
      <c r="VBO1009" s="106"/>
      <c r="VBP1009" s="106"/>
      <c r="VBQ1009" s="106"/>
      <c r="VBR1009" s="106"/>
      <c r="VBS1009" s="106"/>
      <c r="VBT1009" s="106"/>
      <c r="VBU1009" s="106"/>
      <c r="VBV1009" s="106"/>
      <c r="VBW1009" s="106"/>
      <c r="VBX1009" s="106"/>
      <c r="VBY1009" s="106"/>
      <c r="VBZ1009" s="106"/>
      <c r="VCA1009" s="106"/>
      <c r="VCB1009" s="106"/>
      <c r="VCC1009" s="106"/>
      <c r="VCD1009" s="106"/>
      <c r="VCE1009" s="106"/>
      <c r="VCF1009" s="106"/>
      <c r="VCG1009" s="106"/>
      <c r="VCH1009" s="106"/>
      <c r="VCI1009" s="106"/>
      <c r="VCJ1009" s="106"/>
      <c r="VCK1009" s="106"/>
      <c r="VCL1009" s="106"/>
      <c r="VCM1009" s="106"/>
      <c r="VCN1009" s="106"/>
      <c r="VCO1009" s="106"/>
      <c r="VCP1009" s="106"/>
      <c r="VCQ1009" s="106"/>
      <c r="VCR1009" s="106"/>
      <c r="VCS1009" s="106"/>
      <c r="VCT1009" s="106"/>
      <c r="VCU1009" s="106"/>
      <c r="VCV1009" s="106"/>
      <c r="VCW1009" s="106"/>
      <c r="VCX1009" s="106"/>
      <c r="VCY1009" s="106"/>
      <c r="VCZ1009" s="106"/>
      <c r="VDA1009" s="106"/>
      <c r="VDB1009" s="106"/>
      <c r="VDC1009" s="106"/>
      <c r="VDD1009" s="106"/>
      <c r="VDE1009" s="106"/>
      <c r="VDF1009" s="106"/>
      <c r="VDG1009" s="106"/>
      <c r="VDH1009" s="106"/>
      <c r="VDI1009" s="106"/>
      <c r="VDJ1009" s="106"/>
      <c r="VDK1009" s="106"/>
      <c r="VDL1009" s="106"/>
      <c r="VDM1009" s="106"/>
      <c r="VDN1009" s="106"/>
      <c r="VDO1009" s="106"/>
      <c r="VDP1009" s="106"/>
      <c r="VDQ1009" s="106"/>
      <c r="VDR1009" s="106"/>
      <c r="VDS1009" s="106"/>
      <c r="VDT1009" s="106"/>
      <c r="VDU1009" s="106"/>
      <c r="VDV1009" s="106"/>
      <c r="VDW1009" s="106"/>
      <c r="VDX1009" s="106"/>
      <c r="VDY1009" s="106"/>
      <c r="VDZ1009" s="106"/>
      <c r="VEA1009" s="106"/>
      <c r="VEB1009" s="106"/>
      <c r="VEC1009" s="106"/>
      <c r="VED1009" s="106"/>
      <c r="VEE1009" s="106"/>
      <c r="VEF1009" s="106"/>
      <c r="VEG1009" s="106"/>
      <c r="VEH1009" s="106"/>
      <c r="VEI1009" s="106"/>
      <c r="VEJ1009" s="106"/>
      <c r="VEK1009" s="106"/>
      <c r="VEL1009" s="106"/>
      <c r="VEM1009" s="106"/>
      <c r="VEN1009" s="106"/>
      <c r="VEO1009" s="106"/>
      <c r="VEP1009" s="106"/>
      <c r="VEQ1009" s="106"/>
      <c r="VER1009" s="106"/>
      <c r="VES1009" s="106"/>
      <c r="VET1009" s="106"/>
      <c r="VEU1009" s="106"/>
      <c r="VEV1009" s="106"/>
      <c r="VEW1009" s="106"/>
      <c r="VEX1009" s="106"/>
      <c r="VEY1009" s="106"/>
      <c r="VEZ1009" s="106"/>
      <c r="VFA1009" s="106"/>
      <c r="VFB1009" s="106"/>
      <c r="VFC1009" s="106"/>
      <c r="VFD1009" s="106"/>
      <c r="VFE1009" s="106"/>
      <c r="VFF1009" s="106"/>
      <c r="VFG1009" s="106"/>
      <c r="VFH1009" s="106"/>
      <c r="VFI1009" s="106"/>
      <c r="VFJ1009" s="106"/>
      <c r="VFK1009" s="106"/>
      <c r="VFL1009" s="106"/>
      <c r="VFM1009" s="106"/>
      <c r="VFN1009" s="106"/>
      <c r="VFO1009" s="106"/>
      <c r="VFP1009" s="106"/>
      <c r="VFQ1009" s="106"/>
      <c r="VFR1009" s="106"/>
      <c r="VFS1009" s="106"/>
      <c r="VFT1009" s="106"/>
      <c r="VFU1009" s="106"/>
      <c r="VFV1009" s="106"/>
      <c r="VFW1009" s="106"/>
      <c r="VFX1009" s="106"/>
      <c r="VFY1009" s="106"/>
      <c r="VFZ1009" s="106"/>
      <c r="VGA1009" s="106"/>
      <c r="VGB1009" s="106"/>
      <c r="VGC1009" s="106"/>
      <c r="VGD1009" s="106"/>
      <c r="VGE1009" s="106"/>
      <c r="VGF1009" s="106"/>
      <c r="VGG1009" s="106"/>
      <c r="VGH1009" s="106"/>
      <c r="VGI1009" s="106"/>
      <c r="VGJ1009" s="106"/>
      <c r="VGK1009" s="106"/>
      <c r="VGL1009" s="106"/>
      <c r="VGM1009" s="106"/>
      <c r="VGN1009" s="106"/>
      <c r="VGO1009" s="106"/>
      <c r="VGP1009" s="106"/>
      <c r="VGQ1009" s="106"/>
      <c r="VGR1009" s="106"/>
      <c r="VGS1009" s="106"/>
      <c r="VGT1009" s="106"/>
      <c r="VGU1009" s="106"/>
      <c r="VGV1009" s="106"/>
      <c r="VGW1009" s="106"/>
      <c r="VGX1009" s="106"/>
      <c r="VGY1009" s="106"/>
      <c r="VGZ1009" s="106"/>
      <c r="VHA1009" s="106"/>
      <c r="VHB1009" s="106"/>
      <c r="VHC1009" s="106"/>
      <c r="VHD1009" s="106"/>
      <c r="VHE1009" s="106"/>
      <c r="VHF1009" s="106"/>
      <c r="VHG1009" s="106"/>
      <c r="VHH1009" s="106"/>
      <c r="VHI1009" s="106"/>
      <c r="VHJ1009" s="106"/>
      <c r="VHK1009" s="106"/>
      <c r="VHL1009" s="106"/>
      <c r="VHM1009" s="106"/>
      <c r="VHN1009" s="106"/>
      <c r="VHO1009" s="106"/>
      <c r="VHP1009" s="106"/>
      <c r="VHQ1009" s="106"/>
      <c r="VHR1009" s="106"/>
      <c r="VHS1009" s="106"/>
      <c r="VHT1009" s="106"/>
      <c r="VHU1009" s="106"/>
      <c r="VHV1009" s="106"/>
      <c r="VHW1009" s="106"/>
      <c r="VHX1009" s="106"/>
      <c r="VHY1009" s="106"/>
      <c r="VHZ1009" s="106"/>
      <c r="VIA1009" s="106"/>
      <c r="VIB1009" s="106"/>
      <c r="VIC1009" s="106"/>
      <c r="VID1009" s="106"/>
      <c r="VIE1009" s="106"/>
      <c r="VIF1009" s="106"/>
      <c r="VIG1009" s="106"/>
      <c r="VIH1009" s="106"/>
      <c r="VII1009" s="106"/>
      <c r="VIJ1009" s="106"/>
      <c r="VIK1009" s="106"/>
      <c r="VIL1009" s="106"/>
      <c r="VIM1009" s="106"/>
      <c r="VIN1009" s="106"/>
      <c r="VIO1009" s="106"/>
      <c r="VIP1009" s="106"/>
      <c r="VIQ1009" s="106"/>
      <c r="VIR1009" s="106"/>
      <c r="VIS1009" s="106"/>
      <c r="VIT1009" s="106"/>
      <c r="VIU1009" s="106"/>
      <c r="VIV1009" s="106"/>
      <c r="VIW1009" s="106"/>
      <c r="VIX1009" s="106"/>
      <c r="VIY1009" s="106"/>
      <c r="VIZ1009" s="106"/>
      <c r="VJA1009" s="106"/>
      <c r="VJB1009" s="106"/>
      <c r="VJC1009" s="106"/>
      <c r="VJD1009" s="106"/>
      <c r="VJE1009" s="106"/>
      <c r="VJF1009" s="106"/>
      <c r="VJG1009" s="106"/>
      <c r="VJH1009" s="106"/>
      <c r="VJI1009" s="106"/>
      <c r="VJJ1009" s="106"/>
      <c r="VJK1009" s="106"/>
      <c r="VJL1009" s="106"/>
      <c r="VJM1009" s="106"/>
      <c r="VJN1009" s="106"/>
      <c r="VJO1009" s="106"/>
      <c r="VJP1009" s="106"/>
      <c r="VJQ1009" s="106"/>
      <c r="VJR1009" s="106"/>
      <c r="VJS1009" s="106"/>
      <c r="VJT1009" s="106"/>
      <c r="VJU1009" s="106"/>
      <c r="VJV1009" s="106"/>
      <c r="VJW1009" s="106"/>
      <c r="VJX1009" s="106"/>
      <c r="VJY1009" s="106"/>
      <c r="VJZ1009" s="106"/>
      <c r="VKA1009" s="106"/>
      <c r="VKB1009" s="106"/>
      <c r="VKC1009" s="106"/>
      <c r="VKD1009" s="106"/>
      <c r="VKE1009" s="106"/>
      <c r="VKF1009" s="106"/>
      <c r="VKG1009" s="106"/>
      <c r="VKH1009" s="106"/>
      <c r="VKI1009" s="106"/>
      <c r="VKJ1009" s="106"/>
      <c r="VKK1009" s="106"/>
      <c r="VKL1009" s="106"/>
      <c r="VKM1009" s="106"/>
      <c r="VKN1009" s="106"/>
      <c r="VKO1009" s="106"/>
      <c r="VKP1009" s="106"/>
      <c r="VKQ1009" s="106"/>
      <c r="VKR1009" s="106"/>
      <c r="VKS1009" s="106"/>
      <c r="VKT1009" s="106"/>
      <c r="VKU1009" s="106"/>
      <c r="VKV1009" s="106"/>
      <c r="VKW1009" s="106"/>
      <c r="VKX1009" s="106"/>
      <c r="VKY1009" s="106"/>
      <c r="VKZ1009" s="106"/>
      <c r="VLA1009" s="106"/>
      <c r="VLB1009" s="106"/>
      <c r="VLC1009" s="106"/>
      <c r="VLD1009" s="106"/>
      <c r="VLE1009" s="106"/>
      <c r="VLF1009" s="106"/>
      <c r="VLG1009" s="106"/>
      <c r="VLH1009" s="106"/>
      <c r="VLI1009" s="106"/>
      <c r="VLJ1009" s="106"/>
      <c r="VLK1009" s="106"/>
      <c r="VLL1009" s="106"/>
      <c r="VLM1009" s="106"/>
      <c r="VLN1009" s="106"/>
      <c r="VLO1009" s="106"/>
      <c r="VLP1009" s="106"/>
      <c r="VLQ1009" s="106"/>
      <c r="VLR1009" s="106"/>
      <c r="VLS1009" s="106"/>
      <c r="VLT1009" s="106"/>
      <c r="VLU1009" s="106"/>
      <c r="VLV1009" s="106"/>
      <c r="VLW1009" s="106"/>
      <c r="VLX1009" s="106"/>
      <c r="VLY1009" s="106"/>
      <c r="VLZ1009" s="106"/>
      <c r="VMA1009" s="106"/>
      <c r="VMB1009" s="106"/>
      <c r="VMC1009" s="106"/>
      <c r="VMD1009" s="106"/>
      <c r="VME1009" s="106"/>
      <c r="VMF1009" s="106"/>
      <c r="VMG1009" s="106"/>
      <c r="VMH1009" s="106"/>
      <c r="VMI1009" s="106"/>
      <c r="VMJ1009" s="106"/>
      <c r="VMK1009" s="106"/>
      <c r="VML1009" s="106"/>
      <c r="VMM1009" s="106"/>
      <c r="VMN1009" s="106"/>
      <c r="VMO1009" s="106"/>
      <c r="VMP1009" s="106"/>
      <c r="VMQ1009" s="106"/>
      <c r="VMR1009" s="106"/>
      <c r="VMS1009" s="106"/>
      <c r="VMT1009" s="106"/>
      <c r="VMU1009" s="106"/>
      <c r="VMV1009" s="106"/>
      <c r="VMW1009" s="106"/>
      <c r="VMX1009" s="106"/>
      <c r="VMY1009" s="106"/>
      <c r="VMZ1009" s="106"/>
      <c r="VNA1009" s="106"/>
      <c r="VNB1009" s="106"/>
      <c r="VNC1009" s="106"/>
      <c r="VND1009" s="106"/>
      <c r="VNE1009" s="106"/>
      <c r="VNF1009" s="106"/>
      <c r="VNG1009" s="106"/>
      <c r="VNH1009" s="106"/>
      <c r="VNI1009" s="106"/>
      <c r="VNJ1009" s="106"/>
      <c r="VNK1009" s="106"/>
      <c r="VNL1009" s="106"/>
      <c r="VNM1009" s="106"/>
      <c r="VNN1009" s="106"/>
      <c r="VNO1009" s="106"/>
      <c r="VNP1009" s="106"/>
      <c r="VNQ1009" s="106"/>
      <c r="VNR1009" s="106"/>
      <c r="VNS1009" s="106"/>
      <c r="VNT1009" s="106"/>
      <c r="VNU1009" s="106"/>
      <c r="VNV1009" s="106"/>
      <c r="VNW1009" s="106"/>
      <c r="VNX1009" s="106"/>
      <c r="VNY1009" s="106"/>
      <c r="VNZ1009" s="106"/>
      <c r="VOA1009" s="106"/>
      <c r="VOB1009" s="106"/>
      <c r="VOC1009" s="106"/>
      <c r="VOD1009" s="106"/>
      <c r="VOE1009" s="106"/>
      <c r="VOF1009" s="106"/>
      <c r="VOG1009" s="106"/>
      <c r="VOH1009" s="106"/>
      <c r="VOI1009" s="106"/>
      <c r="VOJ1009" s="106"/>
      <c r="VOK1009" s="106"/>
      <c r="VOL1009" s="106"/>
      <c r="VOM1009" s="106"/>
      <c r="VON1009" s="106"/>
      <c r="VOO1009" s="106"/>
      <c r="VOP1009" s="106"/>
      <c r="VOQ1009" s="106"/>
      <c r="VOR1009" s="106"/>
      <c r="VOS1009" s="106"/>
      <c r="VOT1009" s="106"/>
      <c r="VOU1009" s="106"/>
      <c r="VOV1009" s="106"/>
      <c r="VOW1009" s="106"/>
      <c r="VOX1009" s="106"/>
      <c r="VOY1009" s="106"/>
      <c r="VOZ1009" s="106"/>
      <c r="VPA1009" s="106"/>
      <c r="VPB1009" s="106"/>
      <c r="VPC1009" s="106"/>
      <c r="VPD1009" s="106"/>
      <c r="VPE1009" s="106"/>
      <c r="VPF1009" s="106"/>
      <c r="VPG1009" s="106"/>
      <c r="VPH1009" s="106"/>
      <c r="VPI1009" s="106"/>
      <c r="VPJ1009" s="106"/>
      <c r="VPK1009" s="106"/>
      <c r="VPL1009" s="106"/>
      <c r="VPM1009" s="106"/>
      <c r="VPN1009" s="106"/>
      <c r="VPO1009" s="106"/>
      <c r="VPP1009" s="106"/>
      <c r="VPQ1009" s="106"/>
      <c r="VPR1009" s="106"/>
      <c r="VPS1009" s="106"/>
      <c r="VPT1009" s="106"/>
      <c r="VPU1009" s="106"/>
      <c r="VPV1009" s="106"/>
      <c r="VPW1009" s="106"/>
      <c r="VPX1009" s="106"/>
      <c r="VPY1009" s="106"/>
      <c r="VPZ1009" s="106"/>
      <c r="VQA1009" s="106"/>
      <c r="VQB1009" s="106"/>
      <c r="VQC1009" s="106"/>
      <c r="VQD1009" s="106"/>
      <c r="VQE1009" s="106"/>
      <c r="VQF1009" s="106"/>
      <c r="VQG1009" s="106"/>
      <c r="VQH1009" s="106"/>
      <c r="VQI1009" s="106"/>
      <c r="VQJ1009" s="106"/>
      <c r="VQK1009" s="106"/>
      <c r="VQL1009" s="106"/>
      <c r="VQM1009" s="106"/>
      <c r="VQN1009" s="106"/>
      <c r="VQO1009" s="106"/>
      <c r="VQP1009" s="106"/>
      <c r="VQQ1009" s="106"/>
      <c r="VQR1009" s="106"/>
      <c r="VQS1009" s="106"/>
      <c r="VQT1009" s="106"/>
      <c r="VQU1009" s="106"/>
      <c r="VQV1009" s="106"/>
      <c r="VQW1009" s="106"/>
      <c r="VQX1009" s="106"/>
      <c r="VQY1009" s="106"/>
      <c r="VQZ1009" s="106"/>
      <c r="VRA1009" s="106"/>
      <c r="VRB1009" s="106"/>
      <c r="VRC1009" s="106"/>
      <c r="VRD1009" s="106"/>
      <c r="VRE1009" s="106"/>
      <c r="VRF1009" s="106"/>
      <c r="VRG1009" s="106"/>
      <c r="VRH1009" s="106"/>
      <c r="VRI1009" s="106"/>
      <c r="VRJ1009" s="106"/>
      <c r="VRK1009" s="106"/>
      <c r="VRL1009" s="106"/>
      <c r="VRM1009" s="106"/>
      <c r="VRN1009" s="106"/>
      <c r="VRO1009" s="106"/>
      <c r="VRP1009" s="106"/>
      <c r="VRQ1009" s="106"/>
      <c r="VRR1009" s="106"/>
      <c r="VRS1009" s="106"/>
      <c r="VRT1009" s="106"/>
      <c r="VRU1009" s="106"/>
      <c r="VRV1009" s="106"/>
      <c r="VRW1009" s="106"/>
      <c r="VRX1009" s="106"/>
      <c r="VRY1009" s="106"/>
      <c r="VRZ1009" s="106"/>
      <c r="VSA1009" s="106"/>
      <c r="VSB1009" s="106"/>
      <c r="VSC1009" s="106"/>
      <c r="VSD1009" s="106"/>
      <c r="VSE1009" s="106"/>
      <c r="VSF1009" s="106"/>
      <c r="VSG1009" s="106"/>
      <c r="VSH1009" s="106"/>
      <c r="VSI1009" s="106"/>
      <c r="VSJ1009" s="106"/>
      <c r="VSK1009" s="106"/>
      <c r="VSL1009" s="106"/>
      <c r="VSM1009" s="106"/>
      <c r="VSN1009" s="106"/>
      <c r="VSO1009" s="106"/>
      <c r="VSP1009" s="106"/>
      <c r="VSQ1009" s="106"/>
      <c r="VSR1009" s="106"/>
      <c r="VSS1009" s="106"/>
      <c r="VST1009" s="106"/>
      <c r="VSU1009" s="106"/>
      <c r="VSV1009" s="106"/>
      <c r="VSW1009" s="106"/>
      <c r="VSX1009" s="106"/>
      <c r="VSY1009" s="106"/>
      <c r="VSZ1009" s="106"/>
      <c r="VTA1009" s="106"/>
      <c r="VTB1009" s="106"/>
      <c r="VTC1009" s="106"/>
      <c r="VTD1009" s="106"/>
      <c r="VTE1009" s="106"/>
      <c r="VTF1009" s="106"/>
      <c r="VTG1009" s="106"/>
      <c r="VTH1009" s="106"/>
      <c r="VTI1009" s="106"/>
      <c r="VTJ1009" s="106"/>
      <c r="VTK1009" s="106"/>
      <c r="VTL1009" s="106"/>
      <c r="VTM1009" s="106"/>
      <c r="VTN1009" s="106"/>
      <c r="VTO1009" s="106"/>
      <c r="VTP1009" s="106"/>
      <c r="VTQ1009" s="106"/>
      <c r="VTR1009" s="106"/>
      <c r="VTS1009" s="106"/>
      <c r="VTT1009" s="106"/>
      <c r="VTU1009" s="106"/>
      <c r="VTV1009" s="106"/>
      <c r="VTW1009" s="106"/>
      <c r="VTX1009" s="106"/>
      <c r="VTY1009" s="106"/>
      <c r="VTZ1009" s="106"/>
      <c r="VUA1009" s="106"/>
      <c r="VUB1009" s="106"/>
      <c r="VUC1009" s="106"/>
      <c r="VUD1009" s="106"/>
      <c r="VUE1009" s="106"/>
      <c r="VUF1009" s="106"/>
      <c r="VUG1009" s="106"/>
      <c r="VUH1009" s="106"/>
      <c r="VUI1009" s="106"/>
      <c r="VUJ1009" s="106"/>
      <c r="VUK1009" s="106"/>
      <c r="VUL1009" s="106"/>
      <c r="VUM1009" s="106"/>
      <c r="VUN1009" s="106"/>
      <c r="VUO1009" s="106"/>
      <c r="VUP1009" s="106"/>
      <c r="VUQ1009" s="106"/>
      <c r="VUR1009" s="106"/>
      <c r="VUS1009" s="106"/>
      <c r="VUT1009" s="106"/>
      <c r="VUU1009" s="106"/>
      <c r="VUV1009" s="106"/>
      <c r="VUW1009" s="106"/>
      <c r="VUX1009" s="106"/>
      <c r="VUY1009" s="106"/>
      <c r="VUZ1009" s="106"/>
      <c r="VVA1009" s="106"/>
      <c r="VVB1009" s="106"/>
      <c r="VVC1009" s="106"/>
      <c r="VVD1009" s="106"/>
      <c r="VVE1009" s="106"/>
      <c r="VVF1009" s="106"/>
      <c r="VVG1009" s="106"/>
      <c r="VVH1009" s="106"/>
      <c r="VVI1009" s="106"/>
      <c r="VVJ1009" s="106"/>
      <c r="VVK1009" s="106"/>
      <c r="VVL1009" s="106"/>
      <c r="VVM1009" s="106"/>
      <c r="VVN1009" s="106"/>
      <c r="VVO1009" s="106"/>
      <c r="VVP1009" s="106"/>
      <c r="VVQ1009" s="106"/>
      <c r="VVR1009" s="106"/>
      <c r="VVS1009" s="106"/>
      <c r="VVT1009" s="106"/>
      <c r="VVU1009" s="106"/>
      <c r="VVV1009" s="106"/>
      <c r="VVW1009" s="106"/>
      <c r="VVX1009" s="106"/>
      <c r="VVY1009" s="106"/>
      <c r="VVZ1009" s="106"/>
      <c r="VWA1009" s="106"/>
      <c r="VWB1009" s="106"/>
      <c r="VWC1009" s="106"/>
      <c r="VWD1009" s="106"/>
      <c r="VWE1009" s="106"/>
      <c r="VWF1009" s="106"/>
      <c r="VWG1009" s="106"/>
      <c r="VWH1009" s="106"/>
      <c r="VWI1009" s="106"/>
      <c r="VWJ1009" s="106"/>
      <c r="VWK1009" s="106"/>
      <c r="VWL1009" s="106"/>
      <c r="VWM1009" s="106"/>
      <c r="VWN1009" s="106"/>
      <c r="VWO1009" s="106"/>
      <c r="VWP1009" s="106"/>
      <c r="VWQ1009" s="106"/>
      <c r="VWR1009" s="106"/>
      <c r="VWS1009" s="106"/>
      <c r="VWT1009" s="106"/>
      <c r="VWU1009" s="106"/>
      <c r="VWV1009" s="106"/>
      <c r="VWW1009" s="106"/>
      <c r="VWX1009" s="106"/>
      <c r="VWY1009" s="106"/>
      <c r="VWZ1009" s="106"/>
      <c r="VXA1009" s="106"/>
      <c r="VXB1009" s="106"/>
      <c r="VXC1009" s="106"/>
      <c r="VXD1009" s="106"/>
      <c r="VXE1009" s="106"/>
      <c r="VXF1009" s="106"/>
      <c r="VXG1009" s="106"/>
      <c r="VXH1009" s="106"/>
      <c r="VXI1009" s="106"/>
      <c r="VXJ1009" s="106"/>
      <c r="VXK1009" s="106"/>
      <c r="VXL1009" s="106"/>
      <c r="VXM1009" s="106"/>
      <c r="VXN1009" s="106"/>
      <c r="VXO1009" s="106"/>
      <c r="VXP1009" s="106"/>
      <c r="VXQ1009" s="106"/>
      <c r="VXR1009" s="106"/>
      <c r="VXS1009" s="106"/>
      <c r="VXT1009" s="106"/>
      <c r="VXU1009" s="106"/>
      <c r="VXV1009" s="106"/>
      <c r="VXW1009" s="106"/>
      <c r="VXX1009" s="106"/>
      <c r="VXY1009" s="106"/>
      <c r="VXZ1009" s="106"/>
      <c r="VYA1009" s="106"/>
      <c r="VYB1009" s="106"/>
      <c r="VYC1009" s="106"/>
      <c r="VYD1009" s="106"/>
      <c r="VYE1009" s="106"/>
      <c r="VYF1009" s="106"/>
      <c r="VYG1009" s="106"/>
      <c r="VYH1009" s="106"/>
      <c r="VYI1009" s="106"/>
      <c r="VYJ1009" s="106"/>
      <c r="VYK1009" s="106"/>
      <c r="VYL1009" s="106"/>
      <c r="VYM1009" s="106"/>
      <c r="VYN1009" s="106"/>
      <c r="VYO1009" s="106"/>
      <c r="VYP1009" s="106"/>
      <c r="VYQ1009" s="106"/>
      <c r="VYR1009" s="106"/>
      <c r="VYS1009" s="106"/>
      <c r="VYT1009" s="106"/>
      <c r="VYU1009" s="106"/>
      <c r="VYV1009" s="106"/>
      <c r="VYW1009" s="106"/>
      <c r="VYX1009" s="106"/>
      <c r="VYY1009" s="106"/>
      <c r="VYZ1009" s="106"/>
      <c r="VZA1009" s="106"/>
      <c r="VZB1009" s="106"/>
      <c r="VZC1009" s="106"/>
      <c r="VZD1009" s="106"/>
      <c r="VZE1009" s="106"/>
      <c r="VZF1009" s="106"/>
      <c r="VZG1009" s="106"/>
      <c r="VZH1009" s="106"/>
      <c r="VZI1009" s="106"/>
      <c r="VZJ1009" s="106"/>
      <c r="VZK1009" s="106"/>
      <c r="VZL1009" s="106"/>
      <c r="VZM1009" s="106"/>
      <c r="VZN1009" s="106"/>
      <c r="VZO1009" s="106"/>
      <c r="VZP1009" s="106"/>
      <c r="VZQ1009" s="106"/>
      <c r="VZR1009" s="106"/>
      <c r="VZS1009" s="106"/>
      <c r="VZT1009" s="106"/>
      <c r="VZU1009" s="106"/>
      <c r="VZV1009" s="106"/>
      <c r="VZW1009" s="106"/>
      <c r="VZX1009" s="106"/>
      <c r="VZY1009" s="106"/>
      <c r="VZZ1009" s="106"/>
      <c r="WAA1009" s="106"/>
      <c r="WAB1009" s="106"/>
      <c r="WAC1009" s="106"/>
      <c r="WAD1009" s="106"/>
      <c r="WAE1009" s="106"/>
      <c r="WAF1009" s="106"/>
      <c r="WAG1009" s="106"/>
      <c r="WAH1009" s="106"/>
      <c r="WAI1009" s="106"/>
      <c r="WAJ1009" s="106"/>
      <c r="WAK1009" s="106"/>
      <c r="WAL1009" s="106"/>
      <c r="WAM1009" s="106"/>
      <c r="WAN1009" s="106"/>
      <c r="WAO1009" s="106"/>
      <c r="WAP1009" s="106"/>
      <c r="WAQ1009" s="106"/>
      <c r="WAR1009" s="106"/>
      <c r="WAS1009" s="106"/>
      <c r="WAT1009" s="106"/>
      <c r="WAU1009" s="106"/>
      <c r="WAV1009" s="106"/>
      <c r="WAW1009" s="106"/>
      <c r="WAX1009" s="106"/>
      <c r="WAY1009" s="106"/>
      <c r="WAZ1009" s="106"/>
      <c r="WBA1009" s="106"/>
      <c r="WBB1009" s="106"/>
      <c r="WBC1009" s="106"/>
      <c r="WBD1009" s="106"/>
      <c r="WBE1009" s="106"/>
      <c r="WBF1009" s="106"/>
      <c r="WBG1009" s="106"/>
      <c r="WBH1009" s="106"/>
      <c r="WBI1009" s="106"/>
      <c r="WBJ1009" s="106"/>
      <c r="WBK1009" s="106"/>
      <c r="WBL1009" s="106"/>
      <c r="WBM1009" s="106"/>
      <c r="WBN1009" s="106"/>
      <c r="WBO1009" s="106"/>
      <c r="WBP1009" s="106"/>
      <c r="WBQ1009" s="106"/>
      <c r="WBR1009" s="106"/>
      <c r="WBS1009" s="106"/>
      <c r="WBT1009" s="106"/>
      <c r="WBU1009" s="106"/>
      <c r="WBV1009" s="106"/>
      <c r="WBW1009" s="106"/>
      <c r="WBX1009" s="106"/>
      <c r="WBY1009" s="106"/>
      <c r="WBZ1009" s="106"/>
      <c r="WCA1009" s="106"/>
      <c r="WCB1009" s="106"/>
      <c r="WCC1009" s="106"/>
      <c r="WCD1009" s="106"/>
      <c r="WCE1009" s="106"/>
      <c r="WCF1009" s="106"/>
      <c r="WCG1009" s="106"/>
      <c r="WCH1009" s="106"/>
      <c r="WCI1009" s="106"/>
      <c r="WCJ1009" s="106"/>
      <c r="WCK1009" s="106"/>
      <c r="WCL1009" s="106"/>
      <c r="WCM1009" s="106"/>
      <c r="WCN1009" s="106"/>
      <c r="WCO1009" s="106"/>
      <c r="WCP1009" s="106"/>
      <c r="WCQ1009" s="106"/>
      <c r="WCR1009" s="106"/>
      <c r="WCS1009" s="106"/>
      <c r="WCT1009" s="106"/>
      <c r="WCU1009" s="106"/>
      <c r="WCV1009" s="106"/>
      <c r="WCW1009" s="106"/>
      <c r="WCX1009" s="106"/>
      <c r="WCY1009" s="106"/>
      <c r="WCZ1009" s="106"/>
      <c r="WDA1009" s="106"/>
      <c r="WDB1009" s="106"/>
      <c r="WDC1009" s="106"/>
      <c r="WDD1009" s="106"/>
      <c r="WDE1009" s="106"/>
      <c r="WDF1009" s="106"/>
      <c r="WDG1009" s="106"/>
      <c r="WDH1009" s="106"/>
      <c r="WDI1009" s="106"/>
      <c r="WDJ1009" s="106"/>
      <c r="WDK1009" s="106"/>
      <c r="WDL1009" s="106"/>
      <c r="WDM1009" s="106"/>
      <c r="WDN1009" s="106"/>
      <c r="WDO1009" s="106"/>
      <c r="WDP1009" s="106"/>
      <c r="WDQ1009" s="106"/>
      <c r="WDR1009" s="106"/>
      <c r="WDS1009" s="106"/>
      <c r="WDT1009" s="106"/>
      <c r="WDU1009" s="106"/>
      <c r="WDV1009" s="106"/>
      <c r="WDW1009" s="106"/>
      <c r="WDX1009" s="106"/>
      <c r="WDY1009" s="106"/>
      <c r="WDZ1009" s="106"/>
      <c r="WEA1009" s="106"/>
      <c r="WEB1009" s="106"/>
      <c r="WEC1009" s="106"/>
      <c r="WED1009" s="106"/>
      <c r="WEE1009" s="106"/>
      <c r="WEF1009" s="106"/>
      <c r="WEG1009" s="106"/>
      <c r="WEH1009" s="106"/>
      <c r="WEI1009" s="106"/>
      <c r="WEJ1009" s="106"/>
      <c r="WEK1009" s="106"/>
      <c r="WEL1009" s="106"/>
      <c r="WEM1009" s="106"/>
      <c r="WEN1009" s="106"/>
      <c r="WEO1009" s="106"/>
      <c r="WEP1009" s="106"/>
      <c r="WEQ1009" s="106"/>
      <c r="WER1009" s="106"/>
      <c r="WES1009" s="106"/>
      <c r="WET1009" s="106"/>
      <c r="WEU1009" s="106"/>
      <c r="WEV1009" s="106"/>
      <c r="WEW1009" s="106"/>
      <c r="WEX1009" s="106"/>
      <c r="WEY1009" s="106"/>
      <c r="WEZ1009" s="106"/>
      <c r="WFA1009" s="106"/>
      <c r="WFB1009" s="106"/>
      <c r="WFC1009" s="106"/>
      <c r="WFD1009" s="106"/>
      <c r="WFE1009" s="106"/>
      <c r="WFF1009" s="106"/>
      <c r="WFG1009" s="106"/>
      <c r="WFH1009" s="106"/>
      <c r="WFI1009" s="106"/>
      <c r="WFJ1009" s="106"/>
      <c r="WFK1009" s="106"/>
      <c r="WFL1009" s="106"/>
      <c r="WFM1009" s="106"/>
      <c r="WFN1009" s="106"/>
      <c r="WFO1009" s="106"/>
      <c r="WFP1009" s="106"/>
      <c r="WFQ1009" s="106"/>
      <c r="WFR1009" s="106"/>
      <c r="WFS1009" s="106"/>
      <c r="WFT1009" s="106"/>
      <c r="WFU1009" s="106"/>
      <c r="WFV1009" s="106"/>
      <c r="WFW1009" s="106"/>
      <c r="WFX1009" s="106"/>
      <c r="WFY1009" s="106"/>
      <c r="WFZ1009" s="106"/>
      <c r="WGA1009" s="106"/>
      <c r="WGB1009" s="106"/>
      <c r="WGC1009" s="106"/>
      <c r="WGD1009" s="106"/>
      <c r="WGE1009" s="106"/>
      <c r="WGF1009" s="106"/>
      <c r="WGG1009" s="106"/>
      <c r="WGH1009" s="106"/>
      <c r="WGI1009" s="106"/>
      <c r="WGJ1009" s="106"/>
      <c r="WGK1009" s="106"/>
      <c r="WGL1009" s="106"/>
      <c r="WGM1009" s="106"/>
      <c r="WGN1009" s="106"/>
      <c r="WGO1009" s="106"/>
      <c r="WGP1009" s="106"/>
      <c r="WGQ1009" s="106"/>
      <c r="WGR1009" s="106"/>
      <c r="WGS1009" s="106"/>
      <c r="WGT1009" s="106"/>
      <c r="WGU1009" s="106"/>
      <c r="WGV1009" s="106"/>
      <c r="WGW1009" s="106"/>
      <c r="WGX1009" s="106"/>
      <c r="WGY1009" s="106"/>
      <c r="WGZ1009" s="106"/>
      <c r="WHA1009" s="106"/>
      <c r="WHB1009" s="106"/>
      <c r="WHC1009" s="106"/>
      <c r="WHD1009" s="106"/>
      <c r="WHE1009" s="106"/>
      <c r="WHF1009" s="106"/>
      <c r="WHG1009" s="106"/>
      <c r="WHH1009" s="106"/>
      <c r="WHI1009" s="106"/>
      <c r="WHJ1009" s="106"/>
      <c r="WHK1009" s="106"/>
      <c r="WHL1009" s="106"/>
      <c r="WHM1009" s="106"/>
      <c r="WHN1009" s="106"/>
      <c r="WHO1009" s="106"/>
      <c r="WHP1009" s="106"/>
      <c r="WHQ1009" s="106"/>
      <c r="WHR1009" s="106"/>
      <c r="WHS1009" s="106"/>
      <c r="WHT1009" s="106"/>
      <c r="WHU1009" s="106"/>
      <c r="WHV1009" s="106"/>
      <c r="WHW1009" s="106"/>
      <c r="WHX1009" s="106"/>
      <c r="WHY1009" s="106"/>
      <c r="WHZ1009" s="106"/>
      <c r="WIA1009" s="106"/>
      <c r="WIB1009" s="106"/>
      <c r="WIC1009" s="106"/>
      <c r="WID1009" s="106"/>
      <c r="WIE1009" s="106"/>
      <c r="WIF1009" s="106"/>
      <c r="WIG1009" s="106"/>
      <c r="WIH1009" s="106"/>
      <c r="WII1009" s="106"/>
      <c r="WIJ1009" s="106"/>
      <c r="WIK1009" s="106"/>
      <c r="WIL1009" s="106"/>
      <c r="WIM1009" s="106"/>
      <c r="WIN1009" s="106"/>
      <c r="WIO1009" s="106"/>
      <c r="WIP1009" s="106"/>
      <c r="WIQ1009" s="106"/>
      <c r="WIR1009" s="106"/>
      <c r="WIS1009" s="106"/>
      <c r="WIT1009" s="106"/>
      <c r="WIU1009" s="106"/>
      <c r="WIV1009" s="106"/>
      <c r="WIW1009" s="106"/>
      <c r="WIX1009" s="106"/>
      <c r="WIY1009" s="106"/>
      <c r="WIZ1009" s="106"/>
      <c r="WJA1009" s="106"/>
      <c r="WJB1009" s="106"/>
      <c r="WJC1009" s="106"/>
      <c r="WJD1009" s="106"/>
      <c r="WJE1009" s="106"/>
      <c r="WJF1009" s="106"/>
      <c r="WJG1009" s="106"/>
      <c r="WJH1009" s="106"/>
      <c r="WJI1009" s="106"/>
      <c r="WJJ1009" s="106"/>
      <c r="WJK1009" s="106"/>
      <c r="WJL1009" s="106"/>
      <c r="WJM1009" s="106"/>
      <c r="WJN1009" s="106"/>
      <c r="WJO1009" s="106"/>
      <c r="WJP1009" s="106"/>
      <c r="WJQ1009" s="106"/>
      <c r="WJR1009" s="106"/>
      <c r="WJS1009" s="106"/>
      <c r="WJT1009" s="106"/>
      <c r="WJU1009" s="106"/>
      <c r="WJV1009" s="106"/>
      <c r="WJW1009" s="106"/>
      <c r="WJX1009" s="106"/>
      <c r="WJY1009" s="106"/>
      <c r="WJZ1009" s="106"/>
      <c r="WKA1009" s="106"/>
      <c r="WKB1009" s="106"/>
      <c r="WKC1009" s="106"/>
      <c r="WKD1009" s="106"/>
      <c r="WKE1009" s="106"/>
      <c r="WKF1009" s="106"/>
      <c r="WKG1009" s="106"/>
      <c r="WKH1009" s="106"/>
      <c r="WKI1009" s="106"/>
      <c r="WKJ1009" s="106"/>
      <c r="WKK1009" s="106"/>
      <c r="WKL1009" s="106"/>
      <c r="WKM1009" s="106"/>
      <c r="WKN1009" s="106"/>
      <c r="WKO1009" s="106"/>
      <c r="WKP1009" s="106"/>
      <c r="WKQ1009" s="106"/>
      <c r="WKR1009" s="106"/>
      <c r="WKS1009" s="106"/>
      <c r="WKT1009" s="106"/>
      <c r="WKU1009" s="106"/>
      <c r="WKV1009" s="106"/>
      <c r="WKW1009" s="106"/>
      <c r="WKX1009" s="106"/>
      <c r="WKY1009" s="106"/>
      <c r="WKZ1009" s="106"/>
      <c r="WLA1009" s="106"/>
      <c r="WLB1009" s="106"/>
      <c r="WLC1009" s="106"/>
      <c r="WLD1009" s="106"/>
      <c r="WLE1009" s="106"/>
      <c r="WLF1009" s="106"/>
      <c r="WLG1009" s="106"/>
      <c r="WLH1009" s="106"/>
      <c r="WLI1009" s="106"/>
      <c r="WLJ1009" s="106"/>
      <c r="WLK1009" s="106"/>
      <c r="WLL1009" s="106"/>
      <c r="WLM1009" s="106"/>
      <c r="WLN1009" s="106"/>
      <c r="WLO1009" s="106"/>
      <c r="WLP1009" s="106"/>
      <c r="WLQ1009" s="106"/>
      <c r="WLR1009" s="106"/>
      <c r="WLS1009" s="106"/>
      <c r="WLT1009" s="106"/>
      <c r="WLU1009" s="106"/>
      <c r="WLV1009" s="106"/>
      <c r="WLW1009" s="106"/>
      <c r="WLX1009" s="106"/>
      <c r="WLY1009" s="106"/>
      <c r="WLZ1009" s="106"/>
      <c r="WMA1009" s="106"/>
      <c r="WMB1009" s="106"/>
      <c r="WMC1009" s="106"/>
      <c r="WMD1009" s="106"/>
      <c r="WME1009" s="106"/>
      <c r="WMF1009" s="106"/>
      <c r="WMG1009" s="106"/>
      <c r="WMH1009" s="106"/>
      <c r="WMI1009" s="106"/>
      <c r="WMJ1009" s="106"/>
      <c r="WMK1009" s="106"/>
      <c r="WML1009" s="106"/>
      <c r="WMM1009" s="106"/>
      <c r="WMN1009" s="106"/>
      <c r="WMO1009" s="106"/>
      <c r="WMP1009" s="106"/>
      <c r="WMQ1009" s="106"/>
      <c r="WMR1009" s="106"/>
      <c r="WMS1009" s="106"/>
      <c r="WMT1009" s="106"/>
      <c r="WMU1009" s="106"/>
      <c r="WMV1009" s="106"/>
      <c r="WMW1009" s="106"/>
      <c r="WMX1009" s="106"/>
      <c r="WMY1009" s="106"/>
      <c r="WMZ1009" s="106"/>
      <c r="WNA1009" s="106"/>
      <c r="WNB1009" s="106"/>
      <c r="WNC1009" s="106"/>
      <c r="WND1009" s="106"/>
      <c r="WNE1009" s="106"/>
      <c r="WNF1009" s="106"/>
      <c r="WNG1009" s="106"/>
      <c r="WNH1009" s="106"/>
      <c r="WNI1009" s="106"/>
      <c r="WNJ1009" s="106"/>
      <c r="WNK1009" s="106"/>
      <c r="WNL1009" s="106"/>
      <c r="WNM1009" s="106"/>
      <c r="WNN1009" s="106"/>
      <c r="WNO1009" s="106"/>
      <c r="WNP1009" s="106"/>
      <c r="WNQ1009" s="106"/>
      <c r="WNR1009" s="106"/>
      <c r="WNS1009" s="106"/>
      <c r="WNT1009" s="106"/>
      <c r="WNU1009" s="106"/>
      <c r="WNV1009" s="106"/>
      <c r="WNW1009" s="106"/>
      <c r="WNX1009" s="106"/>
      <c r="WNY1009" s="106"/>
      <c r="WNZ1009" s="106"/>
      <c r="WOA1009" s="106"/>
      <c r="WOB1009" s="106"/>
      <c r="WOC1009" s="106"/>
      <c r="WOD1009" s="106"/>
      <c r="WOE1009" s="106"/>
      <c r="WOF1009" s="106"/>
      <c r="WOG1009" s="106"/>
      <c r="WOH1009" s="106"/>
      <c r="WOI1009" s="106"/>
      <c r="WOJ1009" s="106"/>
      <c r="WOK1009" s="106"/>
      <c r="WOL1009" s="106"/>
      <c r="WOM1009" s="106"/>
      <c r="WON1009" s="106"/>
      <c r="WOO1009" s="106"/>
      <c r="WOP1009" s="106"/>
      <c r="WOQ1009" s="106"/>
      <c r="WOR1009" s="106"/>
      <c r="WOS1009" s="106"/>
      <c r="WOT1009" s="106"/>
      <c r="WOU1009" s="106"/>
      <c r="WOV1009" s="106"/>
      <c r="WOW1009" s="106"/>
      <c r="WOX1009" s="106"/>
      <c r="WOY1009" s="106"/>
      <c r="WOZ1009" s="106"/>
      <c r="WPA1009" s="106"/>
      <c r="WPB1009" s="106"/>
      <c r="WPC1009" s="106"/>
      <c r="WPD1009" s="106"/>
      <c r="WPE1009" s="106"/>
      <c r="WPF1009" s="106"/>
      <c r="WPG1009" s="106"/>
      <c r="WPH1009" s="106"/>
      <c r="WPI1009" s="106"/>
      <c r="WPJ1009" s="106"/>
      <c r="WPK1009" s="106"/>
      <c r="WPL1009" s="106"/>
      <c r="WPM1009" s="106"/>
      <c r="WPN1009" s="106"/>
      <c r="WPO1009" s="106"/>
      <c r="WPP1009" s="106"/>
      <c r="WPQ1009" s="106"/>
      <c r="WPR1009" s="106"/>
      <c r="WPS1009" s="106"/>
      <c r="WPT1009" s="106"/>
      <c r="WPU1009" s="106"/>
      <c r="WPV1009" s="106"/>
      <c r="WPW1009" s="106"/>
      <c r="WPX1009" s="106"/>
      <c r="WPY1009" s="106"/>
      <c r="WPZ1009" s="106"/>
      <c r="WQA1009" s="106"/>
      <c r="WQB1009" s="106"/>
      <c r="WQC1009" s="106"/>
      <c r="WQD1009" s="106"/>
      <c r="WQE1009" s="106"/>
      <c r="WQF1009" s="106"/>
      <c r="WQG1009" s="106"/>
      <c r="WQH1009" s="106"/>
      <c r="WQI1009" s="106"/>
      <c r="WQJ1009" s="106"/>
      <c r="WQK1009" s="106"/>
      <c r="WQL1009" s="106"/>
      <c r="WQM1009" s="106"/>
      <c r="WQN1009" s="106"/>
      <c r="WQO1009" s="106"/>
      <c r="WQP1009" s="106"/>
      <c r="WQQ1009" s="106"/>
      <c r="WQR1009" s="106"/>
      <c r="WQS1009" s="106"/>
      <c r="WQT1009" s="106"/>
      <c r="WQU1009" s="106"/>
      <c r="WQV1009" s="106"/>
      <c r="WQW1009" s="106"/>
      <c r="WQX1009" s="106"/>
      <c r="WQY1009" s="106"/>
      <c r="WQZ1009" s="106"/>
      <c r="WRA1009" s="106"/>
      <c r="WRB1009" s="106"/>
      <c r="WRC1009" s="106"/>
      <c r="WRD1009" s="106"/>
      <c r="WRE1009" s="106"/>
      <c r="WRF1009" s="106"/>
      <c r="WRG1009" s="106"/>
      <c r="WRH1009" s="106"/>
      <c r="WRI1009" s="106"/>
      <c r="WRJ1009" s="106"/>
      <c r="WRK1009" s="106"/>
      <c r="WRL1009" s="106"/>
      <c r="WRM1009" s="106"/>
      <c r="WRN1009" s="106"/>
      <c r="WRO1009" s="106"/>
      <c r="WRP1009" s="106"/>
      <c r="WRQ1009" s="106"/>
      <c r="WRR1009" s="106"/>
      <c r="WRS1009" s="106"/>
      <c r="WRT1009" s="106"/>
      <c r="WRU1009" s="106"/>
      <c r="WRV1009" s="106"/>
      <c r="WRW1009" s="106"/>
      <c r="WRX1009" s="106"/>
      <c r="WRY1009" s="106"/>
      <c r="WRZ1009" s="106"/>
      <c r="WSA1009" s="106"/>
      <c r="WSB1009" s="106"/>
      <c r="WSC1009" s="106"/>
      <c r="WSD1009" s="106"/>
      <c r="WSE1009" s="106"/>
      <c r="WSF1009" s="106"/>
      <c r="WSG1009" s="106"/>
      <c r="WSH1009" s="106"/>
      <c r="WSI1009" s="106"/>
      <c r="WSJ1009" s="106"/>
      <c r="WSK1009" s="106"/>
      <c r="WSL1009" s="106"/>
      <c r="WSM1009" s="106"/>
      <c r="WSN1009" s="106"/>
      <c r="WSO1009" s="106"/>
      <c r="WSP1009" s="106"/>
      <c r="WSQ1009" s="106"/>
      <c r="WSR1009" s="106"/>
      <c r="WSS1009" s="106"/>
      <c r="WST1009" s="106"/>
      <c r="WSU1009" s="106"/>
      <c r="WSV1009" s="106"/>
      <c r="WSW1009" s="106"/>
      <c r="WSX1009" s="106"/>
      <c r="WSY1009" s="106"/>
      <c r="WSZ1009" s="106"/>
      <c r="WTA1009" s="106"/>
      <c r="WTB1009" s="106"/>
      <c r="WTC1009" s="106"/>
      <c r="WTD1009" s="106"/>
      <c r="WTE1009" s="106"/>
      <c r="WTF1009" s="106"/>
      <c r="WTG1009" s="106"/>
      <c r="WTH1009" s="106"/>
      <c r="WTI1009" s="106"/>
      <c r="WTJ1009" s="106"/>
      <c r="WTK1009" s="106"/>
      <c r="WTL1009" s="106"/>
      <c r="WTM1009" s="106"/>
      <c r="WTN1009" s="106"/>
      <c r="WTO1009" s="106"/>
      <c r="WTP1009" s="106"/>
      <c r="WTQ1009" s="106"/>
      <c r="WTR1009" s="106"/>
      <c r="WTS1009" s="106"/>
      <c r="WTT1009" s="106"/>
      <c r="WTU1009" s="106"/>
      <c r="WTV1009" s="106"/>
      <c r="WTW1009" s="106"/>
      <c r="WTX1009" s="106"/>
      <c r="WTY1009" s="106"/>
      <c r="WTZ1009" s="106"/>
      <c r="WUA1009" s="106"/>
      <c r="WUB1009" s="106"/>
      <c r="WUC1009" s="106"/>
      <c r="WUD1009" s="106"/>
      <c r="WUE1009" s="106"/>
      <c r="WUF1009" s="106"/>
      <c r="WUG1009" s="106"/>
      <c r="WUH1009" s="106"/>
      <c r="WUI1009" s="106"/>
      <c r="WUJ1009" s="106"/>
      <c r="WUK1009" s="106"/>
      <c r="WUL1009" s="106"/>
      <c r="WUM1009" s="106"/>
      <c r="WUN1009" s="106"/>
      <c r="WUO1009" s="106"/>
      <c r="WUP1009" s="106"/>
      <c r="WUQ1009" s="106"/>
      <c r="WUR1009" s="106"/>
      <c r="WUS1009" s="106"/>
      <c r="WUT1009" s="106"/>
      <c r="WUU1009" s="106"/>
      <c r="WUV1009" s="106"/>
      <c r="WUW1009" s="106"/>
      <c r="WUX1009" s="106"/>
      <c r="WUY1009" s="106"/>
      <c r="WUZ1009" s="106"/>
      <c r="WVA1009" s="106"/>
      <c r="WVB1009" s="106"/>
      <c r="WVC1009" s="106"/>
      <c r="WVD1009" s="106"/>
      <c r="WVE1009" s="106"/>
      <c r="WVF1009" s="106"/>
      <c r="WVG1009" s="106"/>
      <c r="WVH1009" s="106"/>
      <c r="WVI1009" s="106"/>
      <c r="WVJ1009" s="106"/>
      <c r="WVK1009" s="106"/>
      <c r="WVL1009" s="106"/>
      <c r="WVM1009" s="106"/>
      <c r="WVN1009" s="106"/>
      <c r="WVO1009" s="106"/>
      <c r="WVP1009" s="106"/>
      <c r="WVQ1009" s="106"/>
      <c r="WVR1009" s="106"/>
      <c r="WVS1009" s="106"/>
      <c r="WVT1009" s="106"/>
      <c r="WVU1009" s="106"/>
      <c r="WVV1009" s="106"/>
      <c r="WVW1009" s="106"/>
      <c r="WVX1009" s="106"/>
      <c r="WVY1009" s="106"/>
      <c r="WVZ1009" s="106"/>
      <c r="WWA1009" s="106"/>
      <c r="WWB1009" s="106"/>
      <c r="WWC1009" s="106"/>
      <c r="WWD1009" s="106"/>
      <c r="WWE1009" s="106"/>
      <c r="WWF1009" s="106"/>
      <c r="WWG1009" s="106"/>
      <c r="WWH1009" s="106"/>
      <c r="WWI1009" s="106"/>
      <c r="WWJ1009" s="106"/>
      <c r="WWK1009" s="106"/>
      <c r="WWL1009" s="106"/>
      <c r="WWM1009" s="106"/>
      <c r="WWN1009" s="106"/>
      <c r="WWO1009" s="106"/>
      <c r="WWP1009" s="106"/>
      <c r="WWQ1009" s="106"/>
      <c r="WWR1009" s="106"/>
      <c r="WWS1009" s="106"/>
      <c r="WWT1009" s="106"/>
      <c r="WWU1009" s="106"/>
      <c r="WWV1009" s="106"/>
      <c r="WWW1009" s="106"/>
      <c r="WWX1009" s="106"/>
      <c r="WWY1009" s="106"/>
      <c r="WWZ1009" s="106"/>
      <c r="WXA1009" s="106"/>
      <c r="WXB1009" s="106"/>
      <c r="WXC1009" s="106"/>
      <c r="WXD1009" s="106"/>
      <c r="WXE1009" s="106"/>
      <c r="WXF1009" s="106"/>
      <c r="WXG1009" s="106"/>
      <c r="WXH1009" s="106"/>
      <c r="WXI1009" s="106"/>
      <c r="WXJ1009" s="106"/>
      <c r="WXK1009" s="106"/>
      <c r="WXL1009" s="106"/>
      <c r="WXM1009" s="106"/>
      <c r="WXN1009" s="106"/>
      <c r="WXO1009" s="106"/>
      <c r="WXP1009" s="106"/>
      <c r="WXQ1009" s="106"/>
      <c r="WXR1009" s="106"/>
      <c r="WXS1009" s="106"/>
      <c r="WXT1009" s="106"/>
      <c r="WXU1009" s="106"/>
      <c r="WXV1009" s="106"/>
      <c r="WXW1009" s="106"/>
      <c r="WXX1009" s="106"/>
      <c r="WXY1009" s="106"/>
      <c r="WXZ1009" s="106"/>
      <c r="WYA1009" s="106"/>
      <c r="WYB1009" s="106"/>
      <c r="WYC1009" s="106"/>
      <c r="WYD1009" s="106"/>
      <c r="WYE1009" s="106"/>
      <c r="WYF1009" s="106"/>
      <c r="WYG1009" s="106"/>
      <c r="WYH1009" s="106"/>
      <c r="WYI1009" s="106"/>
      <c r="WYJ1009" s="106"/>
      <c r="WYK1009" s="106"/>
      <c r="WYL1009" s="106"/>
      <c r="WYM1009" s="106"/>
      <c r="WYN1009" s="106"/>
      <c r="WYO1009" s="106"/>
      <c r="WYP1009" s="106"/>
      <c r="WYQ1009" s="106"/>
      <c r="WYR1009" s="106"/>
      <c r="WYS1009" s="106"/>
      <c r="WYT1009" s="106"/>
      <c r="WYU1009" s="106"/>
      <c r="WYV1009" s="106"/>
      <c r="WYW1009" s="106"/>
      <c r="WYX1009" s="106"/>
      <c r="WYY1009" s="106"/>
      <c r="WYZ1009" s="106"/>
      <c r="WZA1009" s="106"/>
      <c r="WZB1009" s="106"/>
      <c r="WZC1009" s="106"/>
      <c r="WZD1009" s="106"/>
      <c r="WZE1009" s="106"/>
      <c r="WZF1009" s="106"/>
      <c r="WZG1009" s="106"/>
      <c r="WZH1009" s="106"/>
      <c r="WZI1009" s="106"/>
      <c r="WZJ1009" s="106"/>
      <c r="WZK1009" s="106"/>
      <c r="WZL1009" s="106"/>
      <c r="WZM1009" s="106"/>
      <c r="WZN1009" s="106"/>
      <c r="WZO1009" s="106"/>
      <c r="WZP1009" s="106"/>
      <c r="WZQ1009" s="106"/>
      <c r="WZR1009" s="106"/>
      <c r="WZS1009" s="106"/>
      <c r="WZT1009" s="106"/>
      <c r="WZU1009" s="106"/>
      <c r="WZV1009" s="106"/>
      <c r="WZW1009" s="106"/>
      <c r="WZX1009" s="106"/>
      <c r="WZY1009" s="106"/>
      <c r="WZZ1009" s="106"/>
      <c r="XAA1009" s="106"/>
      <c r="XAB1009" s="106"/>
      <c r="XAC1009" s="106"/>
      <c r="XAD1009" s="106"/>
      <c r="XAE1009" s="106"/>
      <c r="XAF1009" s="106"/>
      <c r="XAG1009" s="106"/>
      <c r="XAH1009" s="106"/>
      <c r="XAI1009" s="106"/>
      <c r="XAJ1009" s="106"/>
      <c r="XAK1009" s="106"/>
      <c r="XAL1009" s="106"/>
      <c r="XAM1009" s="106"/>
      <c r="XAN1009" s="106"/>
      <c r="XAO1009" s="106"/>
      <c r="XAP1009" s="106"/>
      <c r="XAQ1009" s="106"/>
      <c r="XAR1009" s="106"/>
      <c r="XAS1009" s="106"/>
      <c r="XAT1009" s="106"/>
      <c r="XAU1009" s="106"/>
      <c r="XAV1009" s="106"/>
      <c r="XAW1009" s="106"/>
      <c r="XAX1009" s="106"/>
      <c r="XAY1009" s="106"/>
      <c r="XAZ1009" s="106"/>
      <c r="XBA1009" s="106"/>
      <c r="XBB1009" s="106"/>
      <c r="XBC1009" s="106"/>
      <c r="XBD1009" s="106"/>
      <c r="XBE1009" s="106"/>
      <c r="XBF1009" s="106"/>
      <c r="XBG1009" s="106"/>
      <c r="XBH1009" s="106"/>
      <c r="XBI1009" s="106"/>
      <c r="XBJ1009" s="106"/>
      <c r="XBK1009" s="106"/>
      <c r="XBL1009" s="106"/>
      <c r="XBM1009" s="106"/>
      <c r="XBN1009" s="106"/>
      <c r="XBO1009" s="106"/>
      <c r="XBP1009" s="106"/>
      <c r="XBQ1009" s="106"/>
      <c r="XBR1009" s="106"/>
      <c r="XBS1009" s="106"/>
      <c r="XBT1009" s="106"/>
      <c r="XBU1009" s="106"/>
      <c r="XBV1009" s="106"/>
      <c r="XBW1009" s="106"/>
      <c r="XBX1009" s="106"/>
      <c r="XBY1009" s="106"/>
      <c r="XBZ1009" s="106"/>
      <c r="XCA1009" s="106"/>
      <c r="XCB1009" s="106"/>
      <c r="XCC1009" s="106"/>
      <c r="XCD1009" s="106"/>
      <c r="XCE1009" s="106"/>
      <c r="XCF1009" s="106"/>
      <c r="XCG1009" s="106"/>
      <c r="XCH1009" s="106"/>
      <c r="XCI1009" s="106"/>
      <c r="XCJ1009" s="106"/>
      <c r="XCK1009" s="106"/>
      <c r="XCL1009" s="106"/>
      <c r="XCM1009" s="106"/>
      <c r="XCN1009" s="106"/>
      <c r="XCO1009" s="106"/>
      <c r="XCP1009" s="106"/>
      <c r="XCQ1009" s="106"/>
      <c r="XCR1009" s="106"/>
      <c r="XCS1009" s="106"/>
      <c r="XCT1009" s="106"/>
      <c r="XCU1009" s="106"/>
      <c r="XCV1009" s="106"/>
      <c r="XCW1009" s="106"/>
      <c r="XCX1009" s="106"/>
      <c r="XCY1009" s="106"/>
      <c r="XCZ1009" s="106"/>
      <c r="XDA1009" s="106"/>
      <c r="XDB1009" s="106"/>
      <c r="XDC1009" s="106"/>
      <c r="XDD1009" s="106"/>
      <c r="XDE1009" s="106"/>
      <c r="XDF1009" s="106"/>
      <c r="XDG1009" s="106"/>
      <c r="XDH1009" s="106"/>
      <c r="XDI1009" s="106"/>
      <c r="XDJ1009" s="106"/>
      <c r="XDK1009" s="106"/>
      <c r="XDL1009" s="106"/>
      <c r="XDM1009" s="106"/>
      <c r="XDN1009" s="106"/>
      <c r="XDO1009" s="106"/>
      <c r="XDP1009" s="106"/>
      <c r="XDQ1009" s="106"/>
      <c r="XDR1009" s="106"/>
      <c r="XDS1009" s="106"/>
      <c r="XDT1009" s="106"/>
      <c r="XDU1009" s="106"/>
      <c r="XDV1009" s="106"/>
      <c r="XDW1009" s="106"/>
      <c r="XDX1009" s="106"/>
      <c r="XDY1009" s="106"/>
      <c r="XDZ1009" s="106"/>
      <c r="XEA1009" s="106"/>
      <c r="XEB1009" s="106"/>
      <c r="XEC1009" s="106"/>
      <c r="XED1009" s="106"/>
      <c r="XEE1009" s="106"/>
      <c r="XEF1009" s="106"/>
      <c r="XEG1009" s="106"/>
      <c r="XEH1009" s="106"/>
      <c r="XEI1009" s="106"/>
      <c r="XEJ1009" s="106"/>
      <c r="XEK1009" s="106"/>
      <c r="XEL1009" s="106"/>
      <c r="XEM1009" s="106"/>
      <c r="XEN1009" s="106"/>
      <c r="XEO1009" s="106"/>
      <c r="XEP1009" s="106"/>
      <c r="XEQ1009" s="106"/>
      <c r="XER1009" s="106"/>
      <c r="XES1009" s="106"/>
      <c r="XET1009" s="106"/>
      <c r="XEU1009" s="106"/>
      <c r="XEV1009" s="106"/>
      <c r="XEW1009" s="106"/>
      <c r="XEX1009" s="106"/>
      <c r="XEY1009" s="106"/>
      <c r="XEZ1009" s="106"/>
      <c r="XFA1009" s="106"/>
      <c r="XFB1009" s="106"/>
      <c r="XFC1009" s="106"/>
      <c r="XFD1009" s="106"/>
    </row>
    <row r="1010" spans="1:16384" s="99" customFormat="1" ht="14.25">
      <c r="A1010" s="117">
        <v>43496</v>
      </c>
      <c r="B1010" s="118" t="s">
        <v>427</v>
      </c>
      <c r="C1010" s="119">
        <f t="shared" si="2147"/>
        <v>1515.1515151515152</v>
      </c>
      <c r="D1010" s="118" t="s">
        <v>14</v>
      </c>
      <c r="E1010" s="118">
        <v>99</v>
      </c>
      <c r="F1010" s="118">
        <v>99.7</v>
      </c>
      <c r="G1010" s="118">
        <v>100.6</v>
      </c>
      <c r="H1010" s="118">
        <v>101.5</v>
      </c>
      <c r="I1010" s="120">
        <f t="shared" si="2148"/>
        <v>1060.6060606060651</v>
      </c>
      <c r="J1010" s="121">
        <f>(IF(D1010="SHORT",IF(G1010="",0,F1010-G1010),IF(D1010="LONG",IF(G1010="",0,G1010-F1010))))*C1010</f>
        <v>1363.6363636363508</v>
      </c>
      <c r="K1010" s="121">
        <f>(IF(D1010="SHORT",IF(H1010="",0,G1010-H1010),IF(D1010="LONG",IF(H1010="",0,(H1010-G1010)))))*C1010</f>
        <v>1363.6363636363724</v>
      </c>
      <c r="L1010" s="121">
        <f t="shared" si="2149"/>
        <v>2.5</v>
      </c>
      <c r="M1010" s="108">
        <f t="shared" si="2145"/>
        <v>2404.8301268931646</v>
      </c>
    </row>
    <row r="1011" spans="1:16384" s="99" customFormat="1" ht="14.25">
      <c r="A1011" s="109">
        <v>43496</v>
      </c>
      <c r="B1011" s="110" t="s">
        <v>432</v>
      </c>
      <c r="C1011" s="114">
        <f t="shared" si="2147"/>
        <v>434.78260869565219</v>
      </c>
      <c r="D1011" s="110" t="s">
        <v>14</v>
      </c>
      <c r="E1011" s="110">
        <v>345</v>
      </c>
      <c r="F1011" s="110">
        <v>347.4</v>
      </c>
      <c r="G1011" s="110"/>
      <c r="H1011" s="110"/>
      <c r="I1011" s="115">
        <f t="shared" si="2148"/>
        <v>1043.4782608695555</v>
      </c>
      <c r="J1011" s="116"/>
      <c r="K1011" s="116"/>
      <c r="L1011" s="116">
        <f t="shared" si="2149"/>
        <v>2.3999999999999777</v>
      </c>
      <c r="M1011" s="108">
        <f t="shared" si="2145"/>
        <v>1051.4018691588785</v>
      </c>
    </row>
    <row r="1012" spans="1:16384" s="99" customFormat="1" ht="14.25">
      <c r="A1012" s="109">
        <v>43495</v>
      </c>
      <c r="B1012" s="110" t="s">
        <v>382</v>
      </c>
      <c r="C1012" s="114">
        <f t="shared" si="2147"/>
        <v>604.10793395086591</v>
      </c>
      <c r="D1012" s="110" t="s">
        <v>18</v>
      </c>
      <c r="E1012" s="110">
        <v>248.3</v>
      </c>
      <c r="F1012" s="110">
        <v>250.55</v>
      </c>
      <c r="G1012" s="110"/>
      <c r="H1012" s="110"/>
      <c r="I1012" s="115">
        <f t="shared" si="2148"/>
        <v>-1359.2428513894483</v>
      </c>
      <c r="J1012" s="116"/>
      <c r="K1012" s="116"/>
      <c r="L1012" s="116">
        <f t="shared" si="2149"/>
        <v>-2.25</v>
      </c>
      <c r="M1012" s="108">
        <f t="shared" si="2145"/>
        <v>2395.4174622461496</v>
      </c>
    </row>
    <row r="1013" spans="1:16384" s="99" customFormat="1" ht="14.25">
      <c r="A1013" s="109">
        <v>43495</v>
      </c>
      <c r="B1013" s="110" t="s">
        <v>654</v>
      </c>
      <c r="C1013" s="114">
        <f t="shared" si="2147"/>
        <v>722.89156626506019</v>
      </c>
      <c r="D1013" s="110" t="s">
        <v>14</v>
      </c>
      <c r="E1013" s="110">
        <v>207.5</v>
      </c>
      <c r="F1013" s="110">
        <v>209.5</v>
      </c>
      <c r="G1013" s="110"/>
      <c r="H1013" s="110"/>
      <c r="I1013" s="115">
        <f t="shared" si="2148"/>
        <v>1445.7831325301204</v>
      </c>
      <c r="J1013" s="116"/>
      <c r="K1013" s="116"/>
      <c r="L1013" s="116">
        <f t="shared" si="2149"/>
        <v>2</v>
      </c>
      <c r="M1013" s="108">
        <f t="shared" si="2145"/>
        <v>1043.4782608695743</v>
      </c>
    </row>
    <row r="1014" spans="1:16384" s="99" customFormat="1" ht="14.25">
      <c r="A1014" s="109">
        <v>43495</v>
      </c>
      <c r="B1014" s="110" t="s">
        <v>499</v>
      </c>
      <c r="C1014" s="114">
        <f t="shared" si="2147"/>
        <v>357.39814152966403</v>
      </c>
      <c r="D1014" s="110" t="s">
        <v>18</v>
      </c>
      <c r="E1014" s="110">
        <v>419.7</v>
      </c>
      <c r="F1014" s="110">
        <v>416.75</v>
      </c>
      <c r="G1014" s="110"/>
      <c r="H1014" s="110"/>
      <c r="I1014" s="115">
        <f t="shared" si="2148"/>
        <v>1054.3245175125048</v>
      </c>
      <c r="J1014" s="116"/>
      <c r="K1014" s="116"/>
      <c r="L1014" s="116">
        <f t="shared" si="2149"/>
        <v>2.9499999999999886</v>
      </c>
      <c r="M1014" s="108">
        <f t="shared" si="2145"/>
        <v>-751.12669003505266</v>
      </c>
    </row>
    <row r="1015" spans="1:16384" s="99" customFormat="1" ht="14.25">
      <c r="A1015" s="109">
        <v>43495</v>
      </c>
      <c r="B1015" s="110" t="s">
        <v>502</v>
      </c>
      <c r="C1015" s="114">
        <f t="shared" si="2147"/>
        <v>165.7550140891762</v>
      </c>
      <c r="D1015" s="110" t="s">
        <v>14</v>
      </c>
      <c r="E1015" s="110">
        <v>904.95</v>
      </c>
      <c r="F1015" s="110">
        <v>896.8</v>
      </c>
      <c r="G1015" s="110"/>
      <c r="H1015" s="110"/>
      <c r="I1015" s="115">
        <f t="shared" si="2148"/>
        <v>-1350.9033648268012</v>
      </c>
      <c r="J1015" s="116"/>
      <c r="K1015" s="116"/>
      <c r="L1015" s="116">
        <f t="shared" si="2149"/>
        <v>-8.1500000000000909</v>
      </c>
      <c r="M1015" s="108">
        <f t="shared" si="2145"/>
        <v>2391.3286400715015</v>
      </c>
    </row>
    <row r="1016" spans="1:16384" s="99" customFormat="1" ht="14.25">
      <c r="A1016" s="109">
        <v>43494</v>
      </c>
      <c r="B1016" s="110" t="s">
        <v>498</v>
      </c>
      <c r="C1016" s="114">
        <f t="shared" si="2147"/>
        <v>189.87341772151899</v>
      </c>
      <c r="D1016" s="110" t="s">
        <v>18</v>
      </c>
      <c r="E1016" s="110">
        <v>790</v>
      </c>
      <c r="F1016" s="110">
        <v>785</v>
      </c>
      <c r="G1016" s="110"/>
      <c r="H1016" s="110"/>
      <c r="I1016" s="115">
        <f t="shared" si="2148"/>
        <v>949.36708860759495</v>
      </c>
      <c r="J1016" s="116"/>
      <c r="K1016" s="116"/>
      <c r="L1016" s="116">
        <f t="shared" si="2149"/>
        <v>5</v>
      </c>
      <c r="M1016" s="108">
        <f t="shared" ref="M1016:M1047" si="2150">L1039*C1039</f>
        <v>1040.2684563758464</v>
      </c>
    </row>
    <row r="1017" spans="1:16384" s="99" customFormat="1" ht="14.25">
      <c r="A1017" s="109">
        <v>43494</v>
      </c>
      <c r="B1017" s="110" t="s">
        <v>603</v>
      </c>
      <c r="C1017" s="114">
        <f t="shared" si="2147"/>
        <v>333.33333333333331</v>
      </c>
      <c r="D1017" s="110" t="s">
        <v>18</v>
      </c>
      <c r="E1017" s="110">
        <v>450</v>
      </c>
      <c r="F1017" s="110">
        <v>445</v>
      </c>
      <c r="G1017" s="110"/>
      <c r="H1017" s="110"/>
      <c r="I1017" s="115">
        <f t="shared" si="2148"/>
        <v>1666.6666666666665</v>
      </c>
      <c r="J1017" s="116"/>
      <c r="K1017" s="116"/>
      <c r="L1017" s="116">
        <f t="shared" si="2149"/>
        <v>5</v>
      </c>
      <c r="M1017" s="108">
        <f t="shared" si="2150"/>
        <v>2433.2810047095718</v>
      </c>
    </row>
    <row r="1018" spans="1:16384" s="99" customFormat="1" ht="14.25">
      <c r="A1018" s="109">
        <v>43489</v>
      </c>
      <c r="B1018" s="110" t="s">
        <v>440</v>
      </c>
      <c r="C1018" s="114">
        <f t="shared" si="2147"/>
        <v>84.947332653754671</v>
      </c>
      <c r="D1018" s="110" t="s">
        <v>18</v>
      </c>
      <c r="E1018" s="110">
        <v>1765.8</v>
      </c>
      <c r="F1018" s="110">
        <v>1759.6</v>
      </c>
      <c r="G1018" s="110"/>
      <c r="H1018" s="110"/>
      <c r="I1018" s="115">
        <f t="shared" si="2148"/>
        <v>526.67346245328281</v>
      </c>
      <c r="J1018" s="116"/>
      <c r="K1018" s="116"/>
      <c r="L1018" s="116">
        <f t="shared" si="2149"/>
        <v>6.2000000000000455</v>
      </c>
      <c r="M1018" s="108">
        <f t="shared" si="2150"/>
        <v>979.34710193204069</v>
      </c>
    </row>
    <row r="1019" spans="1:16384" s="99" customFormat="1" ht="14.25">
      <c r="A1019" s="109">
        <v>43489</v>
      </c>
      <c r="B1019" s="110" t="s">
        <v>395</v>
      </c>
      <c r="C1019" s="114">
        <f t="shared" si="2147"/>
        <v>259.89777354240664</v>
      </c>
      <c r="D1019" s="110" t="s">
        <v>18</v>
      </c>
      <c r="E1019" s="110">
        <v>577.15</v>
      </c>
      <c r="F1019" s="110">
        <v>573.1</v>
      </c>
      <c r="G1019" s="110"/>
      <c r="H1019" s="110"/>
      <c r="I1019" s="115">
        <f t="shared" si="2148"/>
        <v>1052.5859828467351</v>
      </c>
      <c r="J1019" s="116"/>
      <c r="K1019" s="116"/>
      <c r="L1019" s="116">
        <f t="shared" si="2149"/>
        <v>4.0499999999999545</v>
      </c>
      <c r="M1019" s="106">
        <f t="shared" si="2150"/>
        <v>3720.7207207207166</v>
      </c>
    </row>
    <row r="1020" spans="1:16384" s="99" customFormat="1" ht="14.25">
      <c r="A1020" s="109">
        <v>43489</v>
      </c>
      <c r="B1020" s="110" t="s">
        <v>523</v>
      </c>
      <c r="C1020" s="114">
        <f t="shared" si="2147"/>
        <v>56.890372252669103</v>
      </c>
      <c r="D1020" s="110" t="s">
        <v>18</v>
      </c>
      <c r="E1020" s="110">
        <v>2636.65</v>
      </c>
      <c r="F1020" s="110">
        <v>2618.1999999999998</v>
      </c>
      <c r="G1020" s="110"/>
      <c r="H1020" s="110"/>
      <c r="I1020" s="115">
        <f t="shared" si="2148"/>
        <v>1049.6273680617605</v>
      </c>
      <c r="J1020" s="116"/>
      <c r="K1020" s="116"/>
      <c r="L1020" s="116">
        <f t="shared" si="2149"/>
        <v>18.450000000000273</v>
      </c>
      <c r="M1020" s="108">
        <f t="shared" si="2150"/>
        <v>-450.34642032332954</v>
      </c>
    </row>
    <row r="1021" spans="1:16384" s="99" customFormat="1" ht="14.25">
      <c r="A1021" s="109">
        <v>43489</v>
      </c>
      <c r="B1021" s="110" t="s">
        <v>651</v>
      </c>
      <c r="C1021" s="114">
        <f t="shared" si="2147"/>
        <v>53.409293217019759</v>
      </c>
      <c r="D1021" s="110" t="s">
        <v>18</v>
      </c>
      <c r="E1021" s="110">
        <v>2808.5</v>
      </c>
      <c r="F1021" s="110">
        <v>2788.85</v>
      </c>
      <c r="G1021" s="110"/>
      <c r="H1021" s="110"/>
      <c r="I1021" s="115">
        <f t="shared" si="2148"/>
        <v>1049.492611714443</v>
      </c>
      <c r="J1021" s="116"/>
      <c r="K1021" s="116"/>
      <c r="L1021" s="116">
        <f t="shared" si="2149"/>
        <v>19.650000000000087</v>
      </c>
      <c r="M1021" s="108">
        <f t="shared" si="2150"/>
        <v>-1370.7952556873554</v>
      </c>
    </row>
    <row r="1022" spans="1:16384" s="99" customFormat="1" ht="14.25">
      <c r="A1022" s="109">
        <v>43489</v>
      </c>
      <c r="B1022" s="110" t="s">
        <v>502</v>
      </c>
      <c r="C1022" s="114">
        <f t="shared" si="2147"/>
        <v>163.9344262295082</v>
      </c>
      <c r="D1022" s="110" t="s">
        <v>18</v>
      </c>
      <c r="E1022" s="110">
        <v>915</v>
      </c>
      <c r="F1022" s="110">
        <v>908.6</v>
      </c>
      <c r="G1022" s="110"/>
      <c r="H1022" s="110"/>
      <c r="I1022" s="115">
        <f t="shared" si="2148"/>
        <v>1049.1803278688487</v>
      </c>
      <c r="J1022" s="116"/>
      <c r="K1022" s="116"/>
      <c r="L1022" s="116">
        <f t="shared" si="2149"/>
        <v>6.3999999999999773</v>
      </c>
      <c r="M1022" s="108">
        <f t="shared" si="2150"/>
        <v>1043.3070866141643</v>
      </c>
    </row>
    <row r="1023" spans="1:16384" s="99" customFormat="1" ht="14.25">
      <c r="A1023" s="109">
        <v>43488</v>
      </c>
      <c r="B1023" s="110" t="s">
        <v>384</v>
      </c>
      <c r="C1023" s="114">
        <f t="shared" si="2147"/>
        <v>1220.008133387556</v>
      </c>
      <c r="D1023" s="110" t="s">
        <v>18</v>
      </c>
      <c r="E1023" s="110">
        <v>122.95</v>
      </c>
      <c r="F1023" s="110">
        <v>122.05</v>
      </c>
      <c r="G1023" s="110"/>
      <c r="H1023" s="110"/>
      <c r="I1023" s="115">
        <f t="shared" si="2148"/>
        <v>1098.0073200488073</v>
      </c>
      <c r="J1023" s="116"/>
      <c r="K1023" s="116"/>
      <c r="L1023" s="116">
        <f t="shared" si="2149"/>
        <v>0.90000000000000568</v>
      </c>
      <c r="M1023" s="108">
        <f t="shared" si="2150"/>
        <v>1049.6587886031591</v>
      </c>
    </row>
    <row r="1024" spans="1:16384" s="99" customFormat="1" ht="14.25">
      <c r="A1024" s="109">
        <v>43488</v>
      </c>
      <c r="B1024" s="110" t="s">
        <v>459</v>
      </c>
      <c r="C1024" s="114">
        <f t="shared" si="2147"/>
        <v>135.90033975084938</v>
      </c>
      <c r="D1024" s="110" t="s">
        <v>18</v>
      </c>
      <c r="E1024" s="110">
        <v>1103.75</v>
      </c>
      <c r="F1024" s="110">
        <v>1113.7</v>
      </c>
      <c r="G1024" s="110"/>
      <c r="H1024" s="110"/>
      <c r="I1024" s="115">
        <f t="shared" si="2148"/>
        <v>-1352.2083805209575</v>
      </c>
      <c r="J1024" s="116"/>
      <c r="K1024" s="116"/>
      <c r="L1024" s="116">
        <f t="shared" si="2149"/>
        <v>-9.9500000000000455</v>
      </c>
      <c r="M1024" s="106">
        <f t="shared" si="2150"/>
        <v>3758.169934640528</v>
      </c>
    </row>
    <row r="1025" spans="1:13" s="99" customFormat="1" ht="14.25">
      <c r="A1025" s="109">
        <v>43488</v>
      </c>
      <c r="B1025" s="110" t="s">
        <v>76</v>
      </c>
      <c r="C1025" s="114">
        <f t="shared" si="2147"/>
        <v>255.01530091805506</v>
      </c>
      <c r="D1025" s="110" t="s">
        <v>18</v>
      </c>
      <c r="E1025" s="110">
        <v>588.20000000000005</v>
      </c>
      <c r="F1025" s="110">
        <v>584.04999999999995</v>
      </c>
      <c r="G1025" s="110">
        <v>578.79999999999995</v>
      </c>
      <c r="H1025" s="110"/>
      <c r="I1025" s="115">
        <f t="shared" si="2148"/>
        <v>1058.3134988099516</v>
      </c>
      <c r="J1025" s="116">
        <f>(IF(D1025="SHORT",IF(G1025="",0,F1025-G1025),IF(D1025="LONG",IF(G1025="",0,G1025-F1025))))*C1025</f>
        <v>1338.8303298197891</v>
      </c>
      <c r="K1025" s="116"/>
      <c r="L1025" s="116">
        <f t="shared" si="2149"/>
        <v>9.4000000000000909</v>
      </c>
      <c r="M1025" s="108">
        <f t="shared" si="2150"/>
        <v>1027.1962433965955</v>
      </c>
    </row>
    <row r="1026" spans="1:13" s="99" customFormat="1" ht="14.25">
      <c r="A1026" s="109">
        <v>43487</v>
      </c>
      <c r="B1026" s="110" t="s">
        <v>386</v>
      </c>
      <c r="C1026" s="114">
        <f t="shared" si="2147"/>
        <v>1584.7860538827258</v>
      </c>
      <c r="D1026" s="110" t="s">
        <v>14</v>
      </c>
      <c r="E1026" s="110">
        <v>94.65</v>
      </c>
      <c r="F1026" s="110">
        <v>95.3</v>
      </c>
      <c r="G1026" s="110"/>
      <c r="H1026" s="110"/>
      <c r="I1026" s="115">
        <f t="shared" si="2148"/>
        <v>1030.1109350237582</v>
      </c>
      <c r="J1026" s="116"/>
      <c r="K1026" s="116"/>
      <c r="L1026" s="116">
        <f t="shared" si="2149"/>
        <v>0.64999999999999147</v>
      </c>
      <c r="M1026" s="108">
        <f t="shared" si="2150"/>
        <v>210.52631578948169</v>
      </c>
    </row>
    <row r="1027" spans="1:13" s="99" customFormat="1" ht="14.25">
      <c r="A1027" s="109">
        <v>43487</v>
      </c>
      <c r="B1027" s="110" t="s">
        <v>652</v>
      </c>
      <c r="C1027" s="114">
        <f t="shared" si="2147"/>
        <v>2659.5744680851067</v>
      </c>
      <c r="D1027" s="110" t="s">
        <v>18</v>
      </c>
      <c r="E1027" s="110">
        <v>56.4</v>
      </c>
      <c r="F1027" s="110">
        <v>56.9</v>
      </c>
      <c r="G1027" s="110"/>
      <c r="H1027" s="110"/>
      <c r="I1027" s="115">
        <f t="shared" si="2148"/>
        <v>-1329.7872340425533</v>
      </c>
      <c r="J1027" s="116"/>
      <c r="K1027" s="116"/>
      <c r="L1027" s="116">
        <f t="shared" si="2149"/>
        <v>-0.5</v>
      </c>
      <c r="M1027" s="108">
        <f t="shared" si="2150"/>
        <v>1114.3410852712957</v>
      </c>
    </row>
    <row r="1028" spans="1:13" s="99" customFormat="1" ht="14.25">
      <c r="A1028" s="109">
        <v>43487</v>
      </c>
      <c r="B1028" s="110" t="s">
        <v>630</v>
      </c>
      <c r="C1028" s="114">
        <f t="shared" si="2147"/>
        <v>23.529411764705884</v>
      </c>
      <c r="D1028" s="110" t="s">
        <v>18</v>
      </c>
      <c r="E1028" s="110">
        <v>6375</v>
      </c>
      <c r="F1028" s="110">
        <v>6432.4</v>
      </c>
      <c r="G1028" s="110"/>
      <c r="H1028" s="110"/>
      <c r="I1028" s="115">
        <f t="shared" si="2148"/>
        <v>-1350.5882352941092</v>
      </c>
      <c r="J1028" s="116"/>
      <c r="K1028" s="116"/>
      <c r="L1028" s="116">
        <f t="shared" si="2149"/>
        <v>-57.399999999999636</v>
      </c>
      <c r="M1028" s="108">
        <f t="shared" si="2150"/>
        <v>-920.73658927142174</v>
      </c>
    </row>
    <row r="1029" spans="1:13" s="99" customFormat="1" ht="14.25">
      <c r="A1029" s="109">
        <v>43487</v>
      </c>
      <c r="B1029" s="110" t="s">
        <v>431</v>
      </c>
      <c r="C1029" s="114">
        <f t="shared" si="2147"/>
        <v>106.16086910364839</v>
      </c>
      <c r="D1029" s="110" t="s">
        <v>18</v>
      </c>
      <c r="E1029" s="110">
        <v>1412.95</v>
      </c>
      <c r="F1029" s="110">
        <v>1418</v>
      </c>
      <c r="G1029" s="110"/>
      <c r="H1029" s="110"/>
      <c r="I1029" s="115">
        <f t="shared" si="2148"/>
        <v>-536.11238897341957</v>
      </c>
      <c r="J1029" s="116"/>
      <c r="K1029" s="116"/>
      <c r="L1029" s="116">
        <f t="shared" si="2149"/>
        <v>-5.0499999999999545</v>
      </c>
      <c r="M1029" s="108">
        <f t="shared" si="2150"/>
        <v>541.97662061636026</v>
      </c>
    </row>
    <row r="1030" spans="1:13" s="99" customFormat="1" ht="14.25">
      <c r="A1030" s="109">
        <v>43487</v>
      </c>
      <c r="B1030" s="110" t="s">
        <v>570</v>
      </c>
      <c r="C1030" s="114">
        <f t="shared" si="2147"/>
        <v>165.0437365901964</v>
      </c>
      <c r="D1030" s="110" t="s">
        <v>14</v>
      </c>
      <c r="E1030" s="110">
        <v>908.85</v>
      </c>
      <c r="F1030" s="110">
        <v>910.1</v>
      </c>
      <c r="G1030" s="110"/>
      <c r="H1030" s="110"/>
      <c r="I1030" s="115">
        <f t="shared" si="2148"/>
        <v>206.30467073774551</v>
      </c>
      <c r="J1030" s="116"/>
      <c r="K1030" s="116"/>
      <c r="L1030" s="116">
        <f t="shared" si="2149"/>
        <v>1.25</v>
      </c>
      <c r="M1030" s="108">
        <f t="shared" si="2150"/>
        <v>1168.2242990654206</v>
      </c>
    </row>
    <row r="1031" spans="1:13" s="99" customFormat="1" ht="14.25">
      <c r="A1031" s="109">
        <v>43486</v>
      </c>
      <c r="B1031" s="110" t="s">
        <v>459</v>
      </c>
      <c r="C1031" s="114">
        <f t="shared" si="2147"/>
        <v>140.92446448703492</v>
      </c>
      <c r="D1031" s="110" t="s">
        <v>14</v>
      </c>
      <c r="E1031" s="110">
        <v>1064.4000000000001</v>
      </c>
      <c r="F1031" s="110">
        <v>1072.3499999999999</v>
      </c>
      <c r="G1031" s="110"/>
      <c r="H1031" s="110"/>
      <c r="I1031" s="115">
        <f t="shared" si="2148"/>
        <v>1120.349492671902</v>
      </c>
      <c r="J1031" s="116"/>
      <c r="K1031" s="116"/>
      <c r="L1031" s="116">
        <f t="shared" si="2149"/>
        <v>7.9499999999998181</v>
      </c>
      <c r="M1031" s="108">
        <f t="shared" si="2150"/>
        <v>1121.5864759427884</v>
      </c>
    </row>
    <row r="1032" spans="1:13" s="99" customFormat="1" ht="14.25">
      <c r="A1032" s="109">
        <v>43486</v>
      </c>
      <c r="B1032" s="110" t="s">
        <v>570</v>
      </c>
      <c r="C1032" s="114">
        <f t="shared" si="2147"/>
        <v>165.85581601061477</v>
      </c>
      <c r="D1032" s="110" t="s">
        <v>14</v>
      </c>
      <c r="E1032" s="110">
        <v>904.4</v>
      </c>
      <c r="F1032" s="110">
        <v>910.7</v>
      </c>
      <c r="G1032" s="110">
        <v>918.9</v>
      </c>
      <c r="H1032" s="110"/>
      <c r="I1032" s="115">
        <f t="shared" si="2148"/>
        <v>1044.8916408668845</v>
      </c>
      <c r="J1032" s="116">
        <f>(IF(D1032="SHORT",IF(G1032="",0,F1032-G1032),IF(D1032="LONG",IF(G1032="",0,G1032-F1032))))*C1032</f>
        <v>1360.0176912870297</v>
      </c>
      <c r="K1032" s="116"/>
      <c r="L1032" s="116">
        <f t="shared" si="2149"/>
        <v>14.499999999999998</v>
      </c>
      <c r="M1032" s="108">
        <f t="shared" si="2150"/>
        <v>-1343.0330162283349</v>
      </c>
    </row>
    <row r="1033" spans="1:13" s="99" customFormat="1" ht="14.25">
      <c r="A1033" s="109">
        <v>43486</v>
      </c>
      <c r="B1033" s="110" t="s">
        <v>494</v>
      </c>
      <c r="C1033" s="114">
        <f t="shared" si="2147"/>
        <v>204.66639377814164</v>
      </c>
      <c r="D1033" s="110" t="s">
        <v>14</v>
      </c>
      <c r="E1033" s="110">
        <v>732.9</v>
      </c>
      <c r="F1033" s="110">
        <v>738.05</v>
      </c>
      <c r="G1033" s="110">
        <v>744.65</v>
      </c>
      <c r="H1033" s="110"/>
      <c r="I1033" s="115">
        <f t="shared" si="2148"/>
        <v>1054.0319279574248</v>
      </c>
      <c r="J1033" s="116">
        <f>(IF(D1033="SHORT",IF(G1033="",0,F1033-G1033),IF(D1033="LONG",IF(G1033="",0,G1033-F1033))))*C1033</f>
        <v>1350.7981989357395</v>
      </c>
      <c r="K1033" s="116"/>
      <c r="L1033" s="116">
        <f t="shared" si="2149"/>
        <v>11.750000000000002</v>
      </c>
      <c r="M1033" s="108">
        <f t="shared" si="2150"/>
        <v>1056.4507523209938</v>
      </c>
    </row>
    <row r="1034" spans="1:13" s="99" customFormat="1" ht="14.25">
      <c r="A1034" s="109">
        <v>43486</v>
      </c>
      <c r="B1034" s="110" t="s">
        <v>593</v>
      </c>
      <c r="C1034" s="114">
        <f t="shared" si="2147"/>
        <v>280.37383177570092</v>
      </c>
      <c r="D1034" s="110" t="s">
        <v>14</v>
      </c>
      <c r="E1034" s="110">
        <v>535</v>
      </c>
      <c r="F1034" s="110">
        <v>538.75</v>
      </c>
      <c r="G1034" s="110"/>
      <c r="H1034" s="110"/>
      <c r="I1034" s="115">
        <f t="shared" si="2148"/>
        <v>1051.4018691588785</v>
      </c>
      <c r="J1034" s="116"/>
      <c r="K1034" s="116"/>
      <c r="L1034" s="116">
        <f t="shared" si="2149"/>
        <v>3.7500000000000004</v>
      </c>
      <c r="M1034" s="106">
        <f t="shared" si="2150"/>
        <v>3811.7973201909754</v>
      </c>
    </row>
    <row r="1035" spans="1:13" s="99" customFormat="1" ht="14.25">
      <c r="A1035" s="109">
        <v>43483</v>
      </c>
      <c r="B1035" s="110" t="s">
        <v>485</v>
      </c>
      <c r="C1035" s="114">
        <f t="shared" si="2147"/>
        <v>520.74292657524734</v>
      </c>
      <c r="D1035" s="110" t="s">
        <v>18</v>
      </c>
      <c r="E1035" s="110">
        <v>288.05</v>
      </c>
      <c r="F1035" s="110">
        <v>286</v>
      </c>
      <c r="G1035" s="110">
        <v>283.45</v>
      </c>
      <c r="H1035" s="110"/>
      <c r="I1035" s="115">
        <f t="shared" si="2148"/>
        <v>1067.522999479263</v>
      </c>
      <c r="J1035" s="116">
        <f>(IF(D1035="SHORT",IF(G1035="",0,F1035-G1035),IF(D1035="LONG",IF(G1035="",0,G1035-F1035))))*C1035</f>
        <v>1327.8944627668866</v>
      </c>
      <c r="K1035" s="116"/>
      <c r="L1035" s="116">
        <f t="shared" si="2149"/>
        <v>4.6000000000000227</v>
      </c>
      <c r="M1035" s="108">
        <f t="shared" si="2150"/>
        <v>-1378.2940360610442</v>
      </c>
    </row>
    <row r="1036" spans="1:13" s="99" customFormat="1" ht="14.25">
      <c r="A1036" s="109">
        <v>43483</v>
      </c>
      <c r="B1036" s="110" t="s">
        <v>571</v>
      </c>
      <c r="C1036" s="114">
        <f t="shared" si="2147"/>
        <v>401.33779264214047</v>
      </c>
      <c r="D1036" s="110" t="s">
        <v>18</v>
      </c>
      <c r="E1036" s="110">
        <v>373.75</v>
      </c>
      <c r="F1036" s="110">
        <v>371.15</v>
      </c>
      <c r="G1036" s="110"/>
      <c r="H1036" s="110"/>
      <c r="I1036" s="115">
        <f t="shared" si="2148"/>
        <v>1043.4782608695743</v>
      </c>
      <c r="J1036" s="116"/>
      <c r="K1036" s="116"/>
      <c r="L1036" s="116">
        <f t="shared" si="2149"/>
        <v>2.6000000000000227</v>
      </c>
      <c r="M1036" s="108">
        <f t="shared" si="2150"/>
        <v>809.62554818395733</v>
      </c>
    </row>
    <row r="1037" spans="1:13" s="99" customFormat="1" ht="14.25">
      <c r="A1037" s="109">
        <v>43483</v>
      </c>
      <c r="B1037" s="110" t="s">
        <v>385</v>
      </c>
      <c r="C1037" s="114">
        <f t="shared" si="2147"/>
        <v>75.11266900350526</v>
      </c>
      <c r="D1037" s="110" t="s">
        <v>18</v>
      </c>
      <c r="E1037" s="110">
        <v>1997</v>
      </c>
      <c r="F1037" s="110">
        <v>2007</v>
      </c>
      <c r="G1037" s="110"/>
      <c r="H1037" s="110"/>
      <c r="I1037" s="115">
        <f t="shared" si="2148"/>
        <v>-751.12669003505266</v>
      </c>
      <c r="J1037" s="116"/>
      <c r="K1037" s="116"/>
      <c r="L1037" s="116">
        <f t="shared" si="2149"/>
        <v>-10</v>
      </c>
      <c r="M1037" s="108">
        <f t="shared" si="2150"/>
        <v>379.87227482934395</v>
      </c>
    </row>
    <row r="1038" spans="1:13" s="99" customFormat="1" ht="14.25">
      <c r="A1038" s="109">
        <v>43483</v>
      </c>
      <c r="B1038" s="110" t="s">
        <v>597</v>
      </c>
      <c r="C1038" s="114">
        <f t="shared" si="2147"/>
        <v>111.74432897530451</v>
      </c>
      <c r="D1038" s="110" t="s">
        <v>18</v>
      </c>
      <c r="E1038" s="110">
        <v>1342.35</v>
      </c>
      <c r="F1038" s="110">
        <v>1332.95</v>
      </c>
      <c r="G1038" s="110">
        <v>1320.95</v>
      </c>
      <c r="H1038" s="110"/>
      <c r="I1038" s="115">
        <f t="shared" si="2148"/>
        <v>1050.3966923678472</v>
      </c>
      <c r="J1038" s="116">
        <f>(IF(D1038="SHORT",IF(G1038="",0,F1038-G1038),IF(D1038="LONG",IF(G1038="",0,G1038-F1038))))*C1038</f>
        <v>1340.9319477036543</v>
      </c>
      <c r="K1038" s="116"/>
      <c r="L1038" s="116">
        <f t="shared" si="2149"/>
        <v>21.399999999999864</v>
      </c>
      <c r="M1038" s="108">
        <f t="shared" si="2150"/>
        <v>2465.1549823174464</v>
      </c>
    </row>
    <row r="1039" spans="1:13" s="99" customFormat="1" ht="14.25">
      <c r="A1039" s="109">
        <v>43482</v>
      </c>
      <c r="B1039" s="110" t="s">
        <v>650</v>
      </c>
      <c r="C1039" s="114">
        <f t="shared" ref="C1039:C1070" si="2151">150000/E1039</f>
        <v>335.57046979865771</v>
      </c>
      <c r="D1039" s="110" t="s">
        <v>18</v>
      </c>
      <c r="E1039" s="110">
        <v>447</v>
      </c>
      <c r="F1039" s="110">
        <v>443.9</v>
      </c>
      <c r="G1039" s="110"/>
      <c r="H1039" s="110"/>
      <c r="I1039" s="115">
        <f t="shared" ref="I1039:I1070" si="2152">(IF(D1039="SHORT",E1039-F1039,IF(D1039="LONG",F1039-E1039)))*C1039</f>
        <v>1040.2684563758464</v>
      </c>
      <c r="J1039" s="116"/>
      <c r="K1039" s="116"/>
      <c r="L1039" s="116">
        <f t="shared" ref="L1039:L1070" si="2153">(J1039+I1039+K1039)/C1039</f>
        <v>3.1000000000000223</v>
      </c>
      <c r="M1039" s="108">
        <f t="shared" si="2150"/>
        <v>709.55534531693468</v>
      </c>
    </row>
    <row r="1040" spans="1:13" s="99" customFormat="1" ht="14.25">
      <c r="A1040" s="109">
        <v>43482</v>
      </c>
      <c r="B1040" s="110" t="s">
        <v>450</v>
      </c>
      <c r="C1040" s="114">
        <f t="shared" si="2151"/>
        <v>1569.8587127158555</v>
      </c>
      <c r="D1040" s="110" t="s">
        <v>18</v>
      </c>
      <c r="E1040" s="110">
        <v>95.55</v>
      </c>
      <c r="F1040" s="110">
        <v>94.85</v>
      </c>
      <c r="G1040" s="110">
        <v>94</v>
      </c>
      <c r="H1040" s="110"/>
      <c r="I1040" s="115">
        <f t="shared" si="2152"/>
        <v>1098.9010989011033</v>
      </c>
      <c r="J1040" s="116">
        <f>(IF(D1040="SHORT",IF(G1040="",0,F1040-G1040),IF(D1040="LONG",IF(G1040="",0,G1040-F1040))))*C1040</f>
        <v>1334.3799058084683</v>
      </c>
      <c r="K1040" s="116"/>
      <c r="L1040" s="116">
        <f t="shared" si="2153"/>
        <v>1.5499999999999974</v>
      </c>
      <c r="M1040" s="108">
        <f t="shared" si="2150"/>
        <v>-1349.3642418476031</v>
      </c>
    </row>
    <row r="1041" spans="1:13" s="99" customFormat="1" ht="14.25">
      <c r="A1041" s="109">
        <v>43482</v>
      </c>
      <c r="B1041" s="110" t="s">
        <v>571</v>
      </c>
      <c r="C1041" s="114">
        <f t="shared" si="2151"/>
        <v>399.73351099267154</v>
      </c>
      <c r="D1041" s="110" t="s">
        <v>18</v>
      </c>
      <c r="E1041" s="110">
        <v>375.25</v>
      </c>
      <c r="F1041" s="110">
        <v>372.8</v>
      </c>
      <c r="G1041" s="110"/>
      <c r="H1041" s="110"/>
      <c r="I1041" s="115">
        <f t="shared" si="2152"/>
        <v>979.34710193204069</v>
      </c>
      <c r="J1041" s="116"/>
      <c r="K1041" s="116"/>
      <c r="L1041" s="116">
        <f t="shared" si="2153"/>
        <v>2.4499999999999886</v>
      </c>
      <c r="M1041" s="108">
        <f t="shared" si="2150"/>
        <v>-666.66666666666674</v>
      </c>
    </row>
    <row r="1042" spans="1:13" s="99" customFormat="1" ht="14.25">
      <c r="A1042" s="117">
        <v>43482</v>
      </c>
      <c r="B1042" s="118" t="s">
        <v>649</v>
      </c>
      <c r="C1042" s="119">
        <f t="shared" si="2151"/>
        <v>90.090090090090087</v>
      </c>
      <c r="D1042" s="118" t="s">
        <v>18</v>
      </c>
      <c r="E1042" s="118">
        <v>1665</v>
      </c>
      <c r="F1042" s="118">
        <v>1653.35</v>
      </c>
      <c r="G1042" s="118">
        <v>1638.45</v>
      </c>
      <c r="H1042" s="118">
        <v>1623.7</v>
      </c>
      <c r="I1042" s="120">
        <f t="shared" si="2152"/>
        <v>1049.5495495495577</v>
      </c>
      <c r="J1042" s="121">
        <f>(IF(D1042="SHORT",IF(G1042="",0,F1042-G1042),IF(D1042="LONG",IF(G1042="",0,G1042-F1042))))*C1042</f>
        <v>1342.3423423423301</v>
      </c>
      <c r="K1042" s="121">
        <f>(IF(D1042="SHORT",IF(H1042="",0,G1042-H1042),IF(D1042="LONG",IF(H1042="",0,(H1042-G1042)))))*C1042</f>
        <v>1328.8288288288288</v>
      </c>
      <c r="L1042" s="121">
        <f t="shared" si="2153"/>
        <v>41.299999999999955</v>
      </c>
      <c r="M1042" s="108">
        <f t="shared" si="2150"/>
        <v>-569.60583276372745</v>
      </c>
    </row>
    <row r="1043" spans="1:13" s="99" customFormat="1" ht="14.25">
      <c r="A1043" s="109">
        <v>43482</v>
      </c>
      <c r="B1043" s="110" t="s">
        <v>553</v>
      </c>
      <c r="C1043" s="114">
        <f t="shared" si="2151"/>
        <v>692.84064665127016</v>
      </c>
      <c r="D1043" s="110" t="s">
        <v>18</v>
      </c>
      <c r="E1043" s="110">
        <v>216.5</v>
      </c>
      <c r="F1043" s="110">
        <v>217.15</v>
      </c>
      <c r="G1043" s="110"/>
      <c r="H1043" s="110"/>
      <c r="I1043" s="115">
        <f t="shared" si="2152"/>
        <v>-450.34642032332954</v>
      </c>
      <c r="J1043" s="116"/>
      <c r="K1043" s="116"/>
      <c r="L1043" s="116">
        <f t="shared" si="2153"/>
        <v>-0.65000000000000568</v>
      </c>
      <c r="M1043" s="108">
        <f t="shared" si="2150"/>
        <v>1145.4356126344958</v>
      </c>
    </row>
    <row r="1044" spans="1:13" s="99" customFormat="1" ht="14.25">
      <c r="A1044" s="109">
        <v>43482</v>
      </c>
      <c r="B1044" s="110" t="s">
        <v>438</v>
      </c>
      <c r="C1044" s="114">
        <f t="shared" si="2151"/>
        <v>583.31713007972007</v>
      </c>
      <c r="D1044" s="110" t="s">
        <v>18</v>
      </c>
      <c r="E1044" s="110">
        <v>257.14999999999998</v>
      </c>
      <c r="F1044" s="110">
        <v>259.5</v>
      </c>
      <c r="G1044" s="110"/>
      <c r="H1044" s="110"/>
      <c r="I1044" s="115">
        <f t="shared" si="2152"/>
        <v>-1370.7952556873554</v>
      </c>
      <c r="J1044" s="116"/>
      <c r="K1044" s="116"/>
      <c r="L1044" s="116">
        <f t="shared" si="2153"/>
        <v>-2.3500000000000227</v>
      </c>
      <c r="M1044" s="108">
        <f t="shared" si="2150"/>
        <v>116.36927851047766</v>
      </c>
    </row>
    <row r="1045" spans="1:13" s="99" customFormat="1" ht="14.25">
      <c r="A1045" s="109">
        <v>43481</v>
      </c>
      <c r="B1045" s="110" t="s">
        <v>554</v>
      </c>
      <c r="C1045" s="114">
        <f t="shared" si="2151"/>
        <v>196.85039370078741</v>
      </c>
      <c r="D1045" s="110" t="s">
        <v>14</v>
      </c>
      <c r="E1045" s="110">
        <v>762</v>
      </c>
      <c r="F1045" s="110">
        <v>767.3</v>
      </c>
      <c r="G1045" s="110"/>
      <c r="H1045" s="110"/>
      <c r="I1045" s="115">
        <f t="shared" si="2152"/>
        <v>1043.3070866141643</v>
      </c>
      <c r="J1045" s="116"/>
      <c r="K1045" s="116"/>
      <c r="L1045" s="116">
        <f t="shared" si="2153"/>
        <v>5.2999999999999545</v>
      </c>
      <c r="M1045" s="108">
        <f t="shared" si="2150"/>
        <v>1111.1111111111006</v>
      </c>
    </row>
    <row r="1046" spans="1:13" s="99" customFormat="1" ht="14.25">
      <c r="A1046" s="109">
        <v>43481</v>
      </c>
      <c r="B1046" s="110" t="s">
        <v>463</v>
      </c>
      <c r="C1046" s="114">
        <f t="shared" si="2151"/>
        <v>57.832440143424456</v>
      </c>
      <c r="D1046" s="110" t="s">
        <v>14</v>
      </c>
      <c r="E1046" s="110">
        <v>2593.6999999999998</v>
      </c>
      <c r="F1046" s="110">
        <v>2611.85</v>
      </c>
      <c r="G1046" s="110"/>
      <c r="H1046" s="110"/>
      <c r="I1046" s="115">
        <f t="shared" si="2152"/>
        <v>1049.6587886031591</v>
      </c>
      <c r="J1046" s="116"/>
      <c r="K1046" s="116"/>
      <c r="L1046" s="116">
        <f t="shared" si="2153"/>
        <v>18.150000000000091</v>
      </c>
      <c r="M1046" s="108">
        <f t="shared" si="2150"/>
        <v>1110.3799967099853</v>
      </c>
    </row>
    <row r="1047" spans="1:13" s="99" customFormat="1" ht="14.25">
      <c r="A1047" s="117">
        <v>43480</v>
      </c>
      <c r="B1047" s="118" t="s">
        <v>448</v>
      </c>
      <c r="C1047" s="119">
        <f t="shared" si="2151"/>
        <v>466.85340802987861</v>
      </c>
      <c r="D1047" s="118" t="s">
        <v>14</v>
      </c>
      <c r="E1047" s="118">
        <v>321.3</v>
      </c>
      <c r="F1047" s="118">
        <v>323.5</v>
      </c>
      <c r="G1047" s="118">
        <v>326.39999999999998</v>
      </c>
      <c r="H1047" s="118">
        <v>329.35</v>
      </c>
      <c r="I1047" s="120">
        <f t="shared" si="2152"/>
        <v>1027.0774976657276</v>
      </c>
      <c r="J1047" s="121">
        <f>(IF(D1047="SHORT",IF(G1047="",0,F1047-G1047),IF(D1047="LONG",IF(G1047="",0,G1047-F1047))))*C1047</f>
        <v>1353.8748832866374</v>
      </c>
      <c r="K1047" s="121">
        <f>(IF(D1047="SHORT",IF(H1047="",0,G1047-H1047),IF(D1047="LONG",IF(H1047="",0,(H1047-G1047)))))*C1047</f>
        <v>1377.2175536881632</v>
      </c>
      <c r="L1047" s="121">
        <f t="shared" si="2153"/>
        <v>8.0500000000000114</v>
      </c>
      <c r="M1047" s="108">
        <f t="shared" si="2150"/>
        <v>1073.7885462555159</v>
      </c>
    </row>
    <row r="1048" spans="1:13" s="99" customFormat="1" ht="14.25">
      <c r="A1048" s="109">
        <v>43480</v>
      </c>
      <c r="B1048" s="110" t="s">
        <v>487</v>
      </c>
      <c r="C1048" s="114">
        <f t="shared" si="2151"/>
        <v>586.96928194091174</v>
      </c>
      <c r="D1048" s="110" t="s">
        <v>14</v>
      </c>
      <c r="E1048" s="110">
        <v>255.55</v>
      </c>
      <c r="F1048" s="110">
        <v>257.3</v>
      </c>
      <c r="G1048" s="110"/>
      <c r="H1048" s="110"/>
      <c r="I1048" s="115">
        <f t="shared" si="2152"/>
        <v>1027.1962433965955</v>
      </c>
      <c r="J1048" s="116"/>
      <c r="K1048" s="116"/>
      <c r="L1048" s="116">
        <f t="shared" si="2153"/>
        <v>1.75</v>
      </c>
      <c r="M1048" s="108">
        <f t="shared" ref="M1048:M1074" si="2154">L1071*C1071</f>
        <v>2492.7459773146743</v>
      </c>
    </row>
    <row r="1049" spans="1:13" s="99" customFormat="1" ht="14.25">
      <c r="A1049" s="109">
        <v>43480</v>
      </c>
      <c r="B1049" s="110" t="s">
        <v>553</v>
      </c>
      <c r="C1049" s="114">
        <f t="shared" si="2151"/>
        <v>701.75438596491233</v>
      </c>
      <c r="D1049" s="110" t="s">
        <v>14</v>
      </c>
      <c r="E1049" s="110">
        <v>213.75</v>
      </c>
      <c r="F1049" s="110">
        <v>214.05</v>
      </c>
      <c r="G1049" s="110"/>
      <c r="H1049" s="110"/>
      <c r="I1049" s="115">
        <f t="shared" si="2152"/>
        <v>210.52631578948169</v>
      </c>
      <c r="J1049" s="116"/>
      <c r="K1049" s="116"/>
      <c r="L1049" s="116">
        <f t="shared" si="2153"/>
        <v>0.30000000000001137</v>
      </c>
      <c r="M1049" s="108">
        <f t="shared" si="2154"/>
        <v>-1351.3513513513401</v>
      </c>
    </row>
    <row r="1050" spans="1:13" s="99" customFormat="1" ht="14.25">
      <c r="A1050" s="109">
        <v>43480</v>
      </c>
      <c r="B1050" s="110" t="s">
        <v>445</v>
      </c>
      <c r="C1050" s="114">
        <f t="shared" si="2151"/>
        <v>968.99224806201539</v>
      </c>
      <c r="D1050" s="110" t="s">
        <v>14</v>
      </c>
      <c r="E1050" s="110">
        <v>154.80000000000001</v>
      </c>
      <c r="F1050" s="110">
        <v>155.94999999999999</v>
      </c>
      <c r="G1050" s="110"/>
      <c r="H1050" s="110"/>
      <c r="I1050" s="115">
        <f t="shared" si="2152"/>
        <v>1114.3410852712957</v>
      </c>
      <c r="J1050" s="116"/>
      <c r="K1050" s="116"/>
      <c r="L1050" s="116">
        <f t="shared" si="2153"/>
        <v>1.1499999999999773</v>
      </c>
      <c r="M1050" s="108">
        <f t="shared" si="2154"/>
        <v>-1449.2753623188464</v>
      </c>
    </row>
    <row r="1051" spans="1:13" s="99" customFormat="1" ht="14.25">
      <c r="A1051" s="109">
        <v>43480</v>
      </c>
      <c r="B1051" s="110" t="s">
        <v>571</v>
      </c>
      <c r="C1051" s="114">
        <f t="shared" si="2151"/>
        <v>400.32025620496398</v>
      </c>
      <c r="D1051" s="110" t="s">
        <v>14</v>
      </c>
      <c r="E1051" s="110">
        <v>374.7</v>
      </c>
      <c r="F1051" s="110">
        <v>372.4</v>
      </c>
      <c r="G1051" s="110"/>
      <c r="H1051" s="110"/>
      <c r="I1051" s="115">
        <f t="shared" si="2152"/>
        <v>-920.73658927142174</v>
      </c>
      <c r="J1051" s="116"/>
      <c r="K1051" s="116"/>
      <c r="L1051" s="116">
        <f t="shared" si="2153"/>
        <v>-2.3000000000000114</v>
      </c>
      <c r="M1051" s="108">
        <f t="shared" si="2154"/>
        <v>1121.231155778903</v>
      </c>
    </row>
    <row r="1052" spans="1:13" s="99" customFormat="1" ht="14.25">
      <c r="A1052" s="109">
        <v>43480</v>
      </c>
      <c r="B1052" s="110" t="s">
        <v>463</v>
      </c>
      <c r="C1052" s="114">
        <f t="shared" si="2151"/>
        <v>57.965413969664766</v>
      </c>
      <c r="D1052" s="110" t="s">
        <v>14</v>
      </c>
      <c r="E1052" s="110">
        <v>2587.75</v>
      </c>
      <c r="F1052" s="110">
        <v>2597.1</v>
      </c>
      <c r="G1052" s="110"/>
      <c r="H1052" s="110"/>
      <c r="I1052" s="115">
        <f t="shared" si="2152"/>
        <v>541.97662061636026</v>
      </c>
      <c r="J1052" s="116"/>
      <c r="K1052" s="116"/>
      <c r="L1052" s="116">
        <f t="shared" si="2153"/>
        <v>9.3499999999999091</v>
      </c>
      <c r="M1052" s="108">
        <f t="shared" si="2154"/>
        <v>1114.1516810007683</v>
      </c>
    </row>
    <row r="1053" spans="1:13">
      <c r="A1053" s="109">
        <v>43479</v>
      </c>
      <c r="B1053" s="110" t="s">
        <v>614</v>
      </c>
      <c r="C1053" s="114">
        <f t="shared" si="2151"/>
        <v>1557.6323987538942</v>
      </c>
      <c r="D1053" s="110" t="s">
        <v>18</v>
      </c>
      <c r="E1053" s="110">
        <v>96.3</v>
      </c>
      <c r="F1053" s="110">
        <v>95.55</v>
      </c>
      <c r="G1053" s="110"/>
      <c r="H1053" s="110"/>
      <c r="I1053" s="115">
        <f t="shared" si="2152"/>
        <v>1168.2242990654206</v>
      </c>
      <c r="J1053" s="116"/>
      <c r="K1053" s="116"/>
      <c r="L1053" s="116">
        <f t="shared" si="2153"/>
        <v>0.75</v>
      </c>
      <c r="M1053" s="108">
        <f t="shared" si="2154"/>
        <v>362.98397863819565</v>
      </c>
    </row>
    <row r="1054" spans="1:13">
      <c r="A1054" s="109">
        <v>43479</v>
      </c>
      <c r="B1054" s="110" t="s">
        <v>557</v>
      </c>
      <c r="C1054" s="114">
        <f t="shared" si="2151"/>
        <v>487.64629388816644</v>
      </c>
      <c r="D1054" s="110" t="s">
        <v>18</v>
      </c>
      <c r="E1054" s="110">
        <v>307.60000000000002</v>
      </c>
      <c r="F1054" s="110">
        <v>305.3</v>
      </c>
      <c r="G1054" s="110"/>
      <c r="H1054" s="110"/>
      <c r="I1054" s="115">
        <f t="shared" si="2152"/>
        <v>1121.5864759427884</v>
      </c>
      <c r="J1054" s="116"/>
      <c r="K1054" s="116"/>
      <c r="L1054" s="116">
        <f t="shared" si="2153"/>
        <v>2.3000000000000114</v>
      </c>
      <c r="M1054" s="108">
        <f t="shared" si="2154"/>
        <v>-236.80505184109433</v>
      </c>
    </row>
    <row r="1055" spans="1:13">
      <c r="A1055" s="109">
        <v>43479</v>
      </c>
      <c r="B1055" s="110" t="s">
        <v>565</v>
      </c>
      <c r="C1055" s="114">
        <f t="shared" si="2151"/>
        <v>839.3956351426973</v>
      </c>
      <c r="D1055" s="110" t="s">
        <v>18</v>
      </c>
      <c r="E1055" s="110">
        <v>178.7</v>
      </c>
      <c r="F1055" s="110">
        <v>180.3</v>
      </c>
      <c r="G1055" s="110"/>
      <c r="H1055" s="110"/>
      <c r="I1055" s="115">
        <f t="shared" si="2152"/>
        <v>-1343.0330162283349</v>
      </c>
      <c r="J1055" s="116"/>
      <c r="K1055" s="116"/>
      <c r="L1055" s="116">
        <f t="shared" si="2153"/>
        <v>-1.600000000000023</v>
      </c>
      <c r="M1055" s="108">
        <f t="shared" si="2154"/>
        <v>-1350.7429085997298</v>
      </c>
    </row>
    <row r="1056" spans="1:13">
      <c r="A1056" s="109">
        <v>43479</v>
      </c>
      <c r="B1056" s="110" t="s">
        <v>619</v>
      </c>
      <c r="C1056" s="114">
        <f t="shared" si="2151"/>
        <v>160.06829580621064</v>
      </c>
      <c r="D1056" s="110" t="s">
        <v>18</v>
      </c>
      <c r="E1056" s="110">
        <v>937.1</v>
      </c>
      <c r="F1056" s="110">
        <v>930.5</v>
      </c>
      <c r="G1056" s="110"/>
      <c r="H1056" s="110"/>
      <c r="I1056" s="115">
        <f t="shared" si="2152"/>
        <v>1056.4507523209938</v>
      </c>
      <c r="J1056" s="116"/>
      <c r="K1056" s="116"/>
      <c r="L1056" s="116">
        <f t="shared" si="2153"/>
        <v>6.6000000000000227</v>
      </c>
      <c r="M1056" s="108">
        <f t="shared" si="2154"/>
        <v>350.46728971962619</v>
      </c>
    </row>
    <row r="1057" spans="1:13">
      <c r="A1057" s="117">
        <v>43479</v>
      </c>
      <c r="B1057" s="118" t="s">
        <v>448</v>
      </c>
      <c r="C1057" s="119">
        <f t="shared" si="2151"/>
        <v>462.03603881102731</v>
      </c>
      <c r="D1057" s="118" t="s">
        <v>18</v>
      </c>
      <c r="E1057" s="118">
        <v>324.64999999999998</v>
      </c>
      <c r="F1057" s="118">
        <v>322.2</v>
      </c>
      <c r="G1057" s="118">
        <v>319.3</v>
      </c>
      <c r="H1057" s="118">
        <v>316.39999999999998</v>
      </c>
      <c r="I1057" s="120">
        <f t="shared" si="2152"/>
        <v>1131.9882950870117</v>
      </c>
      <c r="J1057" s="121">
        <f>(IF(D1057="SHORT",IF(G1057="",0,F1057-G1057),IF(D1057="LONG",IF(G1057="",0,G1057-F1057))))*C1057</f>
        <v>1339.9045125519688</v>
      </c>
      <c r="K1057" s="121">
        <f>(IF(D1057="SHORT",IF(H1057="",0,G1057-H1057),IF(D1057="LONG",IF(H1057="",0,(H1057-G1057)))))*C1057</f>
        <v>1339.9045125519949</v>
      </c>
      <c r="L1057" s="121">
        <f t="shared" si="2153"/>
        <v>8.25</v>
      </c>
      <c r="M1057" s="108">
        <f t="shared" si="2154"/>
        <v>1173.7089201877936</v>
      </c>
    </row>
    <row r="1058" spans="1:13">
      <c r="A1058" s="109">
        <v>43479</v>
      </c>
      <c r="B1058" s="110" t="s">
        <v>631</v>
      </c>
      <c r="C1058" s="114">
        <f t="shared" si="2151"/>
        <v>130.02773925104023</v>
      </c>
      <c r="D1058" s="110" t="s">
        <v>18</v>
      </c>
      <c r="E1058" s="110">
        <v>1153.5999999999999</v>
      </c>
      <c r="F1058" s="110">
        <v>1164.2</v>
      </c>
      <c r="G1058" s="110"/>
      <c r="H1058" s="110"/>
      <c r="I1058" s="115">
        <f t="shared" si="2152"/>
        <v>-1378.2940360610442</v>
      </c>
      <c r="J1058" s="116"/>
      <c r="K1058" s="116"/>
      <c r="L1058" s="116">
        <f t="shared" si="2153"/>
        <v>-10.600000000000136</v>
      </c>
      <c r="M1058" s="108">
        <f t="shared" si="2154"/>
        <v>1120.2389843166541</v>
      </c>
    </row>
    <row r="1059" spans="1:13">
      <c r="A1059" s="109">
        <v>43476</v>
      </c>
      <c r="B1059" s="110" t="s">
        <v>506</v>
      </c>
      <c r="C1059" s="114">
        <f t="shared" si="2151"/>
        <v>168.67198920499271</v>
      </c>
      <c r="D1059" s="110" t="s">
        <v>18</v>
      </c>
      <c r="E1059" s="110">
        <v>889.3</v>
      </c>
      <c r="F1059" s="110">
        <v>884.5</v>
      </c>
      <c r="G1059" s="110"/>
      <c r="H1059" s="110"/>
      <c r="I1059" s="115">
        <f t="shared" si="2152"/>
        <v>809.62554818395733</v>
      </c>
      <c r="J1059" s="116"/>
      <c r="K1059" s="116"/>
      <c r="L1059" s="116">
        <f t="shared" si="2153"/>
        <v>4.7999999999999545</v>
      </c>
      <c r="M1059" s="108">
        <f t="shared" si="2154"/>
        <v>1123.6623067776375</v>
      </c>
    </row>
    <row r="1060" spans="1:13">
      <c r="A1060" s="109">
        <v>43476</v>
      </c>
      <c r="B1060" s="110" t="s">
        <v>381</v>
      </c>
      <c r="C1060" s="114">
        <f t="shared" si="2151"/>
        <v>330.323717242898</v>
      </c>
      <c r="D1060" s="110" t="s">
        <v>18</v>
      </c>
      <c r="E1060" s="110">
        <v>454.1</v>
      </c>
      <c r="F1060" s="110">
        <v>452.95</v>
      </c>
      <c r="G1060" s="110"/>
      <c r="H1060" s="110"/>
      <c r="I1060" s="115">
        <f t="shared" si="2152"/>
        <v>379.87227482934395</v>
      </c>
      <c r="J1060" s="116"/>
      <c r="K1060" s="116"/>
      <c r="L1060" s="116">
        <f t="shared" si="2153"/>
        <v>1.1500000000000341</v>
      </c>
      <c r="M1060" s="108">
        <f t="shared" si="2154"/>
        <v>-1355.4844988182956</v>
      </c>
    </row>
    <row r="1061" spans="1:13">
      <c r="A1061" s="109">
        <v>43476</v>
      </c>
      <c r="B1061" s="110" t="s">
        <v>481</v>
      </c>
      <c r="C1061" s="114">
        <f t="shared" si="2151"/>
        <v>312.04493447056376</v>
      </c>
      <c r="D1061" s="110" t="s">
        <v>18</v>
      </c>
      <c r="E1061" s="110">
        <v>480.7</v>
      </c>
      <c r="F1061" s="110">
        <v>477.1</v>
      </c>
      <c r="G1061" s="110">
        <v>472.8</v>
      </c>
      <c r="H1061" s="110"/>
      <c r="I1061" s="115">
        <f t="shared" si="2152"/>
        <v>1123.3617640940188</v>
      </c>
      <c r="J1061" s="116">
        <f>(IF(D1061="SHORT",IF(G1061="",0,F1061-G1061),IF(D1061="LONG",IF(G1061="",0,G1061-F1061))))*C1061</f>
        <v>1341.7932182234276</v>
      </c>
      <c r="K1061" s="116"/>
      <c r="L1061" s="116">
        <f t="shared" si="2153"/>
        <v>7.8999999999999764</v>
      </c>
      <c r="M1061" s="108">
        <f t="shared" si="2154"/>
        <v>-1353.5933959210211</v>
      </c>
    </row>
    <row r="1062" spans="1:13">
      <c r="A1062" s="109">
        <v>43476</v>
      </c>
      <c r="B1062" s="110" t="s">
        <v>465</v>
      </c>
      <c r="C1062" s="114">
        <f t="shared" si="2151"/>
        <v>113.52885525070955</v>
      </c>
      <c r="D1062" s="110" t="s">
        <v>18</v>
      </c>
      <c r="E1062" s="110">
        <v>1321.25</v>
      </c>
      <c r="F1062" s="110">
        <v>1315</v>
      </c>
      <c r="G1062" s="110"/>
      <c r="H1062" s="110"/>
      <c r="I1062" s="115">
        <f t="shared" si="2152"/>
        <v>709.55534531693468</v>
      </c>
      <c r="J1062" s="116"/>
      <c r="K1062" s="116"/>
      <c r="L1062" s="116">
        <f t="shared" si="2153"/>
        <v>6.25</v>
      </c>
      <c r="M1062" s="108">
        <f t="shared" si="2154"/>
        <v>1142.9852084267068</v>
      </c>
    </row>
    <row r="1063" spans="1:13">
      <c r="A1063" s="109">
        <v>43476</v>
      </c>
      <c r="B1063" s="110" t="s">
        <v>512</v>
      </c>
      <c r="C1063" s="114">
        <f t="shared" si="2151"/>
        <v>129.74656171611454</v>
      </c>
      <c r="D1063" s="110" t="s">
        <v>18</v>
      </c>
      <c r="E1063" s="110">
        <v>1156.0999999999999</v>
      </c>
      <c r="F1063" s="110">
        <v>1166.5</v>
      </c>
      <c r="G1063" s="110"/>
      <c r="H1063" s="110"/>
      <c r="I1063" s="115">
        <f t="shared" si="2152"/>
        <v>-1349.3642418476031</v>
      </c>
      <c r="J1063" s="116"/>
      <c r="K1063" s="116"/>
      <c r="L1063" s="116">
        <f t="shared" si="2153"/>
        <v>-10.400000000000091</v>
      </c>
      <c r="M1063" s="108">
        <f t="shared" si="2154"/>
        <v>1125.150421179291</v>
      </c>
    </row>
    <row r="1064" spans="1:13">
      <c r="A1064" s="109">
        <v>43475</v>
      </c>
      <c r="B1064" s="110" t="s">
        <v>462</v>
      </c>
      <c r="C1064" s="114">
        <f t="shared" si="2151"/>
        <v>222.22222222222223</v>
      </c>
      <c r="D1064" s="110" t="s">
        <v>18</v>
      </c>
      <c r="E1064" s="110">
        <v>675</v>
      </c>
      <c r="F1064" s="110">
        <v>678</v>
      </c>
      <c r="G1064" s="110"/>
      <c r="H1064" s="110"/>
      <c r="I1064" s="115">
        <f t="shared" si="2152"/>
        <v>-666.66666666666674</v>
      </c>
      <c r="J1064" s="116"/>
      <c r="K1064" s="116"/>
      <c r="L1064" s="116">
        <f t="shared" si="2153"/>
        <v>-3.0000000000000004</v>
      </c>
      <c r="M1064" s="108">
        <f t="shared" si="2154"/>
        <v>1077.1992818671354</v>
      </c>
    </row>
    <row r="1065" spans="1:13">
      <c r="A1065" s="109">
        <v>43475</v>
      </c>
      <c r="B1065" s="110" t="s">
        <v>648</v>
      </c>
      <c r="C1065" s="114">
        <f t="shared" si="2151"/>
        <v>227.84233310549098</v>
      </c>
      <c r="D1065" s="110" t="s">
        <v>18</v>
      </c>
      <c r="E1065" s="110">
        <v>658.35</v>
      </c>
      <c r="F1065" s="110">
        <v>660.85</v>
      </c>
      <c r="G1065" s="110"/>
      <c r="H1065" s="110"/>
      <c r="I1065" s="115">
        <f t="shared" si="2152"/>
        <v>-569.60583276372745</v>
      </c>
      <c r="J1065" s="116"/>
      <c r="K1065" s="116"/>
      <c r="L1065" s="116">
        <f t="shared" si="2153"/>
        <v>-2.5</v>
      </c>
      <c r="M1065" s="106">
        <f t="shared" si="2154"/>
        <v>3822.3140495867651</v>
      </c>
    </row>
    <row r="1066" spans="1:13">
      <c r="A1066" s="109">
        <v>43475</v>
      </c>
      <c r="B1066" s="110" t="s">
        <v>647</v>
      </c>
      <c r="C1066" s="114">
        <f t="shared" si="2151"/>
        <v>1041.3051023950015</v>
      </c>
      <c r="D1066" s="110" t="s">
        <v>14</v>
      </c>
      <c r="E1066" s="110">
        <v>144.05000000000001</v>
      </c>
      <c r="F1066" s="110">
        <v>145.15</v>
      </c>
      <c r="G1066" s="110"/>
      <c r="H1066" s="110"/>
      <c r="I1066" s="115">
        <f t="shared" si="2152"/>
        <v>1145.4356126344958</v>
      </c>
      <c r="J1066" s="116"/>
      <c r="K1066" s="116"/>
      <c r="L1066" s="116">
        <f t="shared" si="2153"/>
        <v>1.0999999999999943</v>
      </c>
      <c r="M1066" s="108">
        <f t="shared" si="2154"/>
        <v>2493.7655860349128</v>
      </c>
    </row>
    <row r="1067" spans="1:13">
      <c r="A1067" s="109">
        <v>43475</v>
      </c>
      <c r="B1067" s="110" t="s">
        <v>638</v>
      </c>
      <c r="C1067" s="114">
        <f t="shared" si="2151"/>
        <v>387.89759503491081</v>
      </c>
      <c r="D1067" s="110" t="s">
        <v>14</v>
      </c>
      <c r="E1067" s="110">
        <v>386.7</v>
      </c>
      <c r="F1067" s="110">
        <v>387</v>
      </c>
      <c r="G1067" s="110"/>
      <c r="H1067" s="110"/>
      <c r="I1067" s="115">
        <f t="shared" si="2152"/>
        <v>116.36927851047766</v>
      </c>
      <c r="J1067" s="116"/>
      <c r="K1067" s="116"/>
      <c r="L1067" s="116">
        <f t="shared" si="2153"/>
        <v>0.30000000000001137</v>
      </c>
      <c r="M1067" s="108">
        <f t="shared" si="2154"/>
        <v>141.50943396226953</v>
      </c>
    </row>
    <row r="1068" spans="1:13">
      <c r="A1068" s="109">
        <v>43474</v>
      </c>
      <c r="B1068" s="110" t="s">
        <v>483</v>
      </c>
      <c r="C1068" s="114">
        <f t="shared" si="2151"/>
        <v>462.96296296296299</v>
      </c>
      <c r="D1068" s="110" t="s">
        <v>14</v>
      </c>
      <c r="E1068" s="110">
        <v>324</v>
      </c>
      <c r="F1068" s="110">
        <v>326.39999999999998</v>
      </c>
      <c r="G1068" s="110"/>
      <c r="H1068" s="110"/>
      <c r="I1068" s="115">
        <f t="shared" si="2152"/>
        <v>1111.1111111111006</v>
      </c>
      <c r="J1068" s="116"/>
      <c r="K1068" s="116"/>
      <c r="L1068" s="116">
        <f t="shared" si="2153"/>
        <v>2.3999999999999773</v>
      </c>
      <c r="M1068" s="108">
        <f t="shared" si="2154"/>
        <v>2460.6569600878925</v>
      </c>
    </row>
    <row r="1069" spans="1:13">
      <c r="A1069" s="109">
        <v>43474</v>
      </c>
      <c r="B1069" s="110" t="s">
        <v>504</v>
      </c>
      <c r="C1069" s="114">
        <f t="shared" si="2151"/>
        <v>493.50222075999346</v>
      </c>
      <c r="D1069" s="110" t="s">
        <v>14</v>
      </c>
      <c r="E1069" s="110">
        <v>303.95</v>
      </c>
      <c r="F1069" s="110">
        <v>306.2</v>
      </c>
      <c r="G1069" s="110"/>
      <c r="H1069" s="110"/>
      <c r="I1069" s="115">
        <f t="shared" si="2152"/>
        <v>1110.3799967099853</v>
      </c>
      <c r="J1069" s="116"/>
      <c r="K1069" s="116"/>
      <c r="L1069" s="116">
        <f t="shared" si="2153"/>
        <v>2.25</v>
      </c>
      <c r="M1069" s="108">
        <f t="shared" si="2154"/>
        <v>1130.0402362811344</v>
      </c>
    </row>
    <row r="1070" spans="1:13">
      <c r="A1070" s="109">
        <v>43473</v>
      </c>
      <c r="B1070" s="110" t="s">
        <v>592</v>
      </c>
      <c r="C1070" s="114">
        <f t="shared" si="2151"/>
        <v>1651.9823788546255</v>
      </c>
      <c r="D1070" s="110" t="s">
        <v>14</v>
      </c>
      <c r="E1070" s="110">
        <v>90.8</v>
      </c>
      <c r="F1070" s="110">
        <v>91.45</v>
      </c>
      <c r="G1070" s="110"/>
      <c r="H1070" s="110"/>
      <c r="I1070" s="115">
        <f t="shared" si="2152"/>
        <v>1073.7885462555159</v>
      </c>
      <c r="J1070" s="116"/>
      <c r="K1070" s="116"/>
      <c r="L1070" s="116">
        <f t="shared" si="2153"/>
        <v>0.65000000000000568</v>
      </c>
      <c r="M1070" s="108">
        <f t="shared" si="2154"/>
        <v>-1353.996737357252</v>
      </c>
    </row>
    <row r="1071" spans="1:13">
      <c r="A1071" s="109">
        <v>43473</v>
      </c>
      <c r="B1071" s="110" t="s">
        <v>388</v>
      </c>
      <c r="C1071" s="114">
        <f t="shared" ref="C1071:C1097" si="2155">150000/E1071</f>
        <v>791.34792930625156</v>
      </c>
      <c r="D1071" s="110" t="s">
        <v>14</v>
      </c>
      <c r="E1071" s="110">
        <v>189.55</v>
      </c>
      <c r="F1071" s="110">
        <v>190.95</v>
      </c>
      <c r="G1071" s="110">
        <v>192.7</v>
      </c>
      <c r="H1071" s="110"/>
      <c r="I1071" s="115">
        <f t="shared" ref="I1071:I1097" si="2156">(IF(D1071="SHORT",E1071-F1071,IF(D1071="LONG",F1071-E1071)))*C1071</f>
        <v>1107.8871010287342</v>
      </c>
      <c r="J1071" s="116">
        <f>(IF(D1071="SHORT",IF(G1071="",0,F1071-G1071),IF(D1071="LONG",IF(G1071="",0,G1071-F1071))))*C1071</f>
        <v>1384.8588762859401</v>
      </c>
      <c r="K1071" s="116"/>
      <c r="L1071" s="116">
        <f t="shared" ref="L1071:L1097" si="2157">(J1071+I1071+K1071)/C1071</f>
        <v>3.1499999999999773</v>
      </c>
      <c r="M1071" s="108">
        <f t="shared" si="2154"/>
        <v>-1354.2656626946564</v>
      </c>
    </row>
    <row r="1072" spans="1:13">
      <c r="A1072" s="109">
        <v>43473</v>
      </c>
      <c r="B1072" s="110" t="s">
        <v>498</v>
      </c>
      <c r="C1072" s="114">
        <f t="shared" si="2155"/>
        <v>164.79894528675015</v>
      </c>
      <c r="D1072" s="110" t="s">
        <v>18</v>
      </c>
      <c r="E1072" s="110">
        <v>910.2</v>
      </c>
      <c r="F1072" s="110">
        <v>918.4</v>
      </c>
      <c r="G1072" s="110"/>
      <c r="H1072" s="110"/>
      <c r="I1072" s="115">
        <f t="shared" si="2156"/>
        <v>-1351.3513513513401</v>
      </c>
      <c r="J1072" s="116"/>
      <c r="K1072" s="116"/>
      <c r="L1072" s="116">
        <f t="shared" si="2157"/>
        <v>-8.1999999999999318</v>
      </c>
      <c r="M1072" s="108">
        <f t="shared" si="2154"/>
        <v>230.02215028113238</v>
      </c>
    </row>
    <row r="1073" spans="1:13">
      <c r="A1073" s="109">
        <v>43473</v>
      </c>
      <c r="B1073" s="110" t="s">
        <v>500</v>
      </c>
      <c r="C1073" s="114">
        <f t="shared" si="2155"/>
        <v>2070.3933747412007</v>
      </c>
      <c r="D1073" s="110" t="s">
        <v>14</v>
      </c>
      <c r="E1073" s="110">
        <v>72.45</v>
      </c>
      <c r="F1073" s="110">
        <v>71.75</v>
      </c>
      <c r="G1073" s="110"/>
      <c r="H1073" s="110"/>
      <c r="I1073" s="115">
        <f t="shared" si="2156"/>
        <v>-1449.2753623188464</v>
      </c>
      <c r="J1073" s="116"/>
      <c r="K1073" s="116"/>
      <c r="L1073" s="116">
        <f t="shared" si="2157"/>
        <v>-0.70000000000000284</v>
      </c>
      <c r="M1073" s="108">
        <f t="shared" si="2154"/>
        <v>1122.2444889779606</v>
      </c>
    </row>
    <row r="1074" spans="1:13">
      <c r="A1074" s="109">
        <v>43473</v>
      </c>
      <c r="B1074" s="110" t="s">
        <v>533</v>
      </c>
      <c r="C1074" s="114">
        <f t="shared" si="2155"/>
        <v>94.221105527638187</v>
      </c>
      <c r="D1074" s="110" t="s">
        <v>14</v>
      </c>
      <c r="E1074" s="110">
        <v>1592</v>
      </c>
      <c r="F1074" s="110">
        <v>1603.9</v>
      </c>
      <c r="G1074" s="110"/>
      <c r="H1074" s="110"/>
      <c r="I1074" s="115">
        <f t="shared" si="2156"/>
        <v>1121.231155778903</v>
      </c>
      <c r="J1074" s="116"/>
      <c r="K1074" s="116"/>
      <c r="L1074" s="116">
        <f t="shared" si="2157"/>
        <v>11.900000000000091</v>
      </c>
      <c r="M1074" s="108">
        <f t="shared" si="2154"/>
        <v>225.08038585208638</v>
      </c>
    </row>
    <row r="1075" spans="1:13">
      <c r="A1075" s="109">
        <v>43473</v>
      </c>
      <c r="B1075" s="110" t="s">
        <v>603</v>
      </c>
      <c r="C1075" s="114">
        <f t="shared" si="2155"/>
        <v>293.19781078967941</v>
      </c>
      <c r="D1075" s="110" t="s">
        <v>14</v>
      </c>
      <c r="E1075" s="110">
        <v>511.6</v>
      </c>
      <c r="F1075" s="110">
        <v>515.4</v>
      </c>
      <c r="G1075" s="110"/>
      <c r="H1075" s="110"/>
      <c r="I1075" s="115">
        <f t="shared" si="2156"/>
        <v>1114.1516810007683</v>
      </c>
      <c r="J1075" s="116"/>
      <c r="K1075" s="116"/>
      <c r="L1075" s="116">
        <f t="shared" si="2157"/>
        <v>3.7999999999999541</v>
      </c>
    </row>
    <row r="1076" spans="1:13">
      <c r="A1076" s="109">
        <v>43472</v>
      </c>
      <c r="B1076" s="110" t="s">
        <v>496</v>
      </c>
      <c r="C1076" s="114">
        <f t="shared" si="2155"/>
        <v>41.722296395193595</v>
      </c>
      <c r="D1076" s="110" t="s">
        <v>14</v>
      </c>
      <c r="E1076" s="110">
        <v>3595.2</v>
      </c>
      <c r="F1076" s="110">
        <v>3603.9</v>
      </c>
      <c r="G1076" s="110"/>
      <c r="H1076" s="110"/>
      <c r="I1076" s="115">
        <f t="shared" si="2156"/>
        <v>362.98397863819565</v>
      </c>
      <c r="J1076" s="116"/>
      <c r="K1076" s="116"/>
      <c r="L1076" s="116">
        <f t="shared" si="2157"/>
        <v>8.7000000000002728</v>
      </c>
    </row>
    <row r="1077" spans="1:13">
      <c r="A1077" s="109">
        <v>43472</v>
      </c>
      <c r="B1077" s="110" t="s">
        <v>419</v>
      </c>
      <c r="C1077" s="114">
        <f t="shared" si="2155"/>
        <v>128.00273072492215</v>
      </c>
      <c r="D1077" s="110" t="s">
        <v>14</v>
      </c>
      <c r="E1077" s="110">
        <v>1171.8499999999999</v>
      </c>
      <c r="F1077" s="110">
        <v>1170</v>
      </c>
      <c r="G1077" s="110"/>
      <c r="H1077" s="110"/>
      <c r="I1077" s="115">
        <f t="shared" si="2156"/>
        <v>-236.80505184109433</v>
      </c>
      <c r="J1077" s="116"/>
      <c r="K1077" s="116"/>
      <c r="L1077" s="116">
        <f t="shared" si="2157"/>
        <v>-1.8499999999999091</v>
      </c>
    </row>
    <row r="1078" spans="1:13">
      <c r="A1078" s="109">
        <v>43472</v>
      </c>
      <c r="B1078" s="110" t="s">
        <v>470</v>
      </c>
      <c r="C1078" s="114">
        <f t="shared" si="2155"/>
        <v>135.07429085997299</v>
      </c>
      <c r="D1078" s="110" t="s">
        <v>14</v>
      </c>
      <c r="E1078" s="110">
        <v>1110.5</v>
      </c>
      <c r="F1078" s="110">
        <v>1100.5</v>
      </c>
      <c r="G1078" s="110"/>
      <c r="H1078" s="110"/>
      <c r="I1078" s="115">
        <f t="shared" si="2156"/>
        <v>-1350.7429085997298</v>
      </c>
      <c r="J1078" s="116"/>
      <c r="K1078" s="116"/>
      <c r="L1078" s="116">
        <f t="shared" si="2157"/>
        <v>-10</v>
      </c>
    </row>
    <row r="1079" spans="1:13">
      <c r="A1079" s="109">
        <v>43469</v>
      </c>
      <c r="B1079" s="110" t="s">
        <v>553</v>
      </c>
      <c r="C1079" s="114">
        <f t="shared" si="2155"/>
        <v>700.93457943925239</v>
      </c>
      <c r="D1079" s="110" t="s">
        <v>14</v>
      </c>
      <c r="E1079" s="110">
        <v>214</v>
      </c>
      <c r="F1079" s="110">
        <v>214.5</v>
      </c>
      <c r="G1079" s="110"/>
      <c r="H1079" s="110"/>
      <c r="I1079" s="115">
        <f t="shared" si="2156"/>
        <v>350.46728971962619</v>
      </c>
      <c r="J1079" s="116"/>
      <c r="K1079" s="116"/>
      <c r="L1079" s="116">
        <f t="shared" si="2157"/>
        <v>0.5</v>
      </c>
    </row>
    <row r="1080" spans="1:13">
      <c r="A1080" s="109">
        <v>43469</v>
      </c>
      <c r="B1080" s="110" t="s">
        <v>425</v>
      </c>
      <c r="C1080" s="114">
        <f t="shared" si="2155"/>
        <v>1564.9452269170581</v>
      </c>
      <c r="D1080" s="110" t="s">
        <v>14</v>
      </c>
      <c r="E1080" s="110">
        <v>95.85</v>
      </c>
      <c r="F1080" s="110">
        <v>96.6</v>
      </c>
      <c r="G1080" s="110"/>
      <c r="H1080" s="110"/>
      <c r="I1080" s="115">
        <f t="shared" si="2156"/>
        <v>1173.7089201877936</v>
      </c>
      <c r="J1080" s="116"/>
      <c r="K1080" s="116"/>
      <c r="L1080" s="116">
        <f t="shared" si="2157"/>
        <v>0.75</v>
      </c>
    </row>
    <row r="1081" spans="1:13">
      <c r="A1081" s="109">
        <v>43469</v>
      </c>
      <c r="B1081" s="110" t="s">
        <v>417</v>
      </c>
      <c r="C1081" s="114">
        <f t="shared" si="2155"/>
        <v>280.05974607916352</v>
      </c>
      <c r="D1081" s="110" t="s">
        <v>14</v>
      </c>
      <c r="E1081" s="110">
        <v>535.6</v>
      </c>
      <c r="F1081" s="110">
        <v>539.6</v>
      </c>
      <c r="G1081" s="110"/>
      <c r="H1081" s="110"/>
      <c r="I1081" s="115">
        <f t="shared" si="2156"/>
        <v>1120.2389843166541</v>
      </c>
      <c r="J1081" s="116"/>
      <c r="K1081" s="116"/>
      <c r="L1081" s="116">
        <f t="shared" si="2157"/>
        <v>4</v>
      </c>
    </row>
    <row r="1082" spans="1:13">
      <c r="A1082" s="109">
        <v>43469</v>
      </c>
      <c r="B1082" s="110" t="s">
        <v>568</v>
      </c>
      <c r="C1082" s="114">
        <f t="shared" si="2155"/>
        <v>356.71819262782401</v>
      </c>
      <c r="D1082" s="110" t="s">
        <v>18</v>
      </c>
      <c r="E1082" s="110">
        <v>420.5</v>
      </c>
      <c r="F1082" s="110">
        <v>417.35</v>
      </c>
      <c r="G1082" s="110"/>
      <c r="H1082" s="110"/>
      <c r="I1082" s="115">
        <f t="shared" si="2156"/>
        <v>1123.6623067776375</v>
      </c>
      <c r="J1082" s="116"/>
      <c r="K1082" s="116"/>
      <c r="L1082" s="116">
        <f t="shared" si="2157"/>
        <v>3.1499999999999773</v>
      </c>
    </row>
    <row r="1083" spans="1:13">
      <c r="A1083" s="109">
        <v>43469</v>
      </c>
      <c r="B1083" s="110" t="s">
        <v>402</v>
      </c>
      <c r="C1083" s="114">
        <f t="shared" si="2155"/>
        <v>208.53607674127625</v>
      </c>
      <c r="D1083" s="110" t="s">
        <v>18</v>
      </c>
      <c r="E1083" s="110">
        <v>719.3</v>
      </c>
      <c r="F1083" s="110">
        <v>725.8</v>
      </c>
      <c r="G1083" s="110"/>
      <c r="H1083" s="110"/>
      <c r="I1083" s="115">
        <f t="shared" si="2156"/>
        <v>-1355.4844988182956</v>
      </c>
      <c r="J1083" s="116"/>
      <c r="K1083" s="116"/>
      <c r="L1083" s="116">
        <f t="shared" si="2157"/>
        <v>-6.5</v>
      </c>
    </row>
    <row r="1084" spans="1:13">
      <c r="A1084" s="109">
        <v>43469</v>
      </c>
      <c r="B1084" s="110" t="s">
        <v>509</v>
      </c>
      <c r="C1084" s="114">
        <f t="shared" si="2155"/>
        <v>121.39851084493364</v>
      </c>
      <c r="D1084" s="110" t="s">
        <v>18</v>
      </c>
      <c r="E1084" s="110">
        <v>1235.5999999999999</v>
      </c>
      <c r="F1084" s="110">
        <v>1246.75</v>
      </c>
      <c r="G1084" s="110"/>
      <c r="H1084" s="110"/>
      <c r="I1084" s="115">
        <f t="shared" si="2156"/>
        <v>-1353.5933959210211</v>
      </c>
      <c r="J1084" s="116"/>
      <c r="K1084" s="116"/>
      <c r="L1084" s="116">
        <f t="shared" si="2157"/>
        <v>-11.150000000000091</v>
      </c>
    </row>
    <row r="1085" spans="1:13">
      <c r="A1085" s="109">
        <v>43468</v>
      </c>
      <c r="B1085" s="110" t="s">
        <v>486</v>
      </c>
      <c r="C1085" s="114">
        <f t="shared" si="2155"/>
        <v>1344.688480502017</v>
      </c>
      <c r="D1085" s="110" t="s">
        <v>18</v>
      </c>
      <c r="E1085" s="110">
        <v>111.55</v>
      </c>
      <c r="F1085" s="110">
        <v>110.7</v>
      </c>
      <c r="G1085" s="110"/>
      <c r="H1085" s="110"/>
      <c r="I1085" s="115">
        <f t="shared" si="2156"/>
        <v>1142.9852084267068</v>
      </c>
      <c r="J1085" s="116"/>
      <c r="K1085" s="116"/>
      <c r="L1085" s="116">
        <f t="shared" si="2157"/>
        <v>0.84999999999999432</v>
      </c>
    </row>
    <row r="1086" spans="1:13">
      <c r="A1086" s="109">
        <v>43468</v>
      </c>
      <c r="B1086" s="110" t="s">
        <v>247</v>
      </c>
      <c r="C1086" s="114">
        <f t="shared" si="2155"/>
        <v>120.33694344163658</v>
      </c>
      <c r="D1086" s="110" t="s">
        <v>18</v>
      </c>
      <c r="E1086" s="110">
        <v>1246.5</v>
      </c>
      <c r="F1086" s="110">
        <v>1237.1500000000001</v>
      </c>
      <c r="G1086" s="110"/>
      <c r="H1086" s="110"/>
      <c r="I1086" s="115">
        <f t="shared" si="2156"/>
        <v>1125.150421179291</v>
      </c>
      <c r="J1086" s="116"/>
      <c r="K1086" s="116"/>
      <c r="L1086" s="116">
        <f t="shared" si="2157"/>
        <v>9.3499999999999091</v>
      </c>
    </row>
    <row r="1087" spans="1:13">
      <c r="A1087" s="109">
        <v>43468</v>
      </c>
      <c r="B1087" s="110" t="s">
        <v>476</v>
      </c>
      <c r="C1087" s="114">
        <f t="shared" si="2155"/>
        <v>1795.3321364452424</v>
      </c>
      <c r="D1087" s="110" t="s">
        <v>18</v>
      </c>
      <c r="E1087" s="110">
        <v>83.55</v>
      </c>
      <c r="F1087" s="110">
        <v>82.95</v>
      </c>
      <c r="G1087" s="110"/>
      <c r="H1087" s="110"/>
      <c r="I1087" s="115">
        <f t="shared" si="2156"/>
        <v>1077.1992818671354</v>
      </c>
      <c r="J1087" s="116"/>
      <c r="K1087" s="116"/>
      <c r="L1087" s="116">
        <f t="shared" si="2157"/>
        <v>0.59999999999999443</v>
      </c>
    </row>
    <row r="1088" spans="1:13">
      <c r="A1088" s="117">
        <v>43468</v>
      </c>
      <c r="B1088" s="118" t="s">
        <v>642</v>
      </c>
      <c r="C1088" s="119">
        <f t="shared" si="2155"/>
        <v>2066.1157024793388</v>
      </c>
      <c r="D1088" s="118" t="s">
        <v>18</v>
      </c>
      <c r="E1088" s="118">
        <v>72.599999999999994</v>
      </c>
      <c r="F1088" s="118">
        <v>72.05</v>
      </c>
      <c r="G1088" s="118">
        <v>71.400000000000006</v>
      </c>
      <c r="H1088" s="118">
        <v>70.75</v>
      </c>
      <c r="I1088" s="120">
        <f t="shared" si="2156"/>
        <v>1136.3636363636303</v>
      </c>
      <c r="J1088" s="121">
        <f>(IF(D1088="SHORT",IF(G1088="",0,F1088-G1088),IF(D1088="LONG",IF(G1088="",0,G1088-F1088))))*C1088</f>
        <v>1342.9752066115525</v>
      </c>
      <c r="K1088" s="121">
        <f>(IF(D1088="SHORT",IF(H1088="",0,G1088-H1088),IF(D1088="LONG",IF(H1088="",0,(H1088-G1088)))))*C1088</f>
        <v>1342.9752066115821</v>
      </c>
      <c r="L1088" s="121">
        <f t="shared" si="2157"/>
        <v>1.8499999999999943</v>
      </c>
    </row>
    <row r="1089" spans="1:12">
      <c r="A1089" s="109">
        <v>43468</v>
      </c>
      <c r="B1089" s="110" t="s">
        <v>384</v>
      </c>
      <c r="C1089" s="114">
        <f t="shared" si="2155"/>
        <v>1246.8827930174564</v>
      </c>
      <c r="D1089" s="110" t="s">
        <v>14</v>
      </c>
      <c r="E1089" s="110">
        <v>120.3</v>
      </c>
      <c r="F1089" s="110">
        <v>121.2</v>
      </c>
      <c r="G1089" s="110">
        <v>122.3</v>
      </c>
      <c r="H1089" s="110"/>
      <c r="I1089" s="115">
        <f t="shared" si="2156"/>
        <v>1122.1945137157179</v>
      </c>
      <c r="J1089" s="116">
        <f>(IF(D1089="SHORT",IF(G1089="",0,F1089-G1089),IF(D1089="LONG",IF(G1089="",0,G1089-F1089))))*C1089</f>
        <v>1371.5710723191949</v>
      </c>
      <c r="K1089" s="116"/>
      <c r="L1089" s="116">
        <f t="shared" si="2157"/>
        <v>2</v>
      </c>
    </row>
    <row r="1090" spans="1:12">
      <c r="A1090" s="109">
        <v>43467</v>
      </c>
      <c r="B1090" s="110" t="s">
        <v>394</v>
      </c>
      <c r="C1090" s="114">
        <f t="shared" si="2155"/>
        <v>943.39622641509436</v>
      </c>
      <c r="D1090" s="110" t="s">
        <v>14</v>
      </c>
      <c r="E1090" s="110">
        <v>159</v>
      </c>
      <c r="F1090" s="110">
        <v>159.15</v>
      </c>
      <c r="G1090" s="110"/>
      <c r="H1090" s="110"/>
      <c r="I1090" s="115">
        <f t="shared" si="2156"/>
        <v>141.50943396226953</v>
      </c>
      <c r="J1090" s="116"/>
      <c r="K1090" s="116"/>
      <c r="L1090" s="116">
        <f t="shared" si="2157"/>
        <v>0.15000000000000568</v>
      </c>
    </row>
    <row r="1091" spans="1:12">
      <c r="A1091" s="109">
        <v>43467</v>
      </c>
      <c r="B1091" s="110" t="s">
        <v>559</v>
      </c>
      <c r="C1091" s="114">
        <f t="shared" si="2155"/>
        <v>117.73478277932577</v>
      </c>
      <c r="D1091" s="110" t="s">
        <v>18</v>
      </c>
      <c r="E1091" s="110">
        <v>1274.05</v>
      </c>
      <c r="F1091" s="110">
        <v>1264.5</v>
      </c>
      <c r="G1091" s="110">
        <v>1253.1500000000001</v>
      </c>
      <c r="H1091" s="110"/>
      <c r="I1091" s="115">
        <f t="shared" si="2156"/>
        <v>1124.3671755425557</v>
      </c>
      <c r="J1091" s="116">
        <f>(IF(D1091="SHORT",IF(G1091="",0,F1091-G1091),IF(D1091="LONG",IF(G1091="",0,G1091-F1091))))*C1091</f>
        <v>1336.2897845453367</v>
      </c>
      <c r="K1091" s="116"/>
      <c r="L1091" s="116">
        <f t="shared" si="2157"/>
        <v>20.899999999999864</v>
      </c>
    </row>
    <row r="1092" spans="1:12">
      <c r="A1092" s="109">
        <v>43467</v>
      </c>
      <c r="B1092" s="110" t="s">
        <v>459</v>
      </c>
      <c r="C1092" s="114">
        <f t="shared" si="2155"/>
        <v>128.41366321376594</v>
      </c>
      <c r="D1092" s="110" t="s">
        <v>18</v>
      </c>
      <c r="E1092" s="110">
        <v>1168.0999999999999</v>
      </c>
      <c r="F1092" s="110">
        <v>1159.3</v>
      </c>
      <c r="G1092" s="110"/>
      <c r="H1092" s="110"/>
      <c r="I1092" s="115">
        <f t="shared" si="2156"/>
        <v>1130.0402362811344</v>
      </c>
      <c r="J1092" s="116"/>
      <c r="K1092" s="116"/>
      <c r="L1092" s="116">
        <f t="shared" si="2157"/>
        <v>8.7999999999999545</v>
      </c>
    </row>
    <row r="1093" spans="1:12">
      <c r="A1093" s="109">
        <v>43467</v>
      </c>
      <c r="B1093" s="110" t="s">
        <v>493</v>
      </c>
      <c r="C1093" s="114">
        <f t="shared" si="2155"/>
        <v>163.1321370309951</v>
      </c>
      <c r="D1093" s="110" t="s">
        <v>14</v>
      </c>
      <c r="E1093" s="110">
        <v>919.5</v>
      </c>
      <c r="F1093" s="110">
        <v>911.2</v>
      </c>
      <c r="G1093" s="110"/>
      <c r="H1093" s="110"/>
      <c r="I1093" s="115">
        <f t="shared" si="2156"/>
        <v>-1353.996737357252</v>
      </c>
      <c r="J1093" s="116"/>
      <c r="K1093" s="116"/>
      <c r="L1093" s="116">
        <f t="shared" si="2157"/>
        <v>-8.2999999999999545</v>
      </c>
    </row>
    <row r="1094" spans="1:12">
      <c r="A1094" s="109">
        <v>43467</v>
      </c>
      <c r="B1094" s="110" t="s">
        <v>569</v>
      </c>
      <c r="C1094" s="114">
        <f t="shared" si="2155"/>
        <v>109.65713867972805</v>
      </c>
      <c r="D1094" s="110" t="s">
        <v>14</v>
      </c>
      <c r="E1094" s="110">
        <v>1367.9</v>
      </c>
      <c r="F1094" s="110">
        <v>1355.55</v>
      </c>
      <c r="G1094" s="110"/>
      <c r="H1094" s="110"/>
      <c r="I1094" s="115">
        <f t="shared" si="2156"/>
        <v>-1354.2656626946564</v>
      </c>
      <c r="J1094" s="116"/>
      <c r="K1094" s="116"/>
      <c r="L1094" s="116">
        <f t="shared" si="2157"/>
        <v>-12.350000000000136</v>
      </c>
    </row>
    <row r="1095" spans="1:12">
      <c r="A1095" s="109">
        <v>43466</v>
      </c>
      <c r="B1095" s="110" t="s">
        <v>459</v>
      </c>
      <c r="C1095" s="114">
        <f t="shared" si="2155"/>
        <v>127.79008348952122</v>
      </c>
      <c r="D1095" s="110" t="s">
        <v>18</v>
      </c>
      <c r="E1095" s="110">
        <v>1173.8</v>
      </c>
      <c r="F1095" s="110">
        <v>1172</v>
      </c>
      <c r="G1095" s="110"/>
      <c r="H1095" s="110"/>
      <c r="I1095" s="115">
        <f t="shared" si="2156"/>
        <v>230.02215028113238</v>
      </c>
      <c r="J1095" s="116"/>
      <c r="K1095" s="116"/>
      <c r="L1095" s="116">
        <f t="shared" si="2157"/>
        <v>1.7999999999999545</v>
      </c>
    </row>
    <row r="1096" spans="1:12">
      <c r="A1096" s="109">
        <v>43466</v>
      </c>
      <c r="B1096" s="110" t="s">
        <v>638</v>
      </c>
      <c r="C1096" s="114">
        <f t="shared" si="2155"/>
        <v>400.80160320641284</v>
      </c>
      <c r="D1096" s="110" t="s">
        <v>18</v>
      </c>
      <c r="E1096" s="110">
        <v>374.25</v>
      </c>
      <c r="F1096" s="110">
        <v>371.45</v>
      </c>
      <c r="G1096" s="110"/>
      <c r="H1096" s="110"/>
      <c r="I1096" s="115">
        <f t="shared" si="2156"/>
        <v>1122.2444889779606</v>
      </c>
      <c r="J1096" s="116"/>
      <c r="K1096" s="116"/>
      <c r="L1096" s="116">
        <f t="shared" si="2157"/>
        <v>2.8000000000000118</v>
      </c>
    </row>
    <row r="1097" spans="1:12">
      <c r="A1097" s="109">
        <v>43466</v>
      </c>
      <c r="B1097" s="110" t="s">
        <v>530</v>
      </c>
      <c r="C1097" s="114">
        <f t="shared" si="2155"/>
        <v>321.54340836012864</v>
      </c>
      <c r="D1097" s="110" t="s">
        <v>18</v>
      </c>
      <c r="E1097" s="110">
        <v>466.5</v>
      </c>
      <c r="F1097" s="110">
        <v>465.8</v>
      </c>
      <c r="G1097" s="110"/>
      <c r="H1097" s="110"/>
      <c r="I1097" s="115">
        <f t="shared" si="2156"/>
        <v>225.08038585208638</v>
      </c>
      <c r="J1097" s="116"/>
      <c r="K1097" s="116"/>
      <c r="L1097" s="116">
        <f t="shared" si="2157"/>
        <v>0.69999999999998863</v>
      </c>
    </row>
    <row r="1098" spans="1:12">
      <c r="A1098" s="99"/>
      <c r="B1098" s="99"/>
      <c r="C1098" s="99"/>
      <c r="D1098" s="99"/>
      <c r="E1098" s="99"/>
      <c r="F1098" s="99"/>
      <c r="G1098" s="99"/>
      <c r="H1098" s="99"/>
      <c r="I1098" s="99"/>
      <c r="J1098" s="99"/>
      <c r="K1098" s="99"/>
      <c r="L1098" s="99"/>
    </row>
    <row r="1099" spans="1:12">
      <c r="A1099" s="131"/>
      <c r="B1099" s="132"/>
      <c r="C1099" s="132"/>
      <c r="D1099" s="132"/>
      <c r="E1099" s="132"/>
      <c r="F1099" s="132"/>
      <c r="G1099" s="113" t="s">
        <v>676</v>
      </c>
      <c r="H1099" s="132"/>
      <c r="I1099" s="133">
        <f>SUM(I1007:I1098)</f>
        <v>36928.583363958314</v>
      </c>
      <c r="J1099" s="134"/>
      <c r="K1099" s="122" t="s">
        <v>677</v>
      </c>
      <c r="L1099" s="133"/>
    </row>
  </sheetData>
  <mergeCells count="8"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933 L860 L798 L721 L504 L658 L583 L437 L359 L1005 L284 L208 L132 L62 M980 M982 L6 L3:L4">
    <cfRule type="cellIs" dxfId="1" priority="17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4.85546875" customWidth="1"/>
    <col min="6" max="6" width="18.28515625" customWidth="1"/>
    <col min="7" max="7" width="10.5703125" bestFit="1" customWidth="1"/>
    <col min="8" max="8" width="12.5703125" bestFit="1" customWidth="1"/>
  </cols>
  <sheetData>
    <row r="1" spans="1:6" ht="22.5">
      <c r="A1" s="142" t="s">
        <v>575</v>
      </c>
      <c r="B1" s="143"/>
      <c r="C1" s="143"/>
      <c r="D1" s="92"/>
      <c r="E1" s="92"/>
      <c r="F1" s="92"/>
    </row>
    <row r="2" spans="1:6" ht="15.75">
      <c r="A2" s="84" t="s">
        <v>576</v>
      </c>
      <c r="B2" s="84" t="s">
        <v>577</v>
      </c>
      <c r="C2" s="84" t="s">
        <v>578</v>
      </c>
      <c r="D2" s="84" t="s">
        <v>584</v>
      </c>
      <c r="E2" s="84" t="s">
        <v>576</v>
      </c>
      <c r="F2" s="84" t="s">
        <v>732</v>
      </c>
    </row>
    <row r="3" spans="1:6" s="83" customFormat="1" ht="15.75">
      <c r="A3" s="85" t="s">
        <v>579</v>
      </c>
      <c r="B3" s="86">
        <v>100000</v>
      </c>
      <c r="C3" s="85">
        <v>83275</v>
      </c>
      <c r="D3" s="87">
        <f t="shared" ref="D3:D6" si="0">C3/B3</f>
        <v>0.83274999999999999</v>
      </c>
      <c r="E3" s="90" t="s">
        <v>733</v>
      </c>
      <c r="F3" s="91">
        <v>0.72</v>
      </c>
    </row>
    <row r="4" spans="1:6" s="83" customFormat="1" ht="15.75">
      <c r="A4" s="85" t="s">
        <v>580</v>
      </c>
      <c r="B4" s="86">
        <v>100000</v>
      </c>
      <c r="C4" s="85">
        <v>91850</v>
      </c>
      <c r="D4" s="87">
        <f t="shared" si="0"/>
        <v>0.91849999999999998</v>
      </c>
      <c r="E4" s="90" t="s">
        <v>734</v>
      </c>
      <c r="F4" s="91">
        <v>0.81</v>
      </c>
    </row>
    <row r="5" spans="1:6" s="83" customFormat="1" ht="15.75">
      <c r="A5" s="85" t="s">
        <v>581</v>
      </c>
      <c r="B5" s="86">
        <v>100000</v>
      </c>
      <c r="C5" s="85">
        <v>92549</v>
      </c>
      <c r="D5" s="87">
        <f t="shared" si="0"/>
        <v>0.92549000000000003</v>
      </c>
      <c r="E5" s="90" t="s">
        <v>728</v>
      </c>
      <c r="F5" s="91">
        <v>0.84</v>
      </c>
    </row>
    <row r="6" spans="1:6" s="83" customFormat="1" ht="15.75">
      <c r="A6" s="85" t="s">
        <v>582</v>
      </c>
      <c r="B6" s="86">
        <v>100000</v>
      </c>
      <c r="C6" s="85">
        <v>87395</v>
      </c>
      <c r="D6" s="87">
        <f t="shared" si="0"/>
        <v>0.87395</v>
      </c>
      <c r="E6" s="90" t="s">
        <v>769</v>
      </c>
      <c r="F6" s="91">
        <v>0.90569999999999995</v>
      </c>
    </row>
    <row r="7" spans="1:6" s="83" customFormat="1" ht="15.75">
      <c r="A7" s="85" t="s">
        <v>594</v>
      </c>
      <c r="B7" s="86">
        <v>100000</v>
      </c>
      <c r="C7" s="85">
        <v>101179</v>
      </c>
      <c r="D7" s="87">
        <f t="shared" ref="D7:D9" si="1">C7/B7</f>
        <v>1.01179</v>
      </c>
      <c r="E7" s="90" t="s">
        <v>579</v>
      </c>
      <c r="F7" s="93">
        <v>0.82</v>
      </c>
    </row>
    <row r="8" spans="1:6" s="83" customFormat="1" ht="15.75">
      <c r="A8" s="85" t="s">
        <v>608</v>
      </c>
      <c r="B8" s="86">
        <v>100000</v>
      </c>
      <c r="C8" s="85">
        <v>117981</v>
      </c>
      <c r="D8" s="87">
        <f t="shared" si="1"/>
        <v>1.17981</v>
      </c>
    </row>
    <row r="9" spans="1:6" s="83" customFormat="1" ht="15.75">
      <c r="A9" s="85" t="s">
        <v>620</v>
      </c>
      <c r="B9" s="86">
        <v>100000</v>
      </c>
      <c r="C9" s="85">
        <v>72507</v>
      </c>
      <c r="D9" s="87">
        <f t="shared" si="1"/>
        <v>0.72506999999999999</v>
      </c>
    </row>
    <row r="10" spans="1:6" s="83" customFormat="1" ht="15.75">
      <c r="A10" s="85" t="s">
        <v>646</v>
      </c>
      <c r="B10" s="86">
        <v>100000</v>
      </c>
      <c r="C10" s="85">
        <v>85934</v>
      </c>
      <c r="D10" s="87">
        <f t="shared" ref="D10:D15" si="2">C10/B10</f>
        <v>0.85933999999999999</v>
      </c>
    </row>
    <row r="11" spans="1:6" ht="15.75">
      <c r="A11" s="85" t="s">
        <v>726</v>
      </c>
      <c r="B11" s="86">
        <v>100000</v>
      </c>
      <c r="C11" s="85">
        <v>63911</v>
      </c>
      <c r="D11" s="87">
        <f t="shared" si="2"/>
        <v>0.63910999999999996</v>
      </c>
    </row>
    <row r="12" spans="1:6" ht="15.75">
      <c r="A12" s="9" t="s">
        <v>727</v>
      </c>
      <c r="B12" s="86">
        <v>100000</v>
      </c>
      <c r="C12" s="85">
        <v>236590</v>
      </c>
      <c r="D12" s="87">
        <f t="shared" si="2"/>
        <v>2.3658999999999999</v>
      </c>
    </row>
    <row r="13" spans="1:6" ht="15.75">
      <c r="A13" s="85" t="s">
        <v>728</v>
      </c>
      <c r="B13" s="86">
        <v>100000</v>
      </c>
      <c r="C13" s="85">
        <v>282350</v>
      </c>
      <c r="D13" s="87">
        <f t="shared" si="2"/>
        <v>2.8235000000000001</v>
      </c>
    </row>
    <row r="14" spans="1:6" ht="15.75">
      <c r="A14" s="85" t="s">
        <v>769</v>
      </c>
      <c r="B14" s="86">
        <v>100000</v>
      </c>
      <c r="C14" s="85">
        <v>265150</v>
      </c>
      <c r="D14" s="87">
        <f t="shared" si="2"/>
        <v>2.6515</v>
      </c>
    </row>
    <row r="15" spans="1:6" ht="15.75">
      <c r="A15" s="9" t="s">
        <v>579</v>
      </c>
      <c r="B15" s="86">
        <v>100000</v>
      </c>
      <c r="C15" s="85">
        <v>369725</v>
      </c>
      <c r="D15" s="87">
        <f t="shared" si="2"/>
        <v>3.6972499999999999</v>
      </c>
    </row>
    <row r="31" spans="1:4" ht="22.5">
      <c r="A31" s="142" t="s">
        <v>748</v>
      </c>
      <c r="B31" s="144"/>
      <c r="C31" s="144"/>
      <c r="D31" s="144"/>
    </row>
    <row r="32" spans="1:4" ht="15.75">
      <c r="A32" s="84" t="s">
        <v>576</v>
      </c>
      <c r="B32" s="84" t="s">
        <v>577</v>
      </c>
      <c r="C32" s="84" t="s">
        <v>578</v>
      </c>
      <c r="D32" s="84" t="s">
        <v>584</v>
      </c>
    </row>
    <row r="33" spans="1:4" ht="15.75">
      <c r="A33" s="90" t="s">
        <v>726</v>
      </c>
      <c r="B33" s="86">
        <v>100000</v>
      </c>
      <c r="C33" s="85">
        <v>63911</v>
      </c>
      <c r="D33" s="87">
        <f t="shared" ref="D33:D36" si="3">C33/B33</f>
        <v>0.63910999999999996</v>
      </c>
    </row>
    <row r="34" spans="1:4" ht="15.75">
      <c r="A34" s="90" t="s">
        <v>727</v>
      </c>
      <c r="B34" s="86">
        <v>100000</v>
      </c>
      <c r="C34" s="85">
        <v>78315</v>
      </c>
      <c r="D34" s="87">
        <f t="shared" si="3"/>
        <v>0.78315000000000001</v>
      </c>
    </row>
    <row r="35" spans="1:4" ht="15.75">
      <c r="A35" s="90" t="s">
        <v>728</v>
      </c>
      <c r="B35" s="86">
        <v>100000</v>
      </c>
      <c r="C35" s="85">
        <v>125450</v>
      </c>
      <c r="D35" s="87">
        <f t="shared" si="3"/>
        <v>1.2544999999999999</v>
      </c>
    </row>
    <row r="36" spans="1:4" ht="15.75">
      <c r="A36" s="90" t="s">
        <v>769</v>
      </c>
      <c r="B36" s="86">
        <v>100000</v>
      </c>
      <c r="C36" s="85">
        <v>142950</v>
      </c>
      <c r="D36" s="87">
        <f t="shared" si="3"/>
        <v>1.4295</v>
      </c>
    </row>
    <row r="37" spans="1:4" ht="15.75">
      <c r="A37" s="90" t="s">
        <v>579</v>
      </c>
      <c r="B37" s="86">
        <v>100000</v>
      </c>
      <c r="C37" s="85">
        <v>154475</v>
      </c>
    </row>
  </sheetData>
  <mergeCells count="2">
    <mergeCell ref="A1:C1"/>
    <mergeCell ref="A31:D3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6"/>
  <sheetViews>
    <sheetView workbookViewId="0">
      <selection sqref="A1:M1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4.75" customHeight="1">
      <c r="A2" s="149" t="s">
        <v>404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5.75">
      <c r="A3" s="151" t="s">
        <v>405</v>
      </c>
      <c r="B3" s="152"/>
      <c r="C3" s="153" t="s">
        <v>634</v>
      </c>
      <c r="D3" s="154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145" t="s">
        <v>410</v>
      </c>
      <c r="J4" s="146"/>
      <c r="K4" s="147"/>
      <c r="L4" s="50" t="s">
        <v>411</v>
      </c>
      <c r="M4" s="49" t="s">
        <v>412</v>
      </c>
    </row>
    <row r="5" spans="1:13" s="57" customFormat="1">
      <c r="A5" s="51">
        <v>43465</v>
      </c>
      <c r="B5" s="52" t="s">
        <v>468</v>
      </c>
      <c r="C5" s="53">
        <f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0">(IF(D5="SHORT",E5-F5,IF(D5="LONG",F5-E5)))*C5</f>
        <v>1086.5986170563001</v>
      </c>
      <c r="J5" s="55"/>
      <c r="K5" s="55"/>
      <c r="L5" s="55">
        <f t="shared" ref="L5:L7" si="1">(J5+I5+K5)/C5</f>
        <v>1.0999999999999945</v>
      </c>
      <c r="M5" s="56">
        <f t="shared" ref="M5:M7" si="2">L5*C5</f>
        <v>1086.5986170563001</v>
      </c>
    </row>
    <row r="6" spans="1:13" s="57" customFormat="1">
      <c r="A6" s="51">
        <v>43465</v>
      </c>
      <c r="B6" s="52" t="s">
        <v>487</v>
      </c>
      <c r="C6" s="53">
        <f>150000/E6</f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0"/>
        <v>1114.2061281337046</v>
      </c>
      <c r="J6" s="55"/>
      <c r="K6" s="55"/>
      <c r="L6" s="55">
        <f t="shared" si="1"/>
        <v>2</v>
      </c>
      <c r="M6" s="56">
        <f t="shared" si="2"/>
        <v>1114.2061281337046</v>
      </c>
    </row>
    <row r="7" spans="1:13" s="57" customFormat="1">
      <c r="A7" s="51">
        <v>43465</v>
      </c>
      <c r="B7" s="52" t="s">
        <v>462</v>
      </c>
      <c r="C7" s="53">
        <f>150000/E7</f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0"/>
        <v>318.93082238590108</v>
      </c>
      <c r="J7" s="55"/>
      <c r="K7" s="55"/>
      <c r="L7" s="55">
        <f t="shared" si="1"/>
        <v>1.3999999999999773</v>
      </c>
      <c r="M7" s="56">
        <f t="shared" si="2"/>
        <v>318.93082238590108</v>
      </c>
    </row>
    <row r="8" spans="1:13" s="57" customFormat="1">
      <c r="A8" s="51">
        <v>43462</v>
      </c>
      <c r="B8" s="52" t="s">
        <v>483</v>
      </c>
      <c r="C8" s="53">
        <f t="shared" ref="C8:C10" si="3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4">(IF(D8="SHORT",E8-F8,IF(D8="LONG",F8-E8)))*C8</f>
        <v>1365.7056145675265</v>
      </c>
      <c r="J8" s="55"/>
      <c r="K8" s="55"/>
      <c r="L8" s="55">
        <f t="shared" ref="L8:L10" si="5">(J8+I8+K8)/C8</f>
        <v>2.9999999999999996</v>
      </c>
      <c r="M8" s="56">
        <f t="shared" ref="M8:M10" si="6">L8*C8</f>
        <v>1365.7056145675265</v>
      </c>
    </row>
    <row r="9" spans="1:13" s="57" customFormat="1">
      <c r="A9" s="51">
        <v>43462</v>
      </c>
      <c r="B9" s="52" t="s">
        <v>416</v>
      </c>
      <c r="C9" s="53">
        <f t="shared" si="3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4"/>
        <v>-424.23340279844689</v>
      </c>
      <c r="J9" s="55"/>
      <c r="K9" s="55"/>
      <c r="L9" s="55">
        <f t="shared" si="5"/>
        <v>-1.8999999999999773</v>
      </c>
      <c r="M9" s="56">
        <f t="shared" si="6"/>
        <v>-424.23340279844689</v>
      </c>
    </row>
    <row r="10" spans="1:13" s="57" customFormat="1">
      <c r="A10" s="51">
        <v>43462</v>
      </c>
      <c r="B10" s="52" t="s">
        <v>382</v>
      </c>
      <c r="C10" s="53">
        <f t="shared" si="3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4"/>
        <v>1117.8509532062274</v>
      </c>
      <c r="J10" s="55">
        <f t="shared" ref="J10" si="7">(IF(D10="SHORT",IF(G10="",0,F10-G10),IF(D10="LONG",IF(G10="",0,G10-F10))))*C10</f>
        <v>1377.8162911611962</v>
      </c>
      <c r="K10" s="55"/>
      <c r="L10" s="55">
        <f t="shared" si="5"/>
        <v>4.8000000000000105</v>
      </c>
      <c r="M10" s="56">
        <f t="shared" si="6"/>
        <v>2495.6672443674233</v>
      </c>
    </row>
    <row r="11" spans="1:13" s="66" customFormat="1">
      <c r="A11" s="60">
        <v>43461</v>
      </c>
      <c r="B11" s="61" t="s">
        <v>487</v>
      </c>
      <c r="C11" s="62">
        <f t="shared" ref="C11:C14" si="8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9">(IF(D11="SHORT",E11-F11,IF(D11="LONG",F11-E11)))*C11</f>
        <v>1117.4785100286467</v>
      </c>
      <c r="J11" s="64">
        <f t="shared" ref="J11:J14" si="10">(IF(D11="SHORT",IF(G11="",0,F11-G11),IF(D11="LONG",IF(G11="",0,G11-F11))))*C11</f>
        <v>1375.3581661891312</v>
      </c>
      <c r="K11" s="64">
        <f t="shared" ref="K11" si="11">(IF(D11="SHORT",IF(H11="",0,G11-H11),IF(D11="LONG",IF(H11="",0,(H11-G11)))))*C11</f>
        <v>1375.3581661890987</v>
      </c>
      <c r="L11" s="64">
        <f t="shared" ref="L11:L14" si="12">(J11+I11+K11)/C11</f>
        <v>6.75</v>
      </c>
      <c r="M11" s="65">
        <f t="shared" ref="M11:M14" si="13">L11*C11</f>
        <v>3868.1948424068769</v>
      </c>
    </row>
    <row r="12" spans="1:13" s="57" customFormat="1">
      <c r="A12" s="51">
        <v>43461</v>
      </c>
      <c r="B12" s="52" t="s">
        <v>469</v>
      </c>
      <c r="C12" s="53">
        <f t="shared" si="8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9"/>
        <v>-1355.3709731731881</v>
      </c>
      <c r="J12" s="55"/>
      <c r="K12" s="55"/>
      <c r="L12" s="55">
        <f t="shared" si="12"/>
        <v>-8.0499999999999545</v>
      </c>
      <c r="M12" s="56">
        <f t="shared" si="13"/>
        <v>-1355.3709731731881</v>
      </c>
    </row>
    <row r="13" spans="1:13" s="57" customFormat="1">
      <c r="A13" s="51">
        <v>43461</v>
      </c>
      <c r="B13" s="52" t="s">
        <v>645</v>
      </c>
      <c r="C13" s="53">
        <f t="shared" si="8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9"/>
        <v>1111.3221884498416</v>
      </c>
      <c r="J13" s="55">
        <f t="shared" si="10"/>
        <v>1396.2765957447068</v>
      </c>
      <c r="K13" s="55"/>
      <c r="L13" s="55">
        <f t="shared" si="12"/>
        <v>4.4000000000000341</v>
      </c>
      <c r="M13" s="56">
        <f t="shared" si="13"/>
        <v>2507.5987841945484</v>
      </c>
    </row>
    <row r="14" spans="1:13" s="57" customFormat="1">
      <c r="A14" s="51">
        <v>43461</v>
      </c>
      <c r="B14" s="52" t="s">
        <v>533</v>
      </c>
      <c r="C14" s="53">
        <f t="shared" si="8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9"/>
        <v>1121.53147055979</v>
      </c>
      <c r="J14" s="55">
        <f t="shared" si="10"/>
        <v>1363.2408392149412</v>
      </c>
      <c r="K14" s="55"/>
      <c r="L14" s="55">
        <f t="shared" si="12"/>
        <v>25.700000000000045</v>
      </c>
      <c r="M14" s="56">
        <f t="shared" si="13"/>
        <v>2484.7723097747312</v>
      </c>
    </row>
    <row r="15" spans="1:13" s="57" customFormat="1">
      <c r="A15" s="51">
        <v>43460</v>
      </c>
      <c r="B15" s="52" t="s">
        <v>436</v>
      </c>
      <c r="C15" s="53">
        <f t="shared" ref="C15:C21" si="14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5">(IF(D15="SHORT",E15-F15,IF(D15="LONG",F15-E15)))*C15</f>
        <v>1121.6690766370527</v>
      </c>
      <c r="J15" s="55"/>
      <c r="K15" s="55"/>
      <c r="L15" s="55">
        <f t="shared" ref="L15:L21" si="16">(J15+I15+K15)/C15</f>
        <v>9.0499999999999545</v>
      </c>
      <c r="M15" s="56">
        <f t="shared" ref="M15:M21" si="17">L15*C15</f>
        <v>1121.6690766370527</v>
      </c>
    </row>
    <row r="16" spans="1:13" s="57" customFormat="1">
      <c r="A16" s="51">
        <v>43460</v>
      </c>
      <c r="B16" s="52" t="s">
        <v>644</v>
      </c>
      <c r="C16" s="53">
        <f t="shared" si="14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5"/>
        <v>1119.9161700176694</v>
      </c>
      <c r="J16" s="55"/>
      <c r="K16" s="55"/>
      <c r="L16" s="55">
        <f t="shared" si="16"/>
        <v>5.6999999999999318</v>
      </c>
      <c r="M16" s="56">
        <f t="shared" si="17"/>
        <v>1119.9161700176694</v>
      </c>
    </row>
    <row r="17" spans="1:13" s="57" customFormat="1">
      <c r="A17" s="51">
        <v>43460</v>
      </c>
      <c r="B17" s="52" t="s">
        <v>494</v>
      </c>
      <c r="C17" s="53">
        <f t="shared" si="14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5"/>
        <v>1123.1373711913309</v>
      </c>
      <c r="J17" s="55"/>
      <c r="K17" s="55"/>
      <c r="L17" s="55">
        <f t="shared" si="16"/>
        <v>5.0499999999999545</v>
      </c>
      <c r="M17" s="56">
        <f t="shared" si="17"/>
        <v>1123.1373711913309</v>
      </c>
    </row>
    <row r="18" spans="1:13" s="57" customFormat="1">
      <c r="A18" s="51">
        <v>43460</v>
      </c>
      <c r="B18" s="52" t="s">
        <v>223</v>
      </c>
      <c r="C18" s="53">
        <f t="shared" si="14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5"/>
        <v>1124.7162413152503</v>
      </c>
      <c r="J18" s="55">
        <f t="shared" ref="J18" si="18">(IF(D18="SHORT",IF(G18="",0,F18-G18),IF(D18="LONG",IF(G18="",0,G18-F18))))*C18</f>
        <v>1356.8824379170485</v>
      </c>
      <c r="K18" s="55"/>
      <c r="L18" s="55">
        <f t="shared" si="16"/>
        <v>24.049999999999951</v>
      </c>
      <c r="M18" s="56">
        <f t="shared" si="17"/>
        <v>2481.5986792322988</v>
      </c>
    </row>
    <row r="19" spans="1:13" s="57" customFormat="1">
      <c r="A19" s="51">
        <v>43460</v>
      </c>
      <c r="B19" s="52" t="s">
        <v>430</v>
      </c>
      <c r="C19" s="53">
        <f t="shared" si="14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5"/>
        <v>1121.0221793635362</v>
      </c>
      <c r="J19" s="55"/>
      <c r="K19" s="55"/>
      <c r="L19" s="55">
        <f t="shared" si="16"/>
        <v>6.1999999999999318</v>
      </c>
      <c r="M19" s="56">
        <f t="shared" si="17"/>
        <v>1121.0221793635362</v>
      </c>
    </row>
    <row r="20" spans="1:13" s="57" customFormat="1">
      <c r="A20" s="51">
        <v>43460</v>
      </c>
      <c r="B20" s="52" t="s">
        <v>599</v>
      </c>
      <c r="C20" s="53">
        <f t="shared" si="14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5"/>
        <v>-1356.6475731082303</v>
      </c>
      <c r="J20" s="55"/>
      <c r="K20" s="55"/>
      <c r="L20" s="55">
        <f t="shared" si="16"/>
        <v>-4.5</v>
      </c>
      <c r="M20" s="56">
        <f t="shared" si="17"/>
        <v>-1356.6475731082303</v>
      </c>
    </row>
    <row r="21" spans="1:13" s="57" customFormat="1">
      <c r="A21" s="51">
        <v>43460</v>
      </c>
      <c r="B21" s="52" t="s">
        <v>519</v>
      </c>
      <c r="C21" s="53">
        <f t="shared" si="14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5"/>
        <v>-1358.9418372893642</v>
      </c>
      <c r="J21" s="55"/>
      <c r="K21" s="55"/>
      <c r="L21" s="55">
        <f t="shared" si="16"/>
        <v>-2.5</v>
      </c>
      <c r="M21" s="56">
        <f t="shared" si="17"/>
        <v>-1358.9418372893642</v>
      </c>
    </row>
    <row r="22" spans="1:13" s="57" customFormat="1">
      <c r="A22" s="51">
        <v>43458</v>
      </c>
      <c r="B22" s="52" t="s">
        <v>397</v>
      </c>
      <c r="C22" s="53">
        <f t="shared" ref="C22:C25" si="19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0">(IF(D22="SHORT",E22-F22,IF(D22="LONG",F22-E22)))*C22</f>
        <v>1109.419186425941</v>
      </c>
      <c r="J22" s="55"/>
      <c r="K22" s="55"/>
      <c r="L22" s="55">
        <f t="shared" ref="L22:L25" si="21">(J22+I22+K22)/C22</f>
        <v>1.7000000000000168</v>
      </c>
      <c r="M22" s="56">
        <f t="shared" ref="M22:M25" si="22">L22*C22</f>
        <v>1109.419186425941</v>
      </c>
    </row>
    <row r="23" spans="1:13" s="57" customFormat="1">
      <c r="A23" s="51">
        <v>43458</v>
      </c>
      <c r="B23" s="52" t="s">
        <v>532</v>
      </c>
      <c r="C23" s="53">
        <f t="shared" si="19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0"/>
        <v>1091.9017288444002</v>
      </c>
      <c r="J23" s="55"/>
      <c r="K23" s="55"/>
      <c r="L23" s="55">
        <f t="shared" si="21"/>
        <v>0.39999999999999858</v>
      </c>
      <c r="M23" s="56">
        <f t="shared" si="22"/>
        <v>1091.9017288444002</v>
      </c>
    </row>
    <row r="24" spans="1:13" s="57" customFormat="1">
      <c r="A24" s="51">
        <v>43458</v>
      </c>
      <c r="B24" s="52" t="s">
        <v>643</v>
      </c>
      <c r="C24" s="53">
        <f t="shared" si="19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0"/>
        <v>408.29552819183851</v>
      </c>
      <c r="J24" s="55"/>
      <c r="K24" s="55"/>
      <c r="L24" s="55">
        <f t="shared" si="21"/>
        <v>1.0500000000000114</v>
      </c>
      <c r="M24" s="56">
        <f t="shared" si="22"/>
        <v>408.29552819183851</v>
      </c>
    </row>
    <row r="25" spans="1:13" s="57" customFormat="1">
      <c r="A25" s="51">
        <v>43458</v>
      </c>
      <c r="B25" s="52" t="s">
        <v>509</v>
      </c>
      <c r="C25" s="53">
        <f t="shared" si="19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0"/>
        <v>-1349.4260359846887</v>
      </c>
      <c r="J25" s="55"/>
      <c r="K25" s="55"/>
      <c r="L25" s="55">
        <f t="shared" si="21"/>
        <v>-11.049999999999955</v>
      </c>
      <c r="M25" s="56">
        <f t="shared" si="22"/>
        <v>-1349.4260359846887</v>
      </c>
    </row>
    <row r="26" spans="1:13" s="57" customFormat="1">
      <c r="A26" s="51">
        <v>43455</v>
      </c>
      <c r="B26" s="52" t="s">
        <v>461</v>
      </c>
      <c r="C26" s="53">
        <f t="shared" ref="C26:C29" si="23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4">(IF(D26="SHORT",E26-F26,IF(D26="LONG",F26-E26)))*C26</f>
        <v>1164.7254575707202</v>
      </c>
      <c r="J26" s="55">
        <f t="shared" ref="J26:J28" si="25">(IF(D26="SHORT",IF(G26="",0,F26-G26),IF(D26="LONG",IF(G26="",0,G26-F26))))*C26</f>
        <v>1331.1148086522414</v>
      </c>
      <c r="K26" s="55"/>
      <c r="L26" s="55">
        <f t="shared" ref="L26:L29" si="26">(J26+I26+K26)/C26</f>
        <v>1.5000000000000002</v>
      </c>
      <c r="M26" s="56">
        <f t="shared" ref="M26:M29" si="27">L26*C26</f>
        <v>2495.8402662229619</v>
      </c>
    </row>
    <row r="27" spans="1:13" s="57" customFormat="1">
      <c r="A27" s="51">
        <v>43455</v>
      </c>
      <c r="B27" s="52" t="s">
        <v>512</v>
      </c>
      <c r="C27" s="53">
        <f t="shared" si="23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4"/>
        <v>-1349.9527516536921</v>
      </c>
      <c r="J27" s="55"/>
      <c r="K27" s="55"/>
      <c r="L27" s="55">
        <f t="shared" si="26"/>
        <v>-10</v>
      </c>
      <c r="M27" s="56">
        <f t="shared" si="27"/>
        <v>-1349.9527516536921</v>
      </c>
    </row>
    <row r="28" spans="1:13" s="57" customFormat="1">
      <c r="A28" s="51">
        <v>43455</v>
      </c>
      <c r="B28" s="52" t="s">
        <v>540</v>
      </c>
      <c r="C28" s="53">
        <f t="shared" si="23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4"/>
        <v>1129.10097997445</v>
      </c>
      <c r="J28" s="55">
        <f t="shared" si="25"/>
        <v>1342.1389007243192</v>
      </c>
      <c r="K28" s="55"/>
      <c r="L28" s="55">
        <f t="shared" si="26"/>
        <v>11.600000000000023</v>
      </c>
      <c r="M28" s="56">
        <f t="shared" si="27"/>
        <v>2471.2398806987694</v>
      </c>
    </row>
    <row r="29" spans="1:13" s="57" customFormat="1">
      <c r="A29" s="51">
        <v>43455</v>
      </c>
      <c r="B29" s="52" t="s">
        <v>474</v>
      </c>
      <c r="C29" s="53">
        <f t="shared" si="23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4"/>
        <v>1129.2586448896434</v>
      </c>
      <c r="J29" s="55"/>
      <c r="K29" s="55"/>
      <c r="L29" s="55">
        <f t="shared" si="26"/>
        <v>2.9500000000000455</v>
      </c>
      <c r="M29" s="56">
        <f t="shared" si="27"/>
        <v>1129.2586448896434</v>
      </c>
    </row>
    <row r="30" spans="1:13" s="57" customFormat="1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8">(IF(D30="SHORT",E30-F30,IF(D30="LONG",F30-E30)))*C30</f>
        <v>90</v>
      </c>
      <c r="J30" s="55"/>
      <c r="K30" s="55"/>
      <c r="L30" s="55">
        <f t="shared" ref="L30:L34" si="29">(J30+I30+K30)/C30</f>
        <v>6</v>
      </c>
      <c r="M30" s="56">
        <f t="shared" ref="M30:M34" si="30">L30*C30</f>
        <v>90</v>
      </c>
    </row>
    <row r="31" spans="1:13" s="57" customFormat="1">
      <c r="A31" s="51">
        <v>43454</v>
      </c>
      <c r="B31" s="52" t="s">
        <v>449</v>
      </c>
      <c r="C31" s="53">
        <f t="shared" ref="C31:C34" si="31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8"/>
        <v>66.62817039044107</v>
      </c>
      <c r="J31" s="55"/>
      <c r="K31" s="55"/>
      <c r="L31" s="55">
        <f t="shared" si="29"/>
        <v>0.5</v>
      </c>
      <c r="M31" s="56">
        <f t="shared" si="30"/>
        <v>66.62817039044107</v>
      </c>
    </row>
    <row r="32" spans="1:13" s="57" customFormat="1">
      <c r="A32" s="51">
        <v>43454</v>
      </c>
      <c r="B32" s="52" t="s">
        <v>558</v>
      </c>
      <c r="C32" s="53">
        <f t="shared" si="31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8"/>
        <v>1107.9979623025893</v>
      </c>
      <c r="J32" s="55"/>
      <c r="K32" s="55"/>
      <c r="L32" s="55">
        <f t="shared" si="29"/>
        <v>1.4499999999999884</v>
      </c>
      <c r="M32" s="56">
        <f t="shared" si="30"/>
        <v>1107.9979623025893</v>
      </c>
    </row>
    <row r="33" spans="1:13" s="57" customFormat="1">
      <c r="A33" s="51">
        <v>43454</v>
      </c>
      <c r="B33" s="52" t="s">
        <v>509</v>
      </c>
      <c r="C33" s="53">
        <f t="shared" si="31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8"/>
        <v>1119.1735333907154</v>
      </c>
      <c r="J33" s="55">
        <f t="shared" ref="J33" si="32">(IF(D33="SHORT",IF(G33="",0,F33-G33),IF(D33="LONG",IF(G33="",0,G33-F33))))*C33</f>
        <v>1260.6075513466976</v>
      </c>
      <c r="K33" s="55"/>
      <c r="L33" s="55">
        <f t="shared" si="29"/>
        <v>19.349999999999909</v>
      </c>
      <c r="M33" s="56">
        <f t="shared" si="30"/>
        <v>2379.781084737413</v>
      </c>
    </row>
    <row r="34" spans="1:13" s="57" customFormat="1">
      <c r="A34" s="51">
        <v>43454</v>
      </c>
      <c r="B34" s="52" t="s">
        <v>616</v>
      </c>
      <c r="C34" s="53">
        <f t="shared" si="31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8"/>
        <v>1103.2308904649376</v>
      </c>
      <c r="J34" s="55"/>
      <c r="K34" s="55"/>
      <c r="L34" s="55">
        <f t="shared" si="29"/>
        <v>1.4000000000000059</v>
      </c>
      <c r="M34" s="56">
        <f t="shared" si="30"/>
        <v>1103.2308904649376</v>
      </c>
    </row>
    <row r="35" spans="1:13" s="57" customFormat="1">
      <c r="A35" s="51">
        <v>43453</v>
      </c>
      <c r="B35" s="52" t="s">
        <v>615</v>
      </c>
      <c r="C35" s="53">
        <f t="shared" ref="C35:C39" si="33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4">(IF(D35="SHORT",E35-F35,IF(D35="LONG",F35-E35)))*C35</f>
        <v>442.90390910840642</v>
      </c>
      <c r="J35" s="55"/>
      <c r="K35" s="55"/>
      <c r="L35" s="55">
        <f t="shared" ref="L35:L39" si="35">(J35+I35+K35)/C35</f>
        <v>2.2999999999999545</v>
      </c>
      <c r="M35" s="56">
        <f t="shared" ref="M35:M39" si="36">L35*C35</f>
        <v>442.90390910840642</v>
      </c>
    </row>
    <row r="36" spans="1:13" s="57" customFormat="1">
      <c r="A36" s="51">
        <v>43453</v>
      </c>
      <c r="B36" s="52" t="s">
        <v>413</v>
      </c>
      <c r="C36" s="53">
        <f t="shared" si="33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4"/>
        <v>1131.059245960515</v>
      </c>
      <c r="J36" s="55"/>
      <c r="K36" s="55"/>
      <c r="L36" s="55">
        <f t="shared" si="35"/>
        <v>2.1000000000000227</v>
      </c>
      <c r="M36" s="56">
        <f t="shared" si="36"/>
        <v>1131.059245960515</v>
      </c>
    </row>
    <row r="37" spans="1:13" s="57" customFormat="1">
      <c r="A37" s="51">
        <v>43453</v>
      </c>
      <c r="B37" s="52" t="s">
        <v>642</v>
      </c>
      <c r="C37" s="53">
        <f t="shared" si="33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4"/>
        <v>964.97498213009908</v>
      </c>
      <c r="J37" s="55"/>
      <c r="K37" s="55"/>
      <c r="L37" s="55">
        <f t="shared" si="35"/>
        <v>0.45000000000000284</v>
      </c>
      <c r="M37" s="56">
        <f t="shared" si="36"/>
        <v>964.97498213009908</v>
      </c>
    </row>
    <row r="38" spans="1:13" s="57" customFormat="1">
      <c r="A38" s="51">
        <v>43453</v>
      </c>
      <c r="B38" s="52" t="s">
        <v>535</v>
      </c>
      <c r="C38" s="53">
        <f t="shared" si="33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4"/>
        <v>1114.4883485308958</v>
      </c>
      <c r="J38" s="55"/>
      <c r="K38" s="55"/>
      <c r="L38" s="55">
        <f t="shared" si="35"/>
        <v>1.0999999999999943</v>
      </c>
      <c r="M38" s="56">
        <f t="shared" si="36"/>
        <v>1114.4883485308958</v>
      </c>
    </row>
    <row r="39" spans="1:13" s="57" customFormat="1">
      <c r="A39" s="51">
        <v>43453</v>
      </c>
      <c r="B39" s="52" t="s">
        <v>386</v>
      </c>
      <c r="C39" s="53">
        <f t="shared" si="33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4"/>
        <v>1179.2452830188679</v>
      </c>
      <c r="J39" s="55"/>
      <c r="K39" s="55"/>
      <c r="L39" s="55">
        <f t="shared" si="35"/>
        <v>0.75</v>
      </c>
      <c r="M39" s="56">
        <f t="shared" si="36"/>
        <v>1179.2452830188679</v>
      </c>
    </row>
    <row r="40" spans="1:13" s="57" customFormat="1">
      <c r="A40" s="51">
        <v>43452</v>
      </c>
      <c r="B40" s="52" t="s">
        <v>641</v>
      </c>
      <c r="C40" s="53">
        <f t="shared" ref="C40:C45" si="37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8">(IF(D40="SHORT",E40-F40,IF(D40="LONG",F40-E40)))*C40</f>
        <v>1113.9002196423003</v>
      </c>
      <c r="J40" s="55"/>
      <c r="K40" s="55"/>
      <c r="L40" s="55">
        <f t="shared" ref="L40:L45" si="39">(J40+I40+K40)/C40</f>
        <v>3.5500000000000114</v>
      </c>
      <c r="M40" s="56">
        <f t="shared" ref="M40:M45" si="40">L40*C40</f>
        <v>1113.9002196423003</v>
      </c>
    </row>
    <row r="41" spans="1:13" s="57" customFormat="1">
      <c r="A41" s="51">
        <v>43452</v>
      </c>
      <c r="B41" s="52" t="s">
        <v>395</v>
      </c>
      <c r="C41" s="53">
        <f t="shared" si="37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8"/>
        <v>1122.0318343915685</v>
      </c>
      <c r="J41" s="55"/>
      <c r="K41" s="55"/>
      <c r="L41" s="55">
        <f t="shared" si="39"/>
        <v>4.2999999999999545</v>
      </c>
      <c r="M41" s="56">
        <f t="shared" si="40"/>
        <v>1122.0318343915685</v>
      </c>
    </row>
    <row r="42" spans="1:13" s="57" customFormat="1">
      <c r="A42" s="51">
        <v>43452</v>
      </c>
      <c r="B42" s="52" t="s">
        <v>424</v>
      </c>
      <c r="C42" s="53">
        <f t="shared" si="37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8"/>
        <v>-1348.6416558861667</v>
      </c>
      <c r="J42" s="55"/>
      <c r="K42" s="55"/>
      <c r="L42" s="55">
        <f t="shared" si="39"/>
        <v>-13.900000000000091</v>
      </c>
      <c r="M42" s="56">
        <f t="shared" si="40"/>
        <v>-1348.6416558861667</v>
      </c>
    </row>
    <row r="43" spans="1:13" s="57" customFormat="1">
      <c r="A43" s="51">
        <v>43452</v>
      </c>
      <c r="B43" s="52" t="s">
        <v>385</v>
      </c>
      <c r="C43" s="53">
        <f t="shared" si="37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8"/>
        <v>-418.18322620613827</v>
      </c>
      <c r="J43" s="55"/>
      <c r="K43" s="55"/>
      <c r="L43" s="55">
        <f t="shared" si="39"/>
        <v>-5.3999999999998636</v>
      </c>
      <c r="M43" s="56">
        <f t="shared" si="40"/>
        <v>-418.18322620613827</v>
      </c>
    </row>
    <row r="44" spans="1:13" s="57" customFormat="1">
      <c r="A44" s="51">
        <v>43452</v>
      </c>
      <c r="B44" s="52" t="s">
        <v>561</v>
      </c>
      <c r="C44" s="53">
        <f t="shared" si="37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8"/>
        <v>445.63910306288943</v>
      </c>
      <c r="J44" s="55"/>
      <c r="K44" s="55"/>
      <c r="L44" s="55">
        <f t="shared" si="39"/>
        <v>2.1000000000000227</v>
      </c>
      <c r="M44" s="56">
        <f t="shared" si="40"/>
        <v>445.63910306288943</v>
      </c>
    </row>
    <row r="45" spans="1:13" s="57" customFormat="1">
      <c r="A45" s="51">
        <v>43452</v>
      </c>
      <c r="B45" s="52" t="s">
        <v>386</v>
      </c>
      <c r="C45" s="53">
        <f t="shared" si="37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8"/>
        <v>551.76037834998715</v>
      </c>
      <c r="J45" s="55"/>
      <c r="K45" s="55"/>
      <c r="L45" s="55">
        <f t="shared" si="39"/>
        <v>0.35000000000000853</v>
      </c>
      <c r="M45" s="56">
        <f t="shared" si="40"/>
        <v>551.76037834998715</v>
      </c>
    </row>
    <row r="46" spans="1:13" s="57" customFormat="1">
      <c r="A46" s="51">
        <v>43451</v>
      </c>
      <c r="B46" s="52" t="s">
        <v>640</v>
      </c>
      <c r="C46" s="53">
        <f t="shared" ref="C46:C50" si="41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2">(IF(D46="SHORT",E46-F46,IF(D46="LONG",F46-E46)))*C46</f>
        <v>516.17343427391597</v>
      </c>
      <c r="J46" s="55"/>
      <c r="K46" s="55"/>
      <c r="L46" s="55">
        <f t="shared" ref="L46:L50" si="43">(J46+I46+K46)/C46</f>
        <v>0.25</v>
      </c>
      <c r="M46" s="56">
        <f t="shared" ref="M46:M50" si="44">L46*C46</f>
        <v>516.17343427391597</v>
      </c>
    </row>
    <row r="47" spans="1:13" s="57" customFormat="1">
      <c r="A47" s="51">
        <v>43451</v>
      </c>
      <c r="B47" s="52" t="s">
        <v>513</v>
      </c>
      <c r="C47" s="53">
        <f t="shared" si="41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2"/>
        <v>451.80722891563698</v>
      </c>
      <c r="J47" s="55"/>
      <c r="K47" s="55"/>
      <c r="L47" s="55">
        <f t="shared" si="43"/>
        <v>0.19999999999998863</v>
      </c>
      <c r="M47" s="56">
        <f t="shared" si="44"/>
        <v>451.80722891563698</v>
      </c>
    </row>
    <row r="48" spans="1:13" s="57" customFormat="1">
      <c r="A48" s="51">
        <v>43451</v>
      </c>
      <c r="B48" s="52" t="s">
        <v>472</v>
      </c>
      <c r="C48" s="53">
        <f t="shared" si="41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2"/>
        <v>-650.74261215740319</v>
      </c>
      <c r="J48" s="55"/>
      <c r="K48" s="55"/>
      <c r="L48" s="55">
        <f t="shared" si="43"/>
        <v>-4.25</v>
      </c>
      <c r="M48" s="56">
        <f t="shared" si="44"/>
        <v>-650.74261215740319</v>
      </c>
    </row>
    <row r="49" spans="1:13" s="57" customFormat="1">
      <c r="A49" s="51">
        <v>43451</v>
      </c>
      <c r="B49" s="52" t="s">
        <v>491</v>
      </c>
      <c r="C49" s="53">
        <f t="shared" si="41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2"/>
        <v>470.57347220479357</v>
      </c>
      <c r="J49" s="55"/>
      <c r="K49" s="55"/>
      <c r="L49" s="55">
        <f t="shared" si="43"/>
        <v>6.25</v>
      </c>
      <c r="M49" s="56">
        <f t="shared" si="44"/>
        <v>470.57347220479357</v>
      </c>
    </row>
    <row r="50" spans="1:13" s="57" customFormat="1">
      <c r="A50" s="51">
        <v>43451</v>
      </c>
      <c r="B50" s="52" t="s">
        <v>437</v>
      </c>
      <c r="C50" s="53">
        <f t="shared" si="41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2"/>
        <v>-1351.4673073622789</v>
      </c>
      <c r="J50" s="55"/>
      <c r="K50" s="55"/>
      <c r="L50" s="55">
        <f t="shared" si="43"/>
        <v>-5.25</v>
      </c>
      <c r="M50" s="56">
        <f t="shared" si="44"/>
        <v>-1351.4673073622789</v>
      </c>
    </row>
    <row r="51" spans="1:13" s="57" customFormat="1">
      <c r="A51" s="51">
        <v>43448</v>
      </c>
      <c r="B51" s="52" t="s">
        <v>639</v>
      </c>
      <c r="C51" s="53">
        <f t="shared" ref="C51:C55" si="45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6">(IF(D51="SHORT",E51-F51,IF(D51="LONG",F51-E51)))*C51</f>
        <v>852.87846481876329</v>
      </c>
      <c r="J51" s="55"/>
      <c r="K51" s="55"/>
      <c r="L51" s="55">
        <f t="shared" ref="L51:L55" si="47">(J51+I51+K51)/C51</f>
        <v>16</v>
      </c>
      <c r="M51" s="56">
        <f t="shared" ref="M51:M55" si="48">L51*C51</f>
        <v>852.87846481876329</v>
      </c>
    </row>
    <row r="52" spans="1:13" s="57" customFormat="1">
      <c r="A52" s="51">
        <v>43448</v>
      </c>
      <c r="B52" s="52" t="s">
        <v>524</v>
      </c>
      <c r="C52" s="53">
        <f t="shared" si="45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6"/>
        <v>1166.4074650077762</v>
      </c>
      <c r="J52" s="55"/>
      <c r="K52" s="55"/>
      <c r="L52" s="55">
        <f t="shared" si="47"/>
        <v>0.5</v>
      </c>
      <c r="M52" s="56">
        <f t="shared" si="48"/>
        <v>1166.4074650077762</v>
      </c>
    </row>
    <row r="53" spans="1:13" s="57" customFormat="1">
      <c r="A53" s="51">
        <v>43448</v>
      </c>
      <c r="B53" s="52" t="s">
        <v>555</v>
      </c>
      <c r="C53" s="53">
        <f t="shared" si="45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6"/>
        <v>1111.1111111111209</v>
      </c>
      <c r="J53" s="55"/>
      <c r="K53" s="55"/>
      <c r="L53" s="55">
        <f t="shared" si="47"/>
        <v>1.3000000000000114</v>
      </c>
      <c r="M53" s="56">
        <f t="shared" si="48"/>
        <v>1111.1111111111209</v>
      </c>
    </row>
    <row r="54" spans="1:13" s="57" customFormat="1">
      <c r="A54" s="51">
        <v>43448</v>
      </c>
      <c r="B54" s="52" t="s">
        <v>638</v>
      </c>
      <c r="C54" s="53">
        <f t="shared" si="45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6"/>
        <v>-1361.4522156967566</v>
      </c>
      <c r="J54" s="55"/>
      <c r="K54" s="55"/>
      <c r="L54" s="55">
        <f t="shared" si="47"/>
        <v>-3.4000000000000341</v>
      </c>
      <c r="M54" s="56">
        <f t="shared" si="48"/>
        <v>-1361.4522156967566</v>
      </c>
    </row>
    <row r="55" spans="1:13" s="57" customFormat="1">
      <c r="A55" s="51">
        <v>43448</v>
      </c>
      <c r="B55" s="52" t="s">
        <v>587</v>
      </c>
      <c r="C55" s="53">
        <f t="shared" si="45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6"/>
        <v>-1366.7425968109212</v>
      </c>
      <c r="J55" s="55"/>
      <c r="K55" s="55"/>
      <c r="L55" s="55">
        <f t="shared" si="47"/>
        <v>-2.3999999999999773</v>
      </c>
      <c r="M55" s="56">
        <f t="shared" si="48"/>
        <v>-1366.7425968109212</v>
      </c>
    </row>
    <row r="56" spans="1:13" s="57" customFormat="1">
      <c r="A56" s="51">
        <v>43447</v>
      </c>
      <c r="B56" s="52" t="s">
        <v>544</v>
      </c>
      <c r="C56" s="53">
        <f t="shared" ref="C56:C59" si="49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0">(IF(D56="SHORT",E56-F56,IF(D56="LONG",F56-E56)))*C56</f>
        <v>1130.5764921572588</v>
      </c>
      <c r="J56" s="55"/>
      <c r="K56" s="55"/>
      <c r="L56" s="55">
        <f t="shared" ref="L56:L59" si="51">(J56+I56+K56)/C56</f>
        <v>1.8499999999999943</v>
      </c>
      <c r="M56" s="56">
        <f t="shared" ref="M56:M59" si="52">L56*C56</f>
        <v>1130.5764921572588</v>
      </c>
    </row>
    <row r="57" spans="1:13" s="57" customFormat="1">
      <c r="A57" s="51">
        <v>43447</v>
      </c>
      <c r="B57" s="52" t="s">
        <v>637</v>
      </c>
      <c r="C57" s="53">
        <f t="shared" si="49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0"/>
        <v>578.62491490809691</v>
      </c>
      <c r="J57" s="55"/>
      <c r="K57" s="55"/>
      <c r="L57" s="55">
        <f t="shared" si="51"/>
        <v>0.84999999999999432</v>
      </c>
      <c r="M57" s="56">
        <f t="shared" si="52"/>
        <v>578.62491490809691</v>
      </c>
    </row>
    <row r="58" spans="1:13" s="57" customFormat="1">
      <c r="A58" s="51">
        <v>43447</v>
      </c>
      <c r="B58" s="52" t="s">
        <v>418</v>
      </c>
      <c r="C58" s="53">
        <f t="shared" si="49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0"/>
        <v>1185.7707509881311</v>
      </c>
      <c r="J58" s="55">
        <f t="shared" ref="J58" si="53">(IF(D58="SHORT",IF(G58="",0,F58-G58),IF(D58="LONG",IF(G58="",0,G58-F58))))*C58</f>
        <v>1317.5230566534915</v>
      </c>
      <c r="K58" s="55"/>
      <c r="L58" s="55">
        <f t="shared" si="51"/>
        <v>1.8999999999999915</v>
      </c>
      <c r="M58" s="56">
        <f t="shared" si="52"/>
        <v>2503.2938076416226</v>
      </c>
    </row>
    <row r="59" spans="1:13" s="57" customFormat="1">
      <c r="A59" s="51">
        <v>43447</v>
      </c>
      <c r="B59" s="52" t="s">
        <v>593</v>
      </c>
      <c r="C59" s="53">
        <f t="shared" si="49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0"/>
        <v>-1358.719549731768</v>
      </c>
      <c r="J59" s="55"/>
      <c r="K59" s="55"/>
      <c r="L59" s="55">
        <f t="shared" si="51"/>
        <v>-5.1499999999999773</v>
      </c>
      <c r="M59" s="56">
        <f t="shared" si="52"/>
        <v>-1358.719549731768</v>
      </c>
    </row>
    <row r="60" spans="1:13" s="57" customFormat="1">
      <c r="A60" s="51">
        <v>43446</v>
      </c>
      <c r="B60" s="52" t="s">
        <v>636</v>
      </c>
      <c r="C60" s="53">
        <f t="shared" ref="C60:C66" si="54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5">(IF(D60="SHORT",E60-F60,IF(D60="LONG",F60-E60)))*C60</f>
        <v>932.07628026569523</v>
      </c>
      <c r="J60" s="55"/>
      <c r="K60" s="55"/>
      <c r="L60" s="55">
        <f t="shared" ref="L60:L66" si="56">(J60+I60+K60)/C60</f>
        <v>7.25</v>
      </c>
      <c r="M60" s="56">
        <f t="shared" ref="M60:M66" si="57">L60*C60</f>
        <v>932.07628026569523</v>
      </c>
    </row>
    <row r="61" spans="1:13" s="57" customFormat="1">
      <c r="A61" s="51">
        <v>43446</v>
      </c>
      <c r="B61" s="52" t="s">
        <v>555</v>
      </c>
      <c r="C61" s="53">
        <f t="shared" si="54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5"/>
        <v>85.886057829940725</v>
      </c>
      <c r="J61" s="55"/>
      <c r="K61" s="55"/>
      <c r="L61" s="55">
        <f t="shared" si="56"/>
        <v>9.9999999999994316E-2</v>
      </c>
      <c r="M61" s="56">
        <f t="shared" si="57"/>
        <v>85.886057829940725</v>
      </c>
    </row>
    <row r="62" spans="1:13" s="66" customFormat="1">
      <c r="A62" s="60">
        <v>43446</v>
      </c>
      <c r="B62" s="61" t="s">
        <v>76</v>
      </c>
      <c r="C62" s="62">
        <f t="shared" si="54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5"/>
        <v>1123.188405797096</v>
      </c>
      <c r="J62" s="64">
        <f t="shared" ref="J62:J66" si="58">(IF(D62="SHORT",IF(G62="",0,F62-G62),IF(D62="LONG",IF(G62="",0,G62-F62))))*C62</f>
        <v>1364.7342995169029</v>
      </c>
      <c r="K62" s="64">
        <f t="shared" ref="K62:K66" si="59">(IF(D62="SHORT",IF(H62="",0,G62-H62),IF(D62="LONG",IF(H62="",0,(H62-G62)))))*C62</f>
        <v>1376.8115942029096</v>
      </c>
      <c r="L62" s="64">
        <f t="shared" si="56"/>
        <v>16</v>
      </c>
      <c r="M62" s="65">
        <f t="shared" si="57"/>
        <v>3864.7342995169083</v>
      </c>
    </row>
    <row r="63" spans="1:13" s="57" customFormat="1">
      <c r="A63" s="51">
        <v>43446</v>
      </c>
      <c r="B63" s="52" t="s">
        <v>635</v>
      </c>
      <c r="C63" s="53">
        <f t="shared" si="54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5"/>
        <v>-1365.8804168952202</v>
      </c>
      <c r="J63" s="55"/>
      <c r="K63" s="55"/>
      <c r="L63" s="55">
        <f t="shared" si="56"/>
        <v>-4.1499999999999773</v>
      </c>
      <c r="M63" s="56">
        <f t="shared" si="57"/>
        <v>-1365.8804168952202</v>
      </c>
    </row>
    <row r="64" spans="1:13" s="57" customFormat="1">
      <c r="A64" s="51">
        <v>43446</v>
      </c>
      <c r="B64" s="52" t="s">
        <v>381</v>
      </c>
      <c r="C64" s="53">
        <f t="shared" si="54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5"/>
        <v>-1352.757544224758</v>
      </c>
      <c r="J64" s="55"/>
      <c r="K64" s="55"/>
      <c r="L64" s="55">
        <f t="shared" si="56"/>
        <v>-3.8999999999999777</v>
      </c>
      <c r="M64" s="56">
        <f t="shared" si="57"/>
        <v>-1352.757544224758</v>
      </c>
    </row>
    <row r="65" spans="1:13" s="57" customFormat="1">
      <c r="A65" s="51">
        <v>43446</v>
      </c>
      <c r="B65" s="52" t="s">
        <v>500</v>
      </c>
      <c r="C65" s="53">
        <f t="shared" si="54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5"/>
        <v>1137.9310344827529</v>
      </c>
      <c r="J65" s="55">
        <f t="shared" si="58"/>
        <v>1344.8275862069086</v>
      </c>
      <c r="K65" s="55"/>
      <c r="L65" s="55">
        <f t="shared" si="56"/>
        <v>1.2000000000000028</v>
      </c>
      <c r="M65" s="56">
        <f t="shared" si="57"/>
        <v>2482.7586206896613</v>
      </c>
    </row>
    <row r="66" spans="1:13" s="66" customFormat="1">
      <c r="A66" s="60">
        <v>43446</v>
      </c>
      <c r="B66" s="61" t="s">
        <v>531</v>
      </c>
      <c r="C66" s="62">
        <f t="shared" si="54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5"/>
        <v>1124.8527679623032</v>
      </c>
      <c r="J66" s="64">
        <f t="shared" si="58"/>
        <v>1360.424028268546</v>
      </c>
      <c r="K66" s="64">
        <f t="shared" si="59"/>
        <v>1372.202591283874</v>
      </c>
      <c r="L66" s="64">
        <f t="shared" si="56"/>
        <v>32.75</v>
      </c>
      <c r="M66" s="65">
        <f t="shared" si="57"/>
        <v>3857.4793875147229</v>
      </c>
    </row>
    <row r="67" spans="1:13" s="57" customFormat="1">
      <c r="A67" s="51">
        <v>43445</v>
      </c>
      <c r="B67" s="52" t="s">
        <v>464</v>
      </c>
      <c r="C67" s="53">
        <f t="shared" ref="C67:C71" si="60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1">(IF(D67="SHORT",E67-F67,IF(D67="LONG",F67-E67)))*C67</f>
        <v>1113.8613861386139</v>
      </c>
      <c r="J67" s="55">
        <f t="shared" ref="J67:J70" si="62">(IF(D67="SHORT",IF(G67="",0,F67-G67),IF(D67="LONG",IF(G67="",0,G67-F67))))*C67</f>
        <v>1410.8910891089151</v>
      </c>
      <c r="K67" s="55"/>
      <c r="L67" s="55">
        <f t="shared" ref="L67:L71" si="63">(J67+I67+K67)/C67</f>
        <v>1.7000000000000031</v>
      </c>
      <c r="M67" s="56">
        <f t="shared" ref="M67:M71" si="64">L67*C67</f>
        <v>2524.7524752475292</v>
      </c>
    </row>
    <row r="68" spans="1:13" s="57" customFormat="1">
      <c r="A68" s="51">
        <v>43445</v>
      </c>
      <c r="B68" s="52" t="s">
        <v>588</v>
      </c>
      <c r="C68" s="53">
        <f t="shared" si="60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1"/>
        <v>1124.2504996668888</v>
      </c>
      <c r="J68" s="55"/>
      <c r="K68" s="55"/>
      <c r="L68" s="55">
        <f t="shared" si="63"/>
        <v>11.250000000000002</v>
      </c>
      <c r="M68" s="56">
        <f t="shared" si="64"/>
        <v>1124.2504996668888</v>
      </c>
    </row>
    <row r="69" spans="1:13" s="57" customFormat="1">
      <c r="A69" s="51">
        <v>43445</v>
      </c>
      <c r="B69" s="52" t="s">
        <v>481</v>
      </c>
      <c r="C69" s="53">
        <f t="shared" si="60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1"/>
        <v>1127.2545090180361</v>
      </c>
      <c r="J69" s="55"/>
      <c r="K69" s="55"/>
      <c r="L69" s="55">
        <f t="shared" si="63"/>
        <v>3.75</v>
      </c>
      <c r="M69" s="56">
        <f t="shared" si="64"/>
        <v>1127.2545090180361</v>
      </c>
    </row>
    <row r="70" spans="1:13" s="57" customFormat="1">
      <c r="A70" s="51">
        <v>43445</v>
      </c>
      <c r="B70" s="52" t="s">
        <v>533</v>
      </c>
      <c r="C70" s="53">
        <f t="shared" si="60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1"/>
        <v>1119.9348401547545</v>
      </c>
      <c r="J70" s="55">
        <f t="shared" si="62"/>
        <v>1364.2842598248922</v>
      </c>
      <c r="K70" s="55"/>
      <c r="L70" s="55">
        <f t="shared" si="63"/>
        <v>24.400000000000091</v>
      </c>
      <c r="M70" s="56">
        <f t="shared" si="64"/>
        <v>2484.2190999796467</v>
      </c>
    </row>
    <row r="71" spans="1:13" s="57" customFormat="1">
      <c r="A71" s="51">
        <v>43445</v>
      </c>
      <c r="B71" s="52" t="s">
        <v>615</v>
      </c>
      <c r="C71" s="53">
        <f t="shared" si="60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1"/>
        <v>-1355.4216867469736</v>
      </c>
      <c r="J71" s="55"/>
      <c r="K71" s="55"/>
      <c r="L71" s="55">
        <f t="shared" si="63"/>
        <v>-6.4499999999999318</v>
      </c>
      <c r="M71" s="56">
        <f t="shared" si="64"/>
        <v>-1355.4216867469736</v>
      </c>
    </row>
    <row r="72" spans="1:13" s="57" customFormat="1">
      <c r="A72" s="51">
        <v>43444</v>
      </c>
      <c r="B72" s="52" t="s">
        <v>525</v>
      </c>
      <c r="C72" s="53">
        <f t="shared" ref="C72:C76" si="65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6">(IF(D72="SHORT",E72-F72,IF(D72="LONG",F72-E72)))*C72</f>
        <v>1127.9097672186062</v>
      </c>
      <c r="J72" s="55"/>
      <c r="K72" s="55"/>
      <c r="L72" s="55">
        <f t="shared" ref="L72:L76" si="67">(J72+I72+K72)/C72</f>
        <v>4.6999999999999318</v>
      </c>
      <c r="M72" s="56">
        <f t="shared" ref="M72:M76" si="68">L72*C72</f>
        <v>1127.9097672186062</v>
      </c>
    </row>
    <row r="73" spans="1:13" s="57" customFormat="1">
      <c r="A73" s="51">
        <v>43444</v>
      </c>
      <c r="B73" s="52" t="s">
        <v>537</v>
      </c>
      <c r="C73" s="53">
        <f t="shared" si="65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6"/>
        <v>1113.2391668661596</v>
      </c>
      <c r="J73" s="55"/>
      <c r="K73" s="55"/>
      <c r="L73" s="55">
        <f t="shared" si="67"/>
        <v>1.5499999999999829</v>
      </c>
      <c r="M73" s="56">
        <f t="shared" si="68"/>
        <v>1113.2391668661596</v>
      </c>
    </row>
    <row r="74" spans="1:13" s="57" customFormat="1">
      <c r="A74" s="51">
        <v>43444</v>
      </c>
      <c r="B74" s="52" t="s">
        <v>487</v>
      </c>
      <c r="C74" s="53">
        <f t="shared" si="65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6"/>
        <v>-757.11689884918223</v>
      </c>
      <c r="J74" s="55"/>
      <c r="K74" s="55"/>
      <c r="L74" s="55">
        <f t="shared" si="67"/>
        <v>-1.25</v>
      </c>
      <c r="M74" s="56">
        <f t="shared" si="68"/>
        <v>-757.11689884918223</v>
      </c>
    </row>
    <row r="75" spans="1:13" s="66" customFormat="1">
      <c r="A75" s="60">
        <v>43444</v>
      </c>
      <c r="B75" s="61" t="s">
        <v>553</v>
      </c>
      <c r="C75" s="62">
        <f t="shared" si="65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6"/>
        <v>1135.2539062500084</v>
      </c>
      <c r="J75" s="64">
        <f t="shared" ref="J75" si="69">(IF(D75="SHORT",IF(G75="",0,F75-G75),IF(D75="LONG",IF(G75="",0,G75-F75))))*C75</f>
        <v>1354.9804687499959</v>
      </c>
      <c r="K75" s="64">
        <f t="shared" ref="K75" si="70">(IF(D75="SHORT",IF(H75="",0,G75-H75),IF(D75="LONG",IF(H75="",0,(H75-G75)))))*C75</f>
        <v>1318.3593750000084</v>
      </c>
      <c r="L75" s="64">
        <f t="shared" si="67"/>
        <v>5.2000000000000171</v>
      </c>
      <c r="M75" s="65">
        <f t="shared" si="68"/>
        <v>3808.5937500000123</v>
      </c>
    </row>
    <row r="76" spans="1:13" s="57" customFormat="1">
      <c r="A76" s="51">
        <v>43444</v>
      </c>
      <c r="B76" s="52" t="s">
        <v>511</v>
      </c>
      <c r="C76" s="53">
        <f t="shared" si="65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6"/>
        <v>1134.5627431205878</v>
      </c>
      <c r="J76" s="55"/>
      <c r="K76" s="55"/>
      <c r="L76" s="55">
        <f t="shared" si="67"/>
        <v>5.25</v>
      </c>
      <c r="M76" s="56">
        <f t="shared" si="68"/>
        <v>1134.5627431205878</v>
      </c>
    </row>
    <row r="77" spans="1:13" s="57" customFormat="1">
      <c r="A77" s="51">
        <v>43441</v>
      </c>
      <c r="B77" s="52" t="s">
        <v>516</v>
      </c>
      <c r="C77" s="53">
        <f t="shared" ref="C77:C80" si="71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2">(IF(D77="SHORT",E77-F77,IF(D77="LONG",F77-E77)))*C77</f>
        <v>609.45118139767476</v>
      </c>
      <c r="J77" s="55"/>
      <c r="K77" s="55"/>
      <c r="L77" s="55">
        <f t="shared" ref="L77:L80" si="73">(J77+I77+K77)/C77</f>
        <v>3.25</v>
      </c>
      <c r="M77" s="56">
        <f t="shared" ref="M77:M80" si="74">L77*C77</f>
        <v>609.45118139767476</v>
      </c>
    </row>
    <row r="78" spans="1:13" s="57" customFormat="1">
      <c r="A78" s="51">
        <v>43441</v>
      </c>
      <c r="B78" s="52" t="s">
        <v>533</v>
      </c>
      <c r="C78" s="53">
        <f t="shared" si="71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2"/>
        <v>581.53254896672627</v>
      </c>
      <c r="J78" s="55"/>
      <c r="K78" s="55"/>
      <c r="L78" s="55">
        <f t="shared" si="73"/>
        <v>5.7500000000000009</v>
      </c>
      <c r="M78" s="56">
        <f t="shared" si="74"/>
        <v>581.53254896672627</v>
      </c>
    </row>
    <row r="79" spans="1:13" s="57" customFormat="1">
      <c r="A79" s="51">
        <v>43441</v>
      </c>
      <c r="B79" s="52" t="s">
        <v>498</v>
      </c>
      <c r="C79" s="53">
        <f t="shared" si="71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2"/>
        <v>1129.1811661103518</v>
      </c>
      <c r="J79" s="55">
        <f t="shared" ref="J79:J80" si="75">(IF(D79="SHORT",IF(G79="",0,F79-G79),IF(D79="LONG",IF(G79="",0,G79-F79))))*C79</f>
        <v>1342.2342163198541</v>
      </c>
      <c r="K79" s="55"/>
      <c r="L79" s="55">
        <f t="shared" si="73"/>
        <v>11.599999999999909</v>
      </c>
      <c r="M79" s="56">
        <f t="shared" si="74"/>
        <v>2471.4153824302057</v>
      </c>
    </row>
    <row r="80" spans="1:13" s="66" customFormat="1">
      <c r="A80" s="60">
        <v>43441</v>
      </c>
      <c r="B80" s="61" t="s">
        <v>525</v>
      </c>
      <c r="C80" s="62">
        <f t="shared" si="71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2"/>
        <v>1142.1319796954206</v>
      </c>
      <c r="J80" s="64">
        <f t="shared" si="75"/>
        <v>1332.4873096446754</v>
      </c>
      <c r="K80" s="64">
        <f t="shared" ref="K80" si="76">(IF(D80="SHORT",IF(H80="",0,G80-H80),IF(D80="LONG",IF(H80="",0,(H80-G80)))))*C80</f>
        <v>1284.898477157355</v>
      </c>
      <c r="L80" s="64">
        <f t="shared" si="73"/>
        <v>3.9499999999999882</v>
      </c>
      <c r="M80" s="65">
        <f t="shared" si="74"/>
        <v>3759.5177664974508</v>
      </c>
    </row>
    <row r="81" spans="1:13" s="57" customFormat="1">
      <c r="A81" s="51">
        <v>43440</v>
      </c>
      <c r="B81" s="52" t="s">
        <v>552</v>
      </c>
      <c r="C81" s="53">
        <f t="shared" ref="C81:C84" si="77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8">(IF(D81="SHORT",E81-F81,IF(D81="LONG",F81-E81)))*C81</f>
        <v>555.1700208188837</v>
      </c>
      <c r="J81" s="55"/>
      <c r="K81" s="55"/>
      <c r="L81" s="55">
        <f t="shared" ref="L81:L84" si="79">(J81+I81+K81)/C81</f>
        <v>1.600000000000023</v>
      </c>
      <c r="M81" s="56">
        <f t="shared" ref="M81:M84" si="80">L81*C81</f>
        <v>555.1700208188837</v>
      </c>
    </row>
    <row r="82" spans="1:13" s="57" customFormat="1">
      <c r="A82" s="51">
        <v>43440</v>
      </c>
      <c r="B82" s="52" t="s">
        <v>633</v>
      </c>
      <c r="C82" s="53">
        <f t="shared" si="77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8"/>
        <v>1125.4019292604403</v>
      </c>
      <c r="J82" s="55">
        <f t="shared" ref="J82" si="81">(IF(D82="SHORT",IF(G82="",0,F82-G82),IF(D82="LONG",IF(G82="",0,G82-F82))))*C82</f>
        <v>1344.6360713241811</v>
      </c>
      <c r="K82" s="55"/>
      <c r="L82" s="55">
        <f t="shared" si="79"/>
        <v>16.899999999999977</v>
      </c>
      <c r="M82" s="56">
        <f t="shared" si="80"/>
        <v>2470.0380005846214</v>
      </c>
    </row>
    <row r="83" spans="1:13" s="57" customFormat="1">
      <c r="A83" s="51">
        <v>43440</v>
      </c>
      <c r="B83" s="52" t="s">
        <v>461</v>
      </c>
      <c r="C83" s="53">
        <f t="shared" si="77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8"/>
        <v>-1372.7882855399635</v>
      </c>
      <c r="J83" s="55"/>
      <c r="K83" s="55"/>
      <c r="L83" s="55">
        <f t="shared" si="79"/>
        <v>-0.75</v>
      </c>
      <c r="M83" s="56">
        <f t="shared" si="80"/>
        <v>-1372.7882855399635</v>
      </c>
    </row>
    <row r="84" spans="1:13" s="57" customFormat="1">
      <c r="A84" s="51">
        <v>43440</v>
      </c>
      <c r="B84" s="52" t="s">
        <v>554</v>
      </c>
      <c r="C84" s="53">
        <f t="shared" si="77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8"/>
        <v>1125.4019292604546</v>
      </c>
      <c r="J84" s="55"/>
      <c r="K84" s="55"/>
      <c r="L84" s="55">
        <f t="shared" si="79"/>
        <v>5.6000000000000218</v>
      </c>
      <c r="M84" s="56">
        <f t="shared" si="80"/>
        <v>1125.4019292604546</v>
      </c>
    </row>
    <row r="85" spans="1:13" s="57" customFormat="1">
      <c r="A85" s="51">
        <v>43439</v>
      </c>
      <c r="B85" s="52" t="s">
        <v>475</v>
      </c>
      <c r="C85" s="53">
        <f t="shared" ref="C85:C89" si="82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3">(IF(D85="SHORT",E85-F85,IF(D85="LONG",F85-E85)))*C85</f>
        <v>1145.0381679389204</v>
      </c>
      <c r="J85" s="55"/>
      <c r="K85" s="55"/>
      <c r="L85" s="55">
        <f t="shared" ref="L85:L90" si="84">(J85+I85+K85)/C85</f>
        <v>2.3999999999999768</v>
      </c>
      <c r="M85" s="56">
        <f t="shared" ref="M85:M90" si="85">L85*C85</f>
        <v>1145.0381679389204</v>
      </c>
    </row>
    <row r="86" spans="1:13" s="57" customFormat="1">
      <c r="A86" s="51">
        <v>43439</v>
      </c>
      <c r="B86" s="52" t="s">
        <v>508</v>
      </c>
      <c r="C86" s="53">
        <f t="shared" si="82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3"/>
        <v>1129.8583910816512</v>
      </c>
      <c r="J86" s="55"/>
      <c r="K86" s="55"/>
      <c r="L86" s="55">
        <f t="shared" si="84"/>
        <v>2.5</v>
      </c>
      <c r="M86" s="56">
        <f t="shared" si="85"/>
        <v>1129.8583910816512</v>
      </c>
    </row>
    <row r="87" spans="1:13" s="66" customFormat="1">
      <c r="A87" s="60">
        <v>43439</v>
      </c>
      <c r="B87" s="61" t="s">
        <v>544</v>
      </c>
      <c r="C87" s="62">
        <f t="shared" si="82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3"/>
        <v>1113.7803013758389</v>
      </c>
      <c r="J87" s="64">
        <f t="shared" ref="J87:J89" si="86">(IF(D87="SHORT",IF(G87="",0,F87-G87),IF(D87="LONG",IF(G87="",0,G87-F87))))*C87</f>
        <v>1375.8462546407475</v>
      </c>
      <c r="K87" s="64">
        <f t="shared" ref="K87:K89" si="87">(IF(D87="SHORT",IF(H87="",0,G87-H87),IF(D87="LONG",IF(H87="",0,(H87-G87)))))*C87</f>
        <v>1310.3297663245251</v>
      </c>
      <c r="L87" s="64">
        <f t="shared" si="84"/>
        <v>5.7999999999999829</v>
      </c>
      <c r="M87" s="65">
        <f t="shared" si="85"/>
        <v>3799.9563223411114</v>
      </c>
    </row>
    <row r="88" spans="1:13" s="66" customFormat="1">
      <c r="A88" s="60">
        <v>43439</v>
      </c>
      <c r="B88" s="61" t="s">
        <v>605</v>
      </c>
      <c r="C88" s="62">
        <f t="shared" si="82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3"/>
        <v>1128.095383674713</v>
      </c>
      <c r="J88" s="64">
        <f t="shared" si="86"/>
        <v>1339.0400489147175</v>
      </c>
      <c r="K88" s="64">
        <f t="shared" si="87"/>
        <v>1329.8685417303577</v>
      </c>
      <c r="L88" s="64">
        <f t="shared" si="84"/>
        <v>20.700000000000049</v>
      </c>
      <c r="M88" s="65">
        <f t="shared" si="85"/>
        <v>3797.0039743197885</v>
      </c>
    </row>
    <row r="89" spans="1:13" s="66" customFormat="1">
      <c r="A89" s="60">
        <v>43439</v>
      </c>
      <c r="B89" s="61" t="s">
        <v>632</v>
      </c>
      <c r="C89" s="62">
        <f t="shared" si="82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3"/>
        <v>1181.7670230725751</v>
      </c>
      <c r="J89" s="64">
        <f t="shared" si="86"/>
        <v>1350.5908835115556</v>
      </c>
      <c r="K89" s="64">
        <f t="shared" si="87"/>
        <v>1266.1789532920654</v>
      </c>
      <c r="L89" s="64">
        <f t="shared" si="84"/>
        <v>2.25</v>
      </c>
      <c r="M89" s="65">
        <f t="shared" si="85"/>
        <v>3798.5368598761961</v>
      </c>
    </row>
    <row r="90" spans="1:13" s="57" customFormat="1">
      <c r="A90" s="51">
        <v>43438</v>
      </c>
      <c r="B90" s="52" t="s">
        <v>614</v>
      </c>
      <c r="C90" s="53">
        <f t="shared" ref="C90:C93" si="88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3"/>
        <v>1147.0588235294217</v>
      </c>
      <c r="J90" s="55"/>
      <c r="K90" s="55"/>
      <c r="L90" s="55">
        <f t="shared" si="84"/>
        <v>0.65000000000000557</v>
      </c>
      <c r="M90" s="56">
        <f t="shared" si="85"/>
        <v>1147.0588235294217</v>
      </c>
    </row>
    <row r="91" spans="1:13" s="57" customFormat="1">
      <c r="A91" s="51">
        <v>43438</v>
      </c>
      <c r="B91" s="52" t="s">
        <v>403</v>
      </c>
      <c r="C91" s="53">
        <f t="shared" si="88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89">(IF(D91="SHORT",E91-F91,IF(D91="LONG",F91-E91)))*C91</f>
        <v>-548.95420749079915</v>
      </c>
      <c r="J91" s="55"/>
      <c r="K91" s="55"/>
      <c r="L91" s="55">
        <f t="shared" ref="L91:L93" si="90">(J91+I91+K91)/C91</f>
        <v>-7.9000000000000901</v>
      </c>
      <c r="M91" s="56">
        <f t="shared" ref="M91:M93" si="91">L91*C91</f>
        <v>-548.95420749079915</v>
      </c>
    </row>
    <row r="92" spans="1:13" s="57" customFormat="1">
      <c r="A92" s="51">
        <v>43438</v>
      </c>
      <c r="B92" s="52" t="s">
        <v>469</v>
      </c>
      <c r="C92" s="53">
        <f t="shared" si="88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89"/>
        <v>1127.9407025459232</v>
      </c>
      <c r="J92" s="55"/>
      <c r="K92" s="55"/>
      <c r="L92" s="55">
        <f t="shared" si="90"/>
        <v>6.9999999999999991</v>
      </c>
      <c r="M92" s="56">
        <f t="shared" si="91"/>
        <v>1127.9407025459232</v>
      </c>
    </row>
    <row r="93" spans="1:13" s="57" customFormat="1">
      <c r="A93" s="51">
        <v>43438</v>
      </c>
      <c r="B93" s="52" t="s">
        <v>558</v>
      </c>
      <c r="C93" s="53">
        <f t="shared" si="88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89"/>
        <v>-1352.0895930073564</v>
      </c>
      <c r="J93" s="55"/>
      <c r="K93" s="55"/>
      <c r="L93" s="55">
        <f t="shared" si="90"/>
        <v>-1.6499999999999773</v>
      </c>
      <c r="M93" s="56">
        <f t="shared" si="91"/>
        <v>-1352.0895930073564</v>
      </c>
    </row>
    <row r="94" spans="1:13" s="57" customFormat="1">
      <c r="A94" s="51">
        <v>43437</v>
      </c>
      <c r="B94" s="52" t="s">
        <v>567</v>
      </c>
      <c r="C94" s="53">
        <f t="shared" ref="C94:C97" si="92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3">(IF(D94="SHORT",E94-F94,IF(D94="LONG",F94-E94)))*C94</f>
        <v>1130.9115832762079</v>
      </c>
      <c r="J94" s="55"/>
      <c r="K94" s="55"/>
      <c r="L94" s="55">
        <f t="shared" ref="L94:L97" si="94">(J94+I94+K94)/C94</f>
        <v>6.0499999999999545</v>
      </c>
      <c r="M94" s="56">
        <f t="shared" ref="M94:M97" si="95">L94*C94</f>
        <v>1130.9115832762079</v>
      </c>
    </row>
    <row r="95" spans="1:13" s="57" customFormat="1">
      <c r="A95" s="51">
        <v>43437</v>
      </c>
      <c r="B95" s="52" t="s">
        <v>622</v>
      </c>
      <c r="C95" s="53">
        <f t="shared" si="92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3"/>
        <v>1114.0235910878037</v>
      </c>
      <c r="J95" s="55">
        <f t="shared" ref="J95" si="96">(IF(D95="SHORT",IF(G95="",0,F95-G95),IF(D95="LONG",IF(G95="",0,G95-F95))))*C95</f>
        <v>1376.146788990822</v>
      </c>
      <c r="K95" s="55"/>
      <c r="L95" s="55">
        <f t="shared" si="94"/>
        <v>3.7999999999999825</v>
      </c>
      <c r="M95" s="56">
        <f t="shared" si="95"/>
        <v>2490.1703800786254</v>
      </c>
    </row>
    <row r="96" spans="1:13" s="57" customFormat="1">
      <c r="A96" s="51">
        <v>43437</v>
      </c>
      <c r="B96" s="52" t="s">
        <v>495</v>
      </c>
      <c r="C96" s="53">
        <f t="shared" si="92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3"/>
        <v>-1368.0059157012529</v>
      </c>
      <c r="J96" s="55"/>
      <c r="K96" s="55"/>
      <c r="L96" s="55">
        <f t="shared" si="94"/>
        <v>-1.8499999999999943</v>
      </c>
      <c r="M96" s="56">
        <f t="shared" si="95"/>
        <v>-1368.0059157012529</v>
      </c>
    </row>
    <row r="97" spans="1:13" s="57" customFormat="1">
      <c r="A97" s="51">
        <v>43437</v>
      </c>
      <c r="B97" s="52" t="s">
        <v>381</v>
      </c>
      <c r="C97" s="53">
        <f t="shared" si="92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3"/>
        <v>1141.6562535499145</v>
      </c>
      <c r="J97" s="55"/>
      <c r="K97" s="55"/>
      <c r="L97" s="55">
        <f t="shared" si="94"/>
        <v>3.3499999999999659</v>
      </c>
      <c r="M97" s="56">
        <f t="shared" si="95"/>
        <v>1141.6562535499145</v>
      </c>
    </row>
    <row r="98" spans="1:13" ht="15.7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>
      <c r="A99" s="51">
        <v>43434</v>
      </c>
      <c r="B99" s="52" t="s">
        <v>523</v>
      </c>
      <c r="C99" s="53">
        <f t="shared" ref="C99:C102" si="97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8">(IF(D99="SHORT",E99-F99,IF(D99="LONG",F99-E99)))*C99</f>
        <v>-1349.6640703965916</v>
      </c>
      <c r="J99" s="55"/>
      <c r="K99" s="55"/>
      <c r="L99" s="55">
        <f t="shared" ref="L99:L102" si="99">(J99+I99+K99)/C99</f>
        <v>-22.700000000000273</v>
      </c>
      <c r="M99" s="56">
        <f t="shared" ref="M99:M102" si="100">L99*C99</f>
        <v>-1349.6640703965916</v>
      </c>
    </row>
    <row r="100" spans="1:13" s="57" customFormat="1">
      <c r="A100" s="51">
        <v>43434</v>
      </c>
      <c r="B100" s="52" t="s">
        <v>593</v>
      </c>
      <c r="C100" s="53">
        <f t="shared" si="97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8"/>
        <v>-1357.16205321149</v>
      </c>
      <c r="J100" s="55"/>
      <c r="K100" s="55"/>
      <c r="L100" s="55">
        <f t="shared" si="99"/>
        <v>-5.0499999999999545</v>
      </c>
      <c r="M100" s="56">
        <f t="shared" si="100"/>
        <v>-1357.16205321149</v>
      </c>
    </row>
    <row r="101" spans="1:13" s="57" customFormat="1">
      <c r="A101" s="51">
        <v>43434</v>
      </c>
      <c r="B101" s="52" t="s">
        <v>631</v>
      </c>
      <c r="C101" s="53">
        <f t="shared" si="97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8"/>
        <v>1126.3736263736328</v>
      </c>
      <c r="J101" s="55"/>
      <c r="K101" s="55"/>
      <c r="L101" s="55">
        <f t="shared" si="99"/>
        <v>8.2000000000000455</v>
      </c>
      <c r="M101" s="56">
        <f t="shared" si="100"/>
        <v>1126.3736263736328</v>
      </c>
    </row>
    <row r="102" spans="1:13" s="57" customFormat="1">
      <c r="A102" s="51">
        <v>43434</v>
      </c>
      <c r="B102" s="52" t="s">
        <v>515</v>
      </c>
      <c r="C102" s="53">
        <f t="shared" si="97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8"/>
        <v>1120.5273069679936</v>
      </c>
      <c r="J102" s="55">
        <f t="shared" ref="J102" si="101">(IF(D102="SHORT",IF(G102="",0,F102-G102),IF(D102="LONG",IF(G102="",0,G102-F102))))*C102</f>
        <v>1365.3483992467043</v>
      </c>
      <c r="K102" s="55"/>
      <c r="L102" s="55">
        <f t="shared" si="99"/>
        <v>13.200000000000045</v>
      </c>
      <c r="M102" s="56">
        <f t="shared" si="100"/>
        <v>2485.8757062146979</v>
      </c>
    </row>
    <row r="103" spans="1:13" s="57" customFormat="1">
      <c r="A103" s="51">
        <v>43433</v>
      </c>
      <c r="B103" s="52" t="s">
        <v>497</v>
      </c>
      <c r="C103" s="53">
        <f t="shared" ref="C103" si="102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3">(IF(D103="SHORT",E103-F103,IF(D103="LONG",F103-E103)))*C103</f>
        <v>1002.9192956022094</v>
      </c>
      <c r="J103" s="55"/>
      <c r="K103" s="55"/>
      <c r="L103" s="55">
        <f t="shared" ref="L103" si="104">(J103+I103+K103)/C103</f>
        <v>3.5499999999999545</v>
      </c>
      <c r="M103" s="56">
        <f t="shared" ref="M103" si="105">L103*C103</f>
        <v>1002.9192956022094</v>
      </c>
    </row>
    <row r="104" spans="1:13" s="57" customFormat="1">
      <c r="A104" s="51">
        <v>43433</v>
      </c>
      <c r="B104" s="52" t="s">
        <v>472</v>
      </c>
      <c r="C104" s="53">
        <f t="shared" ref="C104:C106" si="106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7">(IF(D104="SHORT",E104-F104,IF(D104="LONG",F104-E104)))*C104</f>
        <v>1049.1803278688487</v>
      </c>
      <c r="J104" s="55"/>
      <c r="K104" s="55"/>
      <c r="L104" s="55">
        <f t="shared" ref="L104:L106" si="108">(J104+I104+K104)/C104</f>
        <v>6.3999999999999773</v>
      </c>
      <c r="M104" s="56">
        <f t="shared" ref="M104:M106" si="109">L104*C104</f>
        <v>1049.1803278688487</v>
      </c>
    </row>
    <row r="105" spans="1:13" s="57" customFormat="1">
      <c r="A105" s="51">
        <v>43433</v>
      </c>
      <c r="B105" s="52" t="s">
        <v>585</v>
      </c>
      <c r="C105" s="53">
        <f t="shared" si="106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7"/>
        <v>1093.8259601361206</v>
      </c>
      <c r="J105" s="55">
        <f t="shared" ref="J105:J106" si="110">(IF(D105="SHORT",IF(G105="",0,F105-G105),IF(D105="LONG",IF(G105="",0,G105-F105))))*C105</f>
        <v>1385.5128828390903</v>
      </c>
      <c r="K105" s="55"/>
      <c r="L105" s="55">
        <f t="shared" si="108"/>
        <v>1.7000000000000026</v>
      </c>
      <c r="M105" s="56">
        <f t="shared" si="109"/>
        <v>2479.3388429752108</v>
      </c>
    </row>
    <row r="106" spans="1:13" s="66" customFormat="1">
      <c r="A106" s="60">
        <v>43433</v>
      </c>
      <c r="B106" s="61" t="s">
        <v>514</v>
      </c>
      <c r="C106" s="62">
        <f t="shared" si="106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7"/>
        <v>1142.9102397323982</v>
      </c>
      <c r="J106" s="64">
        <f t="shared" si="110"/>
        <v>1338.0412562720558</v>
      </c>
      <c r="K106" s="64">
        <f t="shared" ref="K106" si="111">(IF(D106="SHORT",IF(H106="",0,G106-H106),IF(D106="LONG",IF(H106="",0,(H106-G106)))))*C106</f>
        <v>1393.7929752834045</v>
      </c>
      <c r="L106" s="64">
        <f t="shared" si="108"/>
        <v>6.9499999999999895</v>
      </c>
      <c r="M106" s="65">
        <f t="shared" si="109"/>
        <v>3874.7444712878587</v>
      </c>
    </row>
    <row r="107" spans="1:13" s="66" customFormat="1">
      <c r="A107" s="60">
        <v>43432</v>
      </c>
      <c r="B107" s="61" t="s">
        <v>425</v>
      </c>
      <c r="C107" s="62">
        <f t="shared" ref="C107:C110" si="112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3">(IF(D107="SHORT",E107-F107,IF(D107="LONG",F107-E107)))*C107</f>
        <v>1509.8468271334866</v>
      </c>
      <c r="J107" s="64">
        <f t="shared" ref="J107:J108" si="114">(IF(D107="SHORT",IF(G107="",0,F107-G107),IF(D107="LONG",IF(G107="",0,G107-F107))))*C107</f>
        <v>1903.7199124726326</v>
      </c>
      <c r="K107" s="64">
        <f t="shared" ref="K107" si="115">(IF(D107="SHORT",IF(H107="",0,G107-H107),IF(D107="LONG",IF(H107="",0,(H107-G107)))))*C107</f>
        <v>1772.4288840262693</v>
      </c>
      <c r="L107" s="64">
        <f t="shared" ref="L107:L110" si="116">(J107+I107+K107)/C107</f>
        <v>3.9500000000000028</v>
      </c>
      <c r="M107" s="65">
        <f t="shared" ref="M107:M110" si="117">L107*C107</f>
        <v>5185.9956236323887</v>
      </c>
    </row>
    <row r="108" spans="1:13" s="57" customFormat="1">
      <c r="A108" s="51">
        <v>43432</v>
      </c>
      <c r="B108" s="52" t="s">
        <v>451</v>
      </c>
      <c r="C108" s="53">
        <f t="shared" si="112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3"/>
        <v>1118.3431952662643</v>
      </c>
      <c r="J108" s="55">
        <f t="shared" si="114"/>
        <v>1366.8639053254519</v>
      </c>
      <c r="K108" s="55"/>
      <c r="L108" s="55">
        <f t="shared" si="116"/>
        <v>7</v>
      </c>
      <c r="M108" s="56">
        <f t="shared" si="117"/>
        <v>2485.207100591716</v>
      </c>
    </row>
    <row r="109" spans="1:13" s="57" customFormat="1">
      <c r="A109" s="51">
        <v>43432</v>
      </c>
      <c r="B109" s="52" t="s">
        <v>621</v>
      </c>
      <c r="C109" s="53">
        <f t="shared" si="112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3"/>
        <v>1112.9032258064572</v>
      </c>
      <c r="J109" s="55"/>
      <c r="K109" s="55"/>
      <c r="L109" s="55">
        <f t="shared" si="116"/>
        <v>1.1500000000000057</v>
      </c>
      <c r="M109" s="56">
        <f t="shared" si="117"/>
        <v>1112.9032258064572</v>
      </c>
    </row>
    <row r="110" spans="1:13" s="57" customFormat="1">
      <c r="A110" s="51">
        <v>43432</v>
      </c>
      <c r="B110" s="52" t="s">
        <v>413</v>
      </c>
      <c r="C110" s="53">
        <f t="shared" si="112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3"/>
        <v>-797.26651480636531</v>
      </c>
      <c r="J110" s="55"/>
      <c r="K110" s="55"/>
      <c r="L110" s="55">
        <f t="shared" si="116"/>
        <v>-1.3999999999999773</v>
      </c>
      <c r="M110" s="56">
        <f t="shared" si="117"/>
        <v>-797.26651480636531</v>
      </c>
    </row>
    <row r="111" spans="1:13" s="57" customFormat="1">
      <c r="A111" s="51">
        <v>43431</v>
      </c>
      <c r="B111" s="52" t="s">
        <v>475</v>
      </c>
      <c r="C111" s="53">
        <f t="shared" ref="C111:C115" si="118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19">(IF(D111="SHORT",E111-F111,IF(D111="LONG",F111-E111)))*C111</f>
        <v>159.50174692390524</v>
      </c>
      <c r="J111" s="55"/>
      <c r="K111" s="55"/>
      <c r="L111" s="55">
        <f t="shared" ref="L111:L115" si="120">(J111+I111+K111)/C111</f>
        <v>0.35000000000002274</v>
      </c>
      <c r="M111" s="56">
        <f t="shared" ref="M111:M115" si="121">L111*C111</f>
        <v>159.50174692390524</v>
      </c>
    </row>
    <row r="112" spans="1:13" s="57" customFormat="1">
      <c r="A112" s="51">
        <v>43431</v>
      </c>
      <c r="B112" s="52" t="s">
        <v>630</v>
      </c>
      <c r="C112" s="53">
        <f t="shared" si="118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19"/>
        <v>1123.7116065201108</v>
      </c>
      <c r="J112" s="55"/>
      <c r="K112" s="55"/>
      <c r="L112" s="55">
        <f t="shared" si="120"/>
        <v>43.5</v>
      </c>
      <c r="M112" s="56">
        <f t="shared" si="121"/>
        <v>1123.7116065201108</v>
      </c>
    </row>
    <row r="113" spans="1:13" s="57" customFormat="1">
      <c r="A113" s="51">
        <v>43431</v>
      </c>
      <c r="B113" s="52" t="s">
        <v>464</v>
      </c>
      <c r="C113" s="53">
        <f t="shared" si="118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19"/>
        <v>1097.3936899862983</v>
      </c>
      <c r="J113" s="55"/>
      <c r="K113" s="55"/>
      <c r="L113" s="55">
        <f t="shared" si="120"/>
        <v>0.80000000000001137</v>
      </c>
      <c r="M113" s="56">
        <f t="shared" si="121"/>
        <v>1097.3936899862983</v>
      </c>
    </row>
    <row r="114" spans="1:13" s="66" customFormat="1">
      <c r="A114" s="60">
        <v>43431</v>
      </c>
      <c r="B114" s="61" t="s">
        <v>544</v>
      </c>
      <c r="C114" s="62">
        <f t="shared" si="118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19"/>
        <v>1103.1946678924346</v>
      </c>
      <c r="J114" s="64">
        <f t="shared" ref="J114" si="122">(IF(D114="SHORT",IF(G114="",0,F114-G114),IF(D114="LONG",IF(G114="",0,G114-F114))))*C114</f>
        <v>1378.9933348655481</v>
      </c>
      <c r="K114" s="64">
        <f t="shared" ref="K114" si="123">(IF(D114="SHORT",IF(H114="",0,G114-H114),IF(D114="LONG",IF(H114="",0,(H114-G114)))))*C114</f>
        <v>1378.9933348655481</v>
      </c>
      <c r="L114" s="64">
        <f t="shared" si="120"/>
        <v>5.5999999999999943</v>
      </c>
      <c r="M114" s="65">
        <f t="shared" si="121"/>
        <v>3861.1813376235309</v>
      </c>
    </row>
    <row r="115" spans="1:13" s="57" customFormat="1">
      <c r="A115" s="51">
        <v>43431</v>
      </c>
      <c r="B115" s="52" t="s">
        <v>382</v>
      </c>
      <c r="C115" s="53">
        <f t="shared" si="118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19"/>
        <v>-1356.6653558788896</v>
      </c>
      <c r="J115" s="55"/>
      <c r="K115" s="55"/>
      <c r="L115" s="55">
        <f t="shared" si="120"/>
        <v>-2.3000000000000114</v>
      </c>
      <c r="M115" s="56">
        <f t="shared" si="121"/>
        <v>-1356.6653558788896</v>
      </c>
    </row>
    <row r="116" spans="1:13" s="57" customFormat="1">
      <c r="A116" s="51">
        <v>43430</v>
      </c>
      <c r="B116" s="52" t="s">
        <v>247</v>
      </c>
      <c r="C116" s="53">
        <f t="shared" ref="C116:C119" si="124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5">(IF(D116="SHORT",E116-F116,IF(D116="LONG",F116-E116)))*C116</f>
        <v>-1348.6328926841059</v>
      </c>
      <c r="J116" s="55"/>
      <c r="K116" s="55"/>
      <c r="L116" s="55">
        <f t="shared" ref="L116:L119" si="126">(J116+I116+K116)/C116</f>
        <v>-10.949999999999818</v>
      </c>
      <c r="M116" s="56">
        <f t="shared" ref="M116:M119" si="127">L116*C116</f>
        <v>-1348.6328926841059</v>
      </c>
    </row>
    <row r="117" spans="1:13" s="57" customFormat="1">
      <c r="A117" s="51">
        <v>43430</v>
      </c>
      <c r="B117" s="52" t="s">
        <v>426</v>
      </c>
      <c r="C117" s="53">
        <f t="shared" si="124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5"/>
        <v>1134.1542449773169</v>
      </c>
      <c r="J117" s="55"/>
      <c r="K117" s="55"/>
      <c r="L117" s="55">
        <f t="shared" si="126"/>
        <v>3.4999999999999996</v>
      </c>
      <c r="M117" s="56">
        <f t="shared" si="127"/>
        <v>1134.1542449773169</v>
      </c>
    </row>
    <row r="118" spans="1:13" s="57" customFormat="1">
      <c r="A118" s="51">
        <v>43430</v>
      </c>
      <c r="B118" s="52" t="s">
        <v>416</v>
      </c>
      <c r="C118" s="53">
        <f t="shared" si="124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5"/>
        <v>1125.2228163993022</v>
      </c>
      <c r="J118" s="55"/>
      <c r="K118" s="55"/>
      <c r="L118" s="55">
        <f t="shared" si="126"/>
        <v>5.0500000000000682</v>
      </c>
      <c r="M118" s="56">
        <f t="shared" si="127"/>
        <v>1125.2228163993022</v>
      </c>
    </row>
    <row r="119" spans="1:13" s="57" customFormat="1">
      <c r="A119" s="51">
        <v>43430</v>
      </c>
      <c r="B119" s="52" t="s">
        <v>458</v>
      </c>
      <c r="C119" s="53">
        <f t="shared" si="124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5"/>
        <v>1126.1730969760119</v>
      </c>
      <c r="J119" s="55"/>
      <c r="K119" s="55"/>
      <c r="L119" s="55">
        <f t="shared" si="126"/>
        <v>5.3999999999999773</v>
      </c>
      <c r="M119" s="56">
        <f t="shared" si="127"/>
        <v>1126.1730969760119</v>
      </c>
    </row>
    <row r="120" spans="1:13" s="57" customFormat="1">
      <c r="A120" s="51">
        <v>43426</v>
      </c>
      <c r="B120" s="52" t="s">
        <v>419</v>
      </c>
      <c r="C120" s="53">
        <f t="shared" ref="C120:C125" si="128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29">(IF(D120="SHORT",E120-F120,IF(D120="LONG",F120-E120)))*C120</f>
        <v>-1355.7619884509393</v>
      </c>
      <c r="J120" s="55"/>
      <c r="K120" s="55"/>
      <c r="L120" s="55">
        <f t="shared" ref="L120:L125" si="130">(J120+I120+K120)/C120</f>
        <v>-10.800000000000182</v>
      </c>
      <c r="M120" s="56">
        <f t="shared" ref="M120:M125" si="131">L120*C120</f>
        <v>-1355.7619884509393</v>
      </c>
    </row>
    <row r="121" spans="1:13" s="57" customFormat="1">
      <c r="A121" s="51">
        <v>43426</v>
      </c>
      <c r="B121" s="52" t="s">
        <v>497</v>
      </c>
      <c r="C121" s="53">
        <f t="shared" si="128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29"/>
        <v>1131.7064083457399</v>
      </c>
      <c r="J121" s="55">
        <f t="shared" ref="J121" si="132">(IF(D121="SHORT",IF(G121="",0,F121-G121),IF(D121="LONG",IF(G121="",0,G121-F121))))*C121</f>
        <v>1341.2816691505091</v>
      </c>
      <c r="K121" s="55"/>
      <c r="L121" s="55">
        <f t="shared" si="130"/>
        <v>8.8499999999999091</v>
      </c>
      <c r="M121" s="56">
        <f t="shared" si="131"/>
        <v>2472.9880774962489</v>
      </c>
    </row>
    <row r="122" spans="1:13" s="57" customFormat="1">
      <c r="A122" s="51">
        <v>43426</v>
      </c>
      <c r="B122" s="52" t="s">
        <v>629</v>
      </c>
      <c r="C122" s="53">
        <f t="shared" si="128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29"/>
        <v>1141.7910447761244</v>
      </c>
      <c r="J122" s="55"/>
      <c r="K122" s="55"/>
      <c r="L122" s="55">
        <f t="shared" si="130"/>
        <v>2.5500000000000114</v>
      </c>
      <c r="M122" s="56">
        <f t="shared" si="131"/>
        <v>1141.7910447761244</v>
      </c>
    </row>
    <row r="123" spans="1:13" s="57" customFormat="1">
      <c r="A123" s="51">
        <v>43426</v>
      </c>
      <c r="B123" s="52" t="s">
        <v>425</v>
      </c>
      <c r="C123" s="53">
        <f t="shared" si="128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29"/>
        <v>1137.7708978328121</v>
      </c>
      <c r="J123" s="55"/>
      <c r="K123" s="55"/>
      <c r="L123" s="55">
        <f t="shared" si="130"/>
        <v>2.4499999999999886</v>
      </c>
      <c r="M123" s="56">
        <f t="shared" si="131"/>
        <v>1137.7708978328121</v>
      </c>
    </row>
    <row r="124" spans="1:13" s="57" customFormat="1">
      <c r="A124" s="51">
        <v>43426</v>
      </c>
      <c r="B124" s="52" t="s">
        <v>432</v>
      </c>
      <c r="C124" s="53">
        <f t="shared" si="128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29"/>
        <v>-1367.4100602311353</v>
      </c>
      <c r="J124" s="55"/>
      <c r="K124" s="55"/>
      <c r="L124" s="55">
        <f t="shared" si="130"/>
        <v>-2.7999999999999545</v>
      </c>
      <c r="M124" s="56">
        <f t="shared" si="131"/>
        <v>-1367.4100602311353</v>
      </c>
    </row>
    <row r="125" spans="1:13" s="57" customFormat="1">
      <c r="A125" s="51">
        <v>43426</v>
      </c>
      <c r="B125" s="52" t="s">
        <v>628</v>
      </c>
      <c r="C125" s="53">
        <f t="shared" si="128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29"/>
        <v>-1354.7687861271677</v>
      </c>
      <c r="J125" s="55"/>
      <c r="K125" s="55"/>
      <c r="L125" s="55">
        <f t="shared" si="130"/>
        <v>-6.25</v>
      </c>
      <c r="M125" s="56">
        <f t="shared" si="131"/>
        <v>-1354.7687861271677</v>
      </c>
    </row>
    <row r="126" spans="1:13" s="66" customFormat="1">
      <c r="A126" s="60">
        <v>43425</v>
      </c>
      <c r="B126" s="61" t="s">
        <v>627</v>
      </c>
      <c r="C126" s="62">
        <f t="shared" ref="C126:C129" si="133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4">(IF(D126="SHORT",E126-F126,IF(D126="LONG",F126-E126)))*C126</f>
        <v>1121.5596330275355</v>
      </c>
      <c r="J126" s="64">
        <f t="shared" ref="J126:J129" si="135">(IF(D126="SHORT",IF(G126="",0,F126-G126),IF(D126="LONG",IF(G126="",0,G126-F126))))*C126</f>
        <v>1362.3853211008986</v>
      </c>
      <c r="K126" s="64">
        <f t="shared" ref="K126:K129" si="136">(IF(D126="SHORT",IF(H126="",0,G126-H126),IF(D126="LONG",IF(H126="",0,(H126-G126)))))*C126</f>
        <v>1369.2660550458779</v>
      </c>
      <c r="L126" s="64">
        <f t="shared" ref="L126:L129" si="137">(J126+I126+K126)/C126</f>
        <v>27.999999999999996</v>
      </c>
      <c r="M126" s="65">
        <f t="shared" ref="M126:M129" si="138">L126*C126</f>
        <v>3853.2110091743116</v>
      </c>
    </row>
    <row r="127" spans="1:13" s="57" customFormat="1">
      <c r="A127" s="51">
        <v>43425</v>
      </c>
      <c r="B127" s="52" t="s">
        <v>473</v>
      </c>
      <c r="C127" s="53">
        <f t="shared" si="133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4"/>
        <v>1133.1030040405303</v>
      </c>
      <c r="J127" s="55"/>
      <c r="K127" s="55"/>
      <c r="L127" s="55">
        <f t="shared" si="137"/>
        <v>6.4500000000000455</v>
      </c>
      <c r="M127" s="56">
        <f t="shared" si="138"/>
        <v>1133.1030040405303</v>
      </c>
    </row>
    <row r="128" spans="1:13" s="57" customFormat="1">
      <c r="A128" s="51">
        <v>43425</v>
      </c>
      <c r="B128" s="52" t="s">
        <v>626</v>
      </c>
      <c r="C128" s="53">
        <f t="shared" si="133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4"/>
        <v>-1363.9119013942211</v>
      </c>
      <c r="J128" s="55"/>
      <c r="K128" s="55"/>
      <c r="L128" s="55">
        <f t="shared" si="137"/>
        <v>-2.25</v>
      </c>
      <c r="M128" s="56">
        <f t="shared" si="138"/>
        <v>-1363.9119013942211</v>
      </c>
    </row>
    <row r="129" spans="1:13" s="66" customFormat="1">
      <c r="A129" s="60">
        <v>43425</v>
      </c>
      <c r="B129" s="61" t="s">
        <v>625</v>
      </c>
      <c r="C129" s="62">
        <f t="shared" si="133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4"/>
        <v>1378.3783783783692</v>
      </c>
      <c r="J129" s="64">
        <f t="shared" si="135"/>
        <v>1864.8648648648741</v>
      </c>
      <c r="K129" s="64">
        <f t="shared" si="136"/>
        <v>2027.0270270270271</v>
      </c>
      <c r="L129" s="64">
        <f t="shared" si="137"/>
        <v>3.2499999999999996</v>
      </c>
      <c r="M129" s="65">
        <f t="shared" si="138"/>
        <v>5270.27027027027</v>
      </c>
    </row>
    <row r="130" spans="1:13" s="57" customFormat="1">
      <c r="A130" s="51">
        <v>43424</v>
      </c>
      <c r="B130" s="52" t="s">
        <v>590</v>
      </c>
      <c r="C130" s="53">
        <f t="shared" ref="C130:C134" si="139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0">(IF(D130="SHORT",E130-F130,IF(D130="LONG",F130-E130)))*C130</f>
        <v>-233.28149300156005</v>
      </c>
      <c r="J130" s="55"/>
      <c r="K130" s="55"/>
      <c r="L130" s="55">
        <f t="shared" ref="L130:L134" si="141">(J130+I130+K130)/C130</f>
        <v>-0.55000000000001137</v>
      </c>
      <c r="M130" s="56">
        <f t="shared" ref="M130:M134" si="142">L130*C130</f>
        <v>-233.28149300156005</v>
      </c>
    </row>
    <row r="131" spans="1:13" s="57" customFormat="1">
      <c r="A131" s="51">
        <v>43424</v>
      </c>
      <c r="B131" s="52" t="s">
        <v>529</v>
      </c>
      <c r="C131" s="53">
        <f t="shared" si="139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0"/>
        <v>1165.8031088083067</v>
      </c>
      <c r="J131" s="55"/>
      <c r="K131" s="55"/>
      <c r="L131" s="55">
        <f t="shared" si="141"/>
        <v>1.2000000000000171</v>
      </c>
      <c r="M131" s="56">
        <f t="shared" si="142"/>
        <v>1165.8031088083067</v>
      </c>
    </row>
    <row r="132" spans="1:13" s="57" customFormat="1">
      <c r="A132" s="51">
        <v>43424</v>
      </c>
      <c r="B132" s="52" t="s">
        <v>512</v>
      </c>
      <c r="C132" s="53">
        <f t="shared" si="139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0"/>
        <v>1127.9903098819084</v>
      </c>
      <c r="J132" s="55"/>
      <c r="K132" s="55"/>
      <c r="L132" s="55">
        <f t="shared" si="141"/>
        <v>7.4500000000000455</v>
      </c>
      <c r="M132" s="56">
        <f t="shared" si="142"/>
        <v>1127.9903098819084</v>
      </c>
    </row>
    <row r="133" spans="1:13" s="57" customFormat="1">
      <c r="A133" s="51">
        <v>43424</v>
      </c>
      <c r="B133" s="52" t="s">
        <v>532</v>
      </c>
      <c r="C133" s="53">
        <f t="shared" si="139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0"/>
        <v>1130.6532663316655</v>
      </c>
      <c r="J133" s="55"/>
      <c r="K133" s="55"/>
      <c r="L133" s="55">
        <f t="shared" si="141"/>
        <v>0.4500000000000029</v>
      </c>
      <c r="M133" s="56">
        <f t="shared" si="142"/>
        <v>1130.6532663316655</v>
      </c>
    </row>
    <row r="134" spans="1:13" s="57" customFormat="1">
      <c r="A134" s="51">
        <v>43424</v>
      </c>
      <c r="B134" s="52" t="s">
        <v>551</v>
      </c>
      <c r="C134" s="53">
        <f t="shared" si="139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0"/>
        <v>-1356.9424964936982</v>
      </c>
      <c r="J134" s="55"/>
      <c r="K134" s="55"/>
      <c r="L134" s="55">
        <f t="shared" si="141"/>
        <v>-6.4500000000000446</v>
      </c>
      <c r="M134" s="56">
        <f t="shared" si="142"/>
        <v>-1356.9424964936982</v>
      </c>
    </row>
    <row r="135" spans="1:13" s="57" customFormat="1">
      <c r="A135" s="51">
        <v>43423</v>
      </c>
      <c r="B135" s="52" t="s">
        <v>624</v>
      </c>
      <c r="C135" s="53">
        <f t="shared" ref="C135:C138" si="143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4">(IF(D135="SHORT",E135-F135,IF(D135="LONG",F135-E135)))*C135</f>
        <v>1120.0716845878135</v>
      </c>
      <c r="J135" s="55"/>
      <c r="K135" s="55"/>
      <c r="L135" s="55">
        <f t="shared" ref="L135:L138" si="145">(J135+I135+K135)/C135</f>
        <v>6.25</v>
      </c>
      <c r="M135" s="56">
        <f t="shared" ref="M135:M138" si="146">L135*C135</f>
        <v>1120.0716845878135</v>
      </c>
    </row>
    <row r="136" spans="1:13" s="57" customFormat="1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4"/>
        <v>1122.3118279569769</v>
      </c>
      <c r="J136" s="55"/>
      <c r="K136" s="55"/>
      <c r="L136" s="55">
        <f t="shared" si="145"/>
        <v>8.3499999999999091</v>
      </c>
      <c r="M136" s="56">
        <f t="shared" si="146"/>
        <v>1122.3118279569769</v>
      </c>
    </row>
    <row r="137" spans="1:13" s="66" customFormat="1">
      <c r="A137" s="60">
        <v>43423</v>
      </c>
      <c r="B137" s="61" t="s">
        <v>623</v>
      </c>
      <c r="C137" s="62">
        <f t="shared" si="143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4"/>
        <v>1107.9545454545389</v>
      </c>
      <c r="J137" s="64">
        <f t="shared" ref="J137:J138" si="147">(IF(D137="SHORT",IF(G137="",0,F137-G137),IF(D137="LONG",IF(G137="",0,G137-F137))))*C137</f>
        <v>1392.0454545454479</v>
      </c>
      <c r="K137" s="64">
        <f t="shared" ref="K137" si="148">(IF(D137="SHORT",IF(H137="",0,G137-H137),IF(D137="LONG",IF(H137="",0,(H137-G137)))))*C137</f>
        <v>1363.6363636363828</v>
      </c>
      <c r="L137" s="64">
        <f t="shared" si="145"/>
        <v>6.8000000000000105</v>
      </c>
      <c r="M137" s="65">
        <f t="shared" si="146"/>
        <v>3863.6363636363694</v>
      </c>
    </row>
    <row r="138" spans="1:13" s="57" customFormat="1">
      <c r="A138" s="51">
        <v>43423</v>
      </c>
      <c r="B138" s="52" t="s">
        <v>473</v>
      </c>
      <c r="C138" s="53">
        <f t="shared" si="143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4"/>
        <v>1117.8265461800299</v>
      </c>
      <c r="J138" s="55">
        <f t="shared" si="147"/>
        <v>1373.0782771975041</v>
      </c>
      <c r="K138" s="55"/>
      <c r="L138" s="55">
        <f t="shared" si="145"/>
        <v>14.149999999999977</v>
      </c>
      <c r="M138" s="56">
        <f t="shared" si="146"/>
        <v>2490.9048233775338</v>
      </c>
    </row>
    <row r="139" spans="1:13" s="57" customFormat="1">
      <c r="A139" s="51">
        <v>43420</v>
      </c>
      <c r="B139" s="52" t="s">
        <v>617</v>
      </c>
      <c r="C139" s="53">
        <f t="shared" ref="C139:C141" si="149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0">(IF(D139="SHORT",E139-F139,IF(D139="LONG",F139-E139)))*C139</f>
        <v>239.11931903631225</v>
      </c>
      <c r="J139" s="55"/>
      <c r="K139" s="55"/>
      <c r="L139" s="55">
        <f t="shared" ref="L139:L141" si="151">(J139+I139+K139)/C139</f>
        <v>2.6500000000000909</v>
      </c>
      <c r="M139" s="56">
        <f t="shared" ref="M139:M141" si="152">L139*C139</f>
        <v>239.11931903631225</v>
      </c>
    </row>
    <row r="140" spans="1:13" s="57" customFormat="1">
      <c r="A140" s="51">
        <v>43420</v>
      </c>
      <c r="B140" s="52" t="s">
        <v>470</v>
      </c>
      <c r="C140" s="53">
        <f t="shared" si="149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0"/>
        <v>807.89946140035909</v>
      </c>
      <c r="J140" s="55"/>
      <c r="K140" s="55"/>
      <c r="L140" s="55">
        <f t="shared" si="151"/>
        <v>6</v>
      </c>
      <c r="M140" s="56">
        <f t="shared" si="152"/>
        <v>807.89946140035909</v>
      </c>
    </row>
    <row r="141" spans="1:13" s="57" customFormat="1">
      <c r="A141" s="51">
        <v>43420</v>
      </c>
      <c r="B141" s="52" t="s">
        <v>440</v>
      </c>
      <c r="C141" s="53">
        <f t="shared" si="149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0"/>
        <v>1122.8204074443727</v>
      </c>
      <c r="J141" s="55"/>
      <c r="K141" s="55"/>
      <c r="L141" s="55">
        <f t="shared" si="151"/>
        <v>12.749999999999998</v>
      </c>
      <c r="M141" s="56">
        <f t="shared" si="152"/>
        <v>1122.8204074443727</v>
      </c>
    </row>
    <row r="142" spans="1:13" s="57" customFormat="1">
      <c r="A142" s="51">
        <v>43419</v>
      </c>
      <c r="B142" s="52" t="s">
        <v>432</v>
      </c>
      <c r="C142" s="53">
        <f t="shared" ref="C142:C145" si="153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4">(IF(D142="SHORT",E142-F142,IF(D142="LONG",F142-E142)))*C142</f>
        <v>-1369.0476190476256</v>
      </c>
      <c r="J142" s="55"/>
      <c r="K142" s="55"/>
      <c r="L142" s="55">
        <f t="shared" ref="L142:L145" si="155">(J142+I142+K142)/C142</f>
        <v>-2.3000000000000114</v>
      </c>
      <c r="M142" s="56">
        <f t="shared" ref="M142:M145" si="156">L142*C142</f>
        <v>-1369.0476190476256</v>
      </c>
    </row>
    <row r="143" spans="1:13" s="57" customFormat="1">
      <c r="A143" s="51">
        <v>43419</v>
      </c>
      <c r="B143" s="52" t="s">
        <v>622</v>
      </c>
      <c r="C143" s="53">
        <f t="shared" si="153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4"/>
        <v>-1369.0476190476256</v>
      </c>
      <c r="J143" s="55"/>
      <c r="K143" s="55"/>
      <c r="L143" s="55">
        <f t="shared" si="155"/>
        <v>-2.3000000000000114</v>
      </c>
      <c r="M143" s="56">
        <f t="shared" si="156"/>
        <v>-1369.0476190476256</v>
      </c>
    </row>
    <row r="144" spans="1:13" s="66" customFormat="1">
      <c r="A144" s="60">
        <v>43419</v>
      </c>
      <c r="B144" s="61" t="s">
        <v>595</v>
      </c>
      <c r="C144" s="62">
        <f t="shared" si="153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4"/>
        <v>1139.2405063291033</v>
      </c>
      <c r="J144" s="64">
        <f t="shared" ref="J144" si="157">(IF(D144="SHORT",IF(G144="",0,F144-G144),IF(D144="LONG",IF(G144="",0,G144-F144))))*C144</f>
        <v>1329.1139240506384</v>
      </c>
      <c r="K144" s="64">
        <f t="shared" ref="K144" si="158">(IF(D144="SHORT",IF(H144="",0,G144-H144),IF(D144="LONG",IF(H144="",0,(H144-G144)))))*C144</f>
        <v>1424.0506329113923</v>
      </c>
      <c r="L144" s="64">
        <f t="shared" si="155"/>
        <v>2.0499999999999972</v>
      </c>
      <c r="M144" s="65">
        <f t="shared" si="156"/>
        <v>3892.405063291134</v>
      </c>
    </row>
    <row r="145" spans="1:13" s="57" customFormat="1">
      <c r="A145" s="51">
        <v>43419</v>
      </c>
      <c r="B145" s="52" t="s">
        <v>541</v>
      </c>
      <c r="C145" s="53">
        <f t="shared" si="153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4"/>
        <v>1001.4399790548547</v>
      </c>
      <c r="J145" s="55"/>
      <c r="K145" s="55"/>
      <c r="L145" s="55">
        <f t="shared" si="155"/>
        <v>5.1000000000000227</v>
      </c>
      <c r="M145" s="56">
        <f t="shared" si="156"/>
        <v>1001.4399790548547</v>
      </c>
    </row>
    <row r="146" spans="1:13" s="57" customFormat="1">
      <c r="A146" s="51">
        <v>43418</v>
      </c>
      <c r="B146" s="52" t="s">
        <v>621</v>
      </c>
      <c r="C146" s="53">
        <f t="shared" ref="C146:C150" si="159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0">(IF(D146="SHORT",E146-F146,IF(D146="LONG",F146-E146)))*C146</f>
        <v>1133.3771353482036</v>
      </c>
      <c r="J146" s="55"/>
      <c r="K146" s="55"/>
      <c r="L146" s="55">
        <f t="shared" ref="L146:L150" si="161">(J146+I146+K146)/C146</f>
        <v>1.1499999999999773</v>
      </c>
      <c r="M146" s="56">
        <f t="shared" ref="M146:M150" si="162">L146*C146</f>
        <v>1133.3771353482036</v>
      </c>
    </row>
    <row r="147" spans="1:13" s="57" customFormat="1">
      <c r="A147" s="51">
        <v>43418</v>
      </c>
      <c r="B147" s="52" t="s">
        <v>570</v>
      </c>
      <c r="C147" s="53">
        <f t="shared" si="159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0"/>
        <v>713.43638525564802</v>
      </c>
      <c r="J147" s="55"/>
      <c r="K147" s="55"/>
      <c r="L147" s="55">
        <f t="shared" si="161"/>
        <v>4</v>
      </c>
      <c r="M147" s="56">
        <f t="shared" si="162"/>
        <v>713.43638525564802</v>
      </c>
    </row>
    <row r="148" spans="1:13" s="57" customFormat="1">
      <c r="A148" s="51">
        <v>43418</v>
      </c>
      <c r="B148" s="52" t="s">
        <v>466</v>
      </c>
      <c r="C148" s="53">
        <f t="shared" si="159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0"/>
        <v>451.63718479488784</v>
      </c>
      <c r="J148" s="55"/>
      <c r="K148" s="55"/>
      <c r="L148" s="55">
        <f t="shared" si="161"/>
        <v>0.80000000000001137</v>
      </c>
      <c r="M148" s="56">
        <f t="shared" si="162"/>
        <v>451.63718479488784</v>
      </c>
    </row>
    <row r="149" spans="1:13" s="57" customFormat="1">
      <c r="A149" s="51">
        <v>43418</v>
      </c>
      <c r="B149" s="52" t="s">
        <v>386</v>
      </c>
      <c r="C149" s="53">
        <f t="shared" si="159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0"/>
        <v>-1376.1467889908345</v>
      </c>
      <c r="J149" s="55"/>
      <c r="K149" s="55"/>
      <c r="L149" s="55">
        <f t="shared" si="161"/>
        <v>-0.90000000000000568</v>
      </c>
      <c r="M149" s="56">
        <f t="shared" si="162"/>
        <v>-1376.1467889908345</v>
      </c>
    </row>
    <row r="150" spans="1:13" s="57" customFormat="1">
      <c r="A150" s="51">
        <v>43418</v>
      </c>
      <c r="B150" s="52" t="s">
        <v>522</v>
      </c>
      <c r="C150" s="53">
        <f t="shared" si="159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0"/>
        <v>-1349.1357099358418</v>
      </c>
      <c r="J150" s="55"/>
      <c r="K150" s="55"/>
      <c r="L150" s="55">
        <f t="shared" si="161"/>
        <v>-9.6000000000001364</v>
      </c>
      <c r="M150" s="56">
        <f t="shared" si="162"/>
        <v>-1349.1357099358418</v>
      </c>
    </row>
    <row r="151" spans="1:13" s="57" customFormat="1">
      <c r="A151" s="51">
        <v>43417</v>
      </c>
      <c r="B151" s="52" t="s">
        <v>419</v>
      </c>
      <c r="C151" s="53">
        <f t="shared" ref="C151:C154" si="163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4">(IF(D151="SHORT",E151-F151,IF(D151="LONG",F151-E151)))*C151</f>
        <v>1121.3775724485624</v>
      </c>
      <c r="J151" s="55">
        <f t="shared" ref="J151" si="165">(IF(D151="SHORT",IF(G151="",0,F151-G151),IF(D151="LONG",IF(G151="",0,G151-F151))))*C151</f>
        <v>1367.0726585468176</v>
      </c>
      <c r="K151" s="55"/>
      <c r="L151" s="55">
        <f t="shared" ref="L151:L154" si="166">(J151+I151+K151)/C151</f>
        <v>19.75</v>
      </c>
      <c r="M151" s="56">
        <f t="shared" ref="M151:M154" si="167">L151*C151</f>
        <v>2488.45023099538</v>
      </c>
    </row>
    <row r="152" spans="1:13" s="57" customFormat="1">
      <c r="A152" s="51">
        <v>43417</v>
      </c>
      <c r="B152" s="52" t="s">
        <v>501</v>
      </c>
      <c r="C152" s="53">
        <f t="shared" si="163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4"/>
        <v>-1355.6851311953453</v>
      </c>
      <c r="J152" s="55"/>
      <c r="K152" s="55"/>
      <c r="L152" s="55">
        <f t="shared" si="166"/>
        <v>-3.1000000000000227</v>
      </c>
      <c r="M152" s="56">
        <f t="shared" si="167"/>
        <v>-1355.6851311953453</v>
      </c>
    </row>
    <row r="153" spans="1:13" s="57" customFormat="1">
      <c r="A153" s="51">
        <v>43417</v>
      </c>
      <c r="B153" s="52" t="s">
        <v>491</v>
      </c>
      <c r="C153" s="53">
        <f t="shared" si="163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4"/>
        <v>821.18208707385566</v>
      </c>
      <c r="J153" s="55"/>
      <c r="K153" s="55"/>
      <c r="L153" s="55">
        <f t="shared" si="166"/>
        <v>10.550000000000182</v>
      </c>
      <c r="M153" s="56">
        <f t="shared" si="167"/>
        <v>821.18208707385566</v>
      </c>
    </row>
    <row r="154" spans="1:13" s="57" customFormat="1">
      <c r="A154" s="51">
        <v>43417</v>
      </c>
      <c r="B154" s="52" t="s">
        <v>519</v>
      </c>
      <c r="C154" s="53">
        <f t="shared" si="163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4"/>
        <v>1118.5885776646114</v>
      </c>
      <c r="J154" s="55"/>
      <c r="K154" s="55"/>
      <c r="L154" s="55">
        <f t="shared" si="166"/>
        <v>2.0500000000000114</v>
      </c>
      <c r="M154" s="56">
        <f t="shared" si="167"/>
        <v>1118.5885776646114</v>
      </c>
    </row>
    <row r="155" spans="1:13" s="57" customFormat="1">
      <c r="A155" s="51">
        <v>43416</v>
      </c>
      <c r="B155" s="52" t="s">
        <v>492</v>
      </c>
      <c r="C155" s="53">
        <f t="shared" ref="C155:C164" si="168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69">(IF(D155="SHORT",E155-F155,IF(D155="LONG",F155-E155)))*C155</f>
        <v>169.5736434108637</v>
      </c>
      <c r="J155" s="55"/>
      <c r="K155" s="55"/>
      <c r="L155" s="55">
        <f t="shared" ref="L155:L164" si="170">(J155+I155+K155)/C155</f>
        <v>0.70000000000004536</v>
      </c>
      <c r="M155" s="56">
        <f t="shared" ref="M155:M164" si="171">L155*C155</f>
        <v>169.5736434108637</v>
      </c>
    </row>
    <row r="156" spans="1:13" s="57" customFormat="1">
      <c r="A156" s="51">
        <v>43416</v>
      </c>
      <c r="B156" s="52" t="s">
        <v>554</v>
      </c>
      <c r="C156" s="53">
        <f t="shared" si="168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69"/>
        <v>1123.1786292498789</v>
      </c>
      <c r="J156" s="55"/>
      <c r="K156" s="55"/>
      <c r="L156" s="55">
        <f t="shared" si="170"/>
        <v>5.5500000000000682</v>
      </c>
      <c r="M156" s="56">
        <f t="shared" si="171"/>
        <v>1123.1786292498789</v>
      </c>
    </row>
    <row r="157" spans="1:13" s="57" customFormat="1">
      <c r="A157" s="51">
        <v>43416</v>
      </c>
      <c r="B157" s="52" t="s">
        <v>497</v>
      </c>
      <c r="C157" s="53">
        <f t="shared" si="168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69"/>
        <v>-1360.2759980285921</v>
      </c>
      <c r="J157" s="55"/>
      <c r="K157" s="55"/>
      <c r="L157" s="55">
        <f t="shared" si="170"/>
        <v>-4.6000000000000227</v>
      </c>
      <c r="M157" s="56">
        <f t="shared" si="171"/>
        <v>-1360.2759980285921</v>
      </c>
    </row>
    <row r="158" spans="1:13" s="57" customFormat="1">
      <c r="A158" s="51">
        <v>43416</v>
      </c>
      <c r="B158" s="52" t="s">
        <v>419</v>
      </c>
      <c r="C158" s="53">
        <f t="shared" si="168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69"/>
        <v>-1352.9507795282243</v>
      </c>
      <c r="J158" s="55"/>
      <c r="K158" s="55"/>
      <c r="L158" s="55">
        <f t="shared" si="170"/>
        <v>-11.050000000000182</v>
      </c>
      <c r="M158" s="56">
        <f t="shared" si="171"/>
        <v>-1352.9507795282243</v>
      </c>
    </row>
    <row r="159" spans="1:13" s="57" customFormat="1">
      <c r="A159" s="51">
        <v>43416</v>
      </c>
      <c r="B159" s="52" t="s">
        <v>491</v>
      </c>
      <c r="C159" s="53">
        <f t="shared" si="168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69"/>
        <v>1121.3497728747636</v>
      </c>
      <c r="J159" s="55"/>
      <c r="K159" s="55"/>
      <c r="L159" s="55">
        <f t="shared" si="170"/>
        <v>14.400000000000089</v>
      </c>
      <c r="M159" s="56">
        <f t="shared" si="171"/>
        <v>1121.3497728747636</v>
      </c>
    </row>
    <row r="160" spans="1:13" s="57" customFormat="1">
      <c r="A160" s="51">
        <v>43410</v>
      </c>
      <c r="B160" s="52" t="s">
        <v>533</v>
      </c>
      <c r="C160" s="53">
        <f t="shared" si="168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2">(IF(D160="SHORT",E160-F160,IF(D160="LONG",F160-E160)))*C160</f>
        <v>1121.3280454848655</v>
      </c>
      <c r="J160" s="55">
        <f t="shared" ref="J160" si="173">(IF(D160="SHORT",IF(G160="",0,F160-G160),IF(D160="LONG",IF(G160="",0,G160-F160))))*C160</f>
        <v>1342.4349840311654</v>
      </c>
      <c r="K160" s="55"/>
      <c r="L160" s="55">
        <f t="shared" ref="L160" si="174">(J160+I160+K160)/C160</f>
        <v>23.400000000000091</v>
      </c>
      <c r="M160" s="56">
        <f t="shared" ref="M160" si="175">L160*C160</f>
        <v>2463.7630295160307</v>
      </c>
    </row>
    <row r="161" spans="1:13" s="57" customFormat="1">
      <c r="A161" s="51">
        <v>43410</v>
      </c>
      <c r="B161" s="52" t="s">
        <v>421</v>
      </c>
      <c r="C161" s="53">
        <f t="shared" si="168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69"/>
        <v>1154.4011544011503</v>
      </c>
      <c r="J161" s="55">
        <f t="shared" ref="J161:J164" si="176">(IF(D161="SHORT",IF(G161="",0,F161-G161),IF(D161="LONG",IF(G161="",0,G161-F161))))*C161</f>
        <v>1370.8513708513749</v>
      </c>
      <c r="K161" s="55"/>
      <c r="L161" s="55">
        <f t="shared" si="170"/>
        <v>1.75</v>
      </c>
      <c r="M161" s="56">
        <f t="shared" si="171"/>
        <v>2525.2525252525252</v>
      </c>
    </row>
    <row r="162" spans="1:13" s="57" customFormat="1">
      <c r="A162" s="51">
        <v>43410</v>
      </c>
      <c r="B162" s="52" t="s">
        <v>600</v>
      </c>
      <c r="C162" s="53">
        <f t="shared" si="168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69"/>
        <v>-1350.5186402382758</v>
      </c>
      <c r="J162" s="55"/>
      <c r="K162" s="55"/>
      <c r="L162" s="55">
        <f t="shared" si="170"/>
        <v>-13.150000000000091</v>
      </c>
      <c r="M162" s="56">
        <f t="shared" si="171"/>
        <v>-1350.5186402382758</v>
      </c>
    </row>
    <row r="163" spans="1:13" s="57" customFormat="1">
      <c r="A163" s="51">
        <v>43410</v>
      </c>
      <c r="B163" s="52" t="s">
        <v>439</v>
      </c>
      <c r="C163" s="53">
        <f t="shared" si="168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69"/>
        <v>1130.5396442568585</v>
      </c>
      <c r="J163" s="55">
        <f t="shared" si="176"/>
        <v>1356.6475731082303</v>
      </c>
      <c r="K163" s="55"/>
      <c r="L163" s="55">
        <f t="shared" si="170"/>
        <v>2.75</v>
      </c>
      <c r="M163" s="56">
        <f t="shared" si="171"/>
        <v>2487.1872173650891</v>
      </c>
    </row>
    <row r="164" spans="1:13" s="57" customFormat="1">
      <c r="A164" s="51">
        <v>43410</v>
      </c>
      <c r="B164" s="52" t="s">
        <v>419</v>
      </c>
      <c r="C164" s="53">
        <f t="shared" si="168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69"/>
        <v>1125.2446183953089</v>
      </c>
      <c r="J164" s="55">
        <f t="shared" si="176"/>
        <v>1339.2857142857197</v>
      </c>
      <c r="K164" s="55"/>
      <c r="L164" s="55">
        <f t="shared" si="170"/>
        <v>20.150000000000091</v>
      </c>
      <c r="M164" s="56">
        <f t="shared" si="171"/>
        <v>2464.5303326810285</v>
      </c>
    </row>
    <row r="165" spans="1:13" s="57" customFormat="1">
      <c r="A165" s="51">
        <v>43409</v>
      </c>
      <c r="B165" s="52" t="s">
        <v>567</v>
      </c>
      <c r="C165" s="53">
        <f t="shared" ref="C165:C170" si="177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8">(IF(D165="SHORT",E165-F165,IF(D165="LONG",F165-E165)))*C165</f>
        <v>-147.53130942233295</v>
      </c>
      <c r="J165" s="55"/>
      <c r="K165" s="55"/>
      <c r="L165" s="55">
        <f t="shared" ref="L165:L170" si="179">(J165+I165+K165)/C165</f>
        <v>-0.75</v>
      </c>
      <c r="M165" s="56">
        <f t="shared" ref="M165:M170" si="180">L165*C165</f>
        <v>-147.53130942233295</v>
      </c>
    </row>
    <row r="166" spans="1:13" s="57" customFormat="1">
      <c r="A166" s="51">
        <v>43409</v>
      </c>
      <c r="B166" s="52" t="s">
        <v>519</v>
      </c>
      <c r="C166" s="53">
        <f t="shared" si="177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8"/>
        <v>1141.5929203539702</v>
      </c>
      <c r="J166" s="55"/>
      <c r="K166" s="55"/>
      <c r="L166" s="55">
        <f t="shared" si="179"/>
        <v>2.1499999999999773</v>
      </c>
      <c r="M166" s="56">
        <f t="shared" si="180"/>
        <v>1141.5929203539702</v>
      </c>
    </row>
    <row r="167" spans="1:13" s="66" customFormat="1">
      <c r="A167" s="60">
        <v>43409</v>
      </c>
      <c r="B167" s="61" t="s">
        <v>603</v>
      </c>
      <c r="C167" s="62">
        <f t="shared" si="177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8"/>
        <v>1134.7105033459347</v>
      </c>
      <c r="J167" s="64">
        <f t="shared" ref="J167:J168" si="181">(IF(D167="SHORT",IF(G167="",0,F167-G167),IF(D167="LONG",IF(G167="",0,G167-F167))))*C167</f>
        <v>1352.9240616816928</v>
      </c>
      <c r="K167" s="64">
        <f t="shared" ref="K167:K168" si="182">(IF(D167="SHORT",IF(H167="",0,G167-H167),IF(D167="LONG",IF(H167="",0,(H167-G167)))))*C167</f>
        <v>1323.8289205702683</v>
      </c>
      <c r="L167" s="64">
        <f t="shared" si="179"/>
        <v>13.099999999999966</v>
      </c>
      <c r="M167" s="65">
        <f t="shared" si="180"/>
        <v>3811.4634855978957</v>
      </c>
    </row>
    <row r="168" spans="1:13" s="66" customFormat="1">
      <c r="A168" s="60">
        <v>43409</v>
      </c>
      <c r="B168" s="61" t="s">
        <v>586</v>
      </c>
      <c r="C168" s="62">
        <f t="shared" si="177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8"/>
        <v>1208.1784386617205</v>
      </c>
      <c r="J168" s="64">
        <f t="shared" si="181"/>
        <v>1672.8624535315826</v>
      </c>
      <c r="K168" s="64">
        <f t="shared" si="182"/>
        <v>1301.1152416356931</v>
      </c>
      <c r="L168" s="64">
        <f t="shared" si="179"/>
        <v>2.2499999999999996</v>
      </c>
      <c r="M168" s="65">
        <f t="shared" si="180"/>
        <v>4182.1561338289957</v>
      </c>
    </row>
    <row r="169" spans="1:13" s="57" customFormat="1">
      <c r="A169" s="51">
        <v>43409</v>
      </c>
      <c r="B169" s="52" t="s">
        <v>507</v>
      </c>
      <c r="C169" s="53">
        <f t="shared" si="177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8"/>
        <v>-1357.2836409245838</v>
      </c>
      <c r="J169" s="55"/>
      <c r="K169" s="55"/>
      <c r="L169" s="55">
        <f t="shared" si="179"/>
        <v>-5.0500000000000682</v>
      </c>
      <c r="M169" s="56">
        <f t="shared" si="180"/>
        <v>-1357.2836409245838</v>
      </c>
    </row>
    <row r="170" spans="1:13" s="57" customFormat="1">
      <c r="A170" s="51">
        <v>43409</v>
      </c>
      <c r="B170" s="52" t="s">
        <v>465</v>
      </c>
      <c r="C170" s="53">
        <f t="shared" si="177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8"/>
        <v>-465.71274298056767</v>
      </c>
      <c r="J170" s="55"/>
      <c r="K170" s="55"/>
      <c r="L170" s="55">
        <f t="shared" si="179"/>
        <v>-3.4500000000000455</v>
      </c>
      <c r="M170" s="56">
        <f t="shared" si="180"/>
        <v>-465.71274298056767</v>
      </c>
    </row>
    <row r="171" spans="1:13" s="57" customFormat="1">
      <c r="A171" s="51">
        <v>43406</v>
      </c>
      <c r="B171" s="52" t="s">
        <v>497</v>
      </c>
      <c r="C171" s="53">
        <f t="shared" ref="C171:C174" si="183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4">(IF(D171="SHORT",E171-F171,IF(D171="LONG",F171-E171)))*C171</f>
        <v>1117.3469387755031</v>
      </c>
      <c r="J171" s="55">
        <f t="shared" ref="J171:J173" si="185">(IF(D171="SHORT",IF(G171="",0,F171-G171),IF(D171="LONG",IF(G171="",0,G171-F171))))*C171</f>
        <v>1362.2448979591975</v>
      </c>
      <c r="K171" s="55"/>
      <c r="L171" s="55">
        <f t="shared" ref="L171:L174" si="186">(J171+I171+K171)/C171</f>
        <v>8.100000000000021</v>
      </c>
      <c r="M171" s="56">
        <f t="shared" ref="M171:M174" si="187">L171*C171</f>
        <v>2479.5918367346999</v>
      </c>
    </row>
    <row r="172" spans="1:13" s="57" customFormat="1">
      <c r="A172" s="51">
        <v>43406</v>
      </c>
      <c r="B172" s="52" t="s">
        <v>541</v>
      </c>
      <c r="C172" s="53">
        <f t="shared" si="183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4"/>
        <v>-1357.2028695146385</v>
      </c>
      <c r="J172" s="55"/>
      <c r="K172" s="55"/>
      <c r="L172" s="55">
        <f t="shared" si="186"/>
        <v>-7</v>
      </c>
      <c r="M172" s="56">
        <f t="shared" si="187"/>
        <v>-1357.2028695146385</v>
      </c>
    </row>
    <row r="173" spans="1:13" s="57" customFormat="1">
      <c r="A173" s="51">
        <v>43406</v>
      </c>
      <c r="B173" s="52" t="s">
        <v>494</v>
      </c>
      <c r="C173" s="53">
        <f t="shared" si="183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4"/>
        <v>1123.1006386258584</v>
      </c>
      <c r="J173" s="55">
        <f t="shared" si="185"/>
        <v>1365.3380312706554</v>
      </c>
      <c r="K173" s="55"/>
      <c r="L173" s="55">
        <f t="shared" si="186"/>
        <v>11.300000000000068</v>
      </c>
      <c r="M173" s="56">
        <f t="shared" si="187"/>
        <v>2488.4386698965136</v>
      </c>
    </row>
    <row r="174" spans="1:13" s="57" customFormat="1">
      <c r="A174" s="51">
        <v>43406</v>
      </c>
      <c r="B174" s="52" t="s">
        <v>472</v>
      </c>
      <c r="C174" s="53">
        <f t="shared" si="183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4"/>
        <v>-1364.2742061223428</v>
      </c>
      <c r="J174" s="55"/>
      <c r="K174" s="55"/>
      <c r="L174" s="55">
        <f t="shared" si="186"/>
        <v>-8.75</v>
      </c>
      <c r="M174" s="56">
        <f t="shared" si="187"/>
        <v>-1364.2742061223428</v>
      </c>
    </row>
    <row r="175" spans="1:13" s="57" customFormat="1">
      <c r="A175" s="51">
        <v>43405</v>
      </c>
      <c r="B175" s="52" t="s">
        <v>448</v>
      </c>
      <c r="C175" s="53">
        <f t="shared" ref="C175:C176" si="188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89">(IF(D175="SHORT",E175-F175,IF(D175="LONG",F175-E175)))*C175</f>
        <v>1121.1104331909648</v>
      </c>
      <c r="J175" s="55"/>
      <c r="K175" s="55"/>
      <c r="L175" s="55">
        <f t="shared" ref="L175:L176" si="190">(J175+I175+K175)/C175</f>
        <v>2.4499999999999886</v>
      </c>
      <c r="M175" s="56">
        <f t="shared" ref="M175" si="191">L175*C175</f>
        <v>1121.1104331909648</v>
      </c>
    </row>
    <row r="176" spans="1:13" s="57" customFormat="1">
      <c r="A176" s="51">
        <v>43405</v>
      </c>
      <c r="B176" s="52" t="s">
        <v>426</v>
      </c>
      <c r="C176" s="53">
        <f t="shared" si="188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89"/>
        <v>1121.2763583621631</v>
      </c>
      <c r="J176" s="55">
        <f t="shared" ref="J176" si="192">(IF(D176="SHORT",IF(G176="",0,F176-G176),IF(D176="LONG",IF(G176="",0,G176-F176))))*C176</f>
        <v>1372.3083788910039</v>
      </c>
      <c r="K176" s="55"/>
      <c r="L176" s="55">
        <f t="shared" si="190"/>
        <v>7.4500000000000455</v>
      </c>
      <c r="M176" s="56">
        <f>L176*C176</f>
        <v>2493.5847372531671</v>
      </c>
    </row>
    <row r="177" spans="1:13" ht="15.7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>
      <c r="A178" s="51">
        <v>43404</v>
      </c>
      <c r="B178" s="52" t="s">
        <v>498</v>
      </c>
      <c r="C178" s="53">
        <f t="shared" ref="C178:C182" si="193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4">(IF(D178="SHORT",E178-F178,IF(D178="LONG",F178-E178)))*C178</f>
        <v>1601.2396694214992</v>
      </c>
      <c r="J178" s="55"/>
      <c r="K178" s="55"/>
      <c r="L178" s="55">
        <f t="shared" ref="L178:L182" si="195">(J178+I178+K178)/C178</f>
        <v>6.2000000000000455</v>
      </c>
      <c r="M178" s="56">
        <f t="shared" ref="M178:M182" si="196">L178*C178</f>
        <v>1601.2396694214992</v>
      </c>
    </row>
    <row r="179" spans="1:13" s="57" customFormat="1">
      <c r="A179" s="51">
        <v>43404</v>
      </c>
      <c r="B179" s="52" t="s">
        <v>457</v>
      </c>
      <c r="C179" s="53">
        <f t="shared" si="193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4"/>
        <v>1129.8790230540815</v>
      </c>
      <c r="J179" s="55"/>
      <c r="K179" s="55"/>
      <c r="L179" s="55">
        <f t="shared" si="195"/>
        <v>1.649999999999977</v>
      </c>
      <c r="M179" s="56">
        <f t="shared" si="196"/>
        <v>1129.8790230540815</v>
      </c>
    </row>
    <row r="180" spans="1:13" s="57" customFormat="1">
      <c r="A180" s="51">
        <v>43404</v>
      </c>
      <c r="B180" s="52" t="s">
        <v>492</v>
      </c>
      <c r="C180" s="53">
        <f t="shared" si="193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4"/>
        <v>1122.7194760642606</v>
      </c>
      <c r="J180" s="55">
        <f t="shared" ref="J180:J181" si="197">(IF(D180="SHORT",IF(G180="",0,F180-G180),IF(D180="LONG",IF(G180="",0,G180-F180))))*C180</f>
        <v>1368.3143614533035</v>
      </c>
      <c r="K180" s="55"/>
      <c r="L180" s="55">
        <f t="shared" si="195"/>
        <v>10.650000000000093</v>
      </c>
      <c r="M180" s="56">
        <f t="shared" si="196"/>
        <v>2491.0338375175643</v>
      </c>
    </row>
    <row r="181" spans="1:13" s="57" customFormat="1">
      <c r="A181" s="51">
        <v>43404</v>
      </c>
      <c r="B181" s="52" t="s">
        <v>486</v>
      </c>
      <c r="C181" s="53">
        <f t="shared" si="193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4"/>
        <v>1174.743024963306</v>
      </c>
      <c r="J181" s="55">
        <f t="shared" si="197"/>
        <v>1321.585903083688</v>
      </c>
      <c r="K181" s="55"/>
      <c r="L181" s="55">
        <f t="shared" si="195"/>
        <v>1.7000000000000028</v>
      </c>
      <c r="M181" s="56">
        <f t="shared" si="196"/>
        <v>2496.328928046994</v>
      </c>
    </row>
    <row r="182" spans="1:13" s="57" customFormat="1">
      <c r="A182" s="51">
        <v>43404</v>
      </c>
      <c r="B182" s="52" t="s">
        <v>564</v>
      </c>
      <c r="C182" s="53">
        <f t="shared" si="193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4"/>
        <v>-1393.4426229508103</v>
      </c>
      <c r="J182" s="55"/>
      <c r="K182" s="55"/>
      <c r="L182" s="55">
        <f t="shared" si="195"/>
        <v>-0.84999999999999432</v>
      </c>
      <c r="M182" s="56">
        <f t="shared" si="196"/>
        <v>-1393.4426229508103</v>
      </c>
    </row>
    <row r="183" spans="1:13" s="66" customFormat="1">
      <c r="A183" s="60">
        <v>43403</v>
      </c>
      <c r="B183" s="61" t="s">
        <v>482</v>
      </c>
      <c r="C183" s="62">
        <f t="shared" ref="C183:C186" si="198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199">(IF(D183="SHORT",E183-F183,IF(D183="LONG",F183-E183)))*C183</f>
        <v>1125.7675687969108</v>
      </c>
      <c r="J183" s="64">
        <f t="shared" ref="J183" si="200">(IF(D183="SHORT",IF(G183="",0,F183-G183),IF(D183="LONG",IF(G183="",0,G183-F183))))*C183</f>
        <v>1364.566750056857</v>
      </c>
      <c r="K183" s="64">
        <f t="shared" ref="K183" si="201">(IF(D183="SHORT",IF(H183="",0,G183-H183),IF(D183="LONG",IF(H183="",0,(H183-G183)))))*C183</f>
        <v>1330.4525813054279</v>
      </c>
      <c r="L183" s="64">
        <f t="shared" ref="L183:L186" si="202">(J183+I183+K183)/C183</f>
        <v>5.5999999999999943</v>
      </c>
      <c r="M183" s="65">
        <f t="shared" ref="M183:M186" si="203">L183*C183</f>
        <v>3820.7869001591957</v>
      </c>
    </row>
    <row r="184" spans="1:13" s="57" customFormat="1">
      <c r="A184" s="51">
        <v>43403</v>
      </c>
      <c r="B184" s="52" t="s">
        <v>607</v>
      </c>
      <c r="C184" s="53">
        <f t="shared" si="198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199"/>
        <v>1096.1027457927219</v>
      </c>
      <c r="J184" s="55"/>
      <c r="K184" s="55"/>
      <c r="L184" s="55">
        <f t="shared" si="202"/>
        <v>1.6499999999999775</v>
      </c>
      <c r="M184" s="56">
        <f t="shared" si="203"/>
        <v>1096.1027457927219</v>
      </c>
    </row>
    <row r="185" spans="1:13" s="57" customFormat="1">
      <c r="A185" s="51">
        <v>43403</v>
      </c>
      <c r="B185" s="52" t="s">
        <v>448</v>
      </c>
      <c r="C185" s="53">
        <f t="shared" si="198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199"/>
        <v>1111.951588502264</v>
      </c>
      <c r="J185" s="55"/>
      <c r="K185" s="55"/>
      <c r="L185" s="55">
        <f t="shared" si="202"/>
        <v>2.4499999999999886</v>
      </c>
      <c r="M185" s="56">
        <f t="shared" si="203"/>
        <v>1111.951588502264</v>
      </c>
    </row>
    <row r="186" spans="1:13" s="57" customFormat="1">
      <c r="A186" s="51">
        <v>43403</v>
      </c>
      <c r="B186" s="52" t="s">
        <v>223</v>
      </c>
      <c r="C186" s="53">
        <f t="shared" si="198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199"/>
        <v>514.36156483906473</v>
      </c>
      <c r="J186" s="55"/>
      <c r="K186" s="55"/>
      <c r="L186" s="55">
        <f t="shared" si="202"/>
        <v>4.6500000000000909</v>
      </c>
      <c r="M186" s="56">
        <f t="shared" si="203"/>
        <v>514.36156483906473</v>
      </c>
    </row>
    <row r="187" spans="1:13" s="57" customFormat="1">
      <c r="A187" s="51">
        <v>43402</v>
      </c>
      <c r="B187" s="52" t="s">
        <v>519</v>
      </c>
      <c r="C187" s="53">
        <f t="shared" ref="C187:C191" si="204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5">(IF(D187="SHORT",E187-F187,IF(D187="LONG",F187-E187)))*C187</f>
        <v>1113.0742049470086</v>
      </c>
      <c r="J187" s="55"/>
      <c r="K187" s="55"/>
      <c r="L187" s="55">
        <f t="shared" ref="L187:L191" si="206">(J187+I187+K187)/C187</f>
        <v>2.1000000000000227</v>
      </c>
      <c r="M187" s="56">
        <f t="shared" ref="M187:M191" si="207">L187*C187</f>
        <v>1113.0742049470086</v>
      </c>
    </row>
    <row r="188" spans="1:13" s="57" customFormat="1">
      <c r="A188" s="51">
        <v>43402</v>
      </c>
      <c r="B188" s="52" t="s">
        <v>619</v>
      </c>
      <c r="C188" s="53">
        <f t="shared" si="204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5"/>
        <v>1121.1340206185566</v>
      </c>
      <c r="J188" s="55">
        <f t="shared" ref="J188:J190" si="208">(IF(D188="SHORT",IF(G188="",0,F188-G188),IF(D188="LONG",IF(G188="",0,G188-F188))))*C188</f>
        <v>1368.5567010309312</v>
      </c>
      <c r="K188" s="55"/>
      <c r="L188" s="55">
        <f t="shared" si="206"/>
        <v>16.100000000000023</v>
      </c>
      <c r="M188" s="56">
        <f t="shared" si="207"/>
        <v>2489.6907216494878</v>
      </c>
    </row>
    <row r="189" spans="1:13" s="66" customFormat="1">
      <c r="A189" s="60">
        <v>43402</v>
      </c>
      <c r="B189" s="61" t="s">
        <v>618</v>
      </c>
      <c r="C189" s="62">
        <f t="shared" si="204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5"/>
        <v>1119.2764273600942</v>
      </c>
      <c r="J189" s="64">
        <f t="shared" si="208"/>
        <v>1373.6574335782966</v>
      </c>
      <c r="K189" s="64">
        <f t="shared" ref="K189:K190" si="209">(IF(D189="SHORT",IF(H189="",0,G189-H189),IF(D189="LONG",IF(H189="",0,(H189-G189)))))*C189</f>
        <v>1034.4827586206741</v>
      </c>
      <c r="L189" s="64">
        <f t="shared" si="206"/>
        <v>10.399999999999977</v>
      </c>
      <c r="M189" s="65">
        <f t="shared" si="207"/>
        <v>3527.4166195590651</v>
      </c>
    </row>
    <row r="190" spans="1:13" s="66" customFormat="1">
      <c r="A190" s="60">
        <v>43402</v>
      </c>
      <c r="B190" s="61" t="s">
        <v>425</v>
      </c>
      <c r="C190" s="62">
        <f t="shared" si="204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5"/>
        <v>1102.7722468984687</v>
      </c>
      <c r="J190" s="64">
        <f t="shared" si="208"/>
        <v>1378.4653086230664</v>
      </c>
      <c r="K190" s="64">
        <f t="shared" si="209"/>
        <v>1378.4653086230664</v>
      </c>
      <c r="L190" s="64">
        <f t="shared" si="206"/>
        <v>8.4000000000000341</v>
      </c>
      <c r="M190" s="65">
        <f t="shared" si="207"/>
        <v>3859.7028641446013</v>
      </c>
    </row>
    <row r="191" spans="1:13" s="57" customFormat="1">
      <c r="A191" s="51">
        <v>43399</v>
      </c>
      <c r="B191" s="52" t="s">
        <v>507</v>
      </c>
      <c r="C191" s="53">
        <f t="shared" si="204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5"/>
        <v>1122.7970437748527</v>
      </c>
      <c r="J191" s="55"/>
      <c r="K191" s="55"/>
      <c r="L191" s="55">
        <f t="shared" si="206"/>
        <v>3.9499999999999322</v>
      </c>
      <c r="M191" s="56">
        <f t="shared" si="207"/>
        <v>1122.7970437748527</v>
      </c>
    </row>
    <row r="192" spans="1:13" s="57" customFormat="1">
      <c r="A192" s="51">
        <v>43399</v>
      </c>
      <c r="B192" s="52" t="s">
        <v>484</v>
      </c>
      <c r="C192" s="53">
        <f t="shared" ref="C192:C194" si="210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1">(IF(D192="SHORT",E192-F192,IF(D192="LONG",F192-E192)))*C192</f>
        <v>1126.7031559333757</v>
      </c>
      <c r="J192" s="55">
        <f t="shared" ref="J192" si="212">(IF(D192="SHORT",IF(G192="",0,F192-G192),IF(D192="LONG",IF(G192="",0,G192-F192))))*C192</f>
        <v>1353.7906137184116</v>
      </c>
      <c r="K192" s="55"/>
      <c r="L192" s="55">
        <f t="shared" ref="L192" si="213">(J192+I192+K192)/C192</f>
        <v>14.199999999999932</v>
      </c>
      <c r="M192" s="56">
        <f t="shared" ref="M192" si="214">L192*C192</f>
        <v>2480.4937696517873</v>
      </c>
    </row>
    <row r="193" spans="1:13" s="57" customFormat="1">
      <c r="A193" s="51">
        <v>43399</v>
      </c>
      <c r="B193" s="52" t="s">
        <v>518</v>
      </c>
      <c r="C193" s="53">
        <f t="shared" si="210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5">(IF(D193="SHORT",E193-F193,IF(D193="LONG",F193-E193)))*C193</f>
        <v>1126.822801590801</v>
      </c>
      <c r="J193" s="55"/>
      <c r="K193" s="55"/>
      <c r="L193" s="55">
        <f t="shared" ref="L193:L194" si="216">(J193+I193+K193)/C193</f>
        <v>1.6999999999999886</v>
      </c>
      <c r="M193" s="56">
        <f t="shared" ref="M193:M194" si="217">L193*C193</f>
        <v>1126.822801590801</v>
      </c>
    </row>
    <row r="194" spans="1:13" s="57" customFormat="1">
      <c r="A194" s="51">
        <v>43399</v>
      </c>
      <c r="B194" s="52" t="s">
        <v>600</v>
      </c>
      <c r="C194" s="53">
        <f t="shared" si="210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5"/>
        <v>1123.1480006372306</v>
      </c>
      <c r="J194" s="55"/>
      <c r="K194" s="55"/>
      <c r="L194" s="55">
        <f t="shared" si="216"/>
        <v>9.3999999999998636</v>
      </c>
      <c r="M194" s="56">
        <f t="shared" si="217"/>
        <v>1123.1480006372306</v>
      </c>
    </row>
    <row r="195" spans="1:13" s="57" customFormat="1">
      <c r="A195" s="51">
        <v>43398</v>
      </c>
      <c r="B195" s="52" t="s">
        <v>586</v>
      </c>
      <c r="C195" s="53">
        <f t="shared" ref="C195:C200" si="218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19">(IF(D195="SHORT",E195-F195,IF(D195="LONG",F195-E195)))*C195</f>
        <v>1128.6681715575621</v>
      </c>
      <c r="J195" s="55"/>
      <c r="K195" s="55"/>
      <c r="L195" s="55">
        <f t="shared" ref="L195:L200" si="220">(J195+I195+K195)/C195</f>
        <v>0.5</v>
      </c>
      <c r="M195" s="56">
        <f t="shared" ref="M195:M200" si="221">L195*C195</f>
        <v>1128.6681715575621</v>
      </c>
    </row>
    <row r="196" spans="1:13" s="57" customFormat="1">
      <c r="A196" s="51">
        <v>43398</v>
      </c>
      <c r="B196" s="52" t="s">
        <v>428</v>
      </c>
      <c r="C196" s="53">
        <f t="shared" si="218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19"/>
        <v>-1354.9239920687453</v>
      </c>
      <c r="J196" s="55"/>
      <c r="K196" s="55"/>
      <c r="L196" s="55">
        <f t="shared" si="220"/>
        <v>-8.2000000000000455</v>
      </c>
      <c r="M196" s="56">
        <f t="shared" si="221"/>
        <v>-1354.9239920687453</v>
      </c>
    </row>
    <row r="197" spans="1:13" s="57" customFormat="1">
      <c r="A197" s="51">
        <v>43398</v>
      </c>
      <c r="B197" s="52" t="s">
        <v>569</v>
      </c>
      <c r="C197" s="53">
        <f t="shared" si="218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19"/>
        <v>1126.2135922330156</v>
      </c>
      <c r="J197" s="55">
        <f t="shared" ref="J197:J200" si="222">(IF(D197="SHORT",IF(G197="",0,F197-G197),IF(D197="LONG",IF(G197="",0,G197-F197))))*C197</f>
        <v>1339.8058252427065</v>
      </c>
      <c r="K197" s="55"/>
      <c r="L197" s="55">
        <f t="shared" si="220"/>
        <v>19.049999999999955</v>
      </c>
      <c r="M197" s="56">
        <f t="shared" si="221"/>
        <v>2466.0194174757221</v>
      </c>
    </row>
    <row r="198" spans="1:13" s="57" customFormat="1">
      <c r="A198" s="51">
        <v>43398</v>
      </c>
      <c r="B198" s="52" t="s">
        <v>548</v>
      </c>
      <c r="C198" s="53">
        <f t="shared" si="218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19"/>
        <v>-1349.0099009901103</v>
      </c>
      <c r="J198" s="55"/>
      <c r="K198" s="55"/>
      <c r="L198" s="55">
        <f t="shared" si="220"/>
        <v>-5.4500000000000455</v>
      </c>
      <c r="M198" s="56">
        <f t="shared" si="221"/>
        <v>-1349.0099009901103</v>
      </c>
    </row>
    <row r="199" spans="1:13" s="57" customFormat="1">
      <c r="A199" s="51">
        <v>43398</v>
      </c>
      <c r="B199" s="52" t="s">
        <v>588</v>
      </c>
      <c r="C199" s="53">
        <f t="shared" si="218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19"/>
        <v>691.88191881918817</v>
      </c>
      <c r="J199" s="55"/>
      <c r="K199" s="55"/>
      <c r="L199" s="55">
        <f t="shared" si="220"/>
        <v>6.25</v>
      </c>
      <c r="M199" s="56">
        <f t="shared" si="221"/>
        <v>691.88191881918817</v>
      </c>
    </row>
    <row r="200" spans="1:13" s="57" customFormat="1">
      <c r="A200" s="51">
        <v>43398</v>
      </c>
      <c r="B200" s="52" t="s">
        <v>571</v>
      </c>
      <c r="C200" s="53">
        <f t="shared" si="218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19"/>
        <v>1131.3639220615858</v>
      </c>
      <c r="J200" s="55">
        <f t="shared" si="222"/>
        <v>1343.4946574481567</v>
      </c>
      <c r="K200" s="55"/>
      <c r="L200" s="55">
        <f t="shared" si="220"/>
        <v>5.25</v>
      </c>
      <c r="M200" s="56">
        <f t="shared" si="221"/>
        <v>2474.8585795097424</v>
      </c>
    </row>
    <row r="201" spans="1:13" s="57" customFormat="1">
      <c r="A201" s="51">
        <v>43397</v>
      </c>
      <c r="B201" s="52" t="s">
        <v>459</v>
      </c>
      <c r="C201" s="53">
        <f t="shared" ref="C201:C204" si="223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4">(IF(D201="SHORT",E201-F201,IF(D201="LONG",F201-E201)))*C201</f>
        <v>1123.2449297971918</v>
      </c>
      <c r="J201" s="55"/>
      <c r="K201" s="55"/>
      <c r="L201" s="55">
        <f t="shared" ref="L201:L204" si="225">(J201+I201+K201)/C201</f>
        <v>6</v>
      </c>
      <c r="M201" s="56">
        <f t="shared" ref="M201:M204" si="226">L201*C201</f>
        <v>1123.2449297971918</v>
      </c>
    </row>
    <row r="202" spans="1:13" s="66" customFormat="1">
      <c r="A202" s="60">
        <v>43397</v>
      </c>
      <c r="B202" s="61" t="s">
        <v>403</v>
      </c>
      <c r="C202" s="62">
        <f t="shared" si="223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4"/>
        <v>1126.8745124100667</v>
      </c>
      <c r="J202" s="64">
        <f t="shared" ref="J202" si="227">(IF(D202="SHORT",IF(G202="",0,F202-G202),IF(D202="LONG",IF(G202="",0,G202-F202))))*C202</f>
        <v>1326.2446184518437</v>
      </c>
      <c r="K202" s="64">
        <f t="shared" ref="K202" si="228">(IF(D202="SHORT",IF(H202="",0,G202-H202),IF(D202="LONG",IF(H202="",0,(H202-G202)))))*C202</f>
        <v>1343.5811494120026</v>
      </c>
      <c r="L202" s="64">
        <f t="shared" si="225"/>
        <v>43.799999999999955</v>
      </c>
      <c r="M202" s="65">
        <f t="shared" si="226"/>
        <v>3796.700280273913</v>
      </c>
    </row>
    <row r="203" spans="1:13" s="57" customFormat="1">
      <c r="A203" s="51">
        <v>43397</v>
      </c>
      <c r="B203" s="52" t="s">
        <v>432</v>
      </c>
      <c r="C203" s="53">
        <f t="shared" si="223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4"/>
        <v>-1351.3513513513662</v>
      </c>
      <c r="J203" s="55"/>
      <c r="K203" s="55"/>
      <c r="L203" s="55">
        <f t="shared" si="225"/>
        <v>-3.1500000000000346</v>
      </c>
      <c r="M203" s="56">
        <f t="shared" si="226"/>
        <v>-1351.3513513513662</v>
      </c>
    </row>
    <row r="204" spans="1:13" s="57" customFormat="1" ht="16.5" customHeight="1">
      <c r="A204" s="51">
        <v>43397</v>
      </c>
      <c r="B204" s="52" t="s">
        <v>420</v>
      </c>
      <c r="C204" s="53">
        <f t="shared" si="223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4"/>
        <v>1164.9154865235384</v>
      </c>
      <c r="J204" s="55"/>
      <c r="K204" s="55"/>
      <c r="L204" s="55">
        <f t="shared" si="225"/>
        <v>0.85000000000000864</v>
      </c>
      <c r="M204" s="56">
        <f t="shared" si="226"/>
        <v>1164.9154865235384</v>
      </c>
    </row>
    <row r="205" spans="1:13" s="57" customFormat="1">
      <c r="A205" s="51">
        <v>43396</v>
      </c>
      <c r="B205" s="52" t="s">
        <v>585</v>
      </c>
      <c r="C205" s="53">
        <f t="shared" ref="C205:C209" si="229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0">(IF(D205="SHORT",E205-F205,IF(D205="LONG",F205-E205)))*C205</f>
        <v>1174.321503131524</v>
      </c>
      <c r="J205" s="55">
        <f t="shared" ref="J205:J207" si="231">(IF(D205="SHORT",IF(G205="",0,F205-G205),IF(D205="LONG",IF(G205="",0,G205-F205))))*C205</f>
        <v>1330.8977035490516</v>
      </c>
      <c r="K205" s="55"/>
      <c r="L205" s="55">
        <f t="shared" ref="L205:L209" si="232">(J205+I205+K205)/C205</f>
        <v>1.5999999999999943</v>
      </c>
      <c r="M205" s="56">
        <f t="shared" ref="M205:M209" si="233">L205*C205</f>
        <v>2505.2192066805756</v>
      </c>
    </row>
    <row r="206" spans="1:13" s="57" customFormat="1">
      <c r="A206" s="51">
        <v>43396</v>
      </c>
      <c r="B206" s="52" t="s">
        <v>617</v>
      </c>
      <c r="C206" s="53">
        <f t="shared" si="229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0"/>
        <v>-1353.0867291007485</v>
      </c>
      <c r="J206" s="55"/>
      <c r="K206" s="55"/>
      <c r="L206" s="55">
        <f t="shared" si="232"/>
        <v>-14.399999999999864</v>
      </c>
      <c r="M206" s="56">
        <f t="shared" si="233"/>
        <v>-1353.0867291007485</v>
      </c>
    </row>
    <row r="207" spans="1:13" s="57" customFormat="1">
      <c r="A207" s="51">
        <v>43396</v>
      </c>
      <c r="B207" s="52" t="s">
        <v>565</v>
      </c>
      <c r="C207" s="53">
        <f t="shared" si="229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0"/>
        <v>1127.1676300578133</v>
      </c>
      <c r="J207" s="55">
        <f t="shared" si="231"/>
        <v>1343.9306358381355</v>
      </c>
      <c r="K207" s="55"/>
      <c r="L207" s="55">
        <f t="shared" si="232"/>
        <v>2.8499999999999943</v>
      </c>
      <c r="M207" s="56">
        <f t="shared" si="233"/>
        <v>2471.0982658959488</v>
      </c>
    </row>
    <row r="208" spans="1:13" s="57" customFormat="1">
      <c r="A208" s="51">
        <v>43396</v>
      </c>
      <c r="B208" s="52" t="s">
        <v>402</v>
      </c>
      <c r="C208" s="53">
        <f t="shared" si="229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0"/>
        <v>608.10810810810813</v>
      </c>
      <c r="J208" s="55"/>
      <c r="K208" s="55"/>
      <c r="L208" s="55">
        <f t="shared" si="232"/>
        <v>3</v>
      </c>
      <c r="M208" s="56">
        <f t="shared" si="233"/>
        <v>608.10810810810813</v>
      </c>
    </row>
    <row r="209" spans="1:13" s="57" customFormat="1">
      <c r="A209" s="51">
        <v>43396</v>
      </c>
      <c r="B209" s="52" t="s">
        <v>457</v>
      </c>
      <c r="C209" s="53">
        <f t="shared" si="229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0"/>
        <v>-1360.9205576454856</v>
      </c>
      <c r="J209" s="55"/>
      <c r="K209" s="55"/>
      <c r="L209" s="55">
        <f t="shared" si="232"/>
        <v>-2.0499999999999829</v>
      </c>
      <c r="M209" s="56">
        <f t="shared" si="233"/>
        <v>-1360.9205576454856</v>
      </c>
    </row>
    <row r="210" spans="1:13" s="57" customFormat="1">
      <c r="A210" s="51">
        <v>43395</v>
      </c>
      <c r="B210" s="52" t="s">
        <v>537</v>
      </c>
      <c r="C210" s="53">
        <f t="shared" ref="C210:C213" si="234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5">(IF(D210="SHORT",E210-F210,IF(D210="LONG",F210-E210)))*C210</f>
        <v>1091.2931236798752</v>
      </c>
      <c r="J210" s="55"/>
      <c r="K210" s="55"/>
      <c r="L210" s="55">
        <f t="shared" ref="L210:L213" si="236">(J210+I210+K210)/C210</f>
        <v>1.5499999999999827</v>
      </c>
      <c r="M210" s="56">
        <f t="shared" ref="M210:M213" si="237">L210*C210</f>
        <v>1091.2931236798752</v>
      </c>
    </row>
    <row r="211" spans="1:13" s="57" customFormat="1">
      <c r="A211" s="51">
        <v>43395</v>
      </c>
      <c r="B211" s="52" t="s">
        <v>425</v>
      </c>
      <c r="C211" s="53">
        <f t="shared" si="234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5"/>
        <v>1147.720174890688</v>
      </c>
      <c r="J211" s="55"/>
      <c r="K211" s="55"/>
      <c r="L211" s="55">
        <f t="shared" si="236"/>
        <v>2.4499999999999886</v>
      </c>
      <c r="M211" s="56">
        <f t="shared" si="237"/>
        <v>1147.720174890688</v>
      </c>
    </row>
    <row r="212" spans="1:13" s="57" customFormat="1">
      <c r="A212" s="51">
        <v>43395</v>
      </c>
      <c r="B212" s="52" t="s">
        <v>438</v>
      </c>
      <c r="C212" s="53">
        <f t="shared" si="234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5"/>
        <v>1122.4489795918407</v>
      </c>
      <c r="J212" s="55"/>
      <c r="K212" s="55"/>
      <c r="L212" s="55">
        <f t="shared" si="236"/>
        <v>1.6500000000000057</v>
      </c>
      <c r="M212" s="56">
        <f t="shared" si="237"/>
        <v>1122.4489795918407</v>
      </c>
    </row>
    <row r="213" spans="1:13" s="57" customFormat="1">
      <c r="A213" s="51">
        <v>43395</v>
      </c>
      <c r="B213" s="52" t="s">
        <v>616</v>
      </c>
      <c r="C213" s="53">
        <f t="shared" si="234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5"/>
        <v>-1348.2023968042838</v>
      </c>
      <c r="J213" s="55"/>
      <c r="K213" s="55"/>
      <c r="L213" s="55">
        <f t="shared" si="236"/>
        <v>-1.3500000000000227</v>
      </c>
      <c r="M213" s="56">
        <f t="shared" si="237"/>
        <v>-1348.2023968042838</v>
      </c>
    </row>
    <row r="214" spans="1:13" s="57" customFormat="1">
      <c r="A214" s="51">
        <v>43392</v>
      </c>
      <c r="B214" s="52" t="s">
        <v>606</v>
      </c>
      <c r="C214" s="53">
        <f t="shared" ref="C214:C217" si="238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39">(IF(D214="SHORT",E214-F214,IF(D214="LONG",F214-E214)))*C214</f>
        <v>-169.87542468856171</v>
      </c>
      <c r="J214" s="55"/>
      <c r="K214" s="55"/>
      <c r="L214" s="55">
        <f t="shared" ref="L214:L217" si="240">(J214+I214+K214)/C214</f>
        <v>-0.25</v>
      </c>
      <c r="M214" s="56">
        <f t="shared" ref="M214:M217" si="241">L214*C214</f>
        <v>-169.87542468856171</v>
      </c>
    </row>
    <row r="215" spans="1:13" s="66" customFormat="1">
      <c r="A215" s="60">
        <v>43392</v>
      </c>
      <c r="B215" s="61" t="s">
        <v>431</v>
      </c>
      <c r="C215" s="62">
        <f t="shared" si="238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39"/>
        <v>1127.9527559055064</v>
      </c>
      <c r="J215" s="64">
        <f t="shared" ref="J215:J217" si="242">(IF(D215="SHORT",IF(G215="",0,F215-G215),IF(D215="LONG",IF(G215="",0,G215-F215))))*C215</f>
        <v>1340.5511811023785</v>
      </c>
      <c r="K215" s="64">
        <f t="shared" ref="K215" si="243">(IF(D215="SHORT",IF(H215="",0,G215-H215),IF(D215="LONG",IF(H215="",0,(H215-G215)))))*C215</f>
        <v>1328.740157480315</v>
      </c>
      <c r="L215" s="64">
        <f t="shared" si="240"/>
        <v>32.150000000000091</v>
      </c>
      <c r="M215" s="65">
        <f t="shared" si="241"/>
        <v>3797.2440944881996</v>
      </c>
    </row>
    <row r="216" spans="1:13" s="57" customFormat="1">
      <c r="A216" s="51">
        <v>43392</v>
      </c>
      <c r="B216" s="52" t="s">
        <v>499</v>
      </c>
      <c r="C216" s="53">
        <f t="shared" si="238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0"/>
        <v>-5.4000000000000909</v>
      </c>
      <c r="M216" s="56">
        <f t="shared" si="241"/>
        <v>-1350.4501500500394</v>
      </c>
    </row>
    <row r="217" spans="1:13" s="57" customFormat="1">
      <c r="A217" s="51">
        <v>43392</v>
      </c>
      <c r="B217" s="52" t="s">
        <v>526</v>
      </c>
      <c r="C217" s="53">
        <f t="shared" si="238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39"/>
        <v>1113.5371179039225</v>
      </c>
      <c r="J217" s="55">
        <f t="shared" si="242"/>
        <v>1375.545851528399</v>
      </c>
      <c r="K217" s="55"/>
      <c r="L217" s="55">
        <f t="shared" si="240"/>
        <v>1.9000000000000055</v>
      </c>
      <c r="M217" s="56">
        <f t="shared" si="241"/>
        <v>2489.0829694323215</v>
      </c>
    </row>
    <row r="218" spans="1:13" s="57" customFormat="1">
      <c r="A218" s="51">
        <v>43390</v>
      </c>
      <c r="B218" s="52" t="s">
        <v>381</v>
      </c>
      <c r="C218" s="53">
        <f t="shared" ref="C218:C222" si="244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5">(IF(D218="SHORT",E218-F218,IF(D218="LONG",F218-E218)))*C218</f>
        <v>1140.7579273008464</v>
      </c>
      <c r="J218" s="55"/>
      <c r="K218" s="55"/>
      <c r="L218" s="55">
        <f t="shared" ref="L218:L222" si="246">(J218+I218+K218)/C218</f>
        <v>2.9499999999999886</v>
      </c>
      <c r="M218" s="56">
        <f t="shared" ref="M218:M222" si="247">L218*C218</f>
        <v>1140.7579273008464</v>
      </c>
    </row>
    <row r="219" spans="1:13" s="66" customFormat="1">
      <c r="A219" s="60">
        <v>43390</v>
      </c>
      <c r="B219" s="61" t="s">
        <v>421</v>
      </c>
      <c r="C219" s="62">
        <f t="shared" si="244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5"/>
        <v>1134.0725806451612</v>
      </c>
      <c r="J219" s="64">
        <f t="shared" ref="J219:J222" si="248">(IF(D219="SHORT",IF(G219="",0,F219-G219),IF(D219="LONG",IF(G219="",0,G219-F219))))*C219</f>
        <v>1360.8870967742021</v>
      </c>
      <c r="K219" s="64">
        <f t="shared" ref="K219:K222" si="249">(IF(D219="SHORT",IF(H219="",0,G219-H219),IF(D219="LONG",IF(H219="",0,(H219-G219)))))*C219</f>
        <v>1360.8870967741805</v>
      </c>
      <c r="L219" s="64">
        <f t="shared" si="246"/>
        <v>2.5499999999999972</v>
      </c>
      <c r="M219" s="65">
        <f t="shared" si="247"/>
        <v>3855.8467741935438</v>
      </c>
    </row>
    <row r="220" spans="1:13" s="66" customFormat="1">
      <c r="A220" s="60">
        <v>43390</v>
      </c>
      <c r="B220" s="61" t="s">
        <v>615</v>
      </c>
      <c r="C220" s="62">
        <f t="shared" si="244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5"/>
        <v>1127.8926557334676</v>
      </c>
      <c r="J220" s="64">
        <f t="shared" si="248"/>
        <v>1341.803331820829</v>
      </c>
      <c r="K220" s="64">
        <f t="shared" si="249"/>
        <v>1332.0801192714116</v>
      </c>
      <c r="L220" s="64">
        <f t="shared" si="246"/>
        <v>19.550000000000068</v>
      </c>
      <c r="M220" s="65">
        <f t="shared" si="247"/>
        <v>3801.7761068257082</v>
      </c>
    </row>
    <row r="221" spans="1:13" s="57" customFormat="1">
      <c r="A221" s="51">
        <v>43390</v>
      </c>
      <c r="B221" s="52" t="s">
        <v>600</v>
      </c>
      <c r="C221" s="53">
        <f t="shared" si="244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5"/>
        <v>-1349.4809688581367</v>
      </c>
      <c r="J221" s="55"/>
      <c r="K221" s="55"/>
      <c r="L221" s="55">
        <f t="shared" si="246"/>
        <v>-11.700000000000045</v>
      </c>
      <c r="M221" s="56">
        <f t="shared" si="247"/>
        <v>-1349.4809688581367</v>
      </c>
    </row>
    <row r="222" spans="1:13" s="66" customFormat="1">
      <c r="A222" s="60">
        <v>43390</v>
      </c>
      <c r="B222" s="61" t="s">
        <v>402</v>
      </c>
      <c r="C222" s="62">
        <f t="shared" si="244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5"/>
        <v>1118.7438665358284</v>
      </c>
      <c r="J222" s="64">
        <f t="shared" si="248"/>
        <v>1354.2688910696718</v>
      </c>
      <c r="K222" s="64">
        <f t="shared" si="249"/>
        <v>1324.8282630029441</v>
      </c>
      <c r="L222" s="64">
        <f t="shared" si="246"/>
        <v>19.350000000000026</v>
      </c>
      <c r="M222" s="65">
        <f t="shared" si="247"/>
        <v>3797.841020608445</v>
      </c>
    </row>
    <row r="223" spans="1:13" s="66" customFormat="1">
      <c r="A223" s="60">
        <v>43389</v>
      </c>
      <c r="B223" s="61" t="s">
        <v>538</v>
      </c>
      <c r="C223" s="62">
        <f t="shared" ref="C223:C225" si="250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1">(IF(D223="SHORT",E223-F223,IF(D223="LONG",F223-E223)))*C223</f>
        <v>1129.7071129707065</v>
      </c>
      <c r="J223" s="64">
        <f t="shared" ref="J223:J225" si="252">(IF(D223="SHORT",IF(G223="",0,F223-G223),IF(D223="LONG",IF(G223="",0,G223-F223))))*C223</f>
        <v>1380.7531380753185</v>
      </c>
      <c r="K223" s="64">
        <f t="shared" ref="K223" si="253">(IF(D223="SHORT",IF(H223="",0,G223-H223),IF(D223="LONG",IF(H223="",0,(H223-G223)))))*C223</f>
        <v>1338.9121338912084</v>
      </c>
      <c r="L223" s="64">
        <f t="shared" ref="L223:L225" si="254">(J223+I223+K223)/C223</f>
        <v>4.5999999999999943</v>
      </c>
      <c r="M223" s="65">
        <f t="shared" ref="M223:M225" si="255">L223*C223</f>
        <v>3849.3723849372336</v>
      </c>
    </row>
    <row r="224" spans="1:13" s="57" customFormat="1">
      <c r="A224" s="51">
        <v>43389</v>
      </c>
      <c r="B224" s="52" t="s">
        <v>385</v>
      </c>
      <c r="C224" s="53">
        <f t="shared" si="250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1"/>
        <v>1087.3908328100763</v>
      </c>
      <c r="J224" s="55"/>
      <c r="K224" s="55"/>
      <c r="L224" s="55">
        <f t="shared" si="254"/>
        <v>12.699999999999818</v>
      </c>
      <c r="M224" s="56">
        <f t="shared" si="255"/>
        <v>1087.3908328100763</v>
      </c>
    </row>
    <row r="225" spans="1:13" s="57" customFormat="1">
      <c r="A225" s="51">
        <v>43389</v>
      </c>
      <c r="B225" s="52" t="s">
        <v>484</v>
      </c>
      <c r="C225" s="53">
        <f t="shared" si="250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1"/>
        <v>1121.9698624153782</v>
      </c>
      <c r="J225" s="55">
        <f t="shared" si="252"/>
        <v>1367.6566936012268</v>
      </c>
      <c r="K225" s="55"/>
      <c r="L225" s="55">
        <f t="shared" si="254"/>
        <v>15.200000000000044</v>
      </c>
      <c r="M225" s="56">
        <f t="shared" si="255"/>
        <v>2489.6265560166048</v>
      </c>
    </row>
    <row r="226" spans="1:13" s="57" customFormat="1">
      <c r="A226" s="51">
        <v>43388</v>
      </c>
      <c r="B226" s="52" t="s">
        <v>470</v>
      </c>
      <c r="C226" s="53">
        <f t="shared" ref="C226:C229" si="256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7">(IF(D226="SHORT",E226-F226,IF(D226="LONG",F226-E226)))*C226</f>
        <v>1124.0506329113891</v>
      </c>
      <c r="J226" s="55"/>
      <c r="K226" s="55"/>
      <c r="L226" s="55">
        <f t="shared" ref="L226:L229" si="258">(J226+I226+K226)/C226</f>
        <v>7.3999999999999782</v>
      </c>
      <c r="M226" s="56">
        <f t="shared" ref="M226:M229" si="259">L226*C226</f>
        <v>1124.0506329113891</v>
      </c>
    </row>
    <row r="227" spans="1:13" s="57" customFormat="1">
      <c r="A227" s="51">
        <v>43388</v>
      </c>
      <c r="B227" s="52" t="s">
        <v>448</v>
      </c>
      <c r="C227" s="53">
        <f t="shared" si="256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7"/>
        <v>1110.936022691443</v>
      </c>
      <c r="J227" s="55"/>
      <c r="K227" s="55"/>
      <c r="L227" s="55">
        <f t="shared" si="258"/>
        <v>2.3499999999999659</v>
      </c>
      <c r="M227" s="56">
        <f t="shared" si="259"/>
        <v>1110.936022691443</v>
      </c>
    </row>
    <row r="228" spans="1:13" s="57" customFormat="1">
      <c r="A228" s="51">
        <v>43388</v>
      </c>
      <c r="B228" s="52" t="s">
        <v>459</v>
      </c>
      <c r="C228" s="53">
        <f t="shared" si="256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7"/>
        <v>-1351.4359006444433</v>
      </c>
      <c r="J228" s="55"/>
      <c r="K228" s="55"/>
      <c r="L228" s="55">
        <f t="shared" si="258"/>
        <v>-7.2000000000000464</v>
      </c>
      <c r="M228" s="56">
        <f t="shared" si="259"/>
        <v>-1351.4359006444433</v>
      </c>
    </row>
    <row r="229" spans="1:13" s="57" customFormat="1">
      <c r="A229" s="51">
        <v>43388</v>
      </c>
      <c r="B229" s="52" t="s">
        <v>437</v>
      </c>
      <c r="C229" s="53">
        <f t="shared" si="256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7"/>
        <v>1133.3529584927944</v>
      </c>
      <c r="J229" s="55"/>
      <c r="K229" s="55"/>
      <c r="L229" s="55">
        <f t="shared" si="258"/>
        <v>3.8500000000000227</v>
      </c>
      <c r="M229" s="56">
        <f t="shared" si="259"/>
        <v>1133.3529584927944</v>
      </c>
    </row>
    <row r="230" spans="1:13" s="57" customFormat="1">
      <c r="A230" s="51">
        <v>43385</v>
      </c>
      <c r="B230" s="52" t="s">
        <v>614</v>
      </c>
      <c r="C230" s="53">
        <f t="shared" ref="C230:C234" si="260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1">(IF(D230="SHORT",E230-F230,IF(D230="LONG",F230-E230)))*C230</f>
        <v>1191.2640635341004</v>
      </c>
      <c r="J230" s="55"/>
      <c r="K230" s="55"/>
      <c r="L230" s="55">
        <f t="shared" ref="L230:L234" si="262">(J230+I230+K230)/C230</f>
        <v>0.60000000000000853</v>
      </c>
      <c r="M230" s="56">
        <f t="shared" ref="M230:M234" si="263">L230*C230</f>
        <v>1191.2640635341004</v>
      </c>
    </row>
    <row r="231" spans="1:13" s="57" customFormat="1">
      <c r="A231" s="51">
        <v>43385</v>
      </c>
      <c r="B231" s="52" t="s">
        <v>460</v>
      </c>
      <c r="C231" s="53">
        <f t="shared" si="260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2"/>
        <v>-8.8999999999999773</v>
      </c>
      <c r="M231" s="56">
        <f t="shared" si="263"/>
        <v>-1354.5048701298667</v>
      </c>
    </row>
    <row r="232" spans="1:13" s="66" customFormat="1">
      <c r="A232" s="60">
        <v>43385</v>
      </c>
      <c r="B232" s="61" t="s">
        <v>421</v>
      </c>
      <c r="C232" s="62">
        <f t="shared" si="260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1"/>
        <v>1117.6157530601429</v>
      </c>
      <c r="J232" s="64">
        <f t="shared" ref="J232:J233" si="264">(IF(D232="SHORT",IF(G232="",0,F232-G232),IF(D232="LONG",IF(G232="",0,G232-F232))))*C232</f>
        <v>1357.1048430015876</v>
      </c>
      <c r="K232" s="64">
        <f t="shared" ref="K232" si="265">(IF(D232="SHORT",IF(H232="",0,G232-H232),IF(D232="LONG",IF(H232="",0,(H232-G232)))))*C232</f>
        <v>1436.9345396487583</v>
      </c>
      <c r="L232" s="64">
        <f t="shared" si="262"/>
        <v>2.4500000000000028</v>
      </c>
      <c r="M232" s="65">
        <f t="shared" si="263"/>
        <v>3911.655135710489</v>
      </c>
    </row>
    <row r="233" spans="1:13" s="57" customFormat="1">
      <c r="A233" s="51">
        <v>43385</v>
      </c>
      <c r="B233" s="52" t="s">
        <v>613</v>
      </c>
      <c r="C233" s="53">
        <f t="shared" si="260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1"/>
        <v>1125.0000000000064</v>
      </c>
      <c r="J233" s="55">
        <f t="shared" si="264"/>
        <v>1362.0283018867924</v>
      </c>
      <c r="K233" s="55"/>
      <c r="L233" s="55">
        <f t="shared" si="262"/>
        <v>35.150000000000084</v>
      </c>
      <c r="M233" s="56">
        <f t="shared" si="263"/>
        <v>2487.0283018867985</v>
      </c>
    </row>
    <row r="234" spans="1:13" s="57" customFormat="1">
      <c r="A234" s="51">
        <v>43385</v>
      </c>
      <c r="B234" s="52" t="s">
        <v>597</v>
      </c>
      <c r="C234" s="53">
        <f t="shared" si="260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1"/>
        <v>1123.4817813765183</v>
      </c>
      <c r="J234" s="55"/>
      <c r="K234" s="55"/>
      <c r="L234" s="55">
        <f t="shared" si="262"/>
        <v>9.25</v>
      </c>
      <c r="M234" s="56">
        <f t="shared" si="263"/>
        <v>1123.4817813765183</v>
      </c>
    </row>
    <row r="235" spans="1:13" s="66" customFormat="1">
      <c r="A235" s="60">
        <v>43384</v>
      </c>
      <c r="B235" s="61" t="s">
        <v>459</v>
      </c>
      <c r="C235" s="62">
        <f t="shared" ref="C235" si="266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7">(IF(D235="SHORT",E235-F235,IF(D235="LONG",F235-E235)))*C235</f>
        <v>1132.0754716981132</v>
      </c>
      <c r="J235" s="64">
        <f t="shared" ref="J235" si="268">(IF(D235="SHORT",IF(G235="",0,F235-G235),IF(D235="LONG",IF(G235="",0,G235-F235))))*C235</f>
        <v>1339.6226415094384</v>
      </c>
      <c r="K235" s="64">
        <f t="shared" ref="K235" si="269">(IF(D235="SHORT",IF(H235="",0,G235-H235),IF(D235="LONG",IF(H235="",0,(H235-G235)))))*C235</f>
        <v>1330.1886792452744</v>
      </c>
      <c r="L235" s="64">
        <f t="shared" ref="L235" si="270">(J235+I235+K235)/C235</f>
        <v>20.149999999999977</v>
      </c>
      <c r="M235" s="65">
        <f t="shared" ref="M235" si="271">L235*C235</f>
        <v>3801.8867924528258</v>
      </c>
    </row>
    <row r="236" spans="1:13" s="57" customFormat="1">
      <c r="A236" s="51">
        <v>43384</v>
      </c>
      <c r="B236" s="52" t="s">
        <v>612</v>
      </c>
      <c r="C236" s="53">
        <f t="shared" ref="C236:C239" si="272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3">(IF(D236="SHORT",E236-F236,IF(D236="LONG",F236-E236)))*C236</f>
        <v>1150.3067484662577</v>
      </c>
      <c r="J236" s="55">
        <f t="shared" ref="J236" si="274">(IF(D236="SHORT",IF(G236="",0,F236-G236),IF(D236="LONG",IF(G236="",0,G236-F236))))*C236</f>
        <v>1380.3680981594962</v>
      </c>
      <c r="K236" s="55"/>
      <c r="L236" s="55">
        <f t="shared" ref="L236" si="275">(J236+I236+K236)/C236</f>
        <v>1.0999999999999945</v>
      </c>
      <c r="M236" s="56">
        <f t="shared" ref="M236" si="276">L236*C236</f>
        <v>2530.6748466257541</v>
      </c>
    </row>
    <row r="237" spans="1:13" s="57" customFormat="1">
      <c r="A237" s="51">
        <v>43384</v>
      </c>
      <c r="B237" s="52" t="s">
        <v>555</v>
      </c>
      <c r="C237" s="53">
        <f t="shared" si="272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7">(IF(D237="SHORT",E237-F237,IF(D237="LONG",F237-E237)))*C237</f>
        <v>-1353.0927835051546</v>
      </c>
      <c r="J237" s="55"/>
      <c r="K237" s="55"/>
      <c r="L237" s="55">
        <f t="shared" ref="L237:L239" si="278">(J237+I237+K237)/C237</f>
        <v>-1.75</v>
      </c>
      <c r="M237" s="56">
        <f t="shared" ref="M237:M239" si="279">L237*C237</f>
        <v>-1353.0927835051546</v>
      </c>
    </row>
    <row r="238" spans="1:13" s="57" customFormat="1">
      <c r="A238" s="51">
        <v>43384</v>
      </c>
      <c r="B238" s="52" t="s">
        <v>611</v>
      </c>
      <c r="C238" s="53">
        <f t="shared" si="272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7"/>
        <v>1124.2826230124958</v>
      </c>
      <c r="J238" s="55"/>
      <c r="K238" s="55"/>
      <c r="L238" s="55">
        <f t="shared" si="278"/>
        <v>11.949999999999818</v>
      </c>
      <c r="M238" s="56">
        <f t="shared" si="279"/>
        <v>1124.2826230124958</v>
      </c>
    </row>
    <row r="239" spans="1:13" s="57" customFormat="1">
      <c r="A239" s="51">
        <v>43384</v>
      </c>
      <c r="B239" s="52" t="s">
        <v>590</v>
      </c>
      <c r="C239" s="53">
        <f t="shared" si="272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7"/>
        <v>-1321.1701793016725</v>
      </c>
      <c r="J239" s="55"/>
      <c r="K239" s="55"/>
      <c r="L239" s="55">
        <f t="shared" si="278"/>
        <v>-2.8000000000000114</v>
      </c>
      <c r="M239" s="56">
        <f t="shared" si="279"/>
        <v>-1321.1701793016725</v>
      </c>
    </row>
    <row r="240" spans="1:13" s="57" customFormat="1">
      <c r="A240" s="51">
        <v>43383</v>
      </c>
      <c r="B240" s="52" t="s">
        <v>448</v>
      </c>
      <c r="C240" s="53">
        <f t="shared" ref="C240:C243" si="280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1">(IF(D240="SHORT",E240-F240,IF(D240="LONG",F240-E240)))*C240</f>
        <v>1126.5580057526477</v>
      </c>
      <c r="J240" s="55"/>
      <c r="K240" s="55"/>
      <c r="L240" s="55">
        <f t="shared" ref="L240:L243" si="282">(J240+I240+K240)/C240</f>
        <v>2.3500000000000227</v>
      </c>
      <c r="M240" s="56">
        <f t="shared" ref="M240:M243" si="283">L240*C240</f>
        <v>1126.5580057526477</v>
      </c>
    </row>
    <row r="241" spans="1:13" s="57" customFormat="1">
      <c r="A241" s="51">
        <v>43383</v>
      </c>
      <c r="B241" s="52" t="s">
        <v>516</v>
      </c>
      <c r="C241" s="53">
        <f t="shared" si="280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1"/>
        <v>1123.7192905144796</v>
      </c>
      <c r="J241" s="55"/>
      <c r="K241" s="55"/>
      <c r="L241" s="55">
        <f t="shared" si="282"/>
        <v>6.7999999999999545</v>
      </c>
      <c r="M241" s="56">
        <f t="shared" si="283"/>
        <v>1123.7192905144796</v>
      </c>
    </row>
    <row r="242" spans="1:13" s="57" customFormat="1">
      <c r="A242" s="51">
        <v>43383</v>
      </c>
      <c r="B242" s="52" t="s">
        <v>565</v>
      </c>
      <c r="C242" s="53">
        <f t="shared" si="280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1"/>
        <v>1116.1307467446231</v>
      </c>
      <c r="J242" s="55"/>
      <c r="K242" s="55"/>
      <c r="L242" s="55">
        <f t="shared" si="282"/>
        <v>1.4000000000000057</v>
      </c>
      <c r="M242" s="56">
        <f t="shared" si="283"/>
        <v>1116.1307467446231</v>
      </c>
    </row>
    <row r="243" spans="1:13" s="57" customFormat="1">
      <c r="A243" s="51">
        <v>43383</v>
      </c>
      <c r="B243" s="52" t="s">
        <v>480</v>
      </c>
      <c r="C243" s="53">
        <f t="shared" si="280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1"/>
        <v>-1357.9734219269217</v>
      </c>
      <c r="J243" s="55"/>
      <c r="K243" s="55"/>
      <c r="L243" s="55">
        <f t="shared" si="282"/>
        <v>-5.4500000000000455</v>
      </c>
      <c r="M243" s="56">
        <f t="shared" si="283"/>
        <v>-1357.9734219269217</v>
      </c>
    </row>
    <row r="244" spans="1:13" s="57" customFormat="1">
      <c r="A244" s="51">
        <v>43382</v>
      </c>
      <c r="B244" s="52" t="s">
        <v>550</v>
      </c>
      <c r="C244" s="53">
        <f t="shared" ref="C244:C247" si="284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5">(IF(D244="SHORT",E244-F244,IF(D244="LONG",F244-E244)))*C244</f>
        <v>1114.9653121902875</v>
      </c>
      <c r="J244" s="55"/>
      <c r="K244" s="55"/>
      <c r="L244" s="55">
        <f t="shared" ref="L244:L247" si="286">(J244+I244+K244)/C244</f>
        <v>3.0000000000000004</v>
      </c>
      <c r="M244" s="56">
        <f t="shared" ref="M244:M247" si="287">L244*C244</f>
        <v>1114.9653121902875</v>
      </c>
    </row>
    <row r="245" spans="1:13" s="57" customFormat="1">
      <c r="A245" s="51">
        <v>43382</v>
      </c>
      <c r="B245" s="52" t="s">
        <v>488</v>
      </c>
      <c r="C245" s="53">
        <f t="shared" si="284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5"/>
        <v>1136.7506811989215</v>
      </c>
      <c r="J245" s="55"/>
      <c r="K245" s="55"/>
      <c r="L245" s="55">
        <f t="shared" si="286"/>
        <v>4.4500000000000455</v>
      </c>
      <c r="M245" s="56">
        <f t="shared" si="287"/>
        <v>1136.7506811989215</v>
      </c>
    </row>
    <row r="246" spans="1:13" s="57" customFormat="1">
      <c r="A246" s="51">
        <v>43382</v>
      </c>
      <c r="B246" s="52" t="s">
        <v>380</v>
      </c>
      <c r="C246" s="53">
        <f t="shared" si="284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5"/>
        <v>1288.343558282214</v>
      </c>
      <c r="J246" s="55">
        <f t="shared" ref="J246:J247" si="288">(IF(D246="SHORT",IF(G246="",0,F246-G246),IF(D246="LONG",IF(G246="",0,G246-F246))))*C246</f>
        <v>1288.343558282214</v>
      </c>
      <c r="K246" s="55"/>
      <c r="L246" s="55">
        <f t="shared" si="286"/>
        <v>0.70000000000000284</v>
      </c>
      <c r="M246" s="56">
        <f t="shared" si="287"/>
        <v>2576.6871165644279</v>
      </c>
    </row>
    <row r="247" spans="1:13" s="57" customFormat="1">
      <c r="A247" s="51">
        <v>43382</v>
      </c>
      <c r="B247" s="52" t="s">
        <v>419</v>
      </c>
      <c r="C247" s="53">
        <f t="shared" si="284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5"/>
        <v>1123.7733459955718</v>
      </c>
      <c r="J247" s="55">
        <f t="shared" si="288"/>
        <v>1345.3624564735676</v>
      </c>
      <c r="K247" s="55"/>
      <c r="L247" s="55">
        <f t="shared" si="286"/>
        <v>15.600000000000023</v>
      </c>
      <c r="M247" s="56">
        <f t="shared" si="287"/>
        <v>2469.1358024691394</v>
      </c>
    </row>
    <row r="248" spans="1:13" s="57" customFormat="1">
      <c r="A248" s="51">
        <v>43381</v>
      </c>
      <c r="B248" s="52" t="s">
        <v>428</v>
      </c>
      <c r="C248" s="53">
        <f t="shared" ref="C248:C249" si="289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0">(IF(D248="SHORT",E248-F248,IF(D248="LONG",F248-E248)))*C248</f>
        <v>1125.3376012803842</v>
      </c>
      <c r="J248" s="55">
        <f t="shared" ref="J248" si="291">(IF(D248="SHORT",IF(G248="",0,F248-G248),IF(D248="LONG",IF(G248="",0,G248-F248))))*C248</f>
        <v>1342.9028708612652</v>
      </c>
      <c r="K248" s="55"/>
      <c r="L248" s="55">
        <f t="shared" ref="L248:L249" si="292">(J248+I248+K248)/C248</f>
        <v>16.450000000000049</v>
      </c>
      <c r="M248" s="56">
        <f t="shared" ref="M248:M249" si="293">L248*C248</f>
        <v>2468.2404721416497</v>
      </c>
    </row>
    <row r="249" spans="1:13" s="57" customFormat="1">
      <c r="A249" s="51">
        <v>43381</v>
      </c>
      <c r="B249" s="52" t="s">
        <v>491</v>
      </c>
      <c r="C249" s="53">
        <f t="shared" si="289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0"/>
        <v>1126.2675036214521</v>
      </c>
      <c r="J249" s="55"/>
      <c r="K249" s="55"/>
      <c r="L249" s="55">
        <f t="shared" si="292"/>
        <v>15.550000000000182</v>
      </c>
      <c r="M249" s="56">
        <f t="shared" si="293"/>
        <v>1126.2675036214521</v>
      </c>
    </row>
    <row r="250" spans="1:13" s="66" customFormat="1">
      <c r="A250" s="60">
        <v>43378</v>
      </c>
      <c r="B250" s="61" t="s">
        <v>607</v>
      </c>
      <c r="C250" s="62">
        <f t="shared" ref="C250:C253" si="294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5">(IF(D250="SHORT",E250-F250,IF(D250="LONG",F250-E250)))*C250</f>
        <v>1143.3597185576177</v>
      </c>
      <c r="J250" s="64">
        <f t="shared" ref="J250:J252" si="296">(IF(D250="SHORT",IF(G250="",0,F250-G250),IF(D250="LONG",IF(G250="",0,G250-F250))))*C250</f>
        <v>1363.2365875110038</v>
      </c>
      <c r="K250" s="64">
        <f t="shared" ref="K250:K252" si="297">(IF(D250="SHORT",IF(H250="",0,G250-H250),IF(D250="LONG",IF(H250="",0,(H250-G250)))))*C250</f>
        <v>1319.2612137203166</v>
      </c>
      <c r="L250" s="64">
        <f t="shared" ref="L250:L253" si="298">(J250+I250+K250)/C250</f>
        <v>4.3500000000000236</v>
      </c>
      <c r="M250" s="65">
        <f t="shared" ref="M250:M253" si="299">L250*C250</f>
        <v>3825.8575197889386</v>
      </c>
    </row>
    <row r="251" spans="1:13" s="57" customFormat="1">
      <c r="A251" s="51">
        <v>43378</v>
      </c>
      <c r="B251" s="52" t="s">
        <v>610</v>
      </c>
      <c r="C251" s="53">
        <f t="shared" si="294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5"/>
        <v>1133.3057338025358</v>
      </c>
      <c r="J251" s="55">
        <f t="shared" si="296"/>
        <v>1333.1867108259123</v>
      </c>
      <c r="K251" s="55"/>
      <c r="L251" s="55">
        <f t="shared" si="298"/>
        <v>63.550000000000182</v>
      </c>
      <c r="M251" s="56">
        <f t="shared" si="299"/>
        <v>2466.4924446284481</v>
      </c>
    </row>
    <row r="252" spans="1:13" s="66" customFormat="1">
      <c r="A252" s="60">
        <v>43378</v>
      </c>
      <c r="B252" s="61" t="s">
        <v>555</v>
      </c>
      <c r="C252" s="62">
        <f t="shared" si="294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5"/>
        <v>1154.4585987261282</v>
      </c>
      <c r="J252" s="64">
        <f t="shared" si="296"/>
        <v>1313.6942675159055</v>
      </c>
      <c r="K252" s="64">
        <f t="shared" si="297"/>
        <v>1353.5031847133894</v>
      </c>
      <c r="L252" s="64">
        <f t="shared" si="298"/>
        <v>4.8000000000000114</v>
      </c>
      <c r="M252" s="65">
        <f t="shared" si="299"/>
        <v>3821.6560509554229</v>
      </c>
    </row>
    <row r="253" spans="1:13" s="57" customFormat="1">
      <c r="A253" s="51">
        <v>43378</v>
      </c>
      <c r="B253" s="52" t="s">
        <v>609</v>
      </c>
      <c r="C253" s="53">
        <f t="shared" si="294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5"/>
        <v>-1444.4444444444571</v>
      </c>
      <c r="J253" s="55"/>
      <c r="K253" s="55"/>
      <c r="L253" s="55">
        <f t="shared" si="298"/>
        <v>-0.65000000000000568</v>
      </c>
      <c r="M253" s="56">
        <f t="shared" si="299"/>
        <v>-1444.4444444444571</v>
      </c>
    </row>
    <row r="254" spans="1:13" s="57" customFormat="1">
      <c r="A254" s="51">
        <v>43377</v>
      </c>
      <c r="B254" s="52" t="s">
        <v>547</v>
      </c>
      <c r="C254" s="53">
        <f t="shared" ref="C254:C256" si="300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1">(IF(D254="SHORT",E254-F254,IF(D254="LONG",F254-E254)))*C254</f>
        <v>1136.7080933616246</v>
      </c>
      <c r="J254" s="55">
        <f t="shared" ref="J254:J256" si="302">(IF(D254="SHORT",IF(G254="",0,F254-G254),IF(D254="LONG",IF(G254="",0,G254-F254))))*C254</f>
        <v>1333.7374962109832</v>
      </c>
      <c r="K254" s="55"/>
      <c r="L254" s="55">
        <f t="shared" ref="L254:L256" si="303">(J254+I254+K254)/C254</f>
        <v>8.1500000000000341</v>
      </c>
      <c r="M254" s="56">
        <f t="shared" ref="M254:M256" si="304">L254*C254</f>
        <v>2470.4455895726078</v>
      </c>
    </row>
    <row r="255" spans="1:13" s="57" customFormat="1">
      <c r="A255" s="51">
        <v>43377</v>
      </c>
      <c r="B255" s="52" t="s">
        <v>403</v>
      </c>
      <c r="C255" s="53">
        <f t="shared" si="300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1"/>
        <v>-1351.8588058580469</v>
      </c>
      <c r="J255" s="55"/>
      <c r="K255" s="55"/>
      <c r="L255" s="55">
        <f t="shared" si="303"/>
        <v>-15.599999999999909</v>
      </c>
      <c r="M255" s="56">
        <f t="shared" si="304"/>
        <v>-1351.8588058580469</v>
      </c>
    </row>
    <row r="256" spans="1:13" s="57" customFormat="1">
      <c r="A256" s="51">
        <v>43377</v>
      </c>
      <c r="B256" s="52" t="s">
        <v>472</v>
      </c>
      <c r="C256" s="53">
        <f t="shared" si="300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1"/>
        <v>1127.8195488721803</v>
      </c>
      <c r="J256" s="55">
        <f t="shared" si="302"/>
        <v>1337.8273269380381</v>
      </c>
      <c r="K256" s="55"/>
      <c r="L256" s="55">
        <f t="shared" si="303"/>
        <v>15.850000000000019</v>
      </c>
      <c r="M256" s="56">
        <f t="shared" si="304"/>
        <v>2465.6468758102183</v>
      </c>
    </row>
    <row r="257" spans="1:13" s="57" customFormat="1">
      <c r="A257" s="51">
        <v>43376</v>
      </c>
      <c r="B257" s="52" t="s">
        <v>509</v>
      </c>
      <c r="C257" s="53">
        <f t="shared" ref="C257:C260" si="305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6">(IF(D257="SHORT",E257-F257,IF(D257="LONG",F257-E257)))*C257</f>
        <v>1122.8148812191719</v>
      </c>
      <c r="J257" s="55">
        <f t="shared" ref="J257:J260" si="307">(IF(D257="SHORT",IF(G257="",0,F257-G257),IF(D257="LONG",IF(G257="",0,G257-F257))))*C257</f>
        <v>1344.688480502017</v>
      </c>
      <c r="K257" s="55"/>
      <c r="L257" s="55">
        <f t="shared" ref="L257:L260" si="308">(J257+I257+K257)/C257</f>
        <v>18.349999999999909</v>
      </c>
      <c r="M257" s="56">
        <f t="shared" ref="M257:M260" si="309">L257*C257</f>
        <v>2467.5033617211889</v>
      </c>
    </row>
    <row r="258" spans="1:13" s="57" customFormat="1">
      <c r="A258" s="51">
        <v>43376</v>
      </c>
      <c r="B258" s="52" t="s">
        <v>476</v>
      </c>
      <c r="C258" s="53">
        <f t="shared" si="305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6"/>
        <v>1466.666666666659</v>
      </c>
      <c r="J258" s="55">
        <f t="shared" si="307"/>
        <v>1866.6666666666742</v>
      </c>
      <c r="K258" s="55"/>
      <c r="L258" s="55">
        <f t="shared" si="308"/>
        <v>1.25</v>
      </c>
      <c r="M258" s="56">
        <f t="shared" si="309"/>
        <v>3333.333333333333</v>
      </c>
    </row>
    <row r="259" spans="1:13" s="66" customFormat="1">
      <c r="A259" s="60">
        <v>43376</v>
      </c>
      <c r="B259" s="61" t="s">
        <v>497</v>
      </c>
      <c r="C259" s="62">
        <f t="shared" si="305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6"/>
        <v>1132.4743305818401</v>
      </c>
      <c r="J259" s="64">
        <f t="shared" si="307"/>
        <v>1343.8695389571135</v>
      </c>
      <c r="K259" s="64">
        <f t="shared" ref="K259" si="310">(IF(D259="SHORT",IF(H259="",0,G259-H259),IF(D259="LONG",IF(H259="",0,(H259-G259)))))*C259</f>
        <v>1328.7698812160188</v>
      </c>
      <c r="L259" s="64">
        <f t="shared" si="308"/>
        <v>12.599999999999966</v>
      </c>
      <c r="M259" s="65">
        <f t="shared" si="309"/>
        <v>3805.1137507549724</v>
      </c>
    </row>
    <row r="260" spans="1:13" s="57" customFormat="1">
      <c r="A260" s="51">
        <v>43376</v>
      </c>
      <c r="B260" s="52" t="s">
        <v>600</v>
      </c>
      <c r="C260" s="53">
        <f t="shared" si="305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6"/>
        <v>1126.0053619302896</v>
      </c>
      <c r="J260" s="55">
        <f t="shared" si="307"/>
        <v>1344.3125239371941</v>
      </c>
      <c r="K260" s="55"/>
      <c r="L260" s="55">
        <f t="shared" si="308"/>
        <v>21.5</v>
      </c>
      <c r="M260" s="56">
        <f t="shared" si="309"/>
        <v>2470.3178858674837</v>
      </c>
    </row>
    <row r="261" spans="1:13" s="57" customFormat="1">
      <c r="A261" s="51">
        <v>43374</v>
      </c>
      <c r="B261" s="52" t="s">
        <v>607</v>
      </c>
      <c r="C261" s="53">
        <f t="shared" ref="C261" si="311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2">(IF(D261="SHORT",E261-F261,IF(D261="LONG",F261-E261)))*C261</f>
        <v>1129.7071129707183</v>
      </c>
      <c r="J261" s="55"/>
      <c r="K261" s="55"/>
      <c r="L261" s="55">
        <f t="shared" ref="L261" si="313">(J261+I261+K261)/C261</f>
        <v>1.8000000000000114</v>
      </c>
      <c r="M261" s="56">
        <f t="shared" ref="M261" si="314">L261*C261</f>
        <v>1129.7071129707183</v>
      </c>
    </row>
    <row r="262" spans="1:13" s="57" customFormat="1">
      <c r="A262" s="51">
        <v>43374</v>
      </c>
      <c r="B262" s="52" t="s">
        <v>497</v>
      </c>
      <c r="C262" s="53">
        <f t="shared" ref="C262" si="315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6">(IF(D262="SHORT",E262-F262,IF(D262="LONG",F262-E262)))*C262</f>
        <v>-1361.9854721549636</v>
      </c>
      <c r="J262" s="55"/>
      <c r="K262" s="55"/>
      <c r="L262" s="55">
        <f t="shared" ref="L262" si="317">(J262+I262+K262)/C262</f>
        <v>-4.5</v>
      </c>
      <c r="M262" s="56">
        <f t="shared" ref="M262" si="318">L262*C262</f>
        <v>-1361.9854721549636</v>
      </c>
    </row>
    <row r="263" spans="1:13" ht="15.7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>
      <c r="A264" s="51">
        <v>43371</v>
      </c>
      <c r="B264" s="52" t="s">
        <v>516</v>
      </c>
      <c r="C264" s="53">
        <f t="shared" ref="C264:C268" si="319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0">(IF(D264="SHORT",E264-F264,IF(D264="LONG",F264-E264)))*C264</f>
        <v>1125.7858570105823</v>
      </c>
      <c r="J264" s="55"/>
      <c r="K264" s="55"/>
      <c r="L264" s="55">
        <f t="shared" ref="L264:L268" si="321">(J264+I264+K264)/C264</f>
        <v>7.7000000000000455</v>
      </c>
      <c r="M264" s="56">
        <f t="shared" ref="M264:M268" si="322">L264*C264</f>
        <v>1125.7858570105823</v>
      </c>
    </row>
    <row r="265" spans="1:13" s="57" customFormat="1">
      <c r="A265" s="51">
        <v>43371</v>
      </c>
      <c r="B265" s="52" t="s">
        <v>388</v>
      </c>
      <c r="C265" s="53">
        <f t="shared" si="319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0"/>
        <v>-1371.8317219754376</v>
      </c>
      <c r="J265" s="55"/>
      <c r="K265" s="55"/>
      <c r="L265" s="55">
        <f t="shared" si="321"/>
        <v>-1.7499999999999998</v>
      </c>
      <c r="M265" s="56">
        <f t="shared" si="322"/>
        <v>-1371.8317219754376</v>
      </c>
    </row>
    <row r="266" spans="1:13" s="66" customFormat="1">
      <c r="A266" s="60">
        <v>43371</v>
      </c>
      <c r="B266" s="61" t="s">
        <v>598</v>
      </c>
      <c r="C266" s="62">
        <f t="shared" si="319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0"/>
        <v>1122.9946524064217</v>
      </c>
      <c r="J266" s="64">
        <f t="shared" ref="J266:J268" si="323">(IF(D266="SHORT",IF(G266="",0,F266-G266),IF(D266="LONG",IF(G266="",0,G266-F266))))*C266</f>
        <v>1363.6363636363544</v>
      </c>
      <c r="K266" s="64">
        <f t="shared" ref="K266:K268" si="324">(IF(D266="SHORT",IF(H266="",0,G266-H266),IF(D266="LONG",IF(H266="",0,(H266-G266)))))*C266</f>
        <v>1363.6363636363774</v>
      </c>
      <c r="L266" s="64">
        <f t="shared" si="321"/>
        <v>2.4000000000000057</v>
      </c>
      <c r="M266" s="65">
        <f t="shared" si="322"/>
        <v>3850.2673796791532</v>
      </c>
    </row>
    <row r="267" spans="1:13" s="57" customFormat="1">
      <c r="A267" s="51">
        <v>43371</v>
      </c>
      <c r="B267" s="52" t="s">
        <v>554</v>
      </c>
      <c r="C267" s="53">
        <f t="shared" si="319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0"/>
        <v>-1354.5521835677328</v>
      </c>
      <c r="J267" s="55"/>
      <c r="K267" s="55"/>
      <c r="L267" s="55">
        <f t="shared" si="321"/>
        <v>-6.1000000000000227</v>
      </c>
      <c r="M267" s="56">
        <f t="shared" si="322"/>
        <v>-1354.5521835677328</v>
      </c>
    </row>
    <row r="268" spans="1:13" s="66" customFormat="1">
      <c r="A268" s="60">
        <v>43371</v>
      </c>
      <c r="B268" s="61" t="s">
        <v>465</v>
      </c>
      <c r="C268" s="62">
        <f t="shared" si="319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0"/>
        <v>1124.0862489080773</v>
      </c>
      <c r="J268" s="64">
        <f t="shared" si="323"/>
        <v>1344.7657578961887</v>
      </c>
      <c r="K268" s="64">
        <f t="shared" si="324"/>
        <v>1324.0770539285738</v>
      </c>
      <c r="L268" s="64">
        <f t="shared" si="321"/>
        <v>27.500000000000004</v>
      </c>
      <c r="M268" s="65">
        <f t="shared" si="322"/>
        <v>3792.9290607328403</v>
      </c>
    </row>
    <row r="269" spans="1:13" s="57" customFormat="1">
      <c r="A269" s="51">
        <v>43370</v>
      </c>
      <c r="B269" s="52" t="s">
        <v>597</v>
      </c>
      <c r="C269" s="53">
        <f t="shared" ref="C269:C273" si="325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6">(IF(D269="SHORT",E269-F269,IF(D269="LONG",F269-E269)))*C269</f>
        <v>1135.9333585762968</v>
      </c>
      <c r="J269" s="55">
        <f t="shared" ref="J269:J273" si="327">(IF(D269="SHORT",IF(G269="",0,F269-G269),IF(D269="LONG",IF(G269="",0,G269-F269))))*C269</f>
        <v>1329.0420295342724</v>
      </c>
      <c r="K269" s="55"/>
      <c r="L269" s="55">
        <f t="shared" ref="L269:L273" si="328">(J269+I269+K269)/C269</f>
        <v>21.700000000000042</v>
      </c>
      <c r="M269" s="56">
        <f t="shared" ref="M269:M273" si="329">L269*C269</f>
        <v>2464.9753881105689</v>
      </c>
    </row>
    <row r="270" spans="1:13" s="57" customFormat="1">
      <c r="A270" s="51">
        <v>43370</v>
      </c>
      <c r="B270" s="52" t="s">
        <v>483</v>
      </c>
      <c r="C270" s="53">
        <f t="shared" si="325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6"/>
        <v>1146.3994565217392</v>
      </c>
      <c r="J270" s="55">
        <f t="shared" si="327"/>
        <v>1324.728260869548</v>
      </c>
      <c r="K270" s="55"/>
      <c r="L270" s="55">
        <f t="shared" si="328"/>
        <v>4.8499999999999659</v>
      </c>
      <c r="M270" s="56">
        <f t="shared" si="329"/>
        <v>2471.1277173912872</v>
      </c>
    </row>
    <row r="271" spans="1:13" s="66" customFormat="1">
      <c r="A271" s="60">
        <v>43370</v>
      </c>
      <c r="B271" s="61" t="s">
        <v>380</v>
      </c>
      <c r="C271" s="62">
        <f t="shared" si="325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6"/>
        <v>1243.5233160621717</v>
      </c>
      <c r="J271" s="64">
        <f t="shared" si="327"/>
        <v>1243.5233160621717</v>
      </c>
      <c r="K271" s="64">
        <f t="shared" ref="K271:K273" si="330">(IF(D271="SHORT",IF(H271="",0,G271-H271),IF(D271="LONG",IF(H271="",0,(H271-G271)))))*C271</f>
        <v>1398.9637305699571</v>
      </c>
      <c r="L271" s="64">
        <f t="shared" si="328"/>
        <v>1.25</v>
      </c>
      <c r="M271" s="65">
        <f t="shared" si="329"/>
        <v>3886.0103626943005</v>
      </c>
    </row>
    <row r="272" spans="1:13" s="57" customFormat="1">
      <c r="A272" s="51">
        <v>43370</v>
      </c>
      <c r="B272" s="52" t="s">
        <v>505</v>
      </c>
      <c r="C272" s="53">
        <f t="shared" si="325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6"/>
        <v>1111.1111111111054</v>
      </c>
      <c r="J272" s="55"/>
      <c r="K272" s="55"/>
      <c r="L272" s="55">
        <f t="shared" si="328"/>
        <v>2.1999999999999886</v>
      </c>
      <c r="M272" s="56">
        <f t="shared" si="329"/>
        <v>1111.1111111111054</v>
      </c>
    </row>
    <row r="273" spans="1:13" s="66" customFormat="1">
      <c r="A273" s="60">
        <v>43370</v>
      </c>
      <c r="B273" s="61" t="s">
        <v>572</v>
      </c>
      <c r="C273" s="62">
        <f t="shared" si="325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6"/>
        <v>1177.6251226693003</v>
      </c>
      <c r="J273" s="64">
        <f t="shared" si="327"/>
        <v>1324.8282630029314</v>
      </c>
      <c r="K273" s="64">
        <f t="shared" si="330"/>
        <v>1324.8282630029523</v>
      </c>
      <c r="L273" s="64">
        <f t="shared" si="328"/>
        <v>2.600000000000009</v>
      </c>
      <c r="M273" s="65">
        <f t="shared" si="329"/>
        <v>3827.2816486751844</v>
      </c>
    </row>
    <row r="274" spans="1:13" s="57" customFormat="1">
      <c r="A274" s="51">
        <v>43369</v>
      </c>
      <c r="B274" s="52" t="s">
        <v>596</v>
      </c>
      <c r="C274" s="53">
        <f t="shared" ref="C274:C278" si="331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2">(IF(D274="SHORT",E274-F274,IF(D274="LONG",F274-E274)))*C274</f>
        <v>-1423.5764235764279</v>
      </c>
      <c r="J274" s="55"/>
      <c r="K274" s="55"/>
      <c r="L274" s="55">
        <f t="shared" ref="L274:L278" si="333">(J274+I274+K274)/C274</f>
        <v>-0.95000000000000284</v>
      </c>
      <c r="M274" s="56">
        <f t="shared" ref="M274:M278" si="334">L274*C274</f>
        <v>-1423.5764235764279</v>
      </c>
    </row>
    <row r="275" spans="1:13" s="57" customFormat="1">
      <c r="A275" s="51">
        <v>43369</v>
      </c>
      <c r="B275" s="52" t="s">
        <v>546</v>
      </c>
      <c r="C275" s="53">
        <f t="shared" si="331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2"/>
        <v>1133.0731461664359</v>
      </c>
      <c r="J275" s="55"/>
      <c r="K275" s="55"/>
      <c r="L275" s="55">
        <f t="shared" si="333"/>
        <v>3</v>
      </c>
      <c r="M275" s="56">
        <f t="shared" si="334"/>
        <v>1133.0731461664359</v>
      </c>
    </row>
    <row r="276" spans="1:13" s="66" customFormat="1">
      <c r="A276" s="60">
        <v>43369</v>
      </c>
      <c r="B276" s="61" t="s">
        <v>551</v>
      </c>
      <c r="C276" s="62">
        <f t="shared" si="331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2"/>
        <v>1118.1134376905875</v>
      </c>
      <c r="J276" s="64">
        <f t="shared" ref="J276:J278" si="335">(IF(D276="SHORT",IF(G276="",0,F276-G276),IF(D276="LONG",IF(G276="",0,G276-F276))))*C276</f>
        <v>1372.2301280748118</v>
      </c>
      <c r="K276" s="64">
        <f t="shared" ref="K276" si="336">(IF(D276="SHORT",IF(H276="",0,G276-H276),IF(D276="LONG",IF(H276="",0,(H276-G276)))))*C276</f>
        <v>1372.2301280748118</v>
      </c>
      <c r="L276" s="64">
        <f t="shared" si="333"/>
        <v>18.999999999999996</v>
      </c>
      <c r="M276" s="65">
        <f t="shared" si="334"/>
        <v>3862.5736938402106</v>
      </c>
    </row>
    <row r="277" spans="1:13" s="57" customFormat="1">
      <c r="A277" s="51">
        <v>43369</v>
      </c>
      <c r="B277" s="52" t="s">
        <v>595</v>
      </c>
      <c r="C277" s="53">
        <f t="shared" si="331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3"/>
        <v>0.5</v>
      </c>
      <c r="M277" s="56">
        <f t="shared" si="334"/>
        <v>1075.2688172043011</v>
      </c>
    </row>
    <row r="278" spans="1:13" s="57" customFormat="1">
      <c r="A278" s="51">
        <v>43369</v>
      </c>
      <c r="B278" s="52" t="s">
        <v>552</v>
      </c>
      <c r="C278" s="53">
        <f t="shared" si="331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2"/>
        <v>1115.1713709677376</v>
      </c>
      <c r="J278" s="55">
        <f t="shared" si="335"/>
        <v>1379.7883064516043</v>
      </c>
      <c r="K278" s="55"/>
      <c r="L278" s="55">
        <f t="shared" si="333"/>
        <v>6.5999999999999659</v>
      </c>
      <c r="M278" s="56">
        <f t="shared" si="334"/>
        <v>2494.9596774193419</v>
      </c>
    </row>
    <row r="279" spans="1:13" s="57" customFormat="1">
      <c r="A279" s="51">
        <v>43368</v>
      </c>
      <c r="B279" s="52" t="s">
        <v>519</v>
      </c>
      <c r="C279" s="53">
        <f t="shared" ref="C279:C281" si="337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8">(IF(D279="SHORT",E279-F279,IF(D279="LONG",F279-E279)))*C279</f>
        <v>1104.6025104602454</v>
      </c>
      <c r="J279" s="55"/>
      <c r="K279" s="55"/>
      <c r="L279" s="55">
        <f t="shared" ref="L279:L281" si="339">(J279+I279+K279)/C279</f>
        <v>2.1999999999999886</v>
      </c>
      <c r="M279" s="56">
        <f t="shared" ref="M279:M281" si="340">L279*C279</f>
        <v>1104.6025104602454</v>
      </c>
    </row>
    <row r="280" spans="1:13" s="57" customFormat="1">
      <c r="A280" s="51">
        <v>43368</v>
      </c>
      <c r="B280" s="52" t="s">
        <v>485</v>
      </c>
      <c r="C280" s="53">
        <f t="shared" si="337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8"/>
        <v>1069.819819819807</v>
      </c>
      <c r="J280" s="55"/>
      <c r="K280" s="55"/>
      <c r="L280" s="55">
        <f t="shared" si="339"/>
        <v>2.8499999999999659</v>
      </c>
      <c r="M280" s="56">
        <f t="shared" si="340"/>
        <v>1069.819819819807</v>
      </c>
    </row>
    <row r="281" spans="1:13" s="57" customFormat="1">
      <c r="A281" s="51">
        <v>43368</v>
      </c>
      <c r="B281" s="52" t="s">
        <v>463</v>
      </c>
      <c r="C281" s="53">
        <f t="shared" si="337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8"/>
        <v>-1351.1669168827837</v>
      </c>
      <c r="J281" s="55"/>
      <c r="K281" s="55"/>
      <c r="L281" s="55">
        <f t="shared" si="339"/>
        <v>-23.100000000000364</v>
      </c>
      <c r="M281" s="56">
        <f t="shared" si="340"/>
        <v>-1351.1669168827837</v>
      </c>
    </row>
    <row r="282" spans="1:13" s="66" customFormat="1">
      <c r="A282" s="60">
        <v>43367</v>
      </c>
      <c r="B282" s="61" t="s">
        <v>476</v>
      </c>
      <c r="C282" s="62">
        <f t="shared" ref="C282:C308" si="341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2">(IF(D282="SHORT",E282-F282,IF(D282="LONG",F282-E282)))*C282</f>
        <v>1166.9024045261608</v>
      </c>
      <c r="J282" s="64">
        <f t="shared" ref="J282:J304" si="343">(IF(D282="SHORT",IF(G282="",0,F282-G282),IF(D282="LONG",IF(G282="",0,G282-F282))))*C282</f>
        <v>1379.0664780763911</v>
      </c>
      <c r="K282" s="64">
        <f t="shared" ref="K282:K287" si="344">(IF(D282="SHORT",IF(H282="",0,G282-H282),IF(D282="LONG",IF(H282="",0,(H282-G282)))))*C282</f>
        <v>1272.9844413012609</v>
      </c>
      <c r="L282" s="64">
        <f t="shared" ref="L282:L308" si="345">(J282+I282+K282)/C282</f>
        <v>1.7999999999999972</v>
      </c>
      <c r="M282" s="65">
        <f t="shared" ref="M282:M308" si="346">L282*C282</f>
        <v>3818.9533239038128</v>
      </c>
    </row>
    <row r="283" spans="1:13" s="57" customFormat="1">
      <c r="A283" s="51">
        <v>43367</v>
      </c>
      <c r="B283" s="52" t="s">
        <v>426</v>
      </c>
      <c r="C283" s="53">
        <f t="shared" si="341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2"/>
        <v>1121.6517857142933</v>
      </c>
      <c r="J283" s="55"/>
      <c r="K283" s="55"/>
      <c r="L283" s="55">
        <f t="shared" si="345"/>
        <v>3.3500000000000227</v>
      </c>
      <c r="M283" s="56">
        <f t="shared" si="346"/>
        <v>1121.6517857142933</v>
      </c>
    </row>
    <row r="284" spans="1:13" s="57" customFormat="1">
      <c r="A284" s="51">
        <v>43367</v>
      </c>
      <c r="B284" s="52" t="s">
        <v>495</v>
      </c>
      <c r="C284" s="53">
        <f t="shared" si="341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2"/>
        <v>260.24723487313315</v>
      </c>
      <c r="J284" s="55"/>
      <c r="K284" s="55"/>
      <c r="L284" s="55">
        <f t="shared" si="345"/>
        <v>0.40000000000000568</v>
      </c>
      <c r="M284" s="56">
        <f t="shared" si="346"/>
        <v>260.24723487313315</v>
      </c>
    </row>
    <row r="285" spans="1:13" s="66" customFormat="1">
      <c r="A285" s="60">
        <v>43364</v>
      </c>
      <c r="B285" s="61" t="s">
        <v>572</v>
      </c>
      <c r="C285" s="62">
        <f t="shared" si="341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2"/>
        <v>1133.8372610049023</v>
      </c>
      <c r="J285" s="64">
        <f t="shared" si="343"/>
        <v>1333.9261894175188</v>
      </c>
      <c r="K285" s="64">
        <f t="shared" si="344"/>
        <v>1333.9261894175188</v>
      </c>
      <c r="L285" s="64">
        <f t="shared" si="345"/>
        <v>2.8500000000000085</v>
      </c>
      <c r="M285" s="65">
        <f t="shared" si="346"/>
        <v>3801.6896398399399</v>
      </c>
    </row>
    <row r="286" spans="1:13" s="66" customFormat="1">
      <c r="A286" s="60">
        <v>43364</v>
      </c>
      <c r="B286" s="61" t="s">
        <v>413</v>
      </c>
      <c r="C286" s="62">
        <f t="shared" si="341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2"/>
        <v>1123.1281198003328</v>
      </c>
      <c r="J286" s="64">
        <f t="shared" si="343"/>
        <v>1347.7537437603937</v>
      </c>
      <c r="K286" s="64">
        <f t="shared" si="344"/>
        <v>1322.7953410981868</v>
      </c>
      <c r="L286" s="64">
        <f t="shared" si="345"/>
        <v>7.6000000000000236</v>
      </c>
      <c r="M286" s="65">
        <f t="shared" si="346"/>
        <v>3793.6772046589135</v>
      </c>
    </row>
    <row r="287" spans="1:13" s="66" customFormat="1">
      <c r="A287" s="60">
        <v>43364</v>
      </c>
      <c r="B287" s="61" t="s">
        <v>466</v>
      </c>
      <c r="C287" s="62">
        <f t="shared" si="341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2"/>
        <v>1113.0742049470086</v>
      </c>
      <c r="J287" s="64">
        <f t="shared" si="343"/>
        <v>1378.0918727915014</v>
      </c>
      <c r="K287" s="64">
        <f t="shared" si="344"/>
        <v>1325.0883392226149</v>
      </c>
      <c r="L287" s="64">
        <f t="shared" si="345"/>
        <v>7.1999999999999886</v>
      </c>
      <c r="M287" s="65">
        <f t="shared" si="346"/>
        <v>3816.2544169611247</v>
      </c>
    </row>
    <row r="288" spans="1:13" s="57" customFormat="1">
      <c r="A288" s="51">
        <v>43364</v>
      </c>
      <c r="B288" s="52" t="s">
        <v>518</v>
      </c>
      <c r="C288" s="53">
        <f t="shared" si="341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2"/>
        <v>1108.9367253750927</v>
      </c>
      <c r="J288" s="55">
        <f t="shared" si="343"/>
        <v>1369.8630136986267</v>
      </c>
      <c r="K288" s="55"/>
      <c r="L288" s="55">
        <f t="shared" si="345"/>
        <v>3.8000000000000109</v>
      </c>
      <c r="M288" s="56">
        <f t="shared" si="346"/>
        <v>2478.7997390737191</v>
      </c>
    </row>
    <row r="289" spans="1:13" s="57" customFormat="1">
      <c r="A289" s="51">
        <v>43362</v>
      </c>
      <c r="B289" s="52" t="s">
        <v>397</v>
      </c>
      <c r="C289" s="53">
        <f t="shared" si="341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7">(IF(D289="SHORT",E289-F289,IF(D289="LONG",F289-E289)))*C289</f>
        <v>945.37815126050418</v>
      </c>
      <c r="J289" s="55">
        <f t="shared" ref="J289:J290" si="348">(IF(D289="SHORT",IF(G289="",0,F289-G289),IF(D289="LONG",IF(G289="",0,G289-F289))))*C289</f>
        <v>0</v>
      </c>
      <c r="K289" s="55">
        <f t="shared" ref="K289:K290" si="349">(IF(D289="SHORT",IF(H289="",0,G289-H289),IF(D289="LONG",IF(H289="",0,(H289-G289)))))*C289</f>
        <v>0</v>
      </c>
      <c r="L289" s="55">
        <f t="shared" ref="L289:L290" si="350">(J289+I289+K289)/C289</f>
        <v>1.5</v>
      </c>
      <c r="M289" s="56">
        <f t="shared" ref="M289:M290" si="351">L289*C289</f>
        <v>945.37815126050418</v>
      </c>
    </row>
    <row r="290" spans="1:13" s="57" customFormat="1">
      <c r="A290" s="51">
        <v>43361</v>
      </c>
      <c r="B290" s="52" t="s">
        <v>482</v>
      </c>
      <c r="C290" s="53">
        <f t="shared" si="341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7"/>
        <v>1003.3444816053511</v>
      </c>
      <c r="J290" s="55">
        <f t="shared" si="348"/>
        <v>0</v>
      </c>
      <c r="K290" s="55">
        <f t="shared" si="349"/>
        <v>0</v>
      </c>
      <c r="L290" s="55">
        <f t="shared" si="350"/>
        <v>2</v>
      </c>
      <c r="M290" s="56">
        <f t="shared" si="351"/>
        <v>1003.3444816053511</v>
      </c>
    </row>
    <row r="291" spans="1:13" s="57" customFormat="1">
      <c r="A291" s="51">
        <v>43361</v>
      </c>
      <c r="B291" s="52" t="s">
        <v>509</v>
      </c>
      <c r="C291" s="53">
        <f t="shared" ref="C291:C304" si="352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2"/>
        <v>-1848.8085456039441</v>
      </c>
      <c r="J291" s="55">
        <f t="shared" si="343"/>
        <v>0</v>
      </c>
      <c r="K291" s="55">
        <f t="shared" ref="K291:K304" si="353">(IF(D291="SHORT",IF(H291="",0,G291-H291),IF(D291="LONG",IF(H291="",0,(H291-G291)))))*C291</f>
        <v>0</v>
      </c>
      <c r="L291" s="55">
        <f t="shared" si="345"/>
        <v>-15</v>
      </c>
      <c r="M291" s="56">
        <f t="shared" si="346"/>
        <v>-1848.8085456039441</v>
      </c>
    </row>
    <row r="292" spans="1:13" s="57" customFormat="1">
      <c r="A292" s="51">
        <v>43361</v>
      </c>
      <c r="B292" s="52" t="s">
        <v>450</v>
      </c>
      <c r="C292" s="53">
        <f t="shared" si="352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2"/>
        <v>-2499.9999999999945</v>
      </c>
      <c r="J292" s="55">
        <f t="shared" si="343"/>
        <v>0</v>
      </c>
      <c r="K292" s="55">
        <f t="shared" si="353"/>
        <v>0</v>
      </c>
      <c r="L292" s="55">
        <f t="shared" si="345"/>
        <v>-1.2999999999999972</v>
      </c>
      <c r="M292" s="56">
        <f t="shared" si="346"/>
        <v>-2499.9999999999945</v>
      </c>
    </row>
    <row r="293" spans="1:13" s="57" customFormat="1">
      <c r="A293" s="51">
        <v>43361</v>
      </c>
      <c r="B293" s="52" t="s">
        <v>518</v>
      </c>
      <c r="C293" s="53">
        <f t="shared" si="352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2"/>
        <v>1145.0381679389313</v>
      </c>
      <c r="J293" s="55">
        <f t="shared" si="343"/>
        <v>0</v>
      </c>
      <c r="K293" s="55">
        <f t="shared" si="353"/>
        <v>0</v>
      </c>
      <c r="L293" s="55">
        <f t="shared" si="345"/>
        <v>2</v>
      </c>
      <c r="M293" s="56">
        <f t="shared" si="346"/>
        <v>1145.0381679389313</v>
      </c>
    </row>
    <row r="294" spans="1:13" s="57" customFormat="1">
      <c r="A294" s="51">
        <v>43361</v>
      </c>
      <c r="B294" s="52" t="s">
        <v>606</v>
      </c>
      <c r="C294" s="53">
        <f t="shared" si="352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2"/>
        <v>1435.5468749999934</v>
      </c>
      <c r="J294" s="55">
        <f t="shared" si="343"/>
        <v>0</v>
      </c>
      <c r="K294" s="55">
        <f t="shared" si="353"/>
        <v>0</v>
      </c>
      <c r="L294" s="55">
        <f t="shared" si="345"/>
        <v>2.4499999999999886</v>
      </c>
      <c r="M294" s="56">
        <f t="shared" si="346"/>
        <v>1435.5468749999934</v>
      </c>
    </row>
    <row r="295" spans="1:13" s="57" customFormat="1">
      <c r="A295" s="51">
        <v>43360</v>
      </c>
      <c r="B295" s="52" t="s">
        <v>605</v>
      </c>
      <c r="C295" s="53">
        <f t="shared" si="352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2"/>
        <v>-1571.1645101663587</v>
      </c>
      <c r="J295" s="55">
        <f t="shared" si="343"/>
        <v>0</v>
      </c>
      <c r="K295" s="55">
        <f t="shared" si="353"/>
        <v>0</v>
      </c>
      <c r="L295" s="55">
        <f t="shared" si="345"/>
        <v>-8.5</v>
      </c>
      <c r="M295" s="56">
        <f t="shared" si="346"/>
        <v>-1571.1645101663587</v>
      </c>
    </row>
    <row r="296" spans="1:13" s="66" customFormat="1">
      <c r="A296" s="60">
        <v>43360</v>
      </c>
      <c r="B296" s="61" t="s">
        <v>604</v>
      </c>
      <c r="C296" s="62">
        <f t="shared" si="352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2"/>
        <v>1415.0943396226414</v>
      </c>
      <c r="J296" s="64">
        <f t="shared" si="343"/>
        <v>1415.0943396226414</v>
      </c>
      <c r="K296" s="64">
        <f t="shared" si="353"/>
        <v>1415.0943396226414</v>
      </c>
      <c r="L296" s="64">
        <f t="shared" si="345"/>
        <v>12</v>
      </c>
      <c r="M296" s="65">
        <f t="shared" si="346"/>
        <v>4245.2830188679245</v>
      </c>
    </row>
    <row r="297" spans="1:13" s="66" customFormat="1">
      <c r="A297" s="60">
        <v>43357</v>
      </c>
      <c r="B297" s="61" t="s">
        <v>603</v>
      </c>
      <c r="C297" s="62">
        <f t="shared" si="352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2"/>
        <v>1145.0381679389313</v>
      </c>
      <c r="J297" s="64">
        <f t="shared" si="343"/>
        <v>1145.0381679389313</v>
      </c>
      <c r="K297" s="64">
        <f t="shared" si="353"/>
        <v>1145.0381679389313</v>
      </c>
      <c r="L297" s="64">
        <f t="shared" si="345"/>
        <v>15</v>
      </c>
      <c r="M297" s="65">
        <f t="shared" si="346"/>
        <v>3435.1145038167942</v>
      </c>
    </row>
    <row r="298" spans="1:13" s="57" customFormat="1">
      <c r="A298" s="51">
        <v>43357</v>
      </c>
      <c r="B298" s="52" t="s">
        <v>602</v>
      </c>
      <c r="C298" s="53">
        <f t="shared" si="352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2"/>
        <v>839.55223880597021</v>
      </c>
      <c r="J298" s="55">
        <f t="shared" si="343"/>
        <v>0</v>
      </c>
      <c r="K298" s="55">
        <f t="shared" si="353"/>
        <v>0</v>
      </c>
      <c r="L298" s="55">
        <f t="shared" si="345"/>
        <v>1.5</v>
      </c>
      <c r="M298" s="56">
        <f t="shared" si="346"/>
        <v>839.55223880597021</v>
      </c>
    </row>
    <row r="299" spans="1:13" s="66" customFormat="1">
      <c r="A299" s="60">
        <v>43357</v>
      </c>
      <c r="B299" s="61" t="s">
        <v>572</v>
      </c>
      <c r="C299" s="62">
        <f t="shared" si="352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2"/>
        <v>1298.7012987012988</v>
      </c>
      <c r="J299" s="64">
        <f t="shared" si="343"/>
        <v>1298.7012987012988</v>
      </c>
      <c r="K299" s="64">
        <f t="shared" si="353"/>
        <v>1298.7012987012988</v>
      </c>
      <c r="L299" s="64">
        <f t="shared" si="345"/>
        <v>3</v>
      </c>
      <c r="M299" s="65">
        <f t="shared" si="346"/>
        <v>3896.1038961038967</v>
      </c>
    </row>
    <row r="300" spans="1:13" s="57" customFormat="1">
      <c r="A300" s="51">
        <v>43357</v>
      </c>
      <c r="B300" s="52" t="s">
        <v>601</v>
      </c>
      <c r="C300" s="53">
        <f t="shared" si="352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2"/>
        <v>806.45161290322574</v>
      </c>
      <c r="J300" s="55">
        <f t="shared" si="343"/>
        <v>806.45161290322574</v>
      </c>
      <c r="K300" s="55">
        <f t="shared" si="353"/>
        <v>0</v>
      </c>
      <c r="L300" s="55">
        <f t="shared" si="345"/>
        <v>20</v>
      </c>
      <c r="M300" s="56">
        <f t="shared" si="346"/>
        <v>1612.9032258064515</v>
      </c>
    </row>
    <row r="301" spans="1:13" s="57" customFormat="1">
      <c r="A301" s="51">
        <v>43355</v>
      </c>
      <c r="B301" s="52" t="s">
        <v>600</v>
      </c>
      <c r="C301" s="53">
        <f t="shared" si="352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2"/>
        <v>1185.7707509881423</v>
      </c>
      <c r="J301" s="55">
        <f t="shared" si="343"/>
        <v>1185.7707509881423</v>
      </c>
      <c r="K301" s="55">
        <f t="shared" si="353"/>
        <v>0</v>
      </c>
      <c r="L301" s="55">
        <f t="shared" si="345"/>
        <v>20</v>
      </c>
      <c r="M301" s="56">
        <f t="shared" si="346"/>
        <v>2371.5415019762845</v>
      </c>
    </row>
    <row r="302" spans="1:13" s="57" customFormat="1">
      <c r="A302" s="51">
        <v>43355</v>
      </c>
      <c r="B302" s="52" t="s">
        <v>599</v>
      </c>
      <c r="C302" s="53">
        <f t="shared" si="352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2"/>
        <v>921.65898617511516</v>
      </c>
      <c r="J302" s="55">
        <f t="shared" si="343"/>
        <v>0</v>
      </c>
      <c r="K302" s="55">
        <f t="shared" si="353"/>
        <v>0</v>
      </c>
      <c r="L302" s="55">
        <f t="shared" si="345"/>
        <v>4</v>
      </c>
      <c r="M302" s="56">
        <f t="shared" si="346"/>
        <v>921.65898617511516</v>
      </c>
    </row>
    <row r="303" spans="1:13" s="57" customFormat="1">
      <c r="A303" s="51">
        <v>43355</v>
      </c>
      <c r="B303" s="52" t="s">
        <v>445</v>
      </c>
      <c r="C303" s="53">
        <f t="shared" si="352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2"/>
        <v>-2000</v>
      </c>
      <c r="J303" s="55"/>
      <c r="K303" s="55"/>
      <c r="L303" s="55">
        <f t="shared" si="345"/>
        <v>-2.25</v>
      </c>
      <c r="M303" s="56">
        <f t="shared" si="346"/>
        <v>-2000</v>
      </c>
    </row>
    <row r="304" spans="1:13" s="57" customFormat="1">
      <c r="A304" s="51">
        <v>43355</v>
      </c>
      <c r="B304" s="52" t="s">
        <v>430</v>
      </c>
      <c r="C304" s="53">
        <f t="shared" si="352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2"/>
        <v>1939.655172413793</v>
      </c>
      <c r="J304" s="55">
        <f t="shared" si="343"/>
        <v>2909.4827586206898</v>
      </c>
      <c r="K304" s="55">
        <f t="shared" si="353"/>
        <v>0</v>
      </c>
      <c r="L304" s="55">
        <f t="shared" si="345"/>
        <v>30</v>
      </c>
      <c r="M304" s="56">
        <f t="shared" si="346"/>
        <v>4849.1379310344828</v>
      </c>
    </row>
    <row r="305" spans="1:13" s="57" customFormat="1">
      <c r="A305" s="51">
        <v>43354</v>
      </c>
      <c r="B305" s="52" t="s">
        <v>428</v>
      </c>
      <c r="C305" s="53">
        <f t="shared" si="341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2"/>
        <v>1120.996441281151</v>
      </c>
      <c r="J305" s="55"/>
      <c r="K305" s="55"/>
      <c r="L305" s="55">
        <f t="shared" si="345"/>
        <v>8.4000000000000909</v>
      </c>
      <c r="M305" s="56">
        <f t="shared" si="346"/>
        <v>1120.996441281151</v>
      </c>
    </row>
    <row r="306" spans="1:13" s="57" customFormat="1">
      <c r="A306" s="51">
        <v>43354</v>
      </c>
      <c r="B306" s="52" t="s">
        <v>395</v>
      </c>
      <c r="C306" s="53">
        <f t="shared" si="341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2"/>
        <v>1115.518096182449</v>
      </c>
      <c r="J306" s="55"/>
      <c r="K306" s="55"/>
      <c r="L306" s="55">
        <f t="shared" si="345"/>
        <v>4.4999999999999991</v>
      </c>
      <c r="M306" s="56">
        <f t="shared" si="346"/>
        <v>1115.518096182449</v>
      </c>
    </row>
    <row r="307" spans="1:13" s="57" customFormat="1">
      <c r="A307" s="51">
        <v>43354</v>
      </c>
      <c r="B307" s="52" t="s">
        <v>468</v>
      </c>
      <c r="C307" s="53">
        <f t="shared" si="341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2"/>
        <v>1078.7839163125429</v>
      </c>
      <c r="J307" s="55"/>
      <c r="K307" s="55"/>
      <c r="L307" s="55">
        <f t="shared" si="345"/>
        <v>1.1000000000000227</v>
      </c>
      <c r="M307" s="56">
        <f t="shared" si="346"/>
        <v>1078.7839163125429</v>
      </c>
    </row>
    <row r="308" spans="1:13" s="57" customFormat="1">
      <c r="A308" s="51">
        <v>43353</v>
      </c>
      <c r="B308" s="52" t="s">
        <v>553</v>
      </c>
      <c r="C308" s="53">
        <f t="shared" si="341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2"/>
        <v>1130.8203991130745</v>
      </c>
      <c r="J308" s="55"/>
      <c r="K308" s="55"/>
      <c r="L308" s="55">
        <f t="shared" si="345"/>
        <v>1.6999999999999884</v>
      </c>
      <c r="M308" s="56">
        <f t="shared" si="346"/>
        <v>1130.8203991130745</v>
      </c>
    </row>
    <row r="309" spans="1:13" s="57" customFormat="1">
      <c r="A309" s="51">
        <v>43353</v>
      </c>
      <c r="B309" s="52" t="s">
        <v>436</v>
      </c>
      <c r="C309" s="53">
        <f t="shared" ref="C309:C310" si="354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5">(IF(D309="SHORT",E309-F309,IF(D309="LONG",F309-E309)))*C309</f>
        <v>1122.7624192352407</v>
      </c>
      <c r="J309" s="55"/>
      <c r="K309" s="55"/>
      <c r="L309" s="55">
        <f t="shared" ref="L309:L310" si="356">(J309+I309+K309)/C309</f>
        <v>10.599999999999909</v>
      </c>
      <c r="M309" s="56">
        <f t="shared" ref="M309:M310" si="357">L309*C309</f>
        <v>1122.7624192352407</v>
      </c>
    </row>
    <row r="310" spans="1:13" s="57" customFormat="1">
      <c r="A310" s="51">
        <v>43353</v>
      </c>
      <c r="B310" s="52" t="s">
        <v>432</v>
      </c>
      <c r="C310" s="53">
        <f t="shared" si="354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5"/>
        <v>1111.1111111111188</v>
      </c>
      <c r="J310" s="64">
        <f t="shared" ref="J310" si="358">(IF(D310="SHORT",IF(G310="",0,F310-G310),IF(D310="LONG",IF(G310="",0,G310-F310))))*C310</f>
        <v>1376.4510779436077</v>
      </c>
      <c r="K310" s="64"/>
      <c r="L310" s="64">
        <f t="shared" si="356"/>
        <v>7.4999999999999991</v>
      </c>
      <c r="M310" s="65">
        <f t="shared" si="357"/>
        <v>2487.5621890547263</v>
      </c>
    </row>
    <row r="311" spans="1:13" s="57" customFormat="1">
      <c r="A311" s="51">
        <v>43350</v>
      </c>
      <c r="B311" s="52" t="s">
        <v>472</v>
      </c>
      <c r="C311" s="53">
        <f t="shared" ref="C311:C312" si="359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0">(IF(D311="SHORT",E311-F311,IF(D311="LONG",F311-E311)))*C311</f>
        <v>986.84210526315792</v>
      </c>
      <c r="J311" s="55"/>
      <c r="K311" s="55"/>
      <c r="L311" s="55">
        <f t="shared" ref="L311:L312" si="361">(J311+I311+K311)/C311</f>
        <v>6.5</v>
      </c>
      <c r="M311" s="56">
        <f t="shared" ref="M311:M312" si="362">L311*C311</f>
        <v>986.84210526315792</v>
      </c>
    </row>
    <row r="312" spans="1:13" s="66" customFormat="1">
      <c r="A312" s="60">
        <v>43350</v>
      </c>
      <c r="B312" s="61" t="s">
        <v>457</v>
      </c>
      <c r="C312" s="62">
        <f t="shared" si="359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0"/>
        <v>1108.2963901203293</v>
      </c>
      <c r="J312" s="64">
        <f t="shared" ref="J312" si="363">(IF(D312="SHORT",IF(G312="",0,F312-G312),IF(D312="LONG",IF(G312="",0,G312-F312))))*C312</f>
        <v>1393.2868904369961</v>
      </c>
      <c r="K312" s="64">
        <f t="shared" ref="K312" si="364">(IF(D312="SHORT",IF(H312="",0,G312-H312),IF(D312="LONG",IF(H312="",0,(H312-G312)))))*C312</f>
        <v>1361.6212792906758</v>
      </c>
      <c r="L312" s="64">
        <f t="shared" si="361"/>
        <v>6.0999999999999943</v>
      </c>
      <c r="M312" s="65">
        <f t="shared" si="362"/>
        <v>3863.2045598480013</v>
      </c>
    </row>
    <row r="313" spans="1:13" s="57" customFormat="1">
      <c r="A313" s="51">
        <v>43349</v>
      </c>
      <c r="B313" s="52" t="s">
        <v>551</v>
      </c>
      <c r="C313" s="53">
        <f t="shared" ref="C313:C316" si="365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6">(IF(D313="SHORT",E313-F313,IF(D313="LONG",F313-E313)))*C313</f>
        <v>-1351.008499302279</v>
      </c>
      <c r="J313" s="55"/>
      <c r="K313" s="55"/>
      <c r="L313" s="55">
        <f t="shared" ref="L313:L316" si="367">(J313+I313+K313)/C313</f>
        <v>-7.0999999999999099</v>
      </c>
      <c r="M313" s="56">
        <f t="shared" ref="M313:M316" si="368">L313*C313</f>
        <v>-1351.008499302279</v>
      </c>
    </row>
    <row r="314" spans="1:13" s="66" customFormat="1">
      <c r="A314" s="60">
        <v>43349</v>
      </c>
      <c r="B314" s="61" t="s">
        <v>439</v>
      </c>
      <c r="C314" s="62">
        <f t="shared" si="365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69">(IF(D314="SHORT",IF(G314="",0,F314-G314),IF(D314="LONG",IF(G314="",0,G314-F314))))*C314</f>
        <v>1372.5490196078488</v>
      </c>
      <c r="K314" s="64">
        <f t="shared" ref="K314" si="370">(IF(D314="SHORT",IF(H314="",0,G314-H314),IF(D314="LONG",IF(H314="",0,(H314-G314)))))*C314</f>
        <v>1372.5490196078208</v>
      </c>
      <c r="L314" s="64">
        <f t="shared" si="367"/>
        <v>3.9499999999999886</v>
      </c>
      <c r="M314" s="65">
        <f t="shared" si="368"/>
        <v>3872.5490196078317</v>
      </c>
    </row>
    <row r="315" spans="1:13" s="57" customFormat="1">
      <c r="A315" s="51">
        <v>43349</v>
      </c>
      <c r="B315" s="52" t="s">
        <v>432</v>
      </c>
      <c r="C315" s="53">
        <f t="shared" si="365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6"/>
        <v>1123.9782016348813</v>
      </c>
      <c r="J315" s="55"/>
      <c r="K315" s="55"/>
      <c r="L315" s="55">
        <f t="shared" si="367"/>
        <v>3.3000000000000114</v>
      </c>
      <c r="M315" s="56">
        <f t="shared" si="368"/>
        <v>1123.9782016348813</v>
      </c>
    </row>
    <row r="316" spans="1:13" s="57" customFormat="1">
      <c r="A316" s="51">
        <v>43349</v>
      </c>
      <c r="B316" s="52" t="s">
        <v>459</v>
      </c>
      <c r="C316" s="53">
        <f t="shared" si="365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6"/>
        <v>1120.5432937181702</v>
      </c>
      <c r="J316" s="55"/>
      <c r="K316" s="55"/>
      <c r="L316" s="55">
        <f t="shared" si="367"/>
        <v>6.6000000000000227</v>
      </c>
      <c r="M316" s="56">
        <f t="shared" si="368"/>
        <v>1120.5432937181702</v>
      </c>
    </row>
    <row r="317" spans="1:13" s="57" customFormat="1">
      <c r="A317" s="51">
        <v>43348</v>
      </c>
      <c r="B317" s="52" t="s">
        <v>434</v>
      </c>
      <c r="C317" s="53">
        <f t="shared" ref="C317:C321" si="371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2">(IF(D317="SHORT",E317-F317,IF(D317="LONG",F317-E317)))*C317</f>
        <v>1141.8685121107267</v>
      </c>
      <c r="J317" s="55">
        <f t="shared" ref="J317" si="373">(IF(D317="SHORT",IF(G317="",0,F317-G317),IF(D317="LONG",IF(G317="",0,G317-F317))))*C317</f>
        <v>1328.7197231833863</v>
      </c>
      <c r="K317" s="55"/>
      <c r="L317" s="55">
        <f t="shared" ref="L317:L321" si="374">(J317+I317+K317)/C317</f>
        <v>5.9499999999999886</v>
      </c>
      <c r="M317" s="56">
        <f t="shared" ref="M317:M321" si="375">L317*C317</f>
        <v>2470.588235294113</v>
      </c>
    </row>
    <row r="318" spans="1:13" s="57" customFormat="1">
      <c r="A318" s="51">
        <v>43348</v>
      </c>
      <c r="B318" s="52" t="s">
        <v>568</v>
      </c>
      <c r="C318" s="53">
        <f t="shared" si="371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2"/>
        <v>-1358.8157313300812</v>
      </c>
      <c r="J318" s="55"/>
      <c r="K318" s="55"/>
      <c r="L318" s="55">
        <f t="shared" si="374"/>
        <v>-4.0999999999999659</v>
      </c>
      <c r="M318" s="56">
        <f t="shared" si="375"/>
        <v>-1358.8157313300812</v>
      </c>
    </row>
    <row r="319" spans="1:13" s="57" customFormat="1">
      <c r="A319" s="51">
        <v>43348</v>
      </c>
      <c r="B319" s="52" t="s">
        <v>557</v>
      </c>
      <c r="C319" s="53">
        <f t="shared" si="371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2"/>
        <v>1132.6329612606662</v>
      </c>
      <c r="J319" s="55"/>
      <c r="K319" s="55"/>
      <c r="L319" s="55">
        <f t="shared" si="374"/>
        <v>3.4499999999999891</v>
      </c>
      <c r="M319" s="56">
        <f t="shared" si="375"/>
        <v>1132.6329612606662</v>
      </c>
    </row>
    <row r="320" spans="1:13" s="57" customFormat="1">
      <c r="A320" s="51">
        <v>43348</v>
      </c>
      <c r="B320" s="52" t="s">
        <v>516</v>
      </c>
      <c r="C320" s="53">
        <f t="shared" si="371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2"/>
        <v>1124.8345831495335</v>
      </c>
      <c r="J320" s="55"/>
      <c r="K320" s="55"/>
      <c r="L320" s="55">
        <f t="shared" si="374"/>
        <v>7.6499999999999773</v>
      </c>
      <c r="M320" s="56">
        <f t="shared" si="375"/>
        <v>1124.8345831495335</v>
      </c>
    </row>
    <row r="321" spans="1:13" s="57" customFormat="1">
      <c r="A321" s="51">
        <v>43348</v>
      </c>
      <c r="B321" s="52" t="s">
        <v>327</v>
      </c>
      <c r="C321" s="53">
        <f t="shared" si="371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2"/>
        <v>1123.9708865290406</v>
      </c>
      <c r="J321" s="55"/>
      <c r="K321" s="55"/>
      <c r="L321" s="55">
        <f t="shared" si="374"/>
        <v>15.699999999999816</v>
      </c>
      <c r="M321" s="56">
        <f t="shared" si="375"/>
        <v>1123.9708865290406</v>
      </c>
    </row>
    <row r="322" spans="1:13" s="57" customFormat="1">
      <c r="A322" s="51">
        <v>43347</v>
      </c>
      <c r="B322" s="52" t="s">
        <v>593</v>
      </c>
      <c r="C322" s="53">
        <f t="shared" ref="C322:C324" si="376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7">(IF(D322="SHORT",E322-F322,IF(D322="LONG",F322-E322)))*C322</f>
        <v>1119.495812256406</v>
      </c>
      <c r="J322" s="55"/>
      <c r="K322" s="55"/>
      <c r="L322" s="55">
        <f t="shared" ref="L322:L323" si="378">(J322+I322+K322)/C322</f>
        <v>4.5</v>
      </c>
      <c r="M322" s="56">
        <f t="shared" ref="M322:M323" si="379">L322*C322</f>
        <v>1119.495812256406</v>
      </c>
    </row>
    <row r="323" spans="1:13" s="66" customFormat="1">
      <c r="A323" s="60">
        <v>43347</v>
      </c>
      <c r="B323" s="61" t="s">
        <v>586</v>
      </c>
      <c r="C323" s="62">
        <f t="shared" si="376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7"/>
        <v>1018.9228529839925</v>
      </c>
      <c r="J323" s="64">
        <f t="shared" ref="J323" si="380">(IF(D323="SHORT",IF(G323="",0,F323-G323),IF(D323="LONG",IF(G323="",0,G323-F323))))*C323</f>
        <v>1455.6040756914119</v>
      </c>
      <c r="K323" s="64">
        <f t="shared" ref="K323" si="381">(IF(D323="SHORT",IF(H323="",0,G323-H323),IF(D323="LONG",IF(H323="",0,(H323-G323)))))*C323</f>
        <v>1382.8238719068247</v>
      </c>
      <c r="L323" s="64">
        <f t="shared" si="378"/>
        <v>2.6499999999999919</v>
      </c>
      <c r="M323" s="65">
        <f t="shared" si="379"/>
        <v>3857.35080058223</v>
      </c>
    </row>
    <row r="324" spans="1:13" s="57" customFormat="1">
      <c r="A324" s="51">
        <v>43347</v>
      </c>
      <c r="B324" s="52" t="s">
        <v>381</v>
      </c>
      <c r="C324" s="53">
        <f t="shared" si="376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2">(IF(D324="SHORT",E324-F324,IF(D324="LONG",F324-E324)))*C324</f>
        <v>1126.3028129552727</v>
      </c>
      <c r="J324" s="55"/>
      <c r="K324" s="55"/>
      <c r="L324" s="55">
        <f t="shared" ref="L324" si="383">(J324+I324+K324)/C324</f>
        <v>3.3499999999999659</v>
      </c>
      <c r="M324" s="56">
        <f>L324*C324</f>
        <v>1126.3028129552727</v>
      </c>
    </row>
    <row r="325" spans="1:13" s="57" customFormat="1">
      <c r="A325" s="51">
        <v>43346</v>
      </c>
      <c r="B325" s="52" t="s">
        <v>427</v>
      </c>
      <c r="C325" s="53">
        <f t="shared" ref="C325:C328" si="384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5">(IF(D325="SHORT",E325-F325,IF(D325="LONG",F325-E325)))*C325</f>
        <v>1174.1682974559644</v>
      </c>
      <c r="J325" s="55"/>
      <c r="K325" s="55"/>
      <c r="L325" s="55">
        <f t="shared" ref="L325:L328" si="386">(J325+I325+K325)/C325</f>
        <v>0.79999999999999716</v>
      </c>
      <c r="M325" s="56">
        <f t="shared" ref="M325:M328" si="387">L325*C325</f>
        <v>1174.1682974559644</v>
      </c>
    </row>
    <row r="326" spans="1:13" s="57" customFormat="1">
      <c r="A326" s="51">
        <v>43346</v>
      </c>
      <c r="B326" s="52" t="s">
        <v>585</v>
      </c>
      <c r="C326" s="53">
        <f t="shared" si="384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5"/>
        <v>1157.5954508529512</v>
      </c>
      <c r="J326" s="55">
        <f t="shared" ref="J326:J327" si="388">(IF(D326="SHORT",IF(G326="",0,F326-G326),IF(D326="LONG",IF(G326="",0,G326-F326))))*C326</f>
        <v>1340.3736799350227</v>
      </c>
      <c r="K326" s="55"/>
      <c r="L326" s="55">
        <f t="shared" si="386"/>
        <v>2.0499999999999972</v>
      </c>
      <c r="M326" s="56">
        <f t="shared" si="387"/>
        <v>2497.9691307879739</v>
      </c>
    </row>
    <row r="327" spans="1:13" s="57" customFormat="1">
      <c r="A327" s="51">
        <v>43346</v>
      </c>
      <c r="B327" s="52" t="s">
        <v>493</v>
      </c>
      <c r="C327" s="53">
        <f t="shared" si="384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5"/>
        <v>1123.2497307277972</v>
      </c>
      <c r="J327" s="55">
        <f t="shared" si="388"/>
        <v>1361.7479612248073</v>
      </c>
      <c r="K327" s="55"/>
      <c r="L327" s="55">
        <f t="shared" si="386"/>
        <v>16.149999999999977</v>
      </c>
      <c r="M327" s="56">
        <f t="shared" si="387"/>
        <v>2484.9976919526043</v>
      </c>
    </row>
    <row r="328" spans="1:13" s="57" customFormat="1">
      <c r="A328" s="51">
        <v>43346</v>
      </c>
      <c r="B328" s="52" t="s">
        <v>544</v>
      </c>
      <c r="C328" s="53">
        <f t="shared" si="384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5"/>
        <v>1113.0136986301468</v>
      </c>
      <c r="J328" s="55"/>
      <c r="K328" s="55"/>
      <c r="L328" s="55">
        <f t="shared" si="386"/>
        <v>2.6000000000000227</v>
      </c>
      <c r="M328" s="56">
        <f t="shared" si="387"/>
        <v>1113.0136986301468</v>
      </c>
    </row>
    <row r="329" spans="1:13" ht="15.7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>
      <c r="A330" s="51">
        <v>43343</v>
      </c>
      <c r="B330" s="52" t="s">
        <v>592</v>
      </c>
      <c r="C330" s="53">
        <f t="shared" ref="C330:C333" si="389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0">(IF(D330="SHORT",E330-F330,IF(D330="LONG",F330-E330)))*C330</f>
        <v>1082.1643286573214</v>
      </c>
      <c r="J330" s="55"/>
      <c r="K330" s="55"/>
      <c r="L330" s="55">
        <f t="shared" ref="L330:L333" si="391">(J330+I330+K330)/C330</f>
        <v>0.90000000000000568</v>
      </c>
      <c r="M330" s="56">
        <f t="shared" ref="M330:M333" si="392">L330*C330</f>
        <v>1082.1643286573214</v>
      </c>
    </row>
    <row r="331" spans="1:13" s="57" customFormat="1">
      <c r="A331" s="51">
        <v>43343</v>
      </c>
      <c r="B331" s="52" t="s">
        <v>459</v>
      </c>
      <c r="C331" s="53">
        <f t="shared" si="389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0"/>
        <v>1126.4980026631088</v>
      </c>
      <c r="J331" s="55"/>
      <c r="K331" s="55"/>
      <c r="L331" s="55">
        <f t="shared" si="391"/>
        <v>7.0499999999999554</v>
      </c>
      <c r="M331" s="56">
        <f t="shared" si="392"/>
        <v>1126.4980026631088</v>
      </c>
    </row>
    <row r="332" spans="1:13" s="57" customFormat="1">
      <c r="A332" s="51">
        <v>43343</v>
      </c>
      <c r="B332" s="52" t="s">
        <v>591</v>
      </c>
      <c r="C332" s="53">
        <f t="shared" si="389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0"/>
        <v>1115.6462585034074</v>
      </c>
      <c r="J332" s="55">
        <f t="shared" ref="J332" si="393">(IF(D332="SHORT",IF(G332="",0,F332-G332),IF(D332="LONG",IF(G332="",0,G332-F332))))*C332</f>
        <v>1360.5442176870747</v>
      </c>
      <c r="K332" s="55"/>
      <c r="L332" s="55">
        <f t="shared" si="391"/>
        <v>9.1000000000000227</v>
      </c>
      <c r="M332" s="56">
        <f t="shared" si="392"/>
        <v>2476.1904761904821</v>
      </c>
    </row>
    <row r="333" spans="1:13" s="57" customFormat="1">
      <c r="A333" s="51">
        <v>43343</v>
      </c>
      <c r="B333" s="52" t="s">
        <v>223</v>
      </c>
      <c r="C333" s="53">
        <f t="shared" si="389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0"/>
        <v>-1352.1828754268709</v>
      </c>
      <c r="J333" s="55"/>
      <c r="K333" s="55"/>
      <c r="L333" s="55">
        <f t="shared" si="391"/>
        <v>-14.649999999999864</v>
      </c>
      <c r="M333" s="56">
        <f t="shared" si="392"/>
        <v>-1352.1828754268709</v>
      </c>
    </row>
    <row r="334" spans="1:13" s="57" customFormat="1">
      <c r="A334" s="51">
        <v>43342</v>
      </c>
      <c r="B334" s="52" t="s">
        <v>546</v>
      </c>
      <c r="C334" s="53">
        <f t="shared" ref="C334:C337" si="394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5">(IF(D334="SHORT",E334-F334,IF(D334="LONG",F334-E334)))*C334</f>
        <v>-1351.8659558263346</v>
      </c>
      <c r="J334" s="55"/>
      <c r="K334" s="55"/>
      <c r="L334" s="55">
        <f t="shared" ref="L334:L337" si="396">(J334+I334+K334)/C334</f>
        <v>-3.5499999999999545</v>
      </c>
      <c r="M334" s="56">
        <f t="shared" ref="M334:M337" si="397">L334*C334</f>
        <v>-1351.8659558263346</v>
      </c>
    </row>
    <row r="335" spans="1:13" s="57" customFormat="1">
      <c r="A335" s="51">
        <v>43342</v>
      </c>
      <c r="B335" s="52" t="s">
        <v>526</v>
      </c>
      <c r="C335" s="53">
        <f t="shared" si="394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5"/>
        <v>1120.7235548564552</v>
      </c>
      <c r="J335" s="55"/>
      <c r="K335" s="55"/>
      <c r="L335" s="55">
        <f t="shared" si="396"/>
        <v>0.94999999999998863</v>
      </c>
      <c r="M335" s="56">
        <f t="shared" si="397"/>
        <v>1120.7235548564552</v>
      </c>
    </row>
    <row r="336" spans="1:13" s="57" customFormat="1">
      <c r="A336" s="51">
        <v>43342</v>
      </c>
      <c r="B336" s="52" t="s">
        <v>590</v>
      </c>
      <c r="C336" s="53">
        <f t="shared" si="394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5"/>
        <v>1118.8170635959038</v>
      </c>
      <c r="J336" s="55"/>
      <c r="K336" s="55"/>
      <c r="L336" s="55">
        <f t="shared" si="396"/>
        <v>2.8499999999999659</v>
      </c>
      <c r="M336" s="56">
        <f t="shared" si="397"/>
        <v>1118.8170635959038</v>
      </c>
    </row>
    <row r="337" spans="1:13" s="57" customFormat="1">
      <c r="A337" s="51">
        <v>43342</v>
      </c>
      <c r="B337" s="52" t="s">
        <v>481</v>
      </c>
      <c r="C337" s="53">
        <f t="shared" si="394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5"/>
        <v>1123.5019973368842</v>
      </c>
      <c r="J337" s="55"/>
      <c r="K337" s="55"/>
      <c r="L337" s="55">
        <f t="shared" si="396"/>
        <v>4.5</v>
      </c>
      <c r="M337" s="56">
        <f t="shared" si="397"/>
        <v>1123.5019973368842</v>
      </c>
    </row>
    <row r="338" spans="1:13" s="57" customFormat="1">
      <c r="A338" s="51">
        <v>43341</v>
      </c>
      <c r="B338" s="52" t="s">
        <v>511</v>
      </c>
      <c r="C338" s="53">
        <f t="shared" ref="C338:C341" si="398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399">(IF(D338="SHORT",E338-F338,IF(D338="LONG",F338-E338)))*C338</f>
        <v>1118.5605801463907</v>
      </c>
      <c r="J338" s="55"/>
      <c r="K338" s="55"/>
      <c r="L338" s="55">
        <f t="shared" ref="L338:L341" si="400">(J338+I338+K338)/C338</f>
        <v>5.4499999999999318</v>
      </c>
      <c r="M338" s="56">
        <f t="shared" ref="M338:M341" si="401">L338*C338</f>
        <v>1118.5605801463907</v>
      </c>
    </row>
    <row r="339" spans="1:13" s="57" customFormat="1">
      <c r="A339" s="51">
        <v>43341</v>
      </c>
      <c r="B339" s="52" t="s">
        <v>497</v>
      </c>
      <c r="C339" s="53">
        <f t="shared" si="398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399"/>
        <v>1122.8774876757097</v>
      </c>
      <c r="J339" s="55"/>
      <c r="K339" s="55"/>
      <c r="L339" s="55">
        <f t="shared" si="400"/>
        <v>4.0999999999999091</v>
      </c>
      <c r="M339" s="56">
        <f t="shared" si="401"/>
        <v>1122.8774876757097</v>
      </c>
    </row>
    <row r="340" spans="1:13" s="57" customFormat="1">
      <c r="A340" s="51">
        <v>43341</v>
      </c>
      <c r="B340" s="52" t="s">
        <v>470</v>
      </c>
      <c r="C340" s="53">
        <f t="shared" si="398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399"/>
        <v>-1351.0019392372392</v>
      </c>
      <c r="J340" s="55"/>
      <c r="K340" s="55"/>
      <c r="L340" s="55">
        <f t="shared" si="400"/>
        <v>-10.450000000000045</v>
      </c>
      <c r="M340" s="56">
        <f t="shared" si="401"/>
        <v>-1351.0019392372392</v>
      </c>
    </row>
    <row r="341" spans="1:13" s="57" customFormat="1">
      <c r="A341" s="51">
        <v>43341</v>
      </c>
      <c r="B341" s="52" t="s">
        <v>530</v>
      </c>
      <c r="C341" s="53">
        <f t="shared" si="398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399"/>
        <v>1121.2624584717503</v>
      </c>
      <c r="J341" s="55"/>
      <c r="K341" s="55"/>
      <c r="L341" s="55">
        <f t="shared" si="400"/>
        <v>3.5999999999999663</v>
      </c>
      <c r="M341" s="56">
        <f t="shared" si="401"/>
        <v>1121.2624584717503</v>
      </c>
    </row>
    <row r="342" spans="1:13" s="57" customFormat="1">
      <c r="A342" s="51">
        <v>43340</v>
      </c>
      <c r="B342" s="52" t="s">
        <v>555</v>
      </c>
      <c r="C342" s="53">
        <f t="shared" ref="C342:C345" si="402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3">(IF(D342="SHORT",E342-F342,IF(D342="LONG",F342-E342)))*C342</f>
        <v>1102.6796300687774</v>
      </c>
      <c r="J342" s="55"/>
      <c r="K342" s="55"/>
      <c r="L342" s="55">
        <f t="shared" ref="L342:L345" si="404">(J342+I342+K342)/C342</f>
        <v>1.5500000000000116</v>
      </c>
      <c r="M342" s="56">
        <f t="shared" ref="M342:M345" si="405">L342*C342</f>
        <v>1102.6796300687774</v>
      </c>
    </row>
    <row r="343" spans="1:13" s="57" customFormat="1">
      <c r="A343" s="51">
        <v>43340</v>
      </c>
      <c r="B343" s="52" t="s">
        <v>589</v>
      </c>
      <c r="C343" s="53">
        <f t="shared" si="402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3"/>
        <v>1117.8071539657853</v>
      </c>
      <c r="J343" s="55">
        <f t="shared" ref="J343:J344" si="406">(IF(D343="SHORT",IF(G343="",0,F343-G343),IF(D343="LONG",IF(G343="",0,G343-F343))))*C343</f>
        <v>1360.8087091757386</v>
      </c>
      <c r="K343" s="55"/>
      <c r="L343" s="55">
        <f t="shared" si="404"/>
        <v>12.75</v>
      </c>
      <c r="M343" s="56">
        <f t="shared" si="405"/>
        <v>2478.6158631415237</v>
      </c>
    </row>
    <row r="344" spans="1:13" s="57" customFormat="1">
      <c r="A344" s="51">
        <v>43340</v>
      </c>
      <c r="B344" s="52" t="s">
        <v>506</v>
      </c>
      <c r="C344" s="53">
        <f t="shared" si="402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3"/>
        <v>1122.7626107394585</v>
      </c>
      <c r="J344" s="55">
        <f t="shared" si="406"/>
        <v>1361.4174651961869</v>
      </c>
      <c r="K344" s="55"/>
      <c r="L344" s="55">
        <f t="shared" si="404"/>
        <v>22.900000000000091</v>
      </c>
      <c r="M344" s="56">
        <f t="shared" si="405"/>
        <v>2484.1800759356456</v>
      </c>
    </row>
    <row r="345" spans="1:13" s="66" customFormat="1">
      <c r="A345" s="60">
        <v>43339</v>
      </c>
      <c r="B345" s="61" t="s">
        <v>535</v>
      </c>
      <c r="C345" s="62">
        <f t="shared" si="402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3"/>
        <v>3883.2028898254166</v>
      </c>
      <c r="J345" s="64"/>
      <c r="K345" s="64"/>
      <c r="L345" s="64">
        <f t="shared" si="404"/>
        <v>4.3000000000000114</v>
      </c>
      <c r="M345" s="65">
        <f t="shared" si="405"/>
        <v>3883.2028898254166</v>
      </c>
    </row>
    <row r="346" spans="1:13" s="57" customFormat="1">
      <c r="A346" s="51">
        <v>43339</v>
      </c>
      <c r="B346" s="52" t="s">
        <v>501</v>
      </c>
      <c r="C346" s="53">
        <f t="shared" ref="C346:C348" si="407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8">(IF(D346="SHORT",E346-F346,IF(D346="LONG",F346-E346)))*C346</f>
        <v>1112.1408711770205</v>
      </c>
      <c r="J346" s="55">
        <f t="shared" ref="J346:J347" si="409">(IF(D346="SHORT",IF(G346="",0,F346-G346),IF(D346="LONG",IF(G346="",0,G346-F346))))*C346</f>
        <v>1370.31643055739</v>
      </c>
      <c r="K346" s="55"/>
      <c r="L346" s="55">
        <f t="shared" ref="L346:L348" si="410">(J346+I346+K346)/C346</f>
        <v>6.25</v>
      </c>
      <c r="M346" s="56">
        <f t="shared" ref="M346:M348" si="411">L346*C346</f>
        <v>2482.4573017344105</v>
      </c>
    </row>
    <row r="347" spans="1:13" s="57" customFormat="1">
      <c r="A347" s="51">
        <v>43339</v>
      </c>
      <c r="B347" s="52" t="s">
        <v>464</v>
      </c>
      <c r="C347" s="53">
        <f t="shared" si="407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8"/>
        <v>1091.1179173047669</v>
      </c>
      <c r="J347" s="55">
        <f t="shared" si="409"/>
        <v>1435.6814701378255</v>
      </c>
      <c r="K347" s="55"/>
      <c r="L347" s="55">
        <f t="shared" si="410"/>
        <v>2.2000000000000171</v>
      </c>
      <c r="M347" s="56">
        <f t="shared" si="411"/>
        <v>2526.7993874425924</v>
      </c>
    </row>
    <row r="348" spans="1:13" s="57" customFormat="1">
      <c r="A348" s="51">
        <v>43339</v>
      </c>
      <c r="B348" s="52" t="s">
        <v>382</v>
      </c>
      <c r="C348" s="53">
        <f t="shared" si="407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8"/>
        <v>1120.971508640838</v>
      </c>
      <c r="J348" s="55"/>
      <c r="K348" s="55"/>
      <c r="L348" s="55">
        <f t="shared" si="410"/>
        <v>2.4000000000000341</v>
      </c>
      <c r="M348" s="56">
        <f t="shared" si="411"/>
        <v>1120.971508640838</v>
      </c>
    </row>
    <row r="349" spans="1:13" s="57" customFormat="1">
      <c r="A349" s="51">
        <v>43336</v>
      </c>
      <c r="B349" s="52" t="s">
        <v>529</v>
      </c>
      <c r="C349" s="53">
        <f t="shared" ref="C349:C353" si="412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3">(IF(D349="SHORT",E349-F349,IF(D349="LONG",F349-E349)))*C349</f>
        <v>469.81776765376821</v>
      </c>
      <c r="J349" s="55"/>
      <c r="K349" s="55"/>
      <c r="L349" s="55">
        <f t="shared" ref="L349:L353" si="414">(J349+I349+K349)/C349</f>
        <v>0.55000000000001137</v>
      </c>
      <c r="M349" s="56">
        <f t="shared" ref="M349:M353" si="415">L349*C349</f>
        <v>469.81776765376821</v>
      </c>
    </row>
    <row r="350" spans="1:13" s="57" customFormat="1">
      <c r="A350" s="51">
        <v>43336</v>
      </c>
      <c r="B350" s="52" t="s">
        <v>534</v>
      </c>
      <c r="C350" s="53">
        <f t="shared" si="412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3"/>
        <v>1000.6064281382604</v>
      </c>
      <c r="J350" s="55"/>
      <c r="K350" s="55"/>
      <c r="L350" s="55">
        <f t="shared" si="414"/>
        <v>0.54999999999999716</v>
      </c>
      <c r="M350" s="56">
        <f t="shared" si="415"/>
        <v>1000.6064281382604</v>
      </c>
    </row>
    <row r="351" spans="1:13" s="57" customFormat="1">
      <c r="A351" s="51">
        <v>43336</v>
      </c>
      <c r="B351" s="52" t="s">
        <v>432</v>
      </c>
      <c r="C351" s="53">
        <f t="shared" si="412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3"/>
        <v>1109.1549295774569</v>
      </c>
      <c r="J351" s="55">
        <f t="shared" ref="J351" si="416">(IF(D351="SHORT",IF(G351="",0,F351-G351),IF(D351="LONG",IF(G351="",0,G351-F351))))*C351</f>
        <v>1373.2394366197304</v>
      </c>
      <c r="K351" s="55"/>
      <c r="L351" s="55">
        <f t="shared" si="414"/>
        <v>7.0500000000000114</v>
      </c>
      <c r="M351" s="56">
        <f t="shared" si="415"/>
        <v>2482.3943661971871</v>
      </c>
    </row>
    <row r="352" spans="1:13" s="57" customFormat="1">
      <c r="A352" s="51">
        <v>43336</v>
      </c>
      <c r="B352" s="52" t="s">
        <v>394</v>
      </c>
      <c r="C352" s="53">
        <f t="shared" si="412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3"/>
        <v>1118.2902584493042</v>
      </c>
      <c r="J352" s="55"/>
      <c r="K352" s="55"/>
      <c r="L352" s="55">
        <f t="shared" si="414"/>
        <v>1.5</v>
      </c>
      <c r="M352" s="56">
        <f t="shared" si="415"/>
        <v>1118.2902584493042</v>
      </c>
    </row>
    <row r="353" spans="1:13" s="57" customFormat="1">
      <c r="A353" s="51">
        <v>43336</v>
      </c>
      <c r="B353" s="52" t="s">
        <v>505</v>
      </c>
      <c r="C353" s="53">
        <f t="shared" si="412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3"/>
        <v>-1356.4431047475509</v>
      </c>
      <c r="J353" s="55"/>
      <c r="K353" s="55"/>
      <c r="L353" s="55">
        <f t="shared" si="414"/>
        <v>-6</v>
      </c>
      <c r="M353" s="56">
        <f t="shared" si="415"/>
        <v>-1356.4431047475509</v>
      </c>
    </row>
    <row r="354" spans="1:13" s="66" customFormat="1">
      <c r="A354" s="60">
        <v>43335</v>
      </c>
      <c r="B354" s="61" t="s">
        <v>450</v>
      </c>
      <c r="C354" s="62">
        <f t="shared" ref="C354:C357" si="417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8">(IF(D354="SHORT",E354-F354,IF(D354="LONG",F354-E354)))*C354</f>
        <v>1112.3787792355815</v>
      </c>
      <c r="J354" s="64">
        <f t="shared" ref="J354:J356" si="419">(IF(D354="SHORT",IF(G354="",0,F354-G354),IF(D354="LONG",IF(G354="",0,G354-F354))))*C354</f>
        <v>1369.0815744438057</v>
      </c>
      <c r="K354" s="64">
        <f t="shared" ref="K354:K356" si="420">(IF(D354="SHORT",IF(H354="",0,G354-H354),IF(D354="LONG",IF(H354="",0,(H354-G354)))))*C354</f>
        <v>1369.08157444383</v>
      </c>
      <c r="L354" s="64">
        <f t="shared" ref="L354:L357" si="421">(J354+I354+K354)/C354</f>
        <v>2.2500000000000004</v>
      </c>
      <c r="M354" s="65">
        <f t="shared" ref="M354:M357" si="422">L354*C354</f>
        <v>3850.541928123218</v>
      </c>
    </row>
    <row r="355" spans="1:13" s="66" customFormat="1">
      <c r="A355" s="60">
        <v>43335</v>
      </c>
      <c r="B355" s="61" t="s">
        <v>402</v>
      </c>
      <c r="C355" s="62">
        <f t="shared" si="417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8"/>
        <v>1124.4769874477067</v>
      </c>
      <c r="J355" s="64">
        <f t="shared" si="419"/>
        <v>1359.8326359832556</v>
      </c>
      <c r="K355" s="64">
        <f t="shared" si="420"/>
        <v>1377.2663877266348</v>
      </c>
      <c r="L355" s="64">
        <f t="shared" si="421"/>
        <v>22.149999999999977</v>
      </c>
      <c r="M355" s="65">
        <f t="shared" si="422"/>
        <v>3861.5760111575973</v>
      </c>
    </row>
    <row r="356" spans="1:13" s="66" customFormat="1">
      <c r="A356" s="60">
        <v>43335</v>
      </c>
      <c r="B356" s="61" t="s">
        <v>559</v>
      </c>
      <c r="C356" s="62">
        <f t="shared" si="417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8"/>
        <v>1120.0203640066125</v>
      </c>
      <c r="J356" s="64">
        <f t="shared" si="419"/>
        <v>1349.1154384625058</v>
      </c>
      <c r="K356" s="64">
        <f t="shared" si="420"/>
        <v>1323.6604301896514</v>
      </c>
      <c r="L356" s="64">
        <f t="shared" si="421"/>
        <v>29.799999999999951</v>
      </c>
      <c r="M356" s="65">
        <f t="shared" si="422"/>
        <v>3792.7962326587694</v>
      </c>
    </row>
    <row r="357" spans="1:13" s="57" customFormat="1">
      <c r="A357" s="51">
        <v>43333</v>
      </c>
      <c r="B357" s="52" t="s">
        <v>557</v>
      </c>
      <c r="C357" s="53">
        <f t="shared" si="417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8"/>
        <v>1123.1281198003448</v>
      </c>
      <c r="J357" s="55"/>
      <c r="K357" s="55"/>
      <c r="L357" s="55">
        <f t="shared" si="421"/>
        <v>3.1500000000000337</v>
      </c>
      <c r="M357" s="56">
        <f t="shared" si="422"/>
        <v>1123.1281198003448</v>
      </c>
    </row>
    <row r="358" spans="1:13" s="57" customFormat="1">
      <c r="A358" s="51">
        <v>43333</v>
      </c>
      <c r="B358" s="52" t="s">
        <v>555</v>
      </c>
      <c r="C358" s="53">
        <f t="shared" ref="C358:C361" si="423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4">(IF(D358="SHORT",E358-F358,IF(D358="LONG",F358-E358)))*C358</f>
        <v>581.95926285160863</v>
      </c>
      <c r="J358" s="55"/>
      <c r="K358" s="55"/>
      <c r="L358" s="55">
        <f t="shared" ref="L358:L361" si="425">(J358+I358+K358)/C358</f>
        <v>0.80000000000001137</v>
      </c>
      <c r="M358" s="56">
        <f t="shared" ref="M358:M361" si="426">L358*C358</f>
        <v>581.95926285160863</v>
      </c>
    </row>
    <row r="359" spans="1:13" s="57" customFormat="1">
      <c r="A359" s="51">
        <v>43333</v>
      </c>
      <c r="B359" s="52" t="s">
        <v>501</v>
      </c>
      <c r="C359" s="53">
        <f t="shared" si="423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4"/>
        <v>-1369.2465929544696</v>
      </c>
      <c r="J359" s="55"/>
      <c r="K359" s="55"/>
      <c r="L359" s="55">
        <f t="shared" si="425"/>
        <v>-3.5499999999999545</v>
      </c>
      <c r="M359" s="56">
        <f t="shared" si="426"/>
        <v>-1369.2465929544696</v>
      </c>
    </row>
    <row r="360" spans="1:13" s="57" customFormat="1">
      <c r="A360" s="51">
        <v>43333</v>
      </c>
      <c r="B360" s="52" t="s">
        <v>572</v>
      </c>
      <c r="C360" s="53">
        <f t="shared" si="423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4"/>
        <v>1153.8461538461461</v>
      </c>
      <c r="J360" s="55">
        <f t="shared" ref="J360:J361" si="427">(IF(D360="SHORT",IF(G360="",0,F360-G360),IF(D360="LONG",IF(G360="",0,G360-F360))))*C360</f>
        <v>1357.4660633484164</v>
      </c>
      <c r="K360" s="55"/>
      <c r="L360" s="55">
        <f t="shared" si="425"/>
        <v>1.8499999999999943</v>
      </c>
      <c r="M360" s="56">
        <f t="shared" si="426"/>
        <v>2511.3122171945624</v>
      </c>
    </row>
    <row r="361" spans="1:13" s="57" customFormat="1">
      <c r="A361" s="51">
        <v>43333</v>
      </c>
      <c r="B361" s="52" t="s">
        <v>482</v>
      </c>
      <c r="C361" s="53">
        <f t="shared" si="423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4"/>
        <v>1109.5819714433344</v>
      </c>
      <c r="J361" s="55">
        <f t="shared" si="427"/>
        <v>1393.4285222776477</v>
      </c>
      <c r="K361" s="55"/>
      <c r="L361" s="55">
        <f t="shared" si="425"/>
        <v>4.8500000000000227</v>
      </c>
      <c r="M361" s="56">
        <f t="shared" si="426"/>
        <v>2503.0104937209821</v>
      </c>
    </row>
    <row r="362" spans="1:13" s="66" customFormat="1">
      <c r="A362" s="60">
        <v>43332</v>
      </c>
      <c r="B362" s="61" t="s">
        <v>516</v>
      </c>
      <c r="C362" s="62">
        <f t="shared" ref="C362" si="428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29">(IF(D362="SHORT",E362-F362,IF(D362="LONG",F362-E362)))*C362</f>
        <v>1124.2432977803337</v>
      </c>
      <c r="J362" s="64">
        <f t="shared" ref="J362" si="430">(IF(D362="SHORT",IF(G362="",0,F362-G362),IF(D362="LONG",IF(G362="",0,G362-F362))))*C362</f>
        <v>1362.0639953877264</v>
      </c>
      <c r="K362" s="64">
        <f t="shared" ref="K362" si="431">(IF(D362="SHORT",IF(H362="",0,G362-H362),IF(D362="LONG",IF(H362="",0,(H362-G362)))))*C362</f>
        <v>1376.4773710002817</v>
      </c>
      <c r="L362" s="64">
        <f t="shared" ref="L362" si="432">(J362+I362+K362)/C362</f>
        <v>26.799999999999955</v>
      </c>
      <c r="M362" s="65">
        <f t="shared" ref="M362" si="433">L362*C362</f>
        <v>3862.7846641683418</v>
      </c>
    </row>
    <row r="363" spans="1:13" s="57" customFormat="1">
      <c r="A363" s="51">
        <v>43332</v>
      </c>
      <c r="B363" s="52" t="s">
        <v>428</v>
      </c>
      <c r="C363" s="53">
        <f t="shared" ref="C363" si="434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5">(IF(D363="SHORT",E363-F363,IF(D363="LONG",F363-E363)))*C363</f>
        <v>-1352.4590163934427</v>
      </c>
      <c r="J363" s="55"/>
      <c r="K363" s="55"/>
      <c r="L363" s="55">
        <f t="shared" ref="L363" si="436">(J363+I363+K363)/C363</f>
        <v>-11</v>
      </c>
      <c r="M363" s="56">
        <f t="shared" ref="M363" si="437">L363*C363</f>
        <v>-1352.4590163934427</v>
      </c>
    </row>
    <row r="364" spans="1:13" s="57" customFormat="1">
      <c r="A364" s="51">
        <v>43332</v>
      </c>
      <c r="B364" s="52" t="s">
        <v>588</v>
      </c>
      <c r="C364" s="53">
        <f t="shared" ref="C364:C365" si="438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39">(IF(D364="SHORT",E364-F364,IF(D364="LONG",F364-E364)))*C364</f>
        <v>1124.3538196438788</v>
      </c>
      <c r="J364" s="55"/>
      <c r="K364" s="55"/>
      <c r="L364" s="55">
        <f t="shared" ref="L364:L365" si="440">(J364+I364+K364)/C364</f>
        <v>13.049999999999953</v>
      </c>
      <c r="M364" s="56">
        <f t="shared" ref="M364:M365" si="441">L364*C364</f>
        <v>1124.3538196438788</v>
      </c>
    </row>
    <row r="365" spans="1:13" s="66" customFormat="1">
      <c r="A365" s="60">
        <v>43332</v>
      </c>
      <c r="B365" s="61" t="s">
        <v>587</v>
      </c>
      <c r="C365" s="62">
        <f t="shared" si="438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39"/>
        <v>1113.2940406024811</v>
      </c>
      <c r="J365" s="64">
        <f t="shared" ref="J365" si="442">(IF(D365="SHORT",IF(G365="",0,F365-G365),IF(D365="LONG",IF(G365="",0,G365-F365))))*C365</f>
        <v>1375.2455795677761</v>
      </c>
      <c r="K365" s="64">
        <f t="shared" ref="K365" si="443">(IF(D365="SHORT",IF(H365="",0,G365-H365),IF(D365="LONG",IF(H365="",0,(H365-G365)))))*C365</f>
        <v>1309.7576948264571</v>
      </c>
      <c r="L365" s="64">
        <f t="shared" si="440"/>
        <v>5.7999999999999821</v>
      </c>
      <c r="M365" s="65">
        <f t="shared" si="441"/>
        <v>3798.2973149967138</v>
      </c>
    </row>
    <row r="366" spans="1:13" s="66" customFormat="1">
      <c r="A366" s="60">
        <v>43329</v>
      </c>
      <c r="B366" s="61" t="s">
        <v>440</v>
      </c>
      <c r="C366" s="62">
        <f t="shared" ref="C366:C370" si="444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5">(IF(D366="SHORT",E366-F366,IF(D366="LONG",F366-E366)))*C366</f>
        <v>1123.0636833046433</v>
      </c>
      <c r="J366" s="64">
        <f t="shared" ref="J366:J369" si="446">(IF(D366="SHORT",IF(G366="",0,F366-G366),IF(D366="LONG",IF(G366="",0,G366-F366))))*C366</f>
        <v>1364.0275387263457</v>
      </c>
      <c r="K366" s="64">
        <f t="shared" ref="K366:K369" si="447">(IF(D366="SHORT",IF(H366="",0,G366-H366),IF(D366="LONG",IF(H366="",0,(H366-G366)))))*C366</f>
        <v>1372.6333907056642</v>
      </c>
      <c r="L366" s="64">
        <f t="shared" ref="L366:L369" si="448">(J366+I366+K366)/C366</f>
        <v>44.849999999999909</v>
      </c>
      <c r="M366" s="65">
        <f t="shared" ref="M366:M369" si="449">L366*C366</f>
        <v>3859.7246127366529</v>
      </c>
    </row>
    <row r="367" spans="1:13" s="57" customFormat="1">
      <c r="A367" s="51">
        <v>43328</v>
      </c>
      <c r="B367" s="52" t="s">
        <v>554</v>
      </c>
      <c r="C367" s="53">
        <f t="shared" si="444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5"/>
        <v>61.485489424495825</v>
      </c>
      <c r="J367" s="55"/>
      <c r="K367" s="55"/>
      <c r="L367" s="55">
        <f t="shared" si="448"/>
        <v>0.25</v>
      </c>
      <c r="M367" s="56">
        <f t="shared" si="449"/>
        <v>61.485489424495825</v>
      </c>
    </row>
    <row r="368" spans="1:13" s="57" customFormat="1">
      <c r="A368" s="51">
        <v>43328</v>
      </c>
      <c r="B368" s="52" t="s">
        <v>431</v>
      </c>
      <c r="C368" s="53">
        <f t="shared" si="444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5"/>
        <v>-1350.629938073894</v>
      </c>
      <c r="J368" s="55"/>
      <c r="K368" s="55"/>
      <c r="L368" s="55">
        <f t="shared" si="448"/>
        <v>-12.650000000000091</v>
      </c>
      <c r="M368" s="56">
        <f t="shared" si="449"/>
        <v>-1350.629938073894</v>
      </c>
    </row>
    <row r="369" spans="1:13" s="66" customFormat="1">
      <c r="A369" s="60">
        <v>43328</v>
      </c>
      <c r="B369" s="61" t="s">
        <v>547</v>
      </c>
      <c r="C369" s="62">
        <f t="shared" si="444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5"/>
        <v>1121.8487394958099</v>
      </c>
      <c r="J369" s="64">
        <f t="shared" si="446"/>
        <v>1361.3445378151205</v>
      </c>
      <c r="K369" s="64">
        <f t="shared" si="447"/>
        <v>1373.9495798319156</v>
      </c>
      <c r="L369" s="64">
        <f t="shared" si="448"/>
        <v>15.299999999999955</v>
      </c>
      <c r="M369" s="65">
        <f t="shared" si="449"/>
        <v>3857.142857142846</v>
      </c>
    </row>
    <row r="370" spans="1:13" s="57" customFormat="1">
      <c r="A370" s="51">
        <v>43326</v>
      </c>
      <c r="B370" s="52" t="s">
        <v>388</v>
      </c>
      <c r="C370" s="53">
        <f t="shared" si="444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0">(IF(D370="SHORT",E370-F370,IF(D370="LONG",F370-E370)))*C370</f>
        <v>1117.9132286398767</v>
      </c>
      <c r="J370" s="55">
        <f t="shared" ref="J370" si="451">(IF(D370="SHORT",IF(G370="",0,F370-G370),IF(D370="LONG",IF(G370="",0,G370-F370))))*C370</f>
        <v>1357.4660633484073</v>
      </c>
      <c r="K370" s="55"/>
      <c r="L370" s="55">
        <f t="shared" ref="L370" si="452">(J370+I370+K370)/C370</f>
        <v>6.1999999999999886</v>
      </c>
      <c r="M370" s="56">
        <f t="shared" ref="M370" si="453">L370*C370</f>
        <v>2475.379291988284</v>
      </c>
    </row>
    <row r="371" spans="1:13" s="57" customFormat="1">
      <c r="A371" s="51">
        <v>43326</v>
      </c>
      <c r="B371" s="52" t="s">
        <v>492</v>
      </c>
      <c r="C371" s="53">
        <f t="shared" ref="C371:C375" si="454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5">(IF(D371="SHORT",E371-F371,IF(D371="LONG",F371-E371)))*C371</f>
        <v>1119.4756311246672</v>
      </c>
      <c r="J371" s="55"/>
      <c r="K371" s="55"/>
      <c r="L371" s="55">
        <f t="shared" ref="L371:L375" si="456">(J371+I371+K371)/C371</f>
        <v>5.75</v>
      </c>
      <c r="M371" s="56">
        <f t="shared" ref="M371:M375" si="457">L371*C371</f>
        <v>1119.4756311246672</v>
      </c>
    </row>
    <row r="372" spans="1:13" s="57" customFormat="1">
      <c r="A372" s="51">
        <v>43326</v>
      </c>
      <c r="B372" s="52" t="s">
        <v>386</v>
      </c>
      <c r="C372" s="53">
        <f t="shared" si="454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5"/>
        <v>604.61707585197291</v>
      </c>
      <c r="J372" s="55"/>
      <c r="K372" s="55"/>
      <c r="L372" s="55">
        <f t="shared" si="456"/>
        <v>0.55000000000001137</v>
      </c>
      <c r="M372" s="56">
        <f t="shared" si="457"/>
        <v>604.61707585197291</v>
      </c>
    </row>
    <row r="373" spans="1:13" s="57" customFormat="1">
      <c r="A373" s="51">
        <v>43325</v>
      </c>
      <c r="B373" s="52" t="s">
        <v>522</v>
      </c>
      <c r="C373" s="53">
        <f t="shared" si="454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5"/>
        <v>1122.0806332361904</v>
      </c>
      <c r="J373" s="55"/>
      <c r="K373" s="55"/>
      <c r="L373" s="55">
        <f t="shared" si="456"/>
        <v>8.5999999999999091</v>
      </c>
      <c r="M373" s="56">
        <f t="shared" si="457"/>
        <v>1122.0806332361904</v>
      </c>
    </row>
    <row r="374" spans="1:13" s="57" customFormat="1">
      <c r="A374" s="51">
        <v>43325</v>
      </c>
      <c r="B374" s="52" t="s">
        <v>491</v>
      </c>
      <c r="C374" s="53">
        <f t="shared" si="454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5"/>
        <v>236.60490736104839</v>
      </c>
      <c r="J374" s="55"/>
      <c r="K374" s="55"/>
      <c r="L374" s="55">
        <f t="shared" si="456"/>
        <v>3.1500000000000909</v>
      </c>
      <c r="M374" s="56">
        <f t="shared" si="457"/>
        <v>236.60490736104839</v>
      </c>
    </row>
    <row r="375" spans="1:13" s="57" customFormat="1">
      <c r="A375" s="51">
        <v>43325</v>
      </c>
      <c r="B375" s="52" t="s">
        <v>428</v>
      </c>
      <c r="C375" s="53">
        <f t="shared" si="454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5"/>
        <v>1120.6176961602728</v>
      </c>
      <c r="J375" s="55"/>
      <c r="K375" s="55"/>
      <c r="L375" s="55">
        <f t="shared" si="456"/>
        <v>8.9500000000000455</v>
      </c>
      <c r="M375" s="56">
        <f t="shared" si="457"/>
        <v>1120.6176961602728</v>
      </c>
    </row>
    <row r="376" spans="1:13" s="57" customFormat="1">
      <c r="A376" s="51">
        <v>43322</v>
      </c>
      <c r="B376" s="52" t="s">
        <v>455</v>
      </c>
      <c r="C376" s="53">
        <f t="shared" ref="C376:C379" si="458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59">(IF(D376="SHORT",E376-F376,IF(D376="LONG",F376-E376)))*C376</f>
        <v>1121.7948717948839</v>
      </c>
      <c r="J376" s="55"/>
      <c r="K376" s="55"/>
      <c r="L376" s="55">
        <f t="shared" ref="L376:L379" si="460">(J376+I376+K376)/C376</f>
        <v>1.0500000000000114</v>
      </c>
      <c r="M376" s="56">
        <f t="shared" ref="M376:M379" si="461">L376*C376</f>
        <v>1121.7948717948839</v>
      </c>
    </row>
    <row r="377" spans="1:13" s="57" customFormat="1">
      <c r="A377" s="51">
        <v>43322</v>
      </c>
      <c r="B377" s="52" t="s">
        <v>476</v>
      </c>
      <c r="C377" s="53">
        <f t="shared" si="458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59"/>
        <v>1127.8195488721763</v>
      </c>
      <c r="J377" s="55"/>
      <c r="K377" s="55"/>
      <c r="L377" s="55">
        <f t="shared" si="460"/>
        <v>0.79999999999999705</v>
      </c>
      <c r="M377" s="56">
        <f t="shared" si="461"/>
        <v>1127.8195488721763</v>
      </c>
    </row>
    <row r="378" spans="1:13" s="57" customFormat="1">
      <c r="A378" s="51">
        <v>43322</v>
      </c>
      <c r="B378" s="52" t="s">
        <v>586</v>
      </c>
      <c r="C378" s="53">
        <f t="shared" si="458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59"/>
        <v>-1360.2015113350212</v>
      </c>
      <c r="J378" s="55"/>
      <c r="K378" s="55"/>
      <c r="L378" s="55">
        <f t="shared" si="460"/>
        <v>-0.90000000000000568</v>
      </c>
      <c r="M378" s="56">
        <f t="shared" si="461"/>
        <v>-1360.2015113350212</v>
      </c>
    </row>
    <row r="379" spans="1:13" s="57" customFormat="1">
      <c r="A379" s="51">
        <v>43322</v>
      </c>
      <c r="B379" s="52" t="s">
        <v>585</v>
      </c>
      <c r="C379" s="53">
        <f t="shared" si="458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59"/>
        <v>1163.7931034482833</v>
      </c>
      <c r="J379" s="55">
        <f t="shared" ref="J379" si="462">(IF(D379="SHORT",IF(G379="",0,F379-G379),IF(D379="LONG",IF(G379="",0,G379-F379))))*C379</f>
        <v>1357.7586206896515</v>
      </c>
      <c r="K379" s="55"/>
      <c r="L379" s="55">
        <f t="shared" si="460"/>
        <v>1.9500000000000028</v>
      </c>
      <c r="M379" s="56">
        <f t="shared" si="461"/>
        <v>2521.5517241379348</v>
      </c>
    </row>
    <row r="380" spans="1:13" s="57" customFormat="1">
      <c r="A380" s="51">
        <v>43321</v>
      </c>
      <c r="B380" s="52" t="s">
        <v>475</v>
      </c>
      <c r="C380" s="53">
        <f t="shared" ref="C380:C385" si="463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4">(IF(D380="SHORT",E380-F380,IF(D380="LONG",F380-E380)))*C380</f>
        <v>548.55749695246755</v>
      </c>
      <c r="J380" s="55"/>
      <c r="K380" s="55"/>
      <c r="L380" s="55">
        <f t="shared" ref="L380:L385" si="465">(J380+I380+K380)/C380</f>
        <v>1.3500000000000225</v>
      </c>
      <c r="M380" s="56">
        <f t="shared" ref="M380:M385" si="466">L380*C380</f>
        <v>548.55749695246755</v>
      </c>
    </row>
    <row r="381" spans="1:13" s="57" customFormat="1">
      <c r="A381" s="51">
        <v>43321</v>
      </c>
      <c r="B381" s="52" t="s">
        <v>482</v>
      </c>
      <c r="C381" s="53">
        <f t="shared" si="463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4"/>
        <v>1111.8598382749269</v>
      </c>
      <c r="J381" s="55"/>
      <c r="K381" s="55"/>
      <c r="L381" s="55">
        <f t="shared" si="465"/>
        <v>2.1999999999999886</v>
      </c>
      <c r="M381" s="56">
        <f t="shared" si="466"/>
        <v>1111.8598382749269</v>
      </c>
    </row>
    <row r="382" spans="1:13" s="57" customFormat="1">
      <c r="A382" s="51">
        <v>43321</v>
      </c>
      <c r="B382" s="52" t="s">
        <v>573</v>
      </c>
      <c r="C382" s="53">
        <f t="shared" si="463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4"/>
        <v>-1350.0000000000086</v>
      </c>
      <c r="J382" s="55"/>
      <c r="K382" s="55"/>
      <c r="L382" s="55">
        <f t="shared" si="465"/>
        <v>-0.4500000000000029</v>
      </c>
      <c r="M382" s="56">
        <f t="shared" si="466"/>
        <v>-1350.0000000000086</v>
      </c>
    </row>
    <row r="383" spans="1:13" s="57" customFormat="1">
      <c r="A383" s="51">
        <v>43321</v>
      </c>
      <c r="B383" s="52" t="s">
        <v>494</v>
      </c>
      <c r="C383" s="53">
        <f t="shared" si="463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4"/>
        <v>-1353.4218590398443</v>
      </c>
      <c r="J383" s="55"/>
      <c r="K383" s="55"/>
      <c r="L383" s="55">
        <f t="shared" si="465"/>
        <v>-7.9500000000000455</v>
      </c>
      <c r="M383" s="56">
        <f t="shared" si="466"/>
        <v>-1353.4218590398443</v>
      </c>
    </row>
    <row r="384" spans="1:13" s="57" customFormat="1">
      <c r="A384" s="51">
        <v>43321</v>
      </c>
      <c r="B384" s="52" t="s">
        <v>472</v>
      </c>
      <c r="C384" s="53">
        <f t="shared" si="463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4"/>
        <v>986.45465253239774</v>
      </c>
      <c r="J384" s="55"/>
      <c r="K384" s="55"/>
      <c r="L384" s="55">
        <f t="shared" si="465"/>
        <v>6.7000000000000455</v>
      </c>
      <c r="M384" s="56">
        <f t="shared" si="466"/>
        <v>986.45465253239774</v>
      </c>
    </row>
    <row r="385" spans="1:13" s="57" customFormat="1">
      <c r="A385" s="51">
        <v>43321</v>
      </c>
      <c r="B385" s="52" t="s">
        <v>572</v>
      </c>
      <c r="C385" s="53">
        <f t="shared" si="463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4"/>
        <v>-1361.0315186246457</v>
      </c>
      <c r="J385" s="55"/>
      <c r="K385" s="55"/>
      <c r="L385" s="55">
        <f t="shared" si="465"/>
        <v>-0.95000000000000284</v>
      </c>
      <c r="M385" s="56">
        <f t="shared" si="466"/>
        <v>-1361.0315186246457</v>
      </c>
    </row>
    <row r="386" spans="1:13" s="57" customFormat="1">
      <c r="A386" s="51">
        <v>43320</v>
      </c>
      <c r="B386" s="52" t="s">
        <v>574</v>
      </c>
      <c r="C386" s="53">
        <f t="shared" ref="C386" si="467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8">(IF(D386="SHORT",E386-F386,IF(D386="LONG",F386-E386)))*C386</f>
        <v>1109.8354381936601</v>
      </c>
      <c r="J386" s="55"/>
      <c r="K386" s="55"/>
      <c r="L386" s="55">
        <f t="shared" ref="L386" si="469">(J386+I386+K386)/C386</f>
        <v>2.9000000000000341</v>
      </c>
      <c r="M386" s="56">
        <f t="shared" ref="M386" si="470">L386*C386</f>
        <v>1109.8354381936601</v>
      </c>
    </row>
    <row r="387" spans="1:13" s="66" customFormat="1">
      <c r="A387" s="60">
        <v>43320</v>
      </c>
      <c r="B387" s="61" t="s">
        <v>439</v>
      </c>
      <c r="C387" s="62">
        <f t="shared" ref="C387:C390" si="471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2">(IF(D387="SHORT",E387-F387,IF(D387="LONG",F387-E387)))*C387</f>
        <v>1105.2631578947414</v>
      </c>
      <c r="J387" s="64">
        <f t="shared" ref="J387:J390" si="473">(IF(D387="SHORT",IF(G387="",0,F387-G387),IF(D387="LONG",IF(G387="",0,G387-F387))))*C387</f>
        <v>1263.1578947368378</v>
      </c>
      <c r="K387" s="64">
        <f t="shared" ref="K387:K390" si="474">(IF(D387="SHORT",IF(H387="",0,G387-H387),IF(D387="LONG",IF(H387="",0,(H387-G387)))))*C387</f>
        <v>1381.578947368421</v>
      </c>
      <c r="L387" s="64">
        <f t="shared" ref="L387:L390" si="475">(J387+I387+K387)/C387</f>
        <v>4.75</v>
      </c>
      <c r="M387" s="65">
        <f t="shared" ref="M387:M390" si="476">L387*C387</f>
        <v>3750</v>
      </c>
    </row>
    <row r="388" spans="1:13" s="57" customFormat="1">
      <c r="A388" s="51">
        <v>43320</v>
      </c>
      <c r="B388" s="52" t="s">
        <v>430</v>
      </c>
      <c r="C388" s="53">
        <f t="shared" si="471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2"/>
        <v>1116.8384879725086</v>
      </c>
      <c r="J388" s="55"/>
      <c r="K388" s="55"/>
      <c r="L388" s="55">
        <f t="shared" si="475"/>
        <v>6.5</v>
      </c>
      <c r="M388" s="56">
        <f t="shared" si="476"/>
        <v>1116.8384879725086</v>
      </c>
    </row>
    <row r="389" spans="1:13" s="57" customFormat="1">
      <c r="A389" s="51">
        <v>43320</v>
      </c>
      <c r="B389" s="52" t="s">
        <v>547</v>
      </c>
      <c r="C389" s="53">
        <f t="shared" si="471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2"/>
        <v>-1360.2418207681426</v>
      </c>
      <c r="J389" s="55"/>
      <c r="K389" s="55"/>
      <c r="L389" s="55">
        <f t="shared" si="475"/>
        <v>-5.1000000000000227</v>
      </c>
      <c r="M389" s="56">
        <f t="shared" si="476"/>
        <v>-1360.2418207681426</v>
      </c>
    </row>
    <row r="390" spans="1:13" s="66" customFormat="1">
      <c r="A390" s="60">
        <v>43320</v>
      </c>
      <c r="B390" s="61" t="s">
        <v>266</v>
      </c>
      <c r="C390" s="62">
        <f t="shared" si="471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2"/>
        <v>1144.5783132530155</v>
      </c>
      <c r="J390" s="64">
        <f t="shared" si="473"/>
        <v>1355.4216867469879</v>
      </c>
      <c r="K390" s="64">
        <f t="shared" si="474"/>
        <v>1355.4216867469879</v>
      </c>
      <c r="L390" s="64">
        <f t="shared" si="475"/>
        <v>6.4000000000000057</v>
      </c>
      <c r="M390" s="65">
        <f t="shared" si="476"/>
        <v>3855.4216867469913</v>
      </c>
    </row>
    <row r="391" spans="1:13" s="57" customFormat="1">
      <c r="A391" s="51">
        <v>43319</v>
      </c>
      <c r="B391" s="52" t="s">
        <v>569</v>
      </c>
      <c r="C391" s="53">
        <f t="shared" ref="C391:C395" si="477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8">(IF(D391="SHORT",E391-F391,IF(D391="LONG",F391-E391)))*C391</f>
        <v>1120.845143004386</v>
      </c>
      <c r="J391" s="55"/>
      <c r="K391" s="55"/>
      <c r="L391" s="55">
        <f t="shared" ref="L391:L395" si="479">(J391+I391+K391)/C391</f>
        <v>8.7000000000000455</v>
      </c>
      <c r="M391" s="56">
        <f t="shared" ref="M391:M395" si="480">L391*C391</f>
        <v>1120.845143004386</v>
      </c>
    </row>
    <row r="392" spans="1:13" s="57" customFormat="1">
      <c r="A392" s="51">
        <v>43319</v>
      </c>
      <c r="B392" s="52" t="s">
        <v>495</v>
      </c>
      <c r="C392" s="53">
        <f t="shared" si="477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8"/>
        <v>-233.48899266177074</v>
      </c>
      <c r="J392" s="55"/>
      <c r="K392" s="55"/>
      <c r="L392" s="55">
        <f t="shared" si="479"/>
        <v>-0.34999999999999432</v>
      </c>
      <c r="M392" s="56">
        <f t="shared" si="480"/>
        <v>-233.48899266177074</v>
      </c>
    </row>
    <row r="393" spans="1:13" s="57" customFormat="1">
      <c r="A393" s="51">
        <v>43319</v>
      </c>
      <c r="B393" s="52" t="s">
        <v>416</v>
      </c>
      <c r="C393" s="53">
        <f t="shared" si="477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8"/>
        <v>1120.1866977829532</v>
      </c>
      <c r="J393" s="55"/>
      <c r="K393" s="55"/>
      <c r="L393" s="55">
        <f t="shared" si="479"/>
        <v>4.7999999999999545</v>
      </c>
      <c r="M393" s="56">
        <f t="shared" si="480"/>
        <v>1120.1866977829532</v>
      </c>
    </row>
    <row r="394" spans="1:13" s="57" customFormat="1">
      <c r="A394" s="51">
        <v>43319</v>
      </c>
      <c r="B394" s="52" t="s">
        <v>434</v>
      </c>
      <c r="C394" s="53">
        <f t="shared" si="477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8"/>
        <v>-1356.9243049088641</v>
      </c>
      <c r="J394" s="55"/>
      <c r="K394" s="55"/>
      <c r="L394" s="55">
        <f t="shared" si="479"/>
        <v>-3.3999999999999773</v>
      </c>
      <c r="M394" s="56">
        <f t="shared" si="480"/>
        <v>-1356.9243049088641</v>
      </c>
    </row>
    <row r="395" spans="1:13" s="57" customFormat="1">
      <c r="A395" s="51">
        <v>43319</v>
      </c>
      <c r="B395" s="52" t="s">
        <v>519</v>
      </c>
      <c r="C395" s="53">
        <f t="shared" si="477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8"/>
        <v>-520.4031058978793</v>
      </c>
      <c r="J395" s="55"/>
      <c r="K395" s="55"/>
      <c r="L395" s="55">
        <f t="shared" si="479"/>
        <v>-1.0499999999999545</v>
      </c>
      <c r="M395" s="56">
        <f t="shared" si="480"/>
        <v>-520.4031058978793</v>
      </c>
    </row>
    <row r="396" spans="1:13" s="57" customFormat="1">
      <c r="A396" s="51">
        <v>43318</v>
      </c>
      <c r="B396" s="52" t="s">
        <v>419</v>
      </c>
      <c r="C396" s="53">
        <f t="shared" ref="C396" si="481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2">(IF(D396="SHORT",E396-F396,IF(D396="LONG",F396-E396)))*C396</f>
        <v>1125.0000000000045</v>
      </c>
      <c r="J396" s="55"/>
      <c r="K396" s="55"/>
      <c r="L396" s="55">
        <f t="shared" ref="L396" si="483">(J396+I396+K396)/C396</f>
        <v>10.950000000000045</v>
      </c>
      <c r="M396" s="56">
        <f t="shared" ref="M396" si="484">L396*C396</f>
        <v>1125.0000000000045</v>
      </c>
    </row>
    <row r="397" spans="1:13" s="57" customFormat="1">
      <c r="A397" s="51">
        <v>43315</v>
      </c>
      <c r="B397" s="52" t="s">
        <v>518</v>
      </c>
      <c r="C397" s="53">
        <f t="shared" ref="C397:C401" si="485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6">(IF(D397="SHORT",E397-F397,IF(D397="LONG",F397-E397)))*C397</f>
        <v>-1372.2397476340586</v>
      </c>
      <c r="J397" s="55"/>
      <c r="K397" s="55"/>
      <c r="L397" s="55">
        <f t="shared" ref="L397:L401" si="487">(J397+I397+K397)/C397</f>
        <v>-2.8999999999999773</v>
      </c>
      <c r="M397" s="56">
        <f t="shared" ref="M397:M401" si="488">L397*C397</f>
        <v>-1372.2397476340586</v>
      </c>
    </row>
    <row r="398" spans="1:13" s="57" customFormat="1">
      <c r="A398" s="51">
        <v>43315</v>
      </c>
      <c r="B398" s="52" t="s">
        <v>571</v>
      </c>
      <c r="C398" s="53">
        <f t="shared" si="485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6"/>
        <v>491.80327868852459</v>
      </c>
      <c r="J398" s="55"/>
      <c r="K398" s="55"/>
      <c r="L398" s="55">
        <f t="shared" si="487"/>
        <v>1</v>
      </c>
      <c r="M398" s="56">
        <f t="shared" si="488"/>
        <v>491.80327868852459</v>
      </c>
    </row>
    <row r="399" spans="1:13" s="57" customFormat="1">
      <c r="A399" s="51">
        <v>43315</v>
      </c>
      <c r="B399" s="52" t="s">
        <v>570</v>
      </c>
      <c r="C399" s="53">
        <f t="shared" si="485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6"/>
        <v>1119.5182211241508</v>
      </c>
      <c r="J399" s="55"/>
      <c r="K399" s="55"/>
      <c r="L399" s="55">
        <f t="shared" si="487"/>
        <v>7.2500000000000009</v>
      </c>
      <c r="M399" s="56">
        <f t="shared" si="488"/>
        <v>1119.5182211241508</v>
      </c>
    </row>
    <row r="400" spans="1:13" s="57" customFormat="1">
      <c r="A400" s="51">
        <v>43315</v>
      </c>
      <c r="B400" s="52" t="s">
        <v>402</v>
      </c>
      <c r="C400" s="53">
        <f t="shared" si="485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6"/>
        <v>1123.66449711409</v>
      </c>
      <c r="J400" s="55"/>
      <c r="K400" s="55"/>
      <c r="L400" s="55">
        <f t="shared" si="487"/>
        <v>6.1000000000000218</v>
      </c>
      <c r="M400" s="56">
        <f t="shared" si="488"/>
        <v>1123.66449711409</v>
      </c>
    </row>
    <row r="401" spans="1:13" s="57" customFormat="1">
      <c r="A401" s="51">
        <v>43315</v>
      </c>
      <c r="B401" s="52" t="s">
        <v>439</v>
      </c>
      <c r="C401" s="53">
        <f t="shared" si="485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6"/>
        <v>1115.2416356877322</v>
      </c>
      <c r="J401" s="55"/>
      <c r="K401" s="55"/>
      <c r="L401" s="55">
        <f t="shared" si="487"/>
        <v>1.5</v>
      </c>
      <c r="M401" s="56">
        <f t="shared" si="488"/>
        <v>1115.2416356877322</v>
      </c>
    </row>
    <row r="402" spans="1:13" s="57" customFormat="1">
      <c r="A402" s="51">
        <v>43314</v>
      </c>
      <c r="B402" s="52" t="s">
        <v>569</v>
      </c>
      <c r="C402" s="53">
        <f t="shared" ref="C402:C406" si="489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0">(IF(D402="SHORT",E402-F402,IF(D402="LONG",F402-E402)))*C402</f>
        <v>407.9782411604715</v>
      </c>
      <c r="J402" s="55"/>
      <c r="K402" s="55"/>
      <c r="L402" s="55">
        <f t="shared" ref="L402:L406" si="491">(J402+I402+K402)/C402</f>
        <v>3</v>
      </c>
      <c r="M402" s="56">
        <f t="shared" ref="M402:M406" si="492">L402*C402</f>
        <v>407.9782411604715</v>
      </c>
    </row>
    <row r="403" spans="1:13" s="57" customFormat="1">
      <c r="A403" s="51">
        <v>43314</v>
      </c>
      <c r="B403" s="52" t="s">
        <v>413</v>
      </c>
      <c r="C403" s="53">
        <f t="shared" si="489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0"/>
        <v>1102.1505376344146</v>
      </c>
      <c r="J403" s="55"/>
      <c r="K403" s="55"/>
      <c r="L403" s="55">
        <f t="shared" si="491"/>
        <v>2.0500000000000114</v>
      </c>
      <c r="M403" s="56">
        <f t="shared" si="492"/>
        <v>1102.1505376344146</v>
      </c>
    </row>
    <row r="404" spans="1:13" s="66" customFormat="1">
      <c r="A404" s="60">
        <v>43314</v>
      </c>
      <c r="B404" s="61" t="s">
        <v>506</v>
      </c>
      <c r="C404" s="62">
        <f t="shared" si="489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0"/>
        <v>1119.4496560350276</v>
      </c>
      <c r="J404" s="64">
        <f t="shared" ref="J404" si="493">(IF(D404="SHORT",IF(G404="",0,F404-G404),IF(D404="LONG",IF(G404="",0,G404-F404))))*C404</f>
        <v>1444.6529080675364</v>
      </c>
      <c r="K404" s="64">
        <f t="shared" ref="K404" si="494">(IF(D404="SHORT",IF(H404="",0,G404-H404),IF(D404="LONG",IF(H404="",0,(H404-G404)))))*C404</f>
        <v>1369.6060037523509</v>
      </c>
      <c r="L404" s="64">
        <f t="shared" si="491"/>
        <v>31.450000000000045</v>
      </c>
      <c r="M404" s="65">
        <f t="shared" si="492"/>
        <v>3933.7085678549147</v>
      </c>
    </row>
    <row r="405" spans="1:13" s="57" customFormat="1">
      <c r="A405" s="51">
        <v>43314</v>
      </c>
      <c r="B405" s="52" t="s">
        <v>533</v>
      </c>
      <c r="C405" s="53">
        <f t="shared" si="489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0"/>
        <v>-1352.204092671054</v>
      </c>
      <c r="J405" s="55"/>
      <c r="K405" s="55"/>
      <c r="L405" s="55">
        <f t="shared" si="491"/>
        <v>-10</v>
      </c>
      <c r="M405" s="56">
        <f t="shared" si="492"/>
        <v>-1352.204092671054</v>
      </c>
    </row>
    <row r="406" spans="1:13" s="57" customFormat="1">
      <c r="A406" s="51">
        <v>43314</v>
      </c>
      <c r="B406" s="52" t="s">
        <v>482</v>
      </c>
      <c r="C406" s="53">
        <f t="shared" si="489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0"/>
        <v>1125.2446183953089</v>
      </c>
      <c r="J406" s="55"/>
      <c r="K406" s="55"/>
      <c r="L406" s="55">
        <f t="shared" si="491"/>
        <v>2.3000000000000114</v>
      </c>
      <c r="M406" s="56">
        <f t="shared" si="492"/>
        <v>1125.2446183953089</v>
      </c>
    </row>
    <row r="407" spans="1:13" s="57" customFormat="1">
      <c r="A407" s="51">
        <v>43313</v>
      </c>
      <c r="B407" s="52" t="s">
        <v>568</v>
      </c>
      <c r="C407" s="53">
        <f t="shared" ref="C407:C410" si="495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6">(IF(D407="SHORT",E407-F407,IF(D407="LONG",F407-E407)))*C407</f>
        <v>121.6685979142605</v>
      </c>
      <c r="J407" s="55"/>
      <c r="K407" s="55"/>
      <c r="L407" s="55">
        <f t="shared" ref="L407:L410" si="497">(J407+I407+K407)/C407</f>
        <v>0.35000000000002274</v>
      </c>
      <c r="M407" s="56">
        <f t="shared" ref="M407:M410" si="498">L407*C407</f>
        <v>121.6685979142605</v>
      </c>
    </row>
    <row r="408" spans="1:13" s="57" customFormat="1">
      <c r="A408" s="51">
        <v>43313</v>
      </c>
      <c r="B408" s="52" t="s">
        <v>567</v>
      </c>
      <c r="C408" s="53">
        <f t="shared" si="495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6"/>
        <v>805.2490307187644</v>
      </c>
      <c r="J408" s="55"/>
      <c r="K408" s="55"/>
      <c r="L408" s="55">
        <f t="shared" si="497"/>
        <v>3.6000000000000232</v>
      </c>
      <c r="M408" s="56">
        <f t="shared" si="498"/>
        <v>805.2490307187644</v>
      </c>
    </row>
    <row r="409" spans="1:13" s="57" customFormat="1">
      <c r="A409" s="51">
        <v>43313</v>
      </c>
      <c r="B409" s="52" t="s">
        <v>566</v>
      </c>
      <c r="C409" s="53">
        <f t="shared" si="495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6"/>
        <v>-1356.9435088056775</v>
      </c>
      <c r="J409" s="55"/>
      <c r="K409" s="55"/>
      <c r="L409" s="55">
        <f t="shared" si="497"/>
        <v>-4.6999999999999318</v>
      </c>
      <c r="M409" s="56">
        <f t="shared" si="498"/>
        <v>-1356.9435088056775</v>
      </c>
    </row>
    <row r="410" spans="1:13" s="66" customFormat="1">
      <c r="A410" s="60">
        <v>43313</v>
      </c>
      <c r="B410" s="61" t="s">
        <v>565</v>
      </c>
      <c r="C410" s="62">
        <f t="shared" si="495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6"/>
        <v>1133.7209302325516</v>
      </c>
      <c r="J410" s="64">
        <f t="shared" ref="J410" si="499">(IF(D410="SHORT",IF(G410="",0,F410-G410),IF(D410="LONG",IF(G410="",0,G410-F410))))*C410</f>
        <v>1337.2093023255882</v>
      </c>
      <c r="K410" s="64">
        <f t="shared" ref="K410" si="500">(IF(D410="SHORT",IF(H410="",0,G410-H410),IF(D410="LONG",IF(H410="",0,(H410-G410)))))*C410</f>
        <v>1395.3488372092891</v>
      </c>
      <c r="L410" s="64">
        <f t="shared" si="497"/>
        <v>6.6499999999999782</v>
      </c>
      <c r="M410" s="65">
        <f t="shared" si="498"/>
        <v>3866.2790697674295</v>
      </c>
    </row>
    <row r="411" spans="1:13" ht="15.7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>
      <c r="A412" s="51">
        <v>43312</v>
      </c>
      <c r="B412" s="52" t="s">
        <v>562</v>
      </c>
      <c r="C412" s="53">
        <f t="shared" ref="C412" si="501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2">(IF(D412="SHORT",E412-F412,IF(D412="LONG",F412-E412)))*C412</f>
        <v>1120.2778983933881</v>
      </c>
      <c r="J412" s="55">
        <f t="shared" ref="J412" si="503">(IF(D412="SHORT",IF(G412="",0,F412-G412),IF(D412="LONG",IF(G412="",0,G412-F412))))*C412</f>
        <v>1367.7811550151976</v>
      </c>
      <c r="K412" s="55"/>
      <c r="L412" s="55">
        <f t="shared" ref="L412" si="504">(J412+I412+K412)/C412</f>
        <v>19.099999999999913</v>
      </c>
      <c r="M412" s="56">
        <f t="shared" ref="M412" si="505">L412*C412</f>
        <v>2488.0590534085864</v>
      </c>
    </row>
    <row r="413" spans="1:13" s="57" customFormat="1">
      <c r="A413" s="51">
        <v>43312</v>
      </c>
      <c r="B413" s="52" t="s">
        <v>564</v>
      </c>
      <c r="C413" s="53">
        <f t="shared" ref="C413:C414" si="506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7">(IF(D413="SHORT",E413-F413,IF(D413="LONG",F413-E413)))*C413</f>
        <v>1137.6896149358076</v>
      </c>
      <c r="J413" s="55">
        <f t="shared" ref="J413" si="508">(IF(D413="SHORT",IF(G413="",0,F413-G413),IF(D413="LONG",IF(G413="",0,G413-F413))))*C413</f>
        <v>1400.2333722287246</v>
      </c>
      <c r="K413" s="55"/>
      <c r="L413" s="55">
        <f t="shared" ref="L413:L414" si="509">(J413+I413+K413)/C413</f>
        <v>1.4500000000000028</v>
      </c>
      <c r="M413" s="56">
        <f t="shared" ref="M413:M414" si="510">L413*C413</f>
        <v>2537.9229871645321</v>
      </c>
    </row>
    <row r="414" spans="1:13" s="57" customFormat="1">
      <c r="A414" s="51">
        <v>43312</v>
      </c>
      <c r="B414" s="52" t="s">
        <v>421</v>
      </c>
      <c r="C414" s="53">
        <f t="shared" si="506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7"/>
        <v>1138.7163561076545</v>
      </c>
      <c r="J414" s="55"/>
      <c r="K414" s="55"/>
      <c r="L414" s="55">
        <f t="shared" si="509"/>
        <v>0.54999999999999716</v>
      </c>
      <c r="M414" s="56">
        <f t="shared" si="510"/>
        <v>1138.7163561076545</v>
      </c>
    </row>
    <row r="415" spans="1:13" s="57" customFormat="1">
      <c r="A415" s="51">
        <v>43311</v>
      </c>
      <c r="B415" s="52" t="s">
        <v>563</v>
      </c>
      <c r="C415" s="53">
        <f t="shared" ref="C415:C418" si="511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2">(IF(D415="SHORT",E415-F415,IF(D415="LONG",F415-E415)))*C415</f>
        <v>1099.5207217366885</v>
      </c>
      <c r="J415" s="55"/>
      <c r="K415" s="55"/>
      <c r="L415" s="55">
        <f t="shared" ref="L415:L416" si="513">(J415+I415+K415)/C415</f>
        <v>1.3000000000000114</v>
      </c>
      <c r="M415" s="56">
        <f t="shared" ref="M415:M416" si="514">L415*C415</f>
        <v>1099.5207217366885</v>
      </c>
    </row>
    <row r="416" spans="1:13" s="66" customFormat="1">
      <c r="A416" s="60">
        <v>43311</v>
      </c>
      <c r="B416" s="61" t="s">
        <v>562</v>
      </c>
      <c r="C416" s="62">
        <f t="shared" si="511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2"/>
        <v>1122.6749335695367</v>
      </c>
      <c r="J416" s="64">
        <f t="shared" ref="J416" si="515">(IF(D416="SHORT",IF(G416="",0,F416-G416),IF(D416="LONG",IF(G416="",0,G416-F416))))*C416</f>
        <v>1361.8246235606732</v>
      </c>
      <c r="K416" s="64">
        <f t="shared" ref="K416" si="516">(IF(D416="SHORT",IF(H416="",0,G416-H416),IF(D416="LONG",IF(H416="",0,(H416-G416)))))*C416</f>
        <v>1375.110717449058</v>
      </c>
      <c r="L416" s="64">
        <f t="shared" si="513"/>
        <v>29.049999999999955</v>
      </c>
      <c r="M416" s="65">
        <f t="shared" si="514"/>
        <v>3859.6102745792678</v>
      </c>
    </row>
    <row r="417" spans="1:13" s="57" customFormat="1">
      <c r="A417" s="51">
        <v>43311</v>
      </c>
      <c r="B417" s="52" t="s">
        <v>561</v>
      </c>
      <c r="C417" s="53">
        <f t="shared" si="511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7">(IF(D417="SHORT",E417-F417,IF(D417="LONG",F417-E417)))*C417</f>
        <v>704.12204782163235</v>
      </c>
      <c r="J417" s="55"/>
      <c r="K417" s="55"/>
      <c r="L417" s="55">
        <f t="shared" ref="L417:L418" si="518">(J417+I417+K417)/C417</f>
        <v>3.2000000000000455</v>
      </c>
      <c r="M417" s="56">
        <f t="shared" ref="M417:M418" si="519">L417*C417</f>
        <v>704.12204782163235</v>
      </c>
    </row>
    <row r="418" spans="1:13" s="57" customFormat="1">
      <c r="A418" s="51">
        <v>43311</v>
      </c>
      <c r="B418" s="52" t="s">
        <v>386</v>
      </c>
      <c r="C418" s="53">
        <f t="shared" si="511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7"/>
        <v>-1349.9999999999943</v>
      </c>
      <c r="J418" s="55"/>
      <c r="K418" s="55"/>
      <c r="L418" s="55">
        <f t="shared" si="518"/>
        <v>-1.3499999999999943</v>
      </c>
      <c r="M418" s="56">
        <f t="shared" si="519"/>
        <v>-1349.9999999999943</v>
      </c>
    </row>
    <row r="419" spans="1:13" s="57" customFormat="1">
      <c r="A419" s="51">
        <v>43308</v>
      </c>
      <c r="B419" s="52" t="s">
        <v>540</v>
      </c>
      <c r="C419" s="53">
        <f t="shared" ref="C419:C422" si="520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1">(IF(D419="SHORT",E419-F419,IF(D419="LONG",F419-E419)))*C419</f>
        <v>1114.7011308562253</v>
      </c>
      <c r="J419" s="55"/>
      <c r="K419" s="55"/>
      <c r="L419" s="55">
        <f t="shared" ref="L419:L422" si="522">(J419+I419+K419)/C419</f>
        <v>4.6000000000000227</v>
      </c>
      <c r="M419" s="56">
        <f t="shared" ref="M419:M422" si="523">L419*C419</f>
        <v>1114.7011308562253</v>
      </c>
    </row>
    <row r="420" spans="1:13" s="57" customFormat="1">
      <c r="A420" s="51">
        <v>43308</v>
      </c>
      <c r="B420" s="52" t="s">
        <v>485</v>
      </c>
      <c r="C420" s="53">
        <f t="shared" si="520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1"/>
        <v>1123.2449297971812</v>
      </c>
      <c r="J420" s="55"/>
      <c r="K420" s="55"/>
      <c r="L420" s="55">
        <f t="shared" si="522"/>
        <v>2.3999999999999773</v>
      </c>
      <c r="M420" s="56">
        <f t="shared" si="523"/>
        <v>1123.2449297971812</v>
      </c>
    </row>
    <row r="421" spans="1:13" s="57" customFormat="1" ht="15.75" customHeight="1">
      <c r="A421" s="51">
        <v>43308</v>
      </c>
      <c r="B421" s="52" t="s">
        <v>419</v>
      </c>
      <c r="C421" s="53">
        <f t="shared" si="520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1"/>
        <v>-1353.5814606741476</v>
      </c>
      <c r="J421" s="55"/>
      <c r="K421" s="55"/>
      <c r="L421" s="55">
        <f t="shared" si="522"/>
        <v>-12.849999999999909</v>
      </c>
      <c r="M421" s="56">
        <f t="shared" si="523"/>
        <v>-1353.5814606741476</v>
      </c>
    </row>
    <row r="422" spans="1:13" s="57" customFormat="1">
      <c r="A422" s="51">
        <v>43308</v>
      </c>
      <c r="B422" s="52" t="s">
        <v>444</v>
      </c>
      <c r="C422" s="53">
        <f t="shared" si="520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1"/>
        <v>1119.04761904763</v>
      </c>
      <c r="J422" s="55">
        <f t="shared" ref="J422" si="524">(IF(D422="SHORT",IF(G422="",0,F422-G422),IF(D422="LONG",IF(G422="",0,G422-F422))))*C422</f>
        <v>1369.047619047619</v>
      </c>
      <c r="K422" s="55"/>
      <c r="L422" s="55">
        <f t="shared" si="522"/>
        <v>10.450000000000045</v>
      </c>
      <c r="M422" s="56">
        <f t="shared" si="523"/>
        <v>2488.095238095249</v>
      </c>
    </row>
    <row r="423" spans="1:13" s="66" customFormat="1">
      <c r="A423" s="60">
        <v>43307</v>
      </c>
      <c r="B423" s="61" t="s">
        <v>558</v>
      </c>
      <c r="C423" s="62">
        <f t="shared" ref="C423:C427" si="525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6">(IF(D423="SHORT",E423-F423,IF(D423="LONG",F423-E423)))*C423</f>
        <v>1102.3176936121959</v>
      </c>
      <c r="J423" s="64">
        <f t="shared" ref="J423:J426" si="527">(IF(D423="SHORT",IF(G423="",0,F423-G423),IF(D423="LONG",IF(G423="",0,G423-F423))))*C423</f>
        <v>1356.6986998304319</v>
      </c>
      <c r="K423" s="64">
        <f t="shared" ref="K423:K426" si="528">(IF(D423="SHORT",IF(H423="",0,G423-H423),IF(D423="LONG",IF(H423="",0,(H423-G423)))))*C423</f>
        <v>1399.0955342000937</v>
      </c>
      <c r="L423" s="64">
        <f t="shared" ref="L423:L427" si="529">(J423+I423+K423)/C423</f>
        <v>4.5499999999999829</v>
      </c>
      <c r="M423" s="65">
        <f t="shared" ref="M423:M427" si="530">L423*C423</f>
        <v>3858.1119276427216</v>
      </c>
    </row>
    <row r="424" spans="1:13" s="57" customFormat="1">
      <c r="A424" s="51">
        <v>43307</v>
      </c>
      <c r="B424" s="52" t="s">
        <v>481</v>
      </c>
      <c r="C424" s="53">
        <f t="shared" si="525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6"/>
        <v>1120.2389843166541</v>
      </c>
      <c r="J424" s="55"/>
      <c r="K424" s="55"/>
      <c r="L424" s="55">
        <f t="shared" si="529"/>
        <v>4</v>
      </c>
      <c r="M424" s="56">
        <f t="shared" si="530"/>
        <v>1120.2389843166541</v>
      </c>
    </row>
    <row r="425" spans="1:13" s="57" customFormat="1">
      <c r="A425" s="51">
        <v>43307</v>
      </c>
      <c r="B425" s="52" t="s">
        <v>484</v>
      </c>
      <c r="C425" s="53">
        <f t="shared" si="525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6"/>
        <v>-1352.2319973932986</v>
      </c>
      <c r="J425" s="55"/>
      <c r="K425" s="55"/>
      <c r="L425" s="55">
        <f t="shared" si="529"/>
        <v>-8.3000000000000682</v>
      </c>
      <c r="M425" s="56">
        <f t="shared" si="530"/>
        <v>-1352.2319973932986</v>
      </c>
    </row>
    <row r="426" spans="1:13" s="66" customFormat="1">
      <c r="A426" s="60">
        <v>43307</v>
      </c>
      <c r="B426" s="61" t="s">
        <v>506</v>
      </c>
      <c r="C426" s="62">
        <f t="shared" si="525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6"/>
        <v>1122.0546066575239</v>
      </c>
      <c r="J426" s="64">
        <f t="shared" si="527"/>
        <v>1211.8189751901009</v>
      </c>
      <c r="K426" s="64">
        <f t="shared" si="528"/>
        <v>1375.140256825857</v>
      </c>
      <c r="L426" s="64">
        <f t="shared" si="529"/>
        <v>29.75</v>
      </c>
      <c r="M426" s="65">
        <f t="shared" si="530"/>
        <v>3709.0138386734816</v>
      </c>
    </row>
    <row r="427" spans="1:13" s="57" customFormat="1">
      <c r="A427" s="51">
        <v>43307</v>
      </c>
      <c r="B427" s="52" t="s">
        <v>449</v>
      </c>
      <c r="C427" s="53">
        <f t="shared" si="525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6"/>
        <v>-1354.2504692947352</v>
      </c>
      <c r="J427" s="55"/>
      <c r="K427" s="55"/>
      <c r="L427" s="55">
        <f t="shared" si="529"/>
        <v>-10.100000000000136</v>
      </c>
      <c r="M427" s="56">
        <f t="shared" si="530"/>
        <v>-1354.2504692947352</v>
      </c>
    </row>
    <row r="428" spans="1:13" s="57" customFormat="1">
      <c r="A428" s="51">
        <v>43306</v>
      </c>
      <c r="B428" s="52" t="s">
        <v>444</v>
      </c>
      <c r="C428" s="53">
        <f t="shared" ref="C428:C430" si="531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2">(IF(D428="SHORT",E428-F428,IF(D428="LONG",F428-E428)))*C428</f>
        <v>1120.1298701298756</v>
      </c>
      <c r="J428" s="55"/>
      <c r="K428" s="55"/>
      <c r="L428" s="55">
        <f t="shared" ref="L428:L430" si="533">(J428+I428+K428)/C428</f>
        <v>4.6000000000000227</v>
      </c>
      <c r="M428" s="56">
        <f t="shared" ref="M428:M430" si="534">L428*C428</f>
        <v>1120.1298701298756</v>
      </c>
    </row>
    <row r="429" spans="1:13" s="66" customFormat="1">
      <c r="A429" s="60">
        <v>43306</v>
      </c>
      <c r="B429" s="61" t="s">
        <v>560</v>
      </c>
      <c r="C429" s="62">
        <f t="shared" si="531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2"/>
        <v>1122.5328947368309</v>
      </c>
      <c r="J429" s="64">
        <f t="shared" ref="J429" si="535">(IF(D429="SHORT",IF(G429="",0,F429-G429),IF(D429="LONG",IF(G429="",0,G429-F429))))*C429</f>
        <v>1363.0756578947594</v>
      </c>
      <c r="K429" s="64">
        <f t="shared" ref="K429" si="536">(IF(D429="SHORT",IF(H429="",0,G429-H429),IF(D429="LONG",IF(H429="",0,(H429-G429)))))*C429</f>
        <v>1375.4111842105094</v>
      </c>
      <c r="L429" s="64">
        <f t="shared" si="533"/>
        <v>31.299999999999951</v>
      </c>
      <c r="M429" s="65">
        <f t="shared" si="534"/>
        <v>3861.0197368420995</v>
      </c>
    </row>
    <row r="430" spans="1:13" s="57" customFormat="1">
      <c r="A430" s="51">
        <v>43306</v>
      </c>
      <c r="B430" s="52" t="s">
        <v>559</v>
      </c>
      <c r="C430" s="53">
        <f t="shared" si="531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2"/>
        <v>1118.7516530018443</v>
      </c>
      <c r="J430" s="55"/>
      <c r="K430" s="55"/>
      <c r="L430" s="55">
        <f t="shared" si="533"/>
        <v>7.0499999999999545</v>
      </c>
      <c r="M430" s="56">
        <f t="shared" si="534"/>
        <v>1118.7516530018443</v>
      </c>
    </row>
    <row r="431" spans="1:13" s="57" customFormat="1">
      <c r="A431" s="51">
        <v>43305</v>
      </c>
      <c r="B431" s="52" t="s">
        <v>434</v>
      </c>
      <c r="C431" s="53">
        <f t="shared" ref="C431:C435" si="537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8">(IF(D431="SHORT",E431-F431,IF(D431="LONG",F431-E431)))*C431</f>
        <v>1122.5055432372458</v>
      </c>
      <c r="J431" s="55">
        <f t="shared" ref="J431:J433" si="539">(IF(D431="SHORT",IF(G431="",0,F431-G431),IF(D431="LONG",IF(G431="",0,G431-F431))))*C431</f>
        <v>1371.9512195121999</v>
      </c>
      <c r="K431" s="55"/>
      <c r="L431" s="55">
        <f t="shared" ref="L431:L435" si="540">(J431+I431+K431)/C431</f>
        <v>6</v>
      </c>
      <c r="M431" s="56">
        <f t="shared" ref="M431:M435" si="541">L431*C431</f>
        <v>2494.4567627494457</v>
      </c>
    </row>
    <row r="432" spans="1:13" s="66" customFormat="1">
      <c r="A432" s="60">
        <v>43305</v>
      </c>
      <c r="B432" s="61" t="s">
        <v>556</v>
      </c>
      <c r="C432" s="62">
        <f t="shared" si="537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8"/>
        <v>1128.8805268109086</v>
      </c>
      <c r="J432" s="64">
        <f t="shared" si="539"/>
        <v>1411.1006585136406</v>
      </c>
      <c r="K432" s="64">
        <f t="shared" ref="K432:K433" si="542">(IF(D432="SHORT",IF(H432="",0,G432-H432),IF(D432="LONG",IF(H432="",0,(H432-G432)))))*C432</f>
        <v>1411.1006585136406</v>
      </c>
      <c r="L432" s="64">
        <f t="shared" si="540"/>
        <v>1.3999999999999986</v>
      </c>
      <c r="M432" s="65">
        <f t="shared" si="541"/>
        <v>3951.0818438381898</v>
      </c>
    </row>
    <row r="433" spans="1:13" s="66" customFormat="1">
      <c r="A433" s="60">
        <v>43305</v>
      </c>
      <c r="B433" s="61" t="s">
        <v>502</v>
      </c>
      <c r="C433" s="62">
        <f t="shared" si="537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8"/>
        <v>1121.7700758161845</v>
      </c>
      <c r="J433" s="64">
        <f t="shared" si="539"/>
        <v>1369.3331270307767</v>
      </c>
      <c r="K433" s="64">
        <f t="shared" si="542"/>
        <v>1369.3331270307942</v>
      </c>
      <c r="L433" s="64">
        <f t="shared" si="540"/>
        <v>24.949999999999932</v>
      </c>
      <c r="M433" s="65">
        <f t="shared" si="541"/>
        <v>3860.4363298777553</v>
      </c>
    </row>
    <row r="434" spans="1:13" s="57" customFormat="1">
      <c r="A434" s="51">
        <v>43305</v>
      </c>
      <c r="B434" s="52" t="s">
        <v>558</v>
      </c>
      <c r="C434" s="53">
        <f t="shared" si="537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8"/>
        <v>846.74005080440304</v>
      </c>
      <c r="J434" s="55"/>
      <c r="K434" s="55"/>
      <c r="L434" s="55">
        <f t="shared" si="540"/>
        <v>1</v>
      </c>
      <c r="M434" s="56">
        <f t="shared" si="541"/>
        <v>846.74005080440304</v>
      </c>
    </row>
    <row r="435" spans="1:13" s="57" customFormat="1">
      <c r="A435" s="51">
        <v>43305</v>
      </c>
      <c r="B435" s="52" t="s">
        <v>496</v>
      </c>
      <c r="C435" s="53">
        <f t="shared" si="537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8"/>
        <v>-1350.8839354342849</v>
      </c>
      <c r="J435" s="55"/>
      <c r="K435" s="55"/>
      <c r="L435" s="55">
        <f t="shared" si="540"/>
        <v>-35.150000000000091</v>
      </c>
      <c r="M435" s="56">
        <f t="shared" si="541"/>
        <v>-1350.8839354342849</v>
      </c>
    </row>
    <row r="436" spans="1:13" s="57" customFormat="1">
      <c r="A436" s="51">
        <v>43304</v>
      </c>
      <c r="B436" s="52" t="s">
        <v>432</v>
      </c>
      <c r="C436" s="53">
        <f t="shared" ref="C436:C440" si="543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4">(IF(D436="SHORT",E436-F436,IF(D436="LONG",F436-E436)))*C436</f>
        <v>1127.2545090180361</v>
      </c>
      <c r="J436" s="55">
        <f t="shared" ref="J436:J439" si="545">(IF(D436="SHORT",IF(G436="",0,F436-G436),IF(D436="LONG",IF(G436="",0,G436-F436))))*C436</f>
        <v>1367.7354709418871</v>
      </c>
      <c r="K436" s="55"/>
      <c r="L436" s="55">
        <f t="shared" ref="L436:L440" si="546">(J436+I436+K436)/C436</f>
        <v>8.3000000000000114</v>
      </c>
      <c r="M436" s="56">
        <f t="shared" ref="M436:M440" si="547">L436*C436</f>
        <v>2494.9899799599234</v>
      </c>
    </row>
    <row r="437" spans="1:13" s="57" customFormat="1">
      <c r="A437" s="51">
        <v>43304</v>
      </c>
      <c r="B437" s="52" t="s">
        <v>469</v>
      </c>
      <c r="C437" s="53">
        <f t="shared" si="543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4"/>
        <v>1123.0040357957496</v>
      </c>
      <c r="J437" s="55"/>
      <c r="K437" s="55"/>
      <c r="L437" s="55">
        <f t="shared" si="546"/>
        <v>6.3999999999999773</v>
      </c>
      <c r="M437" s="56">
        <f t="shared" si="547"/>
        <v>1123.0040357957496</v>
      </c>
    </row>
    <row r="438" spans="1:13" s="57" customFormat="1">
      <c r="A438" s="51">
        <v>43304</v>
      </c>
      <c r="B438" s="52" t="s">
        <v>557</v>
      </c>
      <c r="C438" s="53">
        <f t="shared" si="543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4"/>
        <v>1137.5523012552212</v>
      </c>
      <c r="J438" s="55"/>
      <c r="K438" s="55"/>
      <c r="L438" s="55">
        <f t="shared" si="546"/>
        <v>2.8999999999999773</v>
      </c>
      <c r="M438" s="56">
        <f t="shared" si="547"/>
        <v>1137.5523012552212</v>
      </c>
    </row>
    <row r="439" spans="1:13" s="66" customFormat="1">
      <c r="A439" s="60">
        <v>43304</v>
      </c>
      <c r="B439" s="61" t="s">
        <v>556</v>
      </c>
      <c r="C439" s="62">
        <f t="shared" si="543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4"/>
        <v>1254.646840148687</v>
      </c>
      <c r="J439" s="64">
        <f t="shared" si="545"/>
        <v>1254.6468401487068</v>
      </c>
      <c r="K439" s="64">
        <f t="shared" ref="K439" si="548">(IF(D439="SHORT",IF(H439="",0,G439-H439),IF(D439="LONG",IF(H439="",0,(H439-G439)))))*C439</f>
        <v>1394.0520446096655</v>
      </c>
      <c r="L439" s="64">
        <f t="shared" si="546"/>
        <v>1.3999999999999984</v>
      </c>
      <c r="M439" s="65">
        <f t="shared" si="547"/>
        <v>3903.3457249070589</v>
      </c>
    </row>
    <row r="440" spans="1:13" s="57" customFormat="1">
      <c r="A440" s="51">
        <v>43304</v>
      </c>
      <c r="B440" s="52" t="s">
        <v>541</v>
      </c>
      <c r="C440" s="53">
        <f t="shared" si="543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4"/>
        <v>-1357.4660633484079</v>
      </c>
      <c r="J440" s="55"/>
      <c r="K440" s="55"/>
      <c r="L440" s="55">
        <f t="shared" si="546"/>
        <v>-7.2999999999999545</v>
      </c>
      <c r="M440" s="56">
        <f t="shared" si="547"/>
        <v>-1357.4660633484079</v>
      </c>
    </row>
    <row r="441" spans="1:13" s="57" customFormat="1">
      <c r="A441" s="51">
        <v>43301</v>
      </c>
      <c r="B441" s="52" t="s">
        <v>555</v>
      </c>
      <c r="C441" s="53">
        <f t="shared" ref="C441:C443" si="549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0">(IF(D441="SHORT",E441-F441,IF(D441="LONG",F441-E441)))*C441</f>
        <v>1140.4133998574443</v>
      </c>
      <c r="J441" s="55">
        <f t="shared" ref="J441" si="551">(IF(D441="SHORT",IF(G441="",0,F441-G441),IF(D441="LONG",IF(G441="",0,G441-F441))))*C441</f>
        <v>1995.7234497505224</v>
      </c>
      <c r="K441" s="55"/>
      <c r="L441" s="55">
        <f t="shared" ref="L441:L443" si="552">(J441+I441+K441)/C441</f>
        <v>4.3999999999999773</v>
      </c>
      <c r="M441" s="56">
        <f t="shared" ref="M441:M443" si="553">L441*C441</f>
        <v>3136.1368496079667</v>
      </c>
    </row>
    <row r="442" spans="1:13" s="57" customFormat="1">
      <c r="A442" s="51">
        <v>43301</v>
      </c>
      <c r="B442" s="52" t="s">
        <v>436</v>
      </c>
      <c r="C442" s="53">
        <f t="shared" si="549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0"/>
        <v>1122.7024341778395</v>
      </c>
      <c r="J442" s="55"/>
      <c r="K442" s="55"/>
      <c r="L442" s="55">
        <f t="shared" si="552"/>
        <v>11.299999999999955</v>
      </c>
      <c r="M442" s="56">
        <f t="shared" si="553"/>
        <v>1122.7024341778395</v>
      </c>
    </row>
    <row r="443" spans="1:13" s="57" customFormat="1">
      <c r="A443" s="51">
        <v>43301</v>
      </c>
      <c r="B443" s="52" t="s">
        <v>474</v>
      </c>
      <c r="C443" s="53">
        <f t="shared" si="549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0"/>
        <v>1119.499013468308</v>
      </c>
      <c r="J443" s="55"/>
      <c r="K443" s="55"/>
      <c r="L443" s="55">
        <f t="shared" si="552"/>
        <v>4.3500000000000227</v>
      </c>
      <c r="M443" s="56">
        <f t="shared" si="553"/>
        <v>1119.499013468308</v>
      </c>
    </row>
    <row r="444" spans="1:13" s="57" customFormat="1">
      <c r="A444" s="51">
        <v>43300</v>
      </c>
      <c r="B444" s="52" t="s">
        <v>554</v>
      </c>
      <c r="C444" s="53">
        <f t="shared" ref="C444:C447" si="554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5">(IF(D444="SHORT",E444-F444,IF(D444="LONG",F444-E444)))*C444</f>
        <v>879.96389891696742</v>
      </c>
      <c r="J444" s="55"/>
      <c r="K444" s="55"/>
      <c r="L444" s="55">
        <f t="shared" ref="L444:L447" si="556">(J444+I444+K444)/C444</f>
        <v>3.25</v>
      </c>
      <c r="M444" s="56">
        <f t="shared" ref="M444:M447" si="557">L444*C444</f>
        <v>879.96389891696742</v>
      </c>
    </row>
    <row r="445" spans="1:13" s="57" customFormat="1">
      <c r="A445" s="51">
        <v>43300</v>
      </c>
      <c r="B445" s="52" t="s">
        <v>553</v>
      </c>
      <c r="C445" s="53">
        <f t="shared" si="554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5"/>
        <v>1136.6028204588399</v>
      </c>
      <c r="J445" s="55">
        <f t="shared" ref="J445:J446" si="558">(IF(D445="SHORT",IF(G445="",0,F445-G445),IF(D445="LONG",IF(G445="",0,G445-F445))))*C445</f>
        <v>1357.6089244369641</v>
      </c>
      <c r="K445" s="55"/>
      <c r="L445" s="55">
        <f t="shared" si="556"/>
        <v>3.9499999999999886</v>
      </c>
      <c r="M445" s="56">
        <f t="shared" si="557"/>
        <v>2494.2117448958043</v>
      </c>
    </row>
    <row r="446" spans="1:13" s="57" customFormat="1">
      <c r="A446" s="51">
        <v>43300</v>
      </c>
      <c r="B446" s="52" t="s">
        <v>538</v>
      </c>
      <c r="C446" s="53">
        <f t="shared" si="554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5"/>
        <v>1117.9132286398767</v>
      </c>
      <c r="J446" s="55">
        <f t="shared" si="558"/>
        <v>1397.3915357998403</v>
      </c>
      <c r="K446" s="55"/>
      <c r="L446" s="55">
        <f t="shared" si="556"/>
        <v>3.1500000000000057</v>
      </c>
      <c r="M446" s="56">
        <f t="shared" si="557"/>
        <v>2515.304764439717</v>
      </c>
    </row>
    <row r="447" spans="1:13" s="57" customFormat="1">
      <c r="A447" s="51">
        <v>43300</v>
      </c>
      <c r="B447" s="52" t="s">
        <v>505</v>
      </c>
      <c r="C447" s="53">
        <f t="shared" si="554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5"/>
        <v>1134.146341463409</v>
      </c>
      <c r="J447" s="55"/>
      <c r="K447" s="55"/>
      <c r="L447" s="55">
        <f t="shared" si="556"/>
        <v>4.6499999999999773</v>
      </c>
      <c r="M447" s="56">
        <f t="shared" si="557"/>
        <v>1134.146341463409</v>
      </c>
    </row>
    <row r="448" spans="1:13" s="57" customFormat="1">
      <c r="A448" s="51">
        <v>43299</v>
      </c>
      <c r="B448" s="52" t="s">
        <v>449</v>
      </c>
      <c r="C448" s="53">
        <f t="shared" ref="C448:C452" si="559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0">(IF(D448="SHORT",E448-F448,IF(D448="LONG",F448-E448)))*C448</f>
        <v>1121.3024535657084</v>
      </c>
      <c r="J448" s="55"/>
      <c r="K448" s="55"/>
      <c r="L448" s="55">
        <f t="shared" ref="L448:L452" si="561">(J448+I448+K448)/C448</f>
        <v>8.1500000000000909</v>
      </c>
      <c r="M448" s="56">
        <f t="shared" ref="M448:M452" si="562">L448*C448</f>
        <v>1121.3024535657084</v>
      </c>
    </row>
    <row r="449" spans="1:13" s="57" customFormat="1">
      <c r="A449" s="51">
        <v>43299</v>
      </c>
      <c r="B449" s="52" t="s">
        <v>514</v>
      </c>
      <c r="C449" s="53">
        <f t="shared" si="559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0"/>
        <v>-1369.2500447467396</v>
      </c>
      <c r="J449" s="55"/>
      <c r="K449" s="55"/>
      <c r="L449" s="55">
        <f t="shared" si="561"/>
        <v>-2.5500000000000114</v>
      </c>
      <c r="M449" s="56">
        <f t="shared" si="562"/>
        <v>-1369.2500447467396</v>
      </c>
    </row>
    <row r="450" spans="1:13" s="57" customFormat="1">
      <c r="A450" s="51">
        <v>43299</v>
      </c>
      <c r="B450" s="52" t="s">
        <v>426</v>
      </c>
      <c r="C450" s="53">
        <f t="shared" si="559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0"/>
        <v>1122.8406909788803</v>
      </c>
      <c r="J450" s="55"/>
      <c r="K450" s="55"/>
      <c r="L450" s="55">
        <f t="shared" si="561"/>
        <v>3.8999999999999777</v>
      </c>
      <c r="M450" s="56">
        <f t="shared" si="562"/>
        <v>1122.8406909788803</v>
      </c>
    </row>
    <row r="451" spans="1:13" s="57" customFormat="1">
      <c r="A451" s="51">
        <v>43299</v>
      </c>
      <c r="B451" s="52" t="s">
        <v>552</v>
      </c>
      <c r="C451" s="53">
        <f t="shared" si="559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0"/>
        <v>205.47945205480229</v>
      </c>
      <c r="J451" s="55"/>
      <c r="K451" s="55"/>
      <c r="L451" s="55">
        <f t="shared" si="561"/>
        <v>0.60000000000002274</v>
      </c>
      <c r="M451" s="56">
        <f t="shared" si="562"/>
        <v>205.47945205480229</v>
      </c>
    </row>
    <row r="452" spans="1:13" s="57" customFormat="1">
      <c r="A452" s="51">
        <v>43299</v>
      </c>
      <c r="B452" s="52" t="s">
        <v>551</v>
      </c>
      <c r="C452" s="53">
        <f t="shared" si="559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0"/>
        <v>1118.9889025893874</v>
      </c>
      <c r="J452" s="55"/>
      <c r="K452" s="55"/>
      <c r="L452" s="55">
        <f t="shared" si="561"/>
        <v>6.0499999999999545</v>
      </c>
      <c r="M452" s="56">
        <f t="shared" si="562"/>
        <v>1118.9889025893874</v>
      </c>
    </row>
    <row r="453" spans="1:13" s="57" customFormat="1">
      <c r="A453" s="51">
        <v>43298</v>
      </c>
      <c r="B453" s="52" t="s">
        <v>509</v>
      </c>
      <c r="C453" s="53">
        <f t="shared" ref="C453:C454" si="563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4">(IF(D453="SHORT",E453-F453,IF(D453="LONG",F453-E453)))*C453</f>
        <v>321.65832737669763</v>
      </c>
      <c r="J453" s="55"/>
      <c r="K453" s="55"/>
      <c r="L453" s="55">
        <f t="shared" ref="L453:L454" si="565">(J453+I453+K453)/C453</f>
        <v>3</v>
      </c>
      <c r="M453" s="56">
        <f t="shared" ref="M453:M454" si="566">L453*C453</f>
        <v>321.65832737669763</v>
      </c>
    </row>
    <row r="454" spans="1:13" s="66" customFormat="1">
      <c r="A454" s="60">
        <v>43298</v>
      </c>
      <c r="B454" s="61" t="s">
        <v>457</v>
      </c>
      <c r="C454" s="62">
        <f t="shared" si="563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4"/>
        <v>1116.2790697674379</v>
      </c>
      <c r="J454" s="64">
        <f t="shared" ref="J454" si="567">(IF(D454="SHORT",IF(G454="",0,F454-G454),IF(D454="LONG",IF(G454="",0,G454-F454))))*C454</f>
        <v>1395.3488372093022</v>
      </c>
      <c r="K454" s="64">
        <f t="shared" ref="K454" si="568">(IF(D454="SHORT",IF(H454="",0,G454-H454),IF(D454="LONG",IF(H454="",0,(H454-G454)))))*C454</f>
        <v>1360.4651162790815</v>
      </c>
      <c r="L454" s="64">
        <f t="shared" si="565"/>
        <v>5.5500000000000114</v>
      </c>
      <c r="M454" s="65">
        <f t="shared" si="566"/>
        <v>3872.0930232558217</v>
      </c>
    </row>
    <row r="455" spans="1:13" s="66" customFormat="1">
      <c r="A455" s="60">
        <v>43298</v>
      </c>
      <c r="B455" s="61" t="s">
        <v>505</v>
      </c>
      <c r="C455" s="62">
        <f t="shared" ref="C455" si="569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0">(IF(D455="SHORT",E455-F455,IF(D455="LONG",F455-E455)))*C455</f>
        <v>1120.5432937181606</v>
      </c>
      <c r="J455" s="64">
        <f t="shared" ref="J455" si="571">(IF(D455="SHORT",IF(G455="",0,F455-G455),IF(D455="LONG",IF(G455="",0,G455-F455))))*C455</f>
        <v>1438.879456706276</v>
      </c>
      <c r="K455" s="64">
        <f t="shared" ref="K455" si="572">(IF(D455="SHORT",IF(H455="",0,G455-H455),IF(D455="LONG",IF(H455="",0,(H455-G455)))))*C455</f>
        <v>1375.212224108682</v>
      </c>
      <c r="L455" s="64">
        <f t="shared" ref="L455" si="573">(J455+I455+K455)/C455</f>
        <v>15.450000000000044</v>
      </c>
      <c r="M455" s="65">
        <f t="shared" ref="M455" si="574">L455*C455</f>
        <v>3934.6349745331181</v>
      </c>
    </row>
    <row r="456" spans="1:13" s="57" customFormat="1">
      <c r="A456" s="51">
        <v>43297</v>
      </c>
      <c r="B456" s="52" t="s">
        <v>442</v>
      </c>
      <c r="C456" s="53">
        <f t="shared" ref="C456:C458" si="575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6">(J456+I456+K456)/C456</f>
        <v>7.25</v>
      </c>
      <c r="M456" s="56">
        <f t="shared" ref="M456:M458" si="577">L456*C456</f>
        <v>465.29040539095087</v>
      </c>
    </row>
    <row r="457" spans="1:13" s="66" customFormat="1">
      <c r="A457" s="60">
        <v>43297</v>
      </c>
      <c r="B457" s="61" t="s">
        <v>381</v>
      </c>
      <c r="C457" s="62">
        <f t="shared" si="575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8">(IF(D457="SHORT",E457-F457,IF(D457="LONG",F457-E457)))*C457</f>
        <v>1120.5608550741294</v>
      </c>
      <c r="J457" s="64">
        <f t="shared" ref="J457" si="579">(IF(D457="SHORT",IF(G457="",0,F457-G457),IF(D457="LONG",IF(G457="",0,G457-F457))))*C457</f>
        <v>1344.6730260889669</v>
      </c>
      <c r="K457" s="64">
        <f t="shared" ref="K457" si="580">(IF(D457="SHORT",IF(H457="",0,G457-H457),IF(D457="LONG",IF(H457="",0,(H457-G457)))))*C457</f>
        <v>1344.6730260889474</v>
      </c>
      <c r="L457" s="64">
        <f t="shared" si="576"/>
        <v>11.05000000000001</v>
      </c>
      <c r="M457" s="65">
        <f t="shared" si="577"/>
        <v>3809.9069072520433</v>
      </c>
    </row>
    <row r="458" spans="1:13" s="57" customFormat="1">
      <c r="A458" s="51">
        <v>43297</v>
      </c>
      <c r="B458" s="52" t="s">
        <v>413</v>
      </c>
      <c r="C458" s="53">
        <f t="shared" si="575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8"/>
        <v>1108.03324099723</v>
      </c>
      <c r="J458" s="55"/>
      <c r="K458" s="55"/>
      <c r="L458" s="55">
        <f t="shared" si="576"/>
        <v>2</v>
      </c>
      <c r="M458" s="56">
        <f t="shared" si="577"/>
        <v>1108.03324099723</v>
      </c>
    </row>
    <row r="459" spans="1:13" s="57" customFormat="1">
      <c r="A459" s="51">
        <v>43292</v>
      </c>
      <c r="B459" s="52" t="s">
        <v>432</v>
      </c>
      <c r="C459" s="53">
        <f t="shared" ref="C459:C463" si="581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2">(IF(D459="SHORT",E459-F459,IF(D459="LONG",F459-E459)))*C459</f>
        <v>1118.9516129032224</v>
      </c>
      <c r="J459" s="55"/>
      <c r="K459" s="55"/>
      <c r="L459" s="55">
        <f t="shared" ref="L459:L464" si="583">(J459+I459+K459)/C459</f>
        <v>3.6999999999999886</v>
      </c>
      <c r="M459" s="56">
        <f t="shared" ref="M459:M464" si="584">L459*C459</f>
        <v>1118.9516129032224</v>
      </c>
    </row>
    <row r="460" spans="1:13" s="57" customFormat="1">
      <c r="A460" s="51">
        <v>43292</v>
      </c>
      <c r="B460" s="52" t="s">
        <v>448</v>
      </c>
      <c r="C460" s="53">
        <f t="shared" si="581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2"/>
        <v>551.47058823529414</v>
      </c>
      <c r="J460" s="55"/>
      <c r="K460" s="55"/>
      <c r="L460" s="55">
        <f t="shared" si="583"/>
        <v>1</v>
      </c>
      <c r="M460" s="56">
        <f t="shared" si="584"/>
        <v>551.47058823529414</v>
      </c>
    </row>
    <row r="461" spans="1:13" s="57" customFormat="1">
      <c r="A461" s="51">
        <v>43292</v>
      </c>
      <c r="B461" s="52" t="s">
        <v>486</v>
      </c>
      <c r="C461" s="53">
        <f t="shared" si="581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2"/>
        <v>573.73565660857025</v>
      </c>
      <c r="J461" s="55"/>
      <c r="K461" s="55"/>
      <c r="L461" s="55">
        <f t="shared" si="583"/>
        <v>0.44999999999998863</v>
      </c>
      <c r="M461" s="56">
        <f t="shared" si="584"/>
        <v>573.73565660857025</v>
      </c>
    </row>
    <row r="462" spans="1:13" s="57" customFormat="1">
      <c r="A462" s="51">
        <v>43292</v>
      </c>
      <c r="B462" s="52" t="s">
        <v>550</v>
      </c>
      <c r="C462" s="53">
        <f t="shared" si="581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2"/>
        <v>-1432.1608040201004</v>
      </c>
      <c r="J462" s="55"/>
      <c r="K462" s="55"/>
      <c r="L462" s="55">
        <f t="shared" si="583"/>
        <v>-4.75</v>
      </c>
      <c r="M462" s="56">
        <f t="shared" si="584"/>
        <v>-1432.1608040201004</v>
      </c>
    </row>
    <row r="463" spans="1:13" s="57" customFormat="1">
      <c r="A463" s="51">
        <v>43292</v>
      </c>
      <c r="B463" s="52" t="s">
        <v>549</v>
      </c>
      <c r="C463" s="53">
        <f t="shared" si="581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2"/>
        <v>1069.0423162583479</v>
      </c>
      <c r="J463" s="55"/>
      <c r="K463" s="55"/>
      <c r="L463" s="55">
        <f t="shared" si="583"/>
        <v>0.79999999999999705</v>
      </c>
      <c r="M463" s="56">
        <f t="shared" si="584"/>
        <v>1069.0423162583479</v>
      </c>
    </row>
    <row r="464" spans="1:13" s="57" customFormat="1">
      <c r="A464" s="51">
        <v>43291</v>
      </c>
      <c r="B464" s="52" t="s">
        <v>548</v>
      </c>
      <c r="C464" s="53">
        <f t="shared" ref="C464:C466" si="585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2"/>
        <v>1119.2109777015496</v>
      </c>
      <c r="J464" s="55">
        <f t="shared" ref="J464" si="586">(IF(D464="SHORT",IF(G464="",0,F464-G464),IF(D464="LONG",IF(G464="",0,G464-F464))))*C464</f>
        <v>2740.1372212692909</v>
      </c>
      <c r="K464" s="55"/>
      <c r="L464" s="55">
        <f t="shared" si="583"/>
        <v>15.000000000000002</v>
      </c>
      <c r="M464" s="56">
        <f t="shared" si="584"/>
        <v>3859.3481989708407</v>
      </c>
    </row>
    <row r="465" spans="1:13" s="57" customFormat="1">
      <c r="A465" s="51">
        <v>43291</v>
      </c>
      <c r="B465" s="52" t="s">
        <v>476</v>
      </c>
      <c r="C465" s="53">
        <f t="shared" si="585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7">(IF(D465="SHORT",E465-F465,IF(D465="LONG",F465-E465)))*C465</f>
        <v>1011.2359550561862</v>
      </c>
      <c r="J465" s="55"/>
      <c r="K465" s="55"/>
      <c r="L465" s="55">
        <f t="shared" ref="L465:L466" si="588">(J465+I465+K465)/C465</f>
        <v>0.90000000000000568</v>
      </c>
      <c r="M465" s="56">
        <f t="shared" ref="M465:M466" si="589">L465*C465</f>
        <v>1011.2359550561862</v>
      </c>
    </row>
    <row r="466" spans="1:13" s="57" customFormat="1">
      <c r="A466" s="51">
        <v>43291</v>
      </c>
      <c r="B466" s="52" t="s">
        <v>528</v>
      </c>
      <c r="C466" s="53">
        <f t="shared" si="585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7"/>
        <v>612.66167460857139</v>
      </c>
      <c r="J466" s="55"/>
      <c r="K466" s="55"/>
      <c r="L466" s="55">
        <f t="shared" si="588"/>
        <v>0.29999999999999716</v>
      </c>
      <c r="M466" s="56">
        <f t="shared" si="589"/>
        <v>612.66167460857139</v>
      </c>
    </row>
    <row r="467" spans="1:13" s="57" customFormat="1">
      <c r="A467" s="51">
        <v>43290</v>
      </c>
      <c r="B467" s="52" t="s">
        <v>506</v>
      </c>
      <c r="C467" s="53">
        <f t="shared" ref="C467:C469" si="590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1">(IF(D467="SHORT",E467-F467,IF(D467="LONG",F467-E467)))*C467</f>
        <v>1128.0991735537077</v>
      </c>
      <c r="J467" s="55"/>
      <c r="K467" s="55"/>
      <c r="L467" s="55">
        <f t="shared" ref="L467:L469" si="592">(J467+I467+K467)/C467</f>
        <v>9.0999999999999091</v>
      </c>
      <c r="M467" s="56">
        <f t="shared" ref="M467:M469" si="593">L467*C467</f>
        <v>1128.0991735537077</v>
      </c>
    </row>
    <row r="468" spans="1:13" s="66" customFormat="1">
      <c r="A468" s="60">
        <v>43290</v>
      </c>
      <c r="B468" s="61" t="s">
        <v>416</v>
      </c>
      <c r="C468" s="62">
        <f t="shared" si="590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1"/>
        <v>1124.7130833970873</v>
      </c>
      <c r="J468" s="64">
        <f t="shared" ref="J468" si="594">(IF(D468="SHORT",IF(G468="",0,F468-G468),IF(D468="LONG",IF(G468="",0,G468-F468))))*C468</f>
        <v>1434.5830145371078</v>
      </c>
      <c r="K468" s="64">
        <f t="shared" ref="K468" si="595">(IF(D468="SHORT",IF(H468="",0,G468-H468),IF(D468="LONG",IF(H468="",0,(H468-G468)))))*C468</f>
        <v>1377.1996939556234</v>
      </c>
      <c r="L468" s="64">
        <f t="shared" si="592"/>
        <v>17.149999999999977</v>
      </c>
      <c r="M468" s="65">
        <f t="shared" si="593"/>
        <v>3936.4957918898185</v>
      </c>
    </row>
    <row r="469" spans="1:13" s="57" customFormat="1">
      <c r="A469" s="51">
        <v>43290</v>
      </c>
      <c r="B469" s="52" t="s">
        <v>522</v>
      </c>
      <c r="C469" s="53">
        <f t="shared" si="590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1"/>
        <v>1019.4174757281554</v>
      </c>
      <c r="J469" s="55"/>
      <c r="K469" s="55"/>
      <c r="L469" s="55">
        <f t="shared" si="592"/>
        <v>7</v>
      </c>
      <c r="M469" s="56">
        <f t="shared" si="593"/>
        <v>1019.4174757281554</v>
      </c>
    </row>
    <row r="470" spans="1:13" s="57" customFormat="1">
      <c r="A470" s="51">
        <v>43287</v>
      </c>
      <c r="B470" s="52" t="s">
        <v>442</v>
      </c>
      <c r="C470" s="53">
        <f t="shared" ref="C470:C473" si="596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7">(IF(D470="SHORT",E470-F470,IF(D470="LONG",F470-E470)))*C470</f>
        <v>859.60801022580858</v>
      </c>
      <c r="J470" s="55"/>
      <c r="K470" s="55"/>
      <c r="L470" s="55">
        <f t="shared" ref="L470:L473" si="598">(J470+I470+K470)/C470</f>
        <v>13.449999999999818</v>
      </c>
      <c r="M470" s="56">
        <f t="shared" ref="M470:M473" si="599">L470*C470</f>
        <v>859.60801022580858</v>
      </c>
    </row>
    <row r="471" spans="1:13" s="57" customFormat="1">
      <c r="A471" s="51">
        <v>43287</v>
      </c>
      <c r="B471" s="52" t="s">
        <v>519</v>
      </c>
      <c r="C471" s="53">
        <f t="shared" si="596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7"/>
        <v>1101.3215859030838</v>
      </c>
      <c r="J471" s="55"/>
      <c r="K471" s="55"/>
      <c r="L471" s="55">
        <f t="shared" si="598"/>
        <v>2</v>
      </c>
      <c r="M471" s="56">
        <f t="shared" si="599"/>
        <v>1101.3215859030838</v>
      </c>
    </row>
    <row r="472" spans="1:13" s="57" customFormat="1">
      <c r="A472" s="51">
        <v>43287</v>
      </c>
      <c r="B472" s="52" t="s">
        <v>449</v>
      </c>
      <c r="C472" s="53">
        <f t="shared" si="596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7"/>
        <v>-474.92595240527362</v>
      </c>
      <c r="J472" s="55"/>
      <c r="K472" s="55"/>
      <c r="L472" s="55">
        <f t="shared" si="598"/>
        <v>-3.1000000000000227</v>
      </c>
      <c r="M472" s="56">
        <f t="shared" si="599"/>
        <v>-474.92595240527362</v>
      </c>
    </row>
    <row r="473" spans="1:13" s="57" customFormat="1">
      <c r="A473" s="51">
        <v>43287</v>
      </c>
      <c r="B473" s="52" t="s">
        <v>547</v>
      </c>
      <c r="C473" s="53">
        <f t="shared" si="596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7"/>
        <v>1116.0714285714284</v>
      </c>
      <c r="J473" s="55">
        <f t="shared" ref="J473" si="600">(IF(D473="SHORT",IF(G473="",0,F473-G473),IF(D473="LONG",IF(G473="",0,G473-F473))))*C473</f>
        <v>1443.4523809523876</v>
      </c>
      <c r="K473" s="55"/>
      <c r="L473" s="55">
        <f t="shared" si="598"/>
        <v>8.6000000000000227</v>
      </c>
      <c r="M473" s="56">
        <f t="shared" si="599"/>
        <v>2559.523809523816</v>
      </c>
    </row>
    <row r="474" spans="1:13" s="57" customFormat="1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1">(IF(D474="SHORT",E474-F474,IF(D474="LONG",F474-E474)))*C474</f>
        <v>1142.3841059602705</v>
      </c>
      <c r="J474" s="55"/>
      <c r="K474" s="55"/>
      <c r="L474" s="55">
        <f t="shared" ref="L474:L478" si="602">(J474+I474+K474)/C474</f>
        <v>1.1500000000000057</v>
      </c>
      <c r="M474" s="56">
        <f t="shared" ref="M474:M478" si="603">L474*C474</f>
        <v>1142.3841059602705</v>
      </c>
    </row>
    <row r="475" spans="1:13" s="57" customFormat="1">
      <c r="A475" s="51">
        <v>43286</v>
      </c>
      <c r="B475" s="52" t="s">
        <v>419</v>
      </c>
      <c r="C475" s="53">
        <f t="shared" ref="C475:C478" si="604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1"/>
        <v>1119.8832918561802</v>
      </c>
      <c r="J475" s="55"/>
      <c r="K475" s="55"/>
      <c r="L475" s="55">
        <f t="shared" si="602"/>
        <v>8.7000000000000455</v>
      </c>
      <c r="M475" s="56">
        <f t="shared" si="603"/>
        <v>1119.8832918561802</v>
      </c>
    </row>
    <row r="476" spans="1:13" s="57" customFormat="1">
      <c r="A476" s="51">
        <v>43286</v>
      </c>
      <c r="B476" s="52" t="s">
        <v>418</v>
      </c>
      <c r="C476" s="53">
        <f t="shared" si="604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1"/>
        <v>1128.318584070789</v>
      </c>
      <c r="J476" s="55"/>
      <c r="K476" s="55"/>
      <c r="L476" s="55">
        <f t="shared" si="602"/>
        <v>0.84999999999999432</v>
      </c>
      <c r="M476" s="56">
        <f t="shared" si="603"/>
        <v>1128.318584070789</v>
      </c>
    </row>
    <row r="477" spans="1:13" s="57" customFormat="1">
      <c r="A477" s="51">
        <v>43286</v>
      </c>
      <c r="B477" s="52" t="s">
        <v>544</v>
      </c>
      <c r="C477" s="53">
        <f t="shared" si="604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1"/>
        <v>-1428.9494575284332</v>
      </c>
      <c r="J477" s="55"/>
      <c r="K477" s="55"/>
      <c r="L477" s="55">
        <f t="shared" si="602"/>
        <v>-3.5999999999999659</v>
      </c>
      <c r="M477" s="56">
        <f t="shared" si="603"/>
        <v>-1428.9494575284332</v>
      </c>
    </row>
    <row r="478" spans="1:13" s="57" customFormat="1">
      <c r="A478" s="51">
        <v>43285</v>
      </c>
      <c r="B478" s="52" t="s">
        <v>546</v>
      </c>
      <c r="C478" s="53">
        <f t="shared" si="604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1"/>
        <v>1117.4242424242382</v>
      </c>
      <c r="J478" s="55"/>
      <c r="K478" s="55"/>
      <c r="L478" s="55">
        <f t="shared" si="602"/>
        <v>2.9499999999999886</v>
      </c>
      <c r="M478" s="56">
        <f t="shared" si="603"/>
        <v>1117.4242424242382</v>
      </c>
    </row>
    <row r="479" spans="1:13" s="57" customFormat="1">
      <c r="A479" s="51">
        <v>43285</v>
      </c>
      <c r="B479" s="52" t="s">
        <v>524</v>
      </c>
      <c r="C479" s="53">
        <f t="shared" ref="C479:C483" si="605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6">(IF(D479="SHORT",E479-F479,IF(D479="LONG",F479-E479)))*C479</f>
        <v>961.53846153845814</v>
      </c>
      <c r="J479" s="55"/>
      <c r="K479" s="55"/>
      <c r="L479" s="55">
        <f t="shared" ref="L479:L483" si="607">(J479+I479+K479)/C479</f>
        <v>0.39999999999999858</v>
      </c>
      <c r="M479" s="56">
        <f t="shared" ref="M479:M483" si="608">L479*C479</f>
        <v>961.53846153845814</v>
      </c>
    </row>
    <row r="480" spans="1:13" s="57" customFormat="1">
      <c r="A480" s="51">
        <v>43285</v>
      </c>
      <c r="B480" s="52" t="s">
        <v>542</v>
      </c>
      <c r="C480" s="53">
        <f t="shared" si="605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6"/>
        <v>-1427.3356401384083</v>
      </c>
      <c r="J480" s="55"/>
      <c r="K480" s="55"/>
      <c r="L480" s="55">
        <f t="shared" si="607"/>
        <v>-13.75</v>
      </c>
      <c r="M480" s="56">
        <f t="shared" si="608"/>
        <v>-1427.3356401384083</v>
      </c>
    </row>
    <row r="481" spans="1:13" s="57" customFormat="1">
      <c r="A481" s="51">
        <v>43285</v>
      </c>
      <c r="B481" s="52" t="s">
        <v>481</v>
      </c>
      <c r="C481" s="53">
        <f t="shared" si="605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6"/>
        <v>-1428.4442862228611</v>
      </c>
      <c r="J481" s="55"/>
      <c r="K481" s="55"/>
      <c r="L481" s="55">
        <f t="shared" si="607"/>
        <v>-5.3500000000000227</v>
      </c>
      <c r="M481" s="56">
        <f t="shared" si="608"/>
        <v>-1428.4442862228611</v>
      </c>
    </row>
    <row r="482" spans="1:13" s="57" customFormat="1">
      <c r="A482" s="51">
        <v>43285</v>
      </c>
      <c r="B482" s="52" t="s">
        <v>455</v>
      </c>
      <c r="C482" s="53">
        <f t="shared" si="605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6"/>
        <v>1145.0381679389436</v>
      </c>
      <c r="J482" s="55">
        <f t="shared" ref="J482" si="609">(IF(D482="SHORT",IF(G482="",0,F482-G482),IF(D482="LONG",IF(G482="",0,G482-F482))))*C482</f>
        <v>1363.1406761177752</v>
      </c>
      <c r="K482" s="55"/>
      <c r="L482" s="55">
        <f t="shared" si="607"/>
        <v>2.3000000000000114</v>
      </c>
      <c r="M482" s="56">
        <f t="shared" si="608"/>
        <v>2508.1788440567188</v>
      </c>
    </row>
    <row r="483" spans="1:13" s="57" customFormat="1">
      <c r="A483" s="51">
        <v>43284</v>
      </c>
      <c r="B483" s="52" t="s">
        <v>543</v>
      </c>
      <c r="C483" s="53">
        <f t="shared" si="605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6"/>
        <v>1153.273809523818</v>
      </c>
      <c r="J483" s="55"/>
      <c r="K483" s="55"/>
      <c r="L483" s="55">
        <f t="shared" si="607"/>
        <v>1.5500000000000114</v>
      </c>
      <c r="M483" s="56">
        <f t="shared" si="608"/>
        <v>1153.273809523818</v>
      </c>
    </row>
    <row r="484" spans="1:13" s="57" customFormat="1">
      <c r="A484" s="51">
        <v>43284</v>
      </c>
      <c r="B484" s="52" t="s">
        <v>541</v>
      </c>
      <c r="C484" s="53">
        <f t="shared" ref="C484:C487" si="610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1">(IF(D484="SHORT",E484-F484,IF(D484="LONG",F484-E484)))*C484</f>
        <v>-1426.8024990150163</v>
      </c>
      <c r="J484" s="55"/>
      <c r="K484" s="55"/>
      <c r="L484" s="55">
        <f t="shared" ref="L484:L487" si="612">(J484+I484+K484)/C484</f>
        <v>-8.4499999999999318</v>
      </c>
      <c r="M484" s="56">
        <f t="shared" ref="M484:M487" si="613">L484*C484</f>
        <v>-1426.8024990150163</v>
      </c>
    </row>
    <row r="485" spans="1:13" s="57" customFormat="1">
      <c r="A485" s="51">
        <v>43284</v>
      </c>
      <c r="B485" s="52" t="s">
        <v>494</v>
      </c>
      <c r="C485" s="53">
        <f t="shared" si="610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1"/>
        <v>1124.869201255656</v>
      </c>
      <c r="J485" s="55"/>
      <c r="K485" s="55"/>
      <c r="L485" s="55">
        <f t="shared" si="612"/>
        <v>6.4499999999999318</v>
      </c>
      <c r="M485" s="56">
        <f t="shared" si="613"/>
        <v>1124.869201255656</v>
      </c>
    </row>
    <row r="486" spans="1:13" s="57" customFormat="1">
      <c r="A486" s="51">
        <v>43284</v>
      </c>
      <c r="B486" s="52" t="s">
        <v>467</v>
      </c>
      <c r="C486" s="53">
        <f t="shared" si="610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1"/>
        <v>-1425.1207729468545</v>
      </c>
      <c r="J486" s="55"/>
      <c r="K486" s="55"/>
      <c r="L486" s="55">
        <f t="shared" si="612"/>
        <v>-2.9499999999999886</v>
      </c>
      <c r="M486" s="56">
        <f t="shared" si="613"/>
        <v>-1425.1207729468545</v>
      </c>
    </row>
    <row r="487" spans="1:13" s="57" customFormat="1">
      <c r="A487" s="51">
        <v>43284</v>
      </c>
      <c r="B487" s="52" t="s">
        <v>540</v>
      </c>
      <c r="C487" s="53">
        <f t="shared" si="610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1"/>
        <v>1115.8638646085176</v>
      </c>
      <c r="J487" s="55">
        <f t="shared" ref="J487" si="614">(IF(D487="SHORT",IF(G487="",0,F487-G487),IF(D487="LONG",IF(G487="",0,G487-F487))))*C487</f>
        <v>1450.6230239910537</v>
      </c>
      <c r="K487" s="55"/>
      <c r="L487" s="55">
        <f t="shared" si="612"/>
        <v>9.19999999999993</v>
      </c>
      <c r="M487" s="56">
        <f t="shared" si="613"/>
        <v>2566.4868885995711</v>
      </c>
    </row>
    <row r="488" spans="1:13" s="57" customFormat="1">
      <c r="A488" s="51">
        <v>43283</v>
      </c>
      <c r="B488" s="52" t="s">
        <v>453</v>
      </c>
      <c r="C488" s="53">
        <f t="shared" ref="C488:C490" si="615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6">(IF(D488="SHORT",E488-F488,IF(D488="LONG",F488-E488)))*C488</f>
        <v>-1473.214285714278</v>
      </c>
      <c r="J488" s="55"/>
      <c r="K488" s="55"/>
      <c r="L488" s="55">
        <f t="shared" ref="L488:L490" si="617">(J488+I488+K488)/C488</f>
        <v>-0.54999999999999716</v>
      </c>
      <c r="M488" s="56">
        <f t="shared" ref="M488:M490" si="618">L488*C488</f>
        <v>-1473.214285714278</v>
      </c>
    </row>
    <row r="489" spans="1:13" s="57" customFormat="1">
      <c r="A489" s="51">
        <v>43283</v>
      </c>
      <c r="B489" s="52" t="s">
        <v>523</v>
      </c>
      <c r="C489" s="53">
        <f t="shared" si="615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6"/>
        <v>-1426.0424862313139</v>
      </c>
      <c r="J489" s="55"/>
      <c r="K489" s="55"/>
      <c r="L489" s="55">
        <f t="shared" si="617"/>
        <v>-21.75</v>
      </c>
      <c r="M489" s="56">
        <f t="shared" si="618"/>
        <v>-1426.0424862313139</v>
      </c>
    </row>
    <row r="490" spans="1:13" s="57" customFormat="1">
      <c r="A490" s="51">
        <v>43283</v>
      </c>
      <c r="B490" s="52" t="s">
        <v>539</v>
      </c>
      <c r="C490" s="53">
        <f t="shared" si="615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6"/>
        <v>1121.4953271028082</v>
      </c>
      <c r="J490" s="55"/>
      <c r="K490" s="55"/>
      <c r="L490" s="55">
        <f t="shared" si="617"/>
        <v>1.4000000000000055</v>
      </c>
      <c r="M490" s="56">
        <f t="shared" si="618"/>
        <v>1121.4953271028082</v>
      </c>
    </row>
    <row r="491" spans="1:13" ht="15.7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>
      <c r="A492" s="51">
        <v>43280</v>
      </c>
      <c r="B492" s="52" t="s">
        <v>538</v>
      </c>
      <c r="C492" s="53">
        <f t="shared" ref="C492:C496" si="619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0">(IF(D492="SHORT",E492-F492,IF(D492="LONG",F492-E492)))*C492</f>
        <v>1109.6938775510118</v>
      </c>
      <c r="J492" s="55"/>
      <c r="K492" s="55"/>
      <c r="L492" s="55">
        <f t="shared" ref="L492:L496" si="621">(J492+I492+K492)/C492</f>
        <v>1.4499999999999886</v>
      </c>
      <c r="M492" s="56">
        <f t="shared" ref="M492:M496" si="622">L492*C492</f>
        <v>1109.6938775510118</v>
      </c>
    </row>
    <row r="493" spans="1:13" s="57" customFormat="1">
      <c r="A493" s="51">
        <v>43280</v>
      </c>
      <c r="B493" s="52" t="s">
        <v>468</v>
      </c>
      <c r="C493" s="53">
        <f t="shared" si="619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0"/>
        <v>1104.294478527597</v>
      </c>
      <c r="J493" s="55"/>
      <c r="K493" s="55"/>
      <c r="L493" s="55">
        <f t="shared" si="621"/>
        <v>1.1999999999999886</v>
      </c>
      <c r="M493" s="56">
        <f t="shared" si="622"/>
        <v>1104.294478527597</v>
      </c>
    </row>
    <row r="494" spans="1:13" s="57" customFormat="1">
      <c r="A494" s="51">
        <v>43280</v>
      </c>
      <c r="B494" s="52" t="s">
        <v>431</v>
      </c>
      <c r="C494" s="53">
        <f t="shared" si="619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0"/>
        <v>1124.5983577293878</v>
      </c>
      <c r="J494" s="55"/>
      <c r="K494" s="55"/>
      <c r="L494" s="55">
        <f t="shared" si="621"/>
        <v>9.4500000000000455</v>
      </c>
      <c r="M494" s="56">
        <f t="shared" si="622"/>
        <v>1124.5983577293878</v>
      </c>
    </row>
    <row r="495" spans="1:13" s="57" customFormat="1">
      <c r="A495" s="51">
        <v>43280</v>
      </c>
      <c r="B495" s="52" t="s">
        <v>511</v>
      </c>
      <c r="C495" s="53">
        <f t="shared" si="619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0"/>
        <v>1126.6094420600807</v>
      </c>
      <c r="J495" s="55">
        <f t="shared" ref="J495" si="623">(IF(D495="SHORT",IF(G495="",0,F495-G495),IF(D495="LONG",IF(G495="",0,G495-F495))))*C495</f>
        <v>1437.0018393623545</v>
      </c>
      <c r="K495" s="55"/>
      <c r="L495" s="55">
        <f t="shared" si="621"/>
        <v>11.149999999999977</v>
      </c>
      <c r="M495" s="56">
        <f t="shared" si="622"/>
        <v>2563.6112814224352</v>
      </c>
    </row>
    <row r="496" spans="1:13" s="57" customFormat="1">
      <c r="A496" s="51">
        <v>43280</v>
      </c>
      <c r="B496" s="52" t="s">
        <v>518</v>
      </c>
      <c r="C496" s="53">
        <f t="shared" si="619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0"/>
        <v>-1426.448736998509</v>
      </c>
      <c r="J496" s="55"/>
      <c r="K496" s="55"/>
      <c r="L496" s="55">
        <f t="shared" si="621"/>
        <v>-3.1999999999999886</v>
      </c>
      <c r="M496" s="56">
        <f t="shared" si="622"/>
        <v>-1426.448736998509</v>
      </c>
    </row>
    <row r="497" spans="1:13" s="57" customFormat="1">
      <c r="A497" s="51">
        <v>43279</v>
      </c>
      <c r="B497" s="52" t="s">
        <v>537</v>
      </c>
      <c r="C497" s="53">
        <f t="shared" ref="C497:C500" si="624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5">(IF(D497="SHORT",E497-F497,IF(D497="LONG",F497-E497)))*C497</f>
        <v>1152.4609843937533</v>
      </c>
      <c r="J497" s="55"/>
      <c r="K497" s="55"/>
      <c r="L497" s="55">
        <f t="shared" ref="L497:L500" si="626">(J497+I497+K497)/C497</f>
        <v>1.5999999999999941</v>
      </c>
      <c r="M497" s="56">
        <f t="shared" ref="M497:M500" si="627">L497*C497</f>
        <v>1152.4609843937533</v>
      </c>
    </row>
    <row r="498" spans="1:13" s="57" customFormat="1">
      <c r="A498" s="51">
        <v>43279</v>
      </c>
      <c r="B498" s="52" t="s">
        <v>536</v>
      </c>
      <c r="C498" s="53">
        <f t="shared" si="624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5"/>
        <v>1136.3636363636322</v>
      </c>
      <c r="J498" s="55">
        <f t="shared" ref="J498" si="628">(IF(D498="SHORT",IF(G498="",0,F498-G498),IF(D498="LONG",IF(G498="",0,G498-F498))))*C498</f>
        <v>1328.9676425269604</v>
      </c>
      <c r="K498" s="55"/>
      <c r="L498" s="55">
        <f t="shared" si="626"/>
        <v>6.3999999999999773</v>
      </c>
      <c r="M498" s="56">
        <f t="shared" si="627"/>
        <v>2465.3312788905923</v>
      </c>
    </row>
    <row r="499" spans="1:13" s="57" customFormat="1">
      <c r="A499" s="51">
        <v>43279</v>
      </c>
      <c r="B499" s="52" t="s">
        <v>463</v>
      </c>
      <c r="C499" s="53">
        <f t="shared" si="624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5"/>
        <v>1122.7495908347032</v>
      </c>
      <c r="J499" s="55"/>
      <c r="K499" s="55"/>
      <c r="L499" s="55">
        <f t="shared" si="626"/>
        <v>17.150000000000091</v>
      </c>
      <c r="M499" s="56">
        <f t="shared" si="627"/>
        <v>1122.7495908347032</v>
      </c>
    </row>
    <row r="500" spans="1:13" s="57" customFormat="1">
      <c r="A500" s="51">
        <v>43279</v>
      </c>
      <c r="B500" s="52" t="s">
        <v>535</v>
      </c>
      <c r="C500" s="53">
        <f t="shared" si="624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5"/>
        <v>-1467.7103718199608</v>
      </c>
      <c r="J500" s="55"/>
      <c r="K500" s="55"/>
      <c r="L500" s="55">
        <f t="shared" si="626"/>
        <v>-1.5</v>
      </c>
      <c r="M500" s="56">
        <f t="shared" si="627"/>
        <v>-1467.7103718199608</v>
      </c>
    </row>
    <row r="501" spans="1:13" s="57" customFormat="1">
      <c r="A501" s="51">
        <v>43278</v>
      </c>
      <c r="B501" s="52" t="s">
        <v>509</v>
      </c>
      <c r="C501" s="53">
        <f t="shared" ref="C501:C502" si="629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0">(IF(D501="SHORT",E501-F501,IF(D501="LONG",F501-E501)))*C501</f>
        <v>462.71913324805234</v>
      </c>
      <c r="J501" s="55"/>
      <c r="K501" s="55"/>
      <c r="L501" s="55">
        <f t="shared" ref="L501:L502" si="631">(J501+I501+K501)/C501</f>
        <v>4.0999999999999091</v>
      </c>
      <c r="M501" s="56">
        <f t="shared" ref="M501:M502" si="632">L501*C501</f>
        <v>462.71913324805234</v>
      </c>
    </row>
    <row r="502" spans="1:13" s="66" customFormat="1">
      <c r="A502" s="60">
        <v>43278</v>
      </c>
      <c r="B502" s="61" t="s">
        <v>534</v>
      </c>
      <c r="C502" s="62">
        <f t="shared" si="629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0"/>
        <v>1207.243460764576</v>
      </c>
      <c r="J502" s="64">
        <f t="shared" ref="J502" si="633">(IF(D502="SHORT",IF(G502="",0,F502-G502),IF(D502="LONG",IF(G502="",0,G502-F502))))*C502</f>
        <v>1307.8470824949814</v>
      </c>
      <c r="K502" s="64">
        <f t="shared" ref="K502" si="634">(IF(D502="SHORT",IF(H502="",0,G502-H502),IF(D502="LONG",IF(H502="",0,(H502-G502)))))*C502</f>
        <v>1408.4507042253579</v>
      </c>
      <c r="L502" s="64">
        <f t="shared" si="631"/>
        <v>1.9500000000000031</v>
      </c>
      <c r="M502" s="65">
        <f t="shared" si="632"/>
        <v>3923.5412474849154</v>
      </c>
    </row>
    <row r="503" spans="1:13" s="57" customFormat="1">
      <c r="A503" s="51">
        <v>43277</v>
      </c>
      <c r="B503" s="52" t="s">
        <v>438</v>
      </c>
      <c r="C503" s="53">
        <f t="shared" ref="C503:C506" si="635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6">(IF(D503="SHORT",E503-F503,IF(D503="LONG",F503-E503)))*C503</f>
        <v>1127.6564984819859</v>
      </c>
      <c r="J503" s="55">
        <f t="shared" ref="J503:J506" si="637">(IF(D503="SHORT",IF(G503="",0,F503-G503),IF(D503="LONG",IF(G503="",0,G503-F503))))*C503</f>
        <v>1431.2563249963905</v>
      </c>
      <c r="K503" s="55"/>
      <c r="L503" s="55">
        <f t="shared" ref="L503:L506" si="638">(J503+I503+K503)/C503</f>
        <v>5.8999999999999773</v>
      </c>
      <c r="M503" s="56">
        <f t="shared" ref="M503:M506" si="639">L503*C503</f>
        <v>2558.9128234783766</v>
      </c>
    </row>
    <row r="504" spans="1:13" s="57" customFormat="1">
      <c r="A504" s="51">
        <v>43277</v>
      </c>
      <c r="B504" s="52" t="s">
        <v>455</v>
      </c>
      <c r="C504" s="53">
        <f t="shared" si="635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6"/>
        <v>-1478.6418400876171</v>
      </c>
      <c r="J504" s="55"/>
      <c r="K504" s="55"/>
      <c r="L504" s="55">
        <f t="shared" si="638"/>
        <v>-1.3499999999999943</v>
      </c>
      <c r="M504" s="56">
        <f t="shared" si="639"/>
        <v>-1478.6418400876171</v>
      </c>
    </row>
    <row r="505" spans="1:13" s="57" customFormat="1">
      <c r="A505" s="51">
        <v>43277</v>
      </c>
      <c r="B505" s="52" t="s">
        <v>533</v>
      </c>
      <c r="C505" s="53">
        <f t="shared" si="635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6"/>
        <v>523.34644792515246</v>
      </c>
      <c r="J505" s="55"/>
      <c r="K505" s="55"/>
      <c r="L505" s="55">
        <f t="shared" si="638"/>
        <v>4.699999999999819</v>
      </c>
      <c r="M505" s="56">
        <f t="shared" si="639"/>
        <v>523.34644792515246</v>
      </c>
    </row>
    <row r="506" spans="1:13" s="57" customFormat="1">
      <c r="A506" s="51">
        <v>43277</v>
      </c>
      <c r="B506" s="52" t="s">
        <v>428</v>
      </c>
      <c r="C506" s="53">
        <f t="shared" si="635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6"/>
        <v>1122.0048176477931</v>
      </c>
      <c r="J506" s="55">
        <f t="shared" si="637"/>
        <v>1438.9553311076247</v>
      </c>
      <c r="K506" s="55"/>
      <c r="L506" s="55">
        <f t="shared" si="638"/>
        <v>20.199999999999818</v>
      </c>
      <c r="M506" s="56">
        <f t="shared" si="639"/>
        <v>2560.9601487554178</v>
      </c>
    </row>
    <row r="507" spans="1:13" s="57" customFormat="1">
      <c r="A507" s="51">
        <v>43276</v>
      </c>
      <c r="B507" s="52" t="s">
        <v>498</v>
      </c>
      <c r="C507" s="53">
        <f t="shared" ref="C507:C508" si="640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1">(IF(D507="SHORT",E507-F507,IF(D507="LONG",F507-E507)))*C507</f>
        <v>1022.7272727272727</v>
      </c>
      <c r="J507" s="55"/>
      <c r="K507" s="55"/>
      <c r="L507" s="55">
        <f t="shared" ref="L507:L508" si="642">(J507+I507+K507)/C507</f>
        <v>6</v>
      </c>
      <c r="M507" s="56">
        <f t="shared" ref="M507:M508" si="643">L507*C507</f>
        <v>1022.7272727272727</v>
      </c>
    </row>
    <row r="508" spans="1:13" s="57" customFormat="1">
      <c r="A508" s="51">
        <v>43276</v>
      </c>
      <c r="B508" s="52" t="s">
        <v>532</v>
      </c>
      <c r="C508" s="53">
        <f t="shared" si="640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1"/>
        <v>999.39430648091559</v>
      </c>
      <c r="J508" s="55">
        <f t="shared" ref="J508" si="644">(IF(D508="SHORT",IF(G508="",0,F508-G508),IF(D508="LONG",IF(G508="",0,G508-F508))))*C508</f>
        <v>1362.8104179285283</v>
      </c>
      <c r="K508" s="55"/>
      <c r="L508" s="55">
        <f t="shared" si="642"/>
        <v>1.2999999999999972</v>
      </c>
      <c r="M508" s="56">
        <f t="shared" si="643"/>
        <v>2362.2047244094438</v>
      </c>
    </row>
    <row r="509" spans="1:13" s="57" customFormat="1">
      <c r="A509" s="51">
        <v>43273</v>
      </c>
      <c r="B509" s="52" t="s">
        <v>463</v>
      </c>
      <c r="C509" s="53">
        <f t="shared" ref="C509:C513" si="645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6">(IF(D509="SHORT",E509-F509,IF(D509="LONG",F509-E509)))*C509</f>
        <v>835.47557840616969</v>
      </c>
      <c r="J509" s="55"/>
      <c r="K509" s="55"/>
      <c r="L509" s="55">
        <f t="shared" ref="L509:L513" si="647">(J509+I509+K509)/C509</f>
        <v>13</v>
      </c>
      <c r="M509" s="56">
        <f t="shared" ref="M509:M513" si="648">L509*C509</f>
        <v>835.47557840616969</v>
      </c>
    </row>
    <row r="510" spans="1:13" s="57" customFormat="1">
      <c r="A510" s="51">
        <v>43273</v>
      </c>
      <c r="B510" s="52" t="s">
        <v>531</v>
      </c>
      <c r="C510" s="53">
        <f t="shared" si="645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6"/>
        <v>-1426.9406392694063</v>
      </c>
      <c r="J510" s="55"/>
      <c r="K510" s="55"/>
      <c r="L510" s="55">
        <f t="shared" si="647"/>
        <v>-12.5</v>
      </c>
      <c r="M510" s="56">
        <f t="shared" si="648"/>
        <v>-1426.9406392694063</v>
      </c>
    </row>
    <row r="511" spans="1:13" s="57" customFormat="1">
      <c r="A511" s="51">
        <v>43273</v>
      </c>
      <c r="B511" s="52" t="s">
        <v>502</v>
      </c>
      <c r="C511" s="53">
        <f t="shared" si="645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6"/>
        <v>739.93083807974301</v>
      </c>
      <c r="J511" s="55"/>
      <c r="K511" s="55"/>
      <c r="L511" s="55">
        <f t="shared" si="647"/>
        <v>4.8500000000000227</v>
      </c>
      <c r="M511" s="56">
        <f t="shared" si="648"/>
        <v>739.93083807974301</v>
      </c>
    </row>
    <row r="512" spans="1:13" s="57" customFormat="1">
      <c r="A512" s="51">
        <v>43273</v>
      </c>
      <c r="B512" s="52" t="s">
        <v>505</v>
      </c>
      <c r="C512" s="53">
        <f t="shared" si="645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6"/>
        <v>1124.0433673469497</v>
      </c>
      <c r="J512" s="55"/>
      <c r="K512" s="55"/>
      <c r="L512" s="55">
        <f t="shared" si="647"/>
        <v>4.7000000000000455</v>
      </c>
      <c r="M512" s="56">
        <f t="shared" si="648"/>
        <v>1124.0433673469497</v>
      </c>
    </row>
    <row r="513" spans="1:13" s="57" customFormat="1">
      <c r="A513" s="51">
        <v>43273</v>
      </c>
      <c r="B513" s="52" t="s">
        <v>530</v>
      </c>
      <c r="C513" s="53">
        <f t="shared" si="645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6"/>
        <v>1128.1070745697855</v>
      </c>
      <c r="J513" s="55">
        <f t="shared" ref="J513" si="649">(IF(D513="SHORT",IF(G513="",0,F513-G513),IF(D513="LONG",IF(G513="",0,G513-F513))))*C513</f>
        <v>1414.9139579349862</v>
      </c>
      <c r="K513" s="55"/>
      <c r="L513" s="55">
        <f t="shared" si="647"/>
        <v>6.6499999999999782</v>
      </c>
      <c r="M513" s="56">
        <f t="shared" si="648"/>
        <v>2543.0210325047719</v>
      </c>
    </row>
    <row r="514" spans="1:13" s="57" customFormat="1">
      <c r="A514" s="51">
        <v>43272</v>
      </c>
      <c r="B514" s="52" t="s">
        <v>492</v>
      </c>
      <c r="C514" s="53">
        <f t="shared" ref="C514:C521" si="650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1">(IF(D514="SHORT",E514-F514,IF(D514="LONG",F514-E514)))*C514</f>
        <v>1124.1007194244605</v>
      </c>
      <c r="J514" s="55"/>
      <c r="K514" s="55"/>
      <c r="L514" s="55">
        <f t="shared" ref="L514:L521" si="652">(J514+I514+K514)/C514</f>
        <v>6.2500000000000009</v>
      </c>
      <c r="M514" s="56">
        <f t="shared" ref="M514:M521" si="653">L514*C514</f>
        <v>1124.1007194244605</v>
      </c>
    </row>
    <row r="515" spans="1:13" s="57" customFormat="1">
      <c r="A515" s="51">
        <v>43272</v>
      </c>
      <c r="B515" s="52" t="s">
        <v>529</v>
      </c>
      <c r="C515" s="53">
        <f t="shared" si="650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1"/>
        <v>1123.9463003434439</v>
      </c>
      <c r="J515" s="55"/>
      <c r="K515" s="55"/>
      <c r="L515" s="55">
        <f t="shared" si="652"/>
        <v>1.2000000000000171</v>
      </c>
      <c r="M515" s="56">
        <f t="shared" si="653"/>
        <v>1123.9463003434439</v>
      </c>
    </row>
    <row r="516" spans="1:13" s="57" customFormat="1">
      <c r="A516" s="51">
        <v>43272</v>
      </c>
      <c r="B516" s="52" t="s">
        <v>455</v>
      </c>
      <c r="C516" s="53">
        <f t="shared" si="650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1"/>
        <v>1161.9328661010823</v>
      </c>
      <c r="J516" s="55">
        <f t="shared" ref="J516:J521" si="654">(IF(D516="SHORT",IF(G516="",0,F516-G516),IF(D516="LONG",IF(G516="",0,G516-F516))))*C516</f>
        <v>1383.253412025083</v>
      </c>
      <c r="K516" s="55"/>
      <c r="L516" s="55">
        <f t="shared" si="652"/>
        <v>2.3000000000000114</v>
      </c>
      <c r="M516" s="56">
        <f t="shared" si="653"/>
        <v>2545.1862781261652</v>
      </c>
    </row>
    <row r="517" spans="1:13" s="57" customFormat="1">
      <c r="A517" s="51">
        <v>43272</v>
      </c>
      <c r="B517" s="52" t="s">
        <v>528</v>
      </c>
      <c r="C517" s="53">
        <f t="shared" si="650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1"/>
        <v>1148.2254697285953</v>
      </c>
      <c r="J517" s="55"/>
      <c r="K517" s="55"/>
      <c r="L517" s="55">
        <f t="shared" si="652"/>
        <v>0.54999999999999716</v>
      </c>
      <c r="M517" s="56">
        <f t="shared" si="653"/>
        <v>1148.2254697285953</v>
      </c>
    </row>
    <row r="518" spans="1:13" s="57" customFormat="1">
      <c r="A518" s="51">
        <v>43271</v>
      </c>
      <c r="B518" s="52" t="s">
        <v>527</v>
      </c>
      <c r="C518" s="53">
        <f t="shared" si="650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1"/>
        <v>935.9047078842832</v>
      </c>
      <c r="J518" s="55"/>
      <c r="K518" s="55"/>
      <c r="L518" s="55">
        <f t="shared" si="652"/>
        <v>2.1999999999999886</v>
      </c>
      <c r="M518" s="56">
        <f t="shared" si="653"/>
        <v>935.9047078842832</v>
      </c>
    </row>
    <row r="519" spans="1:13" s="57" customFormat="1">
      <c r="A519" s="51">
        <v>43271</v>
      </c>
      <c r="B519" s="52" t="s">
        <v>526</v>
      </c>
      <c r="C519" s="53">
        <f t="shared" si="650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1"/>
        <v>651.40150019740781</v>
      </c>
      <c r="J519" s="55"/>
      <c r="K519" s="55"/>
      <c r="L519" s="55">
        <f t="shared" si="652"/>
        <v>0.55000000000001137</v>
      </c>
      <c r="M519" s="56">
        <f t="shared" si="653"/>
        <v>651.40150019740781</v>
      </c>
    </row>
    <row r="520" spans="1:13" s="57" customFormat="1">
      <c r="A520" s="51">
        <v>43271</v>
      </c>
      <c r="B520" s="52" t="s">
        <v>460</v>
      </c>
      <c r="C520" s="53">
        <f t="shared" si="650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1"/>
        <v>-1429.1072768192098</v>
      </c>
      <c r="J520" s="55"/>
      <c r="K520" s="55"/>
      <c r="L520" s="55">
        <f t="shared" si="652"/>
        <v>-12.700000000000045</v>
      </c>
      <c r="M520" s="56">
        <f t="shared" si="653"/>
        <v>-1429.1072768192098</v>
      </c>
    </row>
    <row r="521" spans="1:13" s="66" customFormat="1">
      <c r="A521" s="60">
        <v>43271</v>
      </c>
      <c r="B521" s="61" t="s">
        <v>506</v>
      </c>
      <c r="C521" s="62">
        <f t="shared" si="650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1"/>
        <v>1119.5054945055072</v>
      </c>
      <c r="J521" s="64">
        <f t="shared" si="654"/>
        <v>1366.7582417582169</v>
      </c>
      <c r="K521" s="64">
        <f t="shared" ref="K521" si="655">(IF(D521="SHORT",IF(H521="",0,G521-H521),IF(D521="LONG",IF(H521="",0,(H521-G521)))))*C521</f>
        <v>1449.1758241758494</v>
      </c>
      <c r="L521" s="64">
        <f t="shared" si="652"/>
        <v>28.650000000000095</v>
      </c>
      <c r="M521" s="65">
        <f t="shared" si="653"/>
        <v>3935.4395604395736</v>
      </c>
    </row>
    <row r="522" spans="1:13" s="57" customFormat="1">
      <c r="A522" s="51">
        <v>43270</v>
      </c>
      <c r="B522" s="52" t="s">
        <v>430</v>
      </c>
      <c r="C522" s="53">
        <f t="shared" ref="C522:C525" si="656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7">(IF(D522="SHORT",E522-F522,IF(D522="LONG",F522-E522)))*C522</f>
        <v>1121.4953271027964</v>
      </c>
      <c r="J522" s="55">
        <f t="shared" ref="J522" si="658">(IF(D522="SHORT",IF(G522="",0,F522-G522),IF(D522="LONG",IF(G522="",0,G522-F522))))*C522</f>
        <v>1418.3617372182557</v>
      </c>
      <c r="K522" s="55"/>
      <c r="L522" s="55">
        <f t="shared" ref="L522" si="659">(J522+I522+K522)/C522</f>
        <v>15.399999999999979</v>
      </c>
      <c r="M522" s="56">
        <f t="shared" ref="M522" si="660">L522*C522</f>
        <v>2539.8570643210523</v>
      </c>
    </row>
    <row r="523" spans="1:13" s="57" customFormat="1">
      <c r="A523" s="51">
        <v>43270</v>
      </c>
      <c r="B523" s="52" t="s">
        <v>525</v>
      </c>
      <c r="C523" s="53">
        <f t="shared" si="656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1">(IF(D523="SHORT",E523-F523,IF(D523="LONG",F523-E523)))*C523</f>
        <v>1124.694376528123</v>
      </c>
      <c r="J523" s="55"/>
      <c r="K523" s="55"/>
      <c r="L523" s="55">
        <f t="shared" ref="L523:L525" si="662">(J523+I523+K523)/C523</f>
        <v>2.3000000000000114</v>
      </c>
      <c r="M523" s="56">
        <f t="shared" ref="M523:M525" si="663">L523*C523</f>
        <v>1124.694376528123</v>
      </c>
    </row>
    <row r="524" spans="1:13" s="57" customFormat="1">
      <c r="A524" s="51">
        <v>43270</v>
      </c>
      <c r="B524" s="52" t="s">
        <v>524</v>
      </c>
      <c r="C524" s="53">
        <f t="shared" si="656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1"/>
        <v>1192.1965317919012</v>
      </c>
      <c r="J524" s="55"/>
      <c r="K524" s="55"/>
      <c r="L524" s="55">
        <f t="shared" si="662"/>
        <v>0.54999999999999716</v>
      </c>
      <c r="M524" s="56">
        <f t="shared" si="663"/>
        <v>1192.1965317919012</v>
      </c>
    </row>
    <row r="525" spans="1:13" s="57" customFormat="1">
      <c r="A525" s="51">
        <v>43270</v>
      </c>
      <c r="B525" s="52" t="s">
        <v>523</v>
      </c>
      <c r="C525" s="53">
        <f t="shared" si="656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1"/>
        <v>460.13285370642978</v>
      </c>
      <c r="J525" s="55"/>
      <c r="K525" s="55"/>
      <c r="L525" s="55">
        <f t="shared" si="662"/>
        <v>6.9499999999998181</v>
      </c>
      <c r="M525" s="56">
        <f t="shared" si="663"/>
        <v>460.13285370642978</v>
      </c>
    </row>
    <row r="526" spans="1:13" s="57" customFormat="1">
      <c r="A526" s="51">
        <v>43269</v>
      </c>
      <c r="B526" s="52" t="s">
        <v>419</v>
      </c>
      <c r="C526" s="53">
        <f t="shared" ref="C526" si="664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5">(IF(D526="SHORT",E526-F526,IF(D526="LONG",F526-E526)))*C526</f>
        <v>1127.6667795462149</v>
      </c>
      <c r="J526" s="55"/>
      <c r="K526" s="55"/>
      <c r="L526" s="55">
        <f t="shared" ref="L526" si="666">(J526+I526+K526)/C526</f>
        <v>11.099999999999909</v>
      </c>
      <c r="M526" s="56">
        <f t="shared" ref="M526" si="667">L526*C526</f>
        <v>1127.6667795462149</v>
      </c>
    </row>
    <row r="527" spans="1:13" s="57" customFormat="1">
      <c r="A527" s="51">
        <v>43266</v>
      </c>
      <c r="B527" s="52" t="s">
        <v>444</v>
      </c>
      <c r="C527" s="53">
        <f t="shared" ref="C527:C529" si="668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69">(IF(D527="SHORT",E527-F527,IF(D527="LONG",F527-E527)))*C527</f>
        <v>1053.7190082644627</v>
      </c>
      <c r="J527" s="55"/>
      <c r="K527" s="55"/>
      <c r="L527" s="55">
        <f t="shared" ref="L527:L529" si="670">(J527+I527+K527)/C527</f>
        <v>4.25</v>
      </c>
      <c r="M527" s="56">
        <f t="shared" ref="M527:M530" si="671">L527*C527</f>
        <v>1053.7190082644627</v>
      </c>
    </row>
    <row r="528" spans="1:13" s="57" customFormat="1">
      <c r="A528" s="51">
        <v>43266</v>
      </c>
      <c r="B528" s="52" t="s">
        <v>480</v>
      </c>
      <c r="C528" s="53">
        <f t="shared" si="668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69"/>
        <v>1049.3827160493875</v>
      </c>
      <c r="J528" s="55"/>
      <c r="K528" s="55"/>
      <c r="L528" s="55">
        <f t="shared" si="670"/>
        <v>5.1000000000000227</v>
      </c>
      <c r="M528" s="56">
        <f t="shared" si="671"/>
        <v>1049.3827160493875</v>
      </c>
    </row>
    <row r="529" spans="1:13" s="66" customFormat="1">
      <c r="A529" s="60">
        <v>43266</v>
      </c>
      <c r="B529" s="61" t="s">
        <v>522</v>
      </c>
      <c r="C529" s="62">
        <f t="shared" si="668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69"/>
        <v>1045.053413841152</v>
      </c>
      <c r="J529" s="64">
        <f t="shared" ref="J529" si="672">(IF(D529="SHORT",IF(G529="",0,F529-G529),IF(D529="LONG",IF(G529="",0,G529-F529))))*C529</f>
        <v>1365.5364607524323</v>
      </c>
      <c r="K529" s="64">
        <f t="shared" ref="K529" si="673">(IF(D529="SHORT",IF(H529="",0,G529-H529),IF(D529="LONG",IF(H529="",0,(H529-G529)))))*C529</f>
        <v>1372.5034835113986</v>
      </c>
      <c r="L529" s="64">
        <f t="shared" si="670"/>
        <v>27.150000000000091</v>
      </c>
      <c r="M529" s="65">
        <f t="shared" si="671"/>
        <v>3783.0933581049831</v>
      </c>
    </row>
    <row r="530" spans="1:13" s="57" customFormat="1">
      <c r="A530" s="51">
        <v>43264</v>
      </c>
      <c r="B530" s="52" t="s">
        <v>521</v>
      </c>
      <c r="C530" s="53">
        <f t="shared" ref="C530" si="674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5">(IF(D530="SHORT",E530-F530,IF(D530="LONG",F530-E530)))*C530</f>
        <v>1127.7173913043416</v>
      </c>
      <c r="J530" s="55"/>
      <c r="K530" s="55"/>
      <c r="L530" s="55">
        <f t="shared" ref="L530" si="676">(J530+I530+K530)/C530</f>
        <v>4.1499999999999773</v>
      </c>
      <c r="M530" s="65">
        <f t="shared" si="671"/>
        <v>1127.7173913043416</v>
      </c>
    </row>
    <row r="531" spans="1:13" s="57" customFormat="1">
      <c r="A531" s="51">
        <v>43263</v>
      </c>
      <c r="B531" s="52" t="s">
        <v>520</v>
      </c>
      <c r="C531" s="53">
        <f t="shared" ref="C531:C534" si="677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8">(IF(D531="SHORT",E531-F531,IF(D531="LONG",F531-E531)))*C531</f>
        <v>1132.867132867128</v>
      </c>
      <c r="J531" s="55">
        <f t="shared" ref="J531" si="679">(IF(D531="SHORT",IF(G531="",0,F531-G531),IF(D531="LONG",IF(G531="",0,G531-F531))))*C531</f>
        <v>1353.1468531468627</v>
      </c>
      <c r="K531" s="55"/>
      <c r="L531" s="55">
        <f t="shared" ref="L531:L534" si="680">(J531+I531+K531)/C531</f>
        <v>11.850000000000023</v>
      </c>
      <c r="M531" s="56">
        <f t="shared" ref="M531:M534" si="681">L531*C531</f>
        <v>2486.0139860139907</v>
      </c>
    </row>
    <row r="532" spans="1:13" s="57" customFormat="1">
      <c r="A532" s="51">
        <v>43263</v>
      </c>
      <c r="B532" s="52" t="s">
        <v>445</v>
      </c>
      <c r="C532" s="53">
        <f t="shared" si="677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8"/>
        <v>381.59847360610195</v>
      </c>
      <c r="J532" s="55"/>
      <c r="K532" s="55"/>
      <c r="L532" s="55">
        <f t="shared" si="680"/>
        <v>0.59999999999999432</v>
      </c>
      <c r="M532" s="56">
        <f t="shared" si="681"/>
        <v>381.59847360610195</v>
      </c>
    </row>
    <row r="533" spans="1:13" s="57" customFormat="1">
      <c r="A533" s="51">
        <v>43263</v>
      </c>
      <c r="B533" s="52" t="s">
        <v>519</v>
      </c>
      <c r="C533" s="53">
        <f t="shared" si="677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8"/>
        <v>1107.8286558345642</v>
      </c>
      <c r="J533" s="55"/>
      <c r="K533" s="55"/>
      <c r="L533" s="55">
        <f t="shared" si="680"/>
        <v>2</v>
      </c>
      <c r="M533" s="56">
        <f t="shared" si="681"/>
        <v>1107.8286558345642</v>
      </c>
    </row>
    <row r="534" spans="1:13" s="57" customFormat="1">
      <c r="A534" s="51">
        <v>43263</v>
      </c>
      <c r="B534" s="52" t="s">
        <v>417</v>
      </c>
      <c r="C534" s="53">
        <f t="shared" si="677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8"/>
        <v>1121.2624584717607</v>
      </c>
      <c r="J534" s="55"/>
      <c r="K534" s="55"/>
      <c r="L534" s="55">
        <f t="shared" si="680"/>
        <v>4.5</v>
      </c>
      <c r="M534" s="56">
        <f t="shared" si="681"/>
        <v>1121.2624584717607</v>
      </c>
    </row>
    <row r="535" spans="1:13" s="57" customFormat="1">
      <c r="A535" s="51">
        <v>43262</v>
      </c>
      <c r="B535" s="52" t="s">
        <v>434</v>
      </c>
      <c r="C535" s="53">
        <f t="shared" ref="C535:C536" si="682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3">(IF(D535="SHORT",E535-F535,IF(D535="LONG",F535-E535)))*C535</f>
        <v>1117.4408413672265</v>
      </c>
      <c r="J535" s="55"/>
      <c r="K535" s="55"/>
      <c r="L535" s="55">
        <f t="shared" ref="L535:L536" si="684">(J535+I535+K535)/C535</f>
        <v>2.5500000000000109</v>
      </c>
      <c r="M535" s="56">
        <f t="shared" ref="M535:M536" si="685">L535*C535</f>
        <v>1117.4408413672265</v>
      </c>
    </row>
    <row r="536" spans="1:13" s="57" customFormat="1">
      <c r="A536" s="51">
        <v>43262</v>
      </c>
      <c r="B536" s="52" t="s">
        <v>395</v>
      </c>
      <c r="C536" s="53">
        <f t="shared" si="682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3"/>
        <v>1055.5555555555429</v>
      </c>
      <c r="J536" s="55"/>
      <c r="K536" s="55"/>
      <c r="L536" s="55">
        <f t="shared" si="684"/>
        <v>3.7999999999999545</v>
      </c>
      <c r="M536" s="56">
        <f t="shared" si="685"/>
        <v>1055.5555555555429</v>
      </c>
    </row>
    <row r="537" spans="1:13" s="66" customFormat="1">
      <c r="A537" s="60">
        <v>43259</v>
      </c>
      <c r="B537" s="61" t="s">
        <v>421</v>
      </c>
      <c r="C537" s="62">
        <f t="shared" ref="C537:C539" si="686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7">(IF(D537="SHORT",E537-F537,IF(D537="LONG",F537-E537)))*C537</f>
        <v>1206.1403508772178</v>
      </c>
      <c r="J537" s="64">
        <f t="shared" ref="J537:J539" si="688">(IF(D537="SHORT",IF(G537="",0,F537-G537),IF(D537="LONG",IF(G537="",0,G537-F537))))*C537</f>
        <v>1425.4385964912092</v>
      </c>
      <c r="K537" s="64">
        <f t="shared" ref="K537" si="689">(IF(D537="SHORT",IF(H537="",0,G537-H537),IF(D537="LONG",IF(H537="",0,(H537-G537)))))*C537</f>
        <v>1425.4385964912403</v>
      </c>
      <c r="L537" s="64">
        <f t="shared" ref="L537:L539" si="690">(J537+I537+K537)/C537</f>
        <v>1.8500000000000085</v>
      </c>
      <c r="M537" s="65">
        <f t="shared" ref="M537:M539" si="691">L537*C537</f>
        <v>4057.0175438596675</v>
      </c>
    </row>
    <row r="538" spans="1:13" s="57" customFormat="1">
      <c r="A538" s="51">
        <v>43259</v>
      </c>
      <c r="B538" s="52" t="s">
        <v>518</v>
      </c>
      <c r="C538" s="53">
        <f t="shared" si="686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7"/>
        <v>1352.3994183228242</v>
      </c>
      <c r="J538" s="55"/>
      <c r="K538" s="55"/>
      <c r="L538" s="55">
        <f t="shared" si="690"/>
        <v>4.6499999999999773</v>
      </c>
      <c r="M538" s="56">
        <f t="shared" si="691"/>
        <v>1352.3994183228242</v>
      </c>
    </row>
    <row r="539" spans="1:13" s="57" customFormat="1">
      <c r="A539" s="51">
        <v>43259</v>
      </c>
      <c r="B539" s="52" t="s">
        <v>493</v>
      </c>
      <c r="C539" s="53">
        <f t="shared" si="686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7"/>
        <v>1120.5543225247623</v>
      </c>
      <c r="J539" s="55">
        <f t="shared" si="688"/>
        <v>1437.232718020899</v>
      </c>
      <c r="K539" s="55"/>
      <c r="L539" s="55">
        <f t="shared" si="690"/>
        <v>15.75</v>
      </c>
      <c r="M539" s="56">
        <f t="shared" si="691"/>
        <v>2557.7870405456615</v>
      </c>
    </row>
    <row r="540" spans="1:13" s="57" customFormat="1">
      <c r="A540" s="51">
        <v>43258</v>
      </c>
      <c r="B540" s="52" t="s">
        <v>511</v>
      </c>
      <c r="C540" s="53">
        <f t="shared" ref="C540:C542" si="692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3">(IF(D540="SHORT",E540-F540,IF(D540="LONG",F540-E540)))*C540</f>
        <v>1190.4761904761906</v>
      </c>
      <c r="J540" s="55"/>
      <c r="K540" s="55"/>
      <c r="L540" s="55">
        <f t="shared" ref="L540:L542" si="694">(J540+I540+K540)/C540</f>
        <v>5.5</v>
      </c>
      <c r="M540" s="56">
        <f t="shared" ref="M540:M542" si="695">L540*C540</f>
        <v>1190.4761904761906</v>
      </c>
    </row>
    <row r="541" spans="1:13" s="66" customFormat="1">
      <c r="A541" s="60">
        <v>43258</v>
      </c>
      <c r="B541" s="61" t="s">
        <v>517</v>
      </c>
      <c r="C541" s="62">
        <f t="shared" si="692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3"/>
        <v>1208.0536912751563</v>
      </c>
      <c r="J541" s="64">
        <f t="shared" ref="J541:J542" si="696">(IF(D541="SHORT",IF(G541="",0,F541-G541),IF(D541="LONG",IF(G541="",0,G541-F541))))*C541</f>
        <v>1812.0805369127631</v>
      </c>
      <c r="K541" s="64">
        <f t="shared" ref="K541:K542" si="697">(IF(D541="SHORT",IF(H541="",0,G541-H541),IF(D541="LONG",IF(H541="",0,(H541-G541)))))*C541</f>
        <v>1912.7516778523548</v>
      </c>
      <c r="L541" s="64">
        <f t="shared" si="694"/>
        <v>2.4500000000000028</v>
      </c>
      <c r="M541" s="65">
        <f t="shared" si="695"/>
        <v>4932.8859060402747</v>
      </c>
    </row>
    <row r="542" spans="1:13" s="66" customFormat="1">
      <c r="A542" s="60">
        <v>43258</v>
      </c>
      <c r="B542" s="61" t="s">
        <v>477</v>
      </c>
      <c r="C542" s="62">
        <f t="shared" si="692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3"/>
        <v>1781.4726840855105</v>
      </c>
      <c r="J542" s="64">
        <f t="shared" si="696"/>
        <v>1781.4726840855105</v>
      </c>
      <c r="K542" s="64">
        <f t="shared" si="697"/>
        <v>1781.4726840855105</v>
      </c>
      <c r="L542" s="64">
        <f t="shared" si="694"/>
        <v>0.74999999999999989</v>
      </c>
      <c r="M542" s="65">
        <f t="shared" si="695"/>
        <v>5344.4180522565312</v>
      </c>
    </row>
    <row r="543" spans="1:13" s="57" customFormat="1">
      <c r="A543" s="51">
        <v>43257</v>
      </c>
      <c r="B543" s="52" t="s">
        <v>482</v>
      </c>
      <c r="C543" s="53">
        <f t="shared" ref="C543:C545" si="698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699">(IF(D543="SHORT",E543-F543,IF(D543="LONG",F543-E543)))*C543</f>
        <v>280.37383177570092</v>
      </c>
      <c r="J543" s="55"/>
      <c r="K543" s="55"/>
      <c r="L543" s="55">
        <f t="shared" ref="L543:L545" si="700">(J543+I543+K543)/C543</f>
        <v>0.5</v>
      </c>
      <c r="M543" s="56">
        <f t="shared" ref="M543:M545" si="701">L543*C543</f>
        <v>280.37383177570092</v>
      </c>
    </row>
    <row r="544" spans="1:13" s="57" customFormat="1">
      <c r="A544" s="51">
        <v>43257</v>
      </c>
      <c r="B544" s="52" t="s">
        <v>516</v>
      </c>
      <c r="C544" s="53">
        <f t="shared" si="698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699"/>
        <v>1124.274661508704</v>
      </c>
      <c r="J544" s="55"/>
      <c r="K544" s="55"/>
      <c r="L544" s="55">
        <f t="shared" si="700"/>
        <v>7.75</v>
      </c>
      <c r="M544" s="56">
        <f t="shared" si="701"/>
        <v>1124.274661508704</v>
      </c>
    </row>
    <row r="545" spans="1:13" s="57" customFormat="1">
      <c r="A545" s="51">
        <v>43257</v>
      </c>
      <c r="B545" s="52" t="s">
        <v>474</v>
      </c>
      <c r="C545" s="53">
        <f t="shared" si="698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699"/>
        <v>1098.4104304340121</v>
      </c>
      <c r="J545" s="55"/>
      <c r="K545" s="55"/>
      <c r="L545" s="55">
        <f t="shared" si="700"/>
        <v>4.1000000000000227</v>
      </c>
      <c r="M545" s="56">
        <f t="shared" si="701"/>
        <v>1098.4104304340121</v>
      </c>
    </row>
    <row r="546" spans="1:13" s="57" customFormat="1">
      <c r="A546" s="51">
        <v>43256</v>
      </c>
      <c r="B546" s="52" t="s">
        <v>515</v>
      </c>
      <c r="C546" s="53">
        <f t="shared" ref="C546:C548" si="702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3">(IF(D546="SHORT",E546-F546,IF(D546="LONG",F546-E546)))*C546</f>
        <v>1130.2325581395221</v>
      </c>
      <c r="J546" s="55"/>
      <c r="K546" s="55"/>
      <c r="L546" s="55">
        <f t="shared" ref="L546:L548" si="704">(J546+I546+K546)/C546</f>
        <v>4.0499999999999545</v>
      </c>
      <c r="M546" s="56">
        <f t="shared" ref="M546:M548" si="705">L546*C546</f>
        <v>1130.2325581395221</v>
      </c>
    </row>
    <row r="547" spans="1:13" s="57" customFormat="1">
      <c r="A547" s="51">
        <v>43256</v>
      </c>
      <c r="B547" s="52" t="s">
        <v>434</v>
      </c>
      <c r="C547" s="53">
        <f t="shared" si="702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3"/>
        <v>1129.8583910816512</v>
      </c>
      <c r="J547" s="55"/>
      <c r="K547" s="55"/>
      <c r="L547" s="55">
        <f t="shared" si="704"/>
        <v>2.5</v>
      </c>
      <c r="M547" s="56">
        <f t="shared" si="705"/>
        <v>1129.8583910816512</v>
      </c>
    </row>
    <row r="548" spans="1:13" s="57" customFormat="1">
      <c r="A548" s="51">
        <v>43256</v>
      </c>
      <c r="B548" s="52" t="s">
        <v>514</v>
      </c>
      <c r="C548" s="53">
        <f t="shared" si="702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3"/>
        <v>1126.0474860335075</v>
      </c>
      <c r="J548" s="55">
        <f t="shared" ref="J548" si="706">(IF(D548="SHORT",IF(G548="",0,F548-G548),IF(D548="LONG",IF(G548="",0,G548-F548))))*C548</f>
        <v>1414.1061452513907</v>
      </c>
      <c r="K548" s="55"/>
      <c r="L548" s="55">
        <f t="shared" si="704"/>
        <v>4.8499999999999659</v>
      </c>
      <c r="M548" s="56">
        <f t="shared" si="705"/>
        <v>2540.1536312848984</v>
      </c>
    </row>
    <row r="549" spans="1:13" s="57" customFormat="1">
      <c r="A549" s="51">
        <v>43255</v>
      </c>
      <c r="B549" s="52" t="s">
        <v>386</v>
      </c>
      <c r="C549" s="53">
        <f t="shared" ref="C549:C552" si="707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8">(IF(D549="SHORT",E549-F549,IF(D549="LONG",F549-E549)))*C549</f>
        <v>1076.6580534022394</v>
      </c>
      <c r="J549" s="55">
        <f t="shared" ref="J549" si="709">(IF(D549="SHORT",IF(G549="",0,F549-G549),IF(D549="LONG",IF(G549="",0,G549-F549))))*C549</f>
        <v>1421.1886304909608</v>
      </c>
      <c r="K549" s="55"/>
      <c r="L549" s="55">
        <f t="shared" ref="L549:L552" si="710">(J549+I549+K549)/C549</f>
        <v>2.9000000000000052</v>
      </c>
      <c r="M549" s="56">
        <f t="shared" ref="M549:M552" si="711">L549*C549</f>
        <v>2497.8466838932</v>
      </c>
    </row>
    <row r="550" spans="1:13" s="57" customFormat="1">
      <c r="A550" s="51">
        <v>43255</v>
      </c>
      <c r="B550" s="52" t="s">
        <v>395</v>
      </c>
      <c r="C550" s="53">
        <f t="shared" si="707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8"/>
        <v>1133.9092872570261</v>
      </c>
      <c r="J550" s="55"/>
      <c r="K550" s="55"/>
      <c r="L550" s="55">
        <f t="shared" si="710"/>
        <v>3.8500000000000227</v>
      </c>
      <c r="M550" s="56">
        <f t="shared" si="711"/>
        <v>1133.9092872570261</v>
      </c>
    </row>
    <row r="551" spans="1:13" s="57" customFormat="1">
      <c r="A551" s="51">
        <v>43255</v>
      </c>
      <c r="B551" s="52" t="s">
        <v>513</v>
      </c>
      <c r="C551" s="53">
        <f t="shared" si="707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8"/>
        <v>1167.8832116788278</v>
      </c>
      <c r="J551" s="55"/>
      <c r="K551" s="55"/>
      <c r="L551" s="55">
        <f t="shared" si="710"/>
        <v>0.79999999999999716</v>
      </c>
      <c r="M551" s="56">
        <f t="shared" si="711"/>
        <v>1167.8832116788278</v>
      </c>
    </row>
    <row r="552" spans="1:13" s="57" customFormat="1">
      <c r="A552" s="51">
        <v>43255</v>
      </c>
      <c r="B552" s="52" t="s">
        <v>472</v>
      </c>
      <c r="C552" s="53">
        <f t="shared" si="707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8"/>
        <v>-1428.1507656066026</v>
      </c>
      <c r="J552" s="55"/>
      <c r="K552" s="55"/>
      <c r="L552" s="55">
        <f t="shared" si="710"/>
        <v>-9.7000000000000455</v>
      </c>
      <c r="M552" s="56">
        <f t="shared" si="711"/>
        <v>-1428.1507656066026</v>
      </c>
    </row>
    <row r="553" spans="1:13" s="66" customFormat="1">
      <c r="A553" s="60">
        <v>43252</v>
      </c>
      <c r="B553" s="61" t="s">
        <v>512</v>
      </c>
      <c r="C553" s="62">
        <f t="shared" ref="C553:C555" si="712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3">(IF(D553="SHORT",E553-F553,IF(D553="LONG",F553-E553)))*C553</f>
        <v>1127.8920308483334</v>
      </c>
      <c r="J553" s="64">
        <f t="shared" ref="J553:J554" si="714">(IF(D553="SHORT",IF(G553="",0,F553-G553),IF(D553="LONG",IF(G553="",0,G553-F553))))*C553</f>
        <v>1417.0951156812384</v>
      </c>
      <c r="K553" s="64">
        <f t="shared" ref="K553" si="715">(IF(D553="SHORT",IF(H553="",0,G553-H553),IF(D553="LONG",IF(H553="",0,(H553-G553)))))*C553</f>
        <v>1407.4550128534618</v>
      </c>
      <c r="L553" s="64">
        <f t="shared" ref="L553:L555" si="716">(J553+I553+K553)/C553</f>
        <v>20.5</v>
      </c>
      <c r="M553" s="65">
        <f t="shared" ref="M553:M555" si="717">L553*C553</f>
        <v>3952.4421593830334</v>
      </c>
    </row>
    <row r="554" spans="1:13" s="57" customFormat="1">
      <c r="A554" s="51">
        <v>43252</v>
      </c>
      <c r="B554" s="52" t="s">
        <v>511</v>
      </c>
      <c r="C554" s="53">
        <f t="shared" si="712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3"/>
        <v>1055.0749103186326</v>
      </c>
      <c r="J554" s="55">
        <f t="shared" si="714"/>
        <v>1339.9451361046681</v>
      </c>
      <c r="K554" s="55"/>
      <c r="L554" s="55">
        <f t="shared" si="716"/>
        <v>11.350000000000023</v>
      </c>
      <c r="M554" s="56">
        <f t="shared" si="717"/>
        <v>2395.0200464233008</v>
      </c>
    </row>
    <row r="555" spans="1:13" s="57" customFormat="1">
      <c r="A555" s="51">
        <v>43252</v>
      </c>
      <c r="B555" s="52" t="s">
        <v>223</v>
      </c>
      <c r="C555" s="53">
        <f t="shared" si="712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3"/>
        <v>1130.3692539562924</v>
      </c>
      <c r="J555" s="55"/>
      <c r="K555" s="55"/>
      <c r="L555" s="55">
        <f t="shared" si="716"/>
        <v>10</v>
      </c>
      <c r="M555" s="56">
        <f t="shared" si="717"/>
        <v>1130.3692539562924</v>
      </c>
    </row>
    <row r="556" spans="1:13" ht="15.7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>
      <c r="A557" s="51">
        <v>43251</v>
      </c>
      <c r="B557" s="52" t="s">
        <v>510</v>
      </c>
      <c r="C557" s="53">
        <f t="shared" ref="C557" si="718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19">(IF(D557="SHORT",E557-F557,IF(D557="LONG",F557-E557)))*C557</f>
        <v>1121.4953271027998</v>
      </c>
      <c r="J557" s="55"/>
      <c r="K557" s="55"/>
      <c r="L557" s="55">
        <f t="shared" ref="L557" si="720">(J557+I557+K557)/C557</f>
        <v>6.3999999999999773</v>
      </c>
      <c r="M557" s="56">
        <f t="shared" ref="M557" si="721">L557*C557</f>
        <v>1121.4953271027998</v>
      </c>
    </row>
    <row r="558" spans="1:13" s="66" customFormat="1">
      <c r="A558" s="60">
        <v>43250</v>
      </c>
      <c r="B558" s="61" t="s">
        <v>467</v>
      </c>
      <c r="C558" s="62">
        <f t="shared" ref="C558:C559" si="722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3">(IF(D558="SHORT",E558-F558,IF(D558="LONG",F558-E558)))*C558</f>
        <v>1125.0000000000091</v>
      </c>
      <c r="J558" s="64">
        <f t="shared" ref="J558" si="724">(IF(D558="SHORT",IF(G558="",0,F558-G558),IF(D558="LONG",IF(G558="",0,G558-F558))))*C558</f>
        <v>1440.7894736842015</v>
      </c>
      <c r="K558" s="64">
        <f t="shared" ref="K558" si="725">(IF(D558="SHORT",IF(H558="",0,G558-H558),IF(D558="LONG",IF(H558="",0,(H558-G558)))))*C558</f>
        <v>1440.7894736842015</v>
      </c>
      <c r="L558" s="64">
        <f t="shared" ref="L558:L559" si="726">(J558+I558+K558)/C558</f>
        <v>10.149999999999977</v>
      </c>
      <c r="M558" s="65">
        <f t="shared" ref="M558:M559" si="727">L558*C558</f>
        <v>4006.5789473684122</v>
      </c>
    </row>
    <row r="559" spans="1:13" s="57" customFormat="1">
      <c r="A559" s="51">
        <v>43250</v>
      </c>
      <c r="B559" s="52" t="s">
        <v>462</v>
      </c>
      <c r="C559" s="53">
        <f t="shared" si="722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3"/>
        <v>710.63689544368458</v>
      </c>
      <c r="J559" s="55"/>
      <c r="K559" s="55"/>
      <c r="L559" s="55">
        <f t="shared" si="726"/>
        <v>5.75</v>
      </c>
      <c r="M559" s="56">
        <f t="shared" si="727"/>
        <v>710.63689544368458</v>
      </c>
    </row>
    <row r="560" spans="1:13" s="57" customFormat="1">
      <c r="A560" s="51">
        <v>43249</v>
      </c>
      <c r="B560" s="52" t="s">
        <v>509</v>
      </c>
      <c r="C560" s="53">
        <f t="shared" ref="C560" si="728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29">(IF(D560="SHORT",E560-F560,IF(D560="LONG",F560-E560)))*C560</f>
        <v>644.37478230581144</v>
      </c>
      <c r="J560" s="55"/>
      <c r="K560" s="55"/>
      <c r="L560" s="55">
        <f t="shared" ref="L560" si="730">(J560+I560+K560)/C560</f>
        <v>5.5499999999999545</v>
      </c>
      <c r="M560" s="56">
        <f t="shared" ref="M560" si="731">L560*C560</f>
        <v>644.37478230581144</v>
      </c>
    </row>
    <row r="561" spans="1:13" s="57" customFormat="1">
      <c r="A561" s="51">
        <v>43249</v>
      </c>
      <c r="B561" s="52" t="s">
        <v>506</v>
      </c>
      <c r="C561" s="53">
        <f t="shared" ref="C561:C562" si="732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3">(IF(D561="SHORT",E561-F561,IF(D561="LONG",F561-E561)))*C561</f>
        <v>1128.1137242968425</v>
      </c>
      <c r="J561" s="55"/>
      <c r="K561" s="55"/>
      <c r="L561" s="55">
        <f t="shared" ref="L561:L562" si="734">(J561+I561+K561)/C561</f>
        <v>8.6500000000000909</v>
      </c>
      <c r="M561" s="56">
        <f t="shared" ref="M561:M562" si="735">L561*C561</f>
        <v>1128.1137242968425</v>
      </c>
    </row>
    <row r="562" spans="1:13" s="57" customFormat="1">
      <c r="A562" s="51">
        <v>43249</v>
      </c>
      <c r="B562" s="52" t="s">
        <v>508</v>
      </c>
      <c r="C562" s="53">
        <f t="shared" si="732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3"/>
        <v>-297.2136222910259</v>
      </c>
      <c r="J562" s="55"/>
      <c r="K562" s="55"/>
      <c r="L562" s="55">
        <f t="shared" si="734"/>
        <v>-0.80000000000001137</v>
      </c>
      <c r="M562" s="56">
        <f t="shared" si="735"/>
        <v>-297.2136222910259</v>
      </c>
    </row>
    <row r="563" spans="1:13" s="57" customFormat="1">
      <c r="A563" s="51">
        <v>43248</v>
      </c>
      <c r="B563" s="52" t="s">
        <v>495</v>
      </c>
      <c r="C563" s="53">
        <f t="shared" ref="C563:C564" si="736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7">(IF(D563="SHORT",E563-F563,IF(D563="LONG",F563-E563)))*C563</f>
        <v>474.5896776745173</v>
      </c>
      <c r="J563" s="55"/>
      <c r="K563" s="55"/>
      <c r="L563" s="55">
        <f t="shared" ref="L563:L564" si="738">(J563+I563+K563)/C563</f>
        <v>0.80000000000001137</v>
      </c>
      <c r="M563" s="56">
        <f t="shared" ref="M563:M564" si="739">L563*C563</f>
        <v>474.5896776745173</v>
      </c>
    </row>
    <row r="564" spans="1:13" s="57" customFormat="1">
      <c r="A564" s="51">
        <v>43248</v>
      </c>
      <c r="B564" s="52" t="s">
        <v>437</v>
      </c>
      <c r="C564" s="53">
        <f t="shared" si="736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7"/>
        <v>1121.3592233009776</v>
      </c>
      <c r="J564" s="55">
        <f t="shared" ref="J564" si="740">(IF(D564="SHORT",IF(G564="",0,F564-G564),IF(D564="LONG",IF(G564="",0,G564-F564))))*C564</f>
        <v>1441.7475728155141</v>
      </c>
      <c r="K564" s="55"/>
      <c r="L564" s="55">
        <f t="shared" si="738"/>
        <v>8.7999999999999545</v>
      </c>
      <c r="M564" s="56">
        <f t="shared" si="739"/>
        <v>2563.1067961164918</v>
      </c>
    </row>
    <row r="565" spans="1:13" s="66" customFormat="1">
      <c r="A565" s="60">
        <v>43245</v>
      </c>
      <c r="B565" s="61" t="s">
        <v>507</v>
      </c>
      <c r="C565" s="62">
        <f t="shared" ref="C565:C568" si="741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2">(IF(D565="SHORT",E565-F565,IF(D565="LONG",F565-E565)))*C565</f>
        <v>901.96793002917332</v>
      </c>
      <c r="J565" s="64">
        <f t="shared" ref="J565:J568" si="743">(IF(D565="SHORT",IF(G565="",0,F565-G565),IF(D565="LONG",IF(G565="",0,G565-F565))))*C565</f>
        <v>1434.9489795918371</v>
      </c>
      <c r="K565" s="64">
        <f t="shared" ref="K565" si="744">(IF(D565="SHORT",IF(H565="",0,G565-H565),IF(D565="LONG",IF(H565="",0,(H565-G565)))))*C565</f>
        <v>1448.615160349842</v>
      </c>
      <c r="L565" s="64">
        <f t="shared" ref="L565:L568" si="745">(J565+I565+K565)/C565</f>
        <v>13.850000000000023</v>
      </c>
      <c r="M565" s="65">
        <f t="shared" ref="M565:M568" si="746">L565*C565</f>
        <v>3785.5320699708523</v>
      </c>
    </row>
    <row r="566" spans="1:13" s="57" customFormat="1">
      <c r="A566" s="51">
        <v>43245</v>
      </c>
      <c r="B566" s="52" t="s">
        <v>506</v>
      </c>
      <c r="C566" s="53">
        <f t="shared" si="741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2"/>
        <v>275.22935779816515</v>
      </c>
      <c r="J566" s="55"/>
      <c r="K566" s="55"/>
      <c r="L566" s="55">
        <f t="shared" si="745"/>
        <v>2</v>
      </c>
      <c r="M566" s="56">
        <f t="shared" si="746"/>
        <v>275.22935779816515</v>
      </c>
    </row>
    <row r="567" spans="1:13" s="57" customFormat="1">
      <c r="A567" s="51">
        <v>43245</v>
      </c>
      <c r="B567" s="52" t="s">
        <v>500</v>
      </c>
      <c r="C567" s="53">
        <f t="shared" si="741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2"/>
        <v>1103.5207566999295</v>
      </c>
      <c r="J567" s="55">
        <f t="shared" si="743"/>
        <v>1261.1665790856721</v>
      </c>
      <c r="K567" s="55"/>
      <c r="L567" s="55">
        <f t="shared" si="745"/>
        <v>1.5</v>
      </c>
      <c r="M567" s="56">
        <f t="shared" si="746"/>
        <v>2364.6873357856016</v>
      </c>
    </row>
    <row r="568" spans="1:13" s="57" customFormat="1">
      <c r="A568" s="51">
        <v>43245</v>
      </c>
      <c r="B568" s="52" t="s">
        <v>386</v>
      </c>
      <c r="C568" s="53">
        <f t="shared" si="741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2"/>
        <v>1147.0588235294217</v>
      </c>
      <c r="J568" s="55">
        <f t="shared" si="743"/>
        <v>1411.7647058823479</v>
      </c>
      <c r="K568" s="55"/>
      <c r="L568" s="55">
        <f t="shared" si="745"/>
        <v>2.9000000000000052</v>
      </c>
      <c r="M568" s="56">
        <f t="shared" si="746"/>
        <v>2558.8235294117694</v>
      </c>
    </row>
    <row r="569" spans="1:13" s="57" customFormat="1">
      <c r="A569" s="51">
        <v>43244</v>
      </c>
      <c r="B569" s="52" t="s">
        <v>445</v>
      </c>
      <c r="C569" s="53">
        <f t="shared" ref="C569:C570" si="747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8">(IF(D569="SHORT",E569-F569,IF(D569="LONG",F569-E569)))*C569</f>
        <v>1150.3067484662577</v>
      </c>
      <c r="J569" s="55"/>
      <c r="K569" s="55"/>
      <c r="L569" s="55">
        <f t="shared" ref="L569:L570" si="749">(J569+I569+K569)/C569</f>
        <v>1.75</v>
      </c>
      <c r="M569" s="56">
        <f t="shared" ref="M569:M570" si="750">L569*C569</f>
        <v>1150.3067484662577</v>
      </c>
    </row>
    <row r="570" spans="1:13" s="57" customFormat="1">
      <c r="A570" s="51">
        <v>43244</v>
      </c>
      <c r="B570" s="52" t="s">
        <v>505</v>
      </c>
      <c r="C570" s="53">
        <f t="shared" si="747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8"/>
        <v>708.07453416149633</v>
      </c>
      <c r="J570" s="55"/>
      <c r="K570" s="55"/>
      <c r="L570" s="55">
        <f t="shared" si="749"/>
        <v>2.8500000000000227</v>
      </c>
      <c r="M570" s="56">
        <f t="shared" si="750"/>
        <v>708.07453416149633</v>
      </c>
    </row>
    <row r="571" spans="1:13" s="57" customFormat="1">
      <c r="A571" s="51">
        <v>43243</v>
      </c>
      <c r="B571" s="52" t="s">
        <v>464</v>
      </c>
      <c r="C571" s="53">
        <f t="shared" ref="C571:C574" si="751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2">(IF(D571="SHORT",E571-F571,IF(D571="LONG",F571-E571)))*C571</f>
        <v>1101.7838405036846</v>
      </c>
      <c r="J571" s="55"/>
      <c r="K571" s="55"/>
      <c r="L571" s="55">
        <f t="shared" ref="L571:L574" si="753">(J571+I571+K571)/C571</f>
        <v>1.0500000000000114</v>
      </c>
      <c r="M571" s="56">
        <f t="shared" ref="M571:M574" si="754">L571*C571</f>
        <v>1101.7838405036846</v>
      </c>
    </row>
    <row r="572" spans="1:13" s="57" customFormat="1">
      <c r="A572" s="51">
        <v>43243</v>
      </c>
      <c r="B572" s="52" t="s">
        <v>504</v>
      </c>
      <c r="C572" s="53">
        <f t="shared" si="751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2"/>
        <v>646.06741573032434</v>
      </c>
      <c r="J572" s="55"/>
      <c r="K572" s="55"/>
      <c r="L572" s="55">
        <f t="shared" si="753"/>
        <v>1.1499999999999773</v>
      </c>
      <c r="M572" s="56">
        <f t="shared" si="754"/>
        <v>646.06741573032434</v>
      </c>
    </row>
    <row r="573" spans="1:13" s="57" customFormat="1">
      <c r="A573" s="51">
        <v>43243</v>
      </c>
      <c r="B573" s="52" t="s">
        <v>428</v>
      </c>
      <c r="C573" s="53">
        <f t="shared" si="751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2"/>
        <v>1049.3664202745269</v>
      </c>
      <c r="J573" s="55"/>
      <c r="K573" s="55"/>
      <c r="L573" s="55">
        <f t="shared" si="753"/>
        <v>7.9499999999998172</v>
      </c>
      <c r="M573" s="56">
        <f t="shared" si="754"/>
        <v>1049.3664202745269</v>
      </c>
    </row>
    <row r="574" spans="1:13" s="57" customFormat="1">
      <c r="A574" s="51">
        <v>43243</v>
      </c>
      <c r="B574" s="52" t="s">
        <v>479</v>
      </c>
      <c r="C574" s="53">
        <f t="shared" si="751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2"/>
        <v>-1429.1632145816143</v>
      </c>
      <c r="J574" s="55"/>
      <c r="K574" s="55"/>
      <c r="L574" s="55">
        <f t="shared" si="753"/>
        <v>-4.6000000000000227</v>
      </c>
      <c r="M574" s="56">
        <f t="shared" si="754"/>
        <v>-1429.1632145816143</v>
      </c>
    </row>
    <row r="575" spans="1:13" s="57" customFormat="1">
      <c r="A575" s="51">
        <v>43242</v>
      </c>
      <c r="B575" s="52" t="s">
        <v>74</v>
      </c>
      <c r="C575" s="53">
        <f t="shared" ref="C575:C577" si="755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6">(IF(D575="SHORT",E575-F575,IF(D575="LONG",F575-E575)))*C575</f>
        <v>1122.3323873060438</v>
      </c>
      <c r="J575" s="55"/>
      <c r="K575" s="55"/>
      <c r="L575" s="55">
        <f t="shared" ref="L575:L577" si="757">(J575+I575+K575)/C575</f>
        <v>10.150000000000091</v>
      </c>
      <c r="M575" s="56">
        <f t="shared" ref="M575:M577" si="758">L575*C575</f>
        <v>1122.3323873060438</v>
      </c>
    </row>
    <row r="576" spans="1:13" s="57" customFormat="1">
      <c r="A576" s="51">
        <v>43242</v>
      </c>
      <c r="B576" s="52" t="s">
        <v>503</v>
      </c>
      <c r="C576" s="53">
        <f t="shared" si="755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6"/>
        <v>1147.227533460803</v>
      </c>
      <c r="J576" s="55"/>
      <c r="K576" s="55"/>
      <c r="L576" s="55">
        <f t="shared" si="757"/>
        <v>1</v>
      </c>
      <c r="M576" s="56">
        <f t="shared" si="758"/>
        <v>1147.227533460803</v>
      </c>
    </row>
    <row r="577" spans="1:13" s="57" customFormat="1">
      <c r="A577" s="51">
        <v>43242</v>
      </c>
      <c r="B577" s="52" t="s">
        <v>494</v>
      </c>
      <c r="C577" s="53">
        <f t="shared" si="755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6"/>
        <v>-1427.6116896204232</v>
      </c>
      <c r="J577" s="55"/>
      <c r="K577" s="55"/>
      <c r="L577" s="55">
        <f t="shared" si="757"/>
        <v>-8.5</v>
      </c>
      <c r="M577" s="56">
        <f t="shared" si="758"/>
        <v>-1427.6116896204232</v>
      </c>
    </row>
    <row r="578" spans="1:13" s="57" customFormat="1">
      <c r="A578" s="51">
        <v>43241</v>
      </c>
      <c r="B578" s="52" t="s">
        <v>421</v>
      </c>
      <c r="C578" s="53">
        <f t="shared" ref="C578:C581" si="759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0">(IF(D578="SHORT",E578-F578,IF(D578="LONG",F578-E578)))*C578</f>
        <v>1132.0754716981132</v>
      </c>
      <c r="J578" s="55">
        <f t="shared" ref="J578:J581" si="761">(IF(D578="SHORT",IF(G578="",0,F578-G578),IF(D578="LONG",IF(G578="",0,G578-F578))))*C578</f>
        <v>1358.4905660377231</v>
      </c>
      <c r="K578" s="55"/>
      <c r="L578" s="55">
        <f t="shared" ref="L578:L581" si="762">(J578+I578+K578)/C578</f>
        <v>1.0999999999999943</v>
      </c>
      <c r="M578" s="56">
        <f t="shared" ref="M578:M581" si="763">L578*C578</f>
        <v>2490.5660377358363</v>
      </c>
    </row>
    <row r="579" spans="1:13" s="57" customFormat="1">
      <c r="A579" s="51">
        <v>43241</v>
      </c>
      <c r="B579" s="52" t="s">
        <v>502</v>
      </c>
      <c r="C579" s="53">
        <f t="shared" si="759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0"/>
        <v>-826.82926829269627</v>
      </c>
      <c r="J579" s="55"/>
      <c r="K579" s="55"/>
      <c r="L579" s="55">
        <f t="shared" si="762"/>
        <v>-5.6500000000000909</v>
      </c>
      <c r="M579" s="56">
        <f t="shared" si="763"/>
        <v>-826.82926829269627</v>
      </c>
    </row>
    <row r="580" spans="1:13" s="57" customFormat="1">
      <c r="A580" s="51">
        <v>43241</v>
      </c>
      <c r="B580" s="52" t="s">
        <v>501</v>
      </c>
      <c r="C580" s="53">
        <f t="shared" si="759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0"/>
        <v>1198.7307556704586</v>
      </c>
      <c r="J580" s="55">
        <f t="shared" si="761"/>
        <v>1427.8998707251185</v>
      </c>
      <c r="K580" s="55"/>
      <c r="L580" s="55">
        <f t="shared" si="762"/>
        <v>7.4499999999999886</v>
      </c>
      <c r="M580" s="56">
        <f t="shared" si="763"/>
        <v>2626.6306263955771</v>
      </c>
    </row>
    <row r="581" spans="1:13" s="66" customFormat="1">
      <c r="A581" s="60">
        <v>43241</v>
      </c>
      <c r="B581" s="61" t="s">
        <v>476</v>
      </c>
      <c r="C581" s="62">
        <f t="shared" si="759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0"/>
        <v>1165.9192825112209</v>
      </c>
      <c r="J581" s="64">
        <f t="shared" si="761"/>
        <v>1479.8206278026701</v>
      </c>
      <c r="K581" s="64">
        <f t="shared" ref="K581" si="764">(IF(D581="SHORT",IF(H581="",0,G581-H581),IF(D581="LONG",IF(H581="",0,(H581-G581)))))*C581</f>
        <v>1390.1345291479922</v>
      </c>
      <c r="L581" s="64">
        <f t="shared" si="762"/>
        <v>4.5</v>
      </c>
      <c r="M581" s="65">
        <f t="shared" si="763"/>
        <v>4035.8744394618834</v>
      </c>
    </row>
    <row r="582" spans="1:13" s="57" customFormat="1">
      <c r="A582" s="51">
        <v>43238</v>
      </c>
      <c r="B582" s="52" t="s">
        <v>420</v>
      </c>
      <c r="C582" s="53">
        <f t="shared" ref="C582:C585" si="765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6">(IF(D582="SHORT",E582-F582,IF(D582="LONG",F582-E582)))*C582</f>
        <v>1099.1379310344755</v>
      </c>
      <c r="J582" s="55">
        <f t="shared" ref="J582:J585" si="767">(IF(D582="SHORT",IF(G582="",0,F582-G582),IF(D582="LONG",IF(G582="",0,G582-F582))))*C582</f>
        <v>1422.4137931034593</v>
      </c>
      <c r="K582" s="55"/>
      <c r="L582" s="55">
        <f t="shared" ref="L582:L585" si="768">(J582+I582+K582)/C582</f>
        <v>1.9500000000000028</v>
      </c>
      <c r="M582" s="56">
        <f t="shared" ref="M582:M585" si="769">L582*C582</f>
        <v>2521.5517241379348</v>
      </c>
    </row>
    <row r="583" spans="1:13" s="57" customFormat="1">
      <c r="A583" s="51">
        <v>43238</v>
      </c>
      <c r="B583" s="52" t="s">
        <v>500</v>
      </c>
      <c r="C583" s="53">
        <f t="shared" si="765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6"/>
        <v>1077.0703685974149</v>
      </c>
      <c r="J583" s="55"/>
      <c r="K583" s="55"/>
      <c r="L583" s="55">
        <f t="shared" si="768"/>
        <v>0.75</v>
      </c>
      <c r="M583" s="56">
        <f t="shared" si="769"/>
        <v>1077.0703685974149</v>
      </c>
    </row>
    <row r="584" spans="1:13" s="57" customFormat="1">
      <c r="A584" s="51">
        <v>43238</v>
      </c>
      <c r="B584" s="52" t="s">
        <v>470</v>
      </c>
      <c r="C584" s="53">
        <f t="shared" si="765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6"/>
        <v>-417.24617524339362</v>
      </c>
      <c r="J584" s="55"/>
      <c r="K584" s="55"/>
      <c r="L584" s="55">
        <f t="shared" si="768"/>
        <v>-3</v>
      </c>
      <c r="M584" s="56">
        <f t="shared" si="769"/>
        <v>-417.24617524339362</v>
      </c>
    </row>
    <row r="585" spans="1:13" s="57" customFormat="1">
      <c r="A585" s="51">
        <v>43238</v>
      </c>
      <c r="B585" s="52" t="s">
        <v>499</v>
      </c>
      <c r="C585" s="53">
        <f t="shared" si="765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6"/>
        <v>1044.634377967715</v>
      </c>
      <c r="J585" s="55">
        <f t="shared" si="767"/>
        <v>1424.5014245014245</v>
      </c>
      <c r="K585" s="55"/>
      <c r="L585" s="55">
        <f t="shared" si="768"/>
        <v>7.8000000000000114</v>
      </c>
      <c r="M585" s="56">
        <f t="shared" si="769"/>
        <v>2469.1358024691394</v>
      </c>
    </row>
    <row r="586" spans="1:13" s="57" customFormat="1">
      <c r="A586" s="51">
        <v>43237</v>
      </c>
      <c r="B586" s="52" t="s">
        <v>498</v>
      </c>
      <c r="C586" s="53">
        <f t="shared" ref="C586:C588" si="770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1">(IF(D586="SHORT",E586-F586,IF(D586="LONG",F586-E586)))*C586</f>
        <v>95.393840283462183</v>
      </c>
      <c r="J586" s="55"/>
      <c r="K586" s="55"/>
      <c r="L586" s="55">
        <f t="shared" ref="L586:L588" si="772">(J586+I586+K586)/C586</f>
        <v>0.70000000000004547</v>
      </c>
      <c r="M586" s="56">
        <f t="shared" ref="M586:M588" si="773">L586*C586</f>
        <v>95.393840283462183</v>
      </c>
    </row>
    <row r="587" spans="1:13" s="57" customFormat="1">
      <c r="A587" s="51">
        <v>43237</v>
      </c>
      <c r="B587" s="52" t="s">
        <v>497</v>
      </c>
      <c r="C587" s="53">
        <f t="shared" si="770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1"/>
        <v>448.3037156704417</v>
      </c>
      <c r="J587" s="55"/>
      <c r="K587" s="55"/>
      <c r="L587" s="55">
        <f t="shared" si="772"/>
        <v>1.8500000000000227</v>
      </c>
      <c r="M587" s="56">
        <f t="shared" si="773"/>
        <v>448.3037156704417</v>
      </c>
    </row>
    <row r="588" spans="1:13" s="57" customFormat="1">
      <c r="A588" s="51">
        <v>43237</v>
      </c>
      <c r="B588" s="52" t="s">
        <v>496</v>
      </c>
      <c r="C588" s="53">
        <f t="shared" si="770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1"/>
        <v>545.18110038851989</v>
      </c>
      <c r="J588" s="55"/>
      <c r="K588" s="55"/>
      <c r="L588" s="55">
        <f t="shared" si="772"/>
        <v>14.5</v>
      </c>
      <c r="M588" s="56">
        <f t="shared" si="773"/>
        <v>545.18110038851989</v>
      </c>
    </row>
    <row r="589" spans="1:13" s="57" customFormat="1">
      <c r="A589" s="51">
        <v>43236</v>
      </c>
      <c r="B589" s="52" t="s">
        <v>495</v>
      </c>
      <c r="C589" s="53">
        <f t="shared" ref="C589:C590" si="774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5">(IF(D589="SHORT",E589-F589,IF(D589="LONG",F589-E589)))*C589</f>
        <v>1074.1138560687432</v>
      </c>
      <c r="J589" s="55"/>
      <c r="K589" s="55"/>
      <c r="L589" s="55">
        <f t="shared" ref="L589:L590" si="776">(J589+I589+K589)/C589</f>
        <v>2</v>
      </c>
      <c r="M589" s="56">
        <f t="shared" ref="M589:M590" si="777">L589*C589</f>
        <v>1074.1138560687432</v>
      </c>
    </row>
    <row r="590" spans="1:13" s="57" customFormat="1">
      <c r="A590" s="51">
        <v>43236</v>
      </c>
      <c r="B590" s="52" t="s">
        <v>403</v>
      </c>
      <c r="C590" s="53">
        <f t="shared" si="774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5"/>
        <v>1047.5978647686711</v>
      </c>
      <c r="J590" s="55"/>
      <c r="K590" s="55"/>
      <c r="L590" s="55">
        <f t="shared" si="776"/>
        <v>15.699999999999818</v>
      </c>
      <c r="M590" s="56">
        <f t="shared" si="777"/>
        <v>1047.5978647686711</v>
      </c>
    </row>
    <row r="591" spans="1:13" s="57" customFormat="1">
      <c r="A591" s="51">
        <v>43235</v>
      </c>
      <c r="B591" s="52" t="s">
        <v>388</v>
      </c>
      <c r="C591" s="53">
        <f t="shared" ref="C591:C593" si="778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79">(IF(D591="SHORT",E591-F591,IF(D591="LONG",F591-E591)))*C591</f>
        <v>1056.7936736160987</v>
      </c>
      <c r="J591" s="55"/>
      <c r="K591" s="55"/>
      <c r="L591" s="55">
        <f t="shared" ref="L591:L593" si="780">(J591+I591+K591)/C591</f>
        <v>2.4499999999999886</v>
      </c>
      <c r="M591" s="56">
        <f t="shared" ref="M591:M593" si="781">L591*C591</f>
        <v>1056.7936736160987</v>
      </c>
    </row>
    <row r="592" spans="1:13" s="57" customFormat="1">
      <c r="A592" s="51">
        <v>43235</v>
      </c>
      <c r="B592" s="52" t="s">
        <v>494</v>
      </c>
      <c r="C592" s="53">
        <f t="shared" si="778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79"/>
        <v>-1427.4447949526741</v>
      </c>
      <c r="J592" s="55"/>
      <c r="K592" s="55"/>
      <c r="L592" s="55">
        <f t="shared" si="780"/>
        <v>-9.0499999999999545</v>
      </c>
      <c r="M592" s="56">
        <f t="shared" si="781"/>
        <v>-1427.4447949526741</v>
      </c>
    </row>
    <row r="593" spans="1:13" s="57" customFormat="1">
      <c r="A593" s="51">
        <v>43235</v>
      </c>
      <c r="B593" s="52" t="s">
        <v>454</v>
      </c>
      <c r="C593" s="53">
        <f t="shared" si="778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79"/>
        <v>1148.7481590574475</v>
      </c>
      <c r="J593" s="55"/>
      <c r="K593" s="55"/>
      <c r="L593" s="55">
        <f t="shared" si="780"/>
        <v>1.3000000000000114</v>
      </c>
      <c r="M593" s="56">
        <f t="shared" si="781"/>
        <v>1148.7481590574475</v>
      </c>
    </row>
    <row r="594" spans="1:13" s="57" customFormat="1">
      <c r="A594" s="51">
        <v>43235</v>
      </c>
      <c r="B594" s="52" t="s">
        <v>492</v>
      </c>
      <c r="C594" s="53">
        <f t="shared" ref="C594" si="782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3">(IF(D594="SHORT",E594-F594,IF(D594="LONG",F594-E594)))*C594</f>
        <v>1047.5944128297981</v>
      </c>
      <c r="J594" s="55"/>
      <c r="K594" s="55"/>
      <c r="L594" s="55">
        <f t="shared" ref="L594" si="784">(J594+I594+K594)/C594</f>
        <v>6.75</v>
      </c>
      <c r="M594" s="56">
        <f t="shared" ref="M594" si="785">L594*C594</f>
        <v>1047.5944128297981</v>
      </c>
    </row>
    <row r="595" spans="1:13" s="57" customFormat="1">
      <c r="A595" s="51">
        <v>43234</v>
      </c>
      <c r="B595" s="52" t="s">
        <v>493</v>
      </c>
      <c r="C595" s="53">
        <f t="shared" ref="C595:C597" si="786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7">(IF(D595="SHORT",E595-F595,IF(D595="LONG",F595-E595)))*C595</f>
        <v>1122.8988702121922</v>
      </c>
      <c r="J595" s="55"/>
      <c r="K595" s="55"/>
      <c r="L595" s="55">
        <f t="shared" ref="L595:L597" si="788">(J595+I595+K595)/C595</f>
        <v>8.1500000000000909</v>
      </c>
      <c r="M595" s="56">
        <f t="shared" ref="M595:M597" si="789">L595*C595</f>
        <v>1122.8988702121922</v>
      </c>
    </row>
    <row r="596" spans="1:13" s="57" customFormat="1">
      <c r="A596" s="51">
        <v>43234</v>
      </c>
      <c r="B596" s="52" t="s">
        <v>489</v>
      </c>
      <c r="C596" s="53">
        <f t="shared" si="786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7"/>
        <v>1094.9999999999932</v>
      </c>
      <c r="J596" s="55"/>
      <c r="K596" s="55"/>
      <c r="L596" s="55">
        <f t="shared" si="788"/>
        <v>3.6499999999999773</v>
      </c>
      <c r="M596" s="56">
        <f t="shared" si="789"/>
        <v>1094.9999999999932</v>
      </c>
    </row>
    <row r="597" spans="1:13" s="57" customFormat="1">
      <c r="A597" s="51">
        <v>43234</v>
      </c>
      <c r="B597" s="52" t="s">
        <v>492</v>
      </c>
      <c r="C597" s="53">
        <f t="shared" si="786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7"/>
        <v>398.62435516647719</v>
      </c>
      <c r="J597" s="55"/>
      <c r="K597" s="55"/>
      <c r="L597" s="55">
        <f t="shared" si="788"/>
        <v>2.5499999999999545</v>
      </c>
      <c r="M597" s="56">
        <f t="shared" si="789"/>
        <v>398.62435516647719</v>
      </c>
    </row>
    <row r="598" spans="1:13" s="57" customFormat="1">
      <c r="A598" s="51">
        <v>43231</v>
      </c>
      <c r="B598" s="52" t="s">
        <v>460</v>
      </c>
      <c r="C598" s="53">
        <f t="shared" ref="C598:C600" si="790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1">(IF(D598="SHORT",E598-F598,IF(D598="LONG",F598-E598)))*C598</f>
        <v>-427.92414834702095</v>
      </c>
      <c r="J598" s="55"/>
      <c r="K598" s="55"/>
      <c r="L598" s="55">
        <f t="shared" ref="L598:L600" si="792">(J598+I598+K598)/C598</f>
        <v>-3.3999999999998636</v>
      </c>
      <c r="M598" s="56">
        <f t="shared" ref="M598:M600" si="793">L598*C598</f>
        <v>-427.92414834702095</v>
      </c>
    </row>
    <row r="599" spans="1:13" s="57" customFormat="1">
      <c r="A599" s="51">
        <v>43231</v>
      </c>
      <c r="B599" s="52" t="s">
        <v>436</v>
      </c>
      <c r="C599" s="53">
        <f t="shared" si="790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1"/>
        <v>-329.67032967032969</v>
      </c>
      <c r="J599" s="55"/>
      <c r="K599" s="55"/>
      <c r="L599" s="55">
        <f t="shared" si="792"/>
        <v>-3.5</v>
      </c>
      <c r="M599" s="56">
        <f t="shared" si="793"/>
        <v>-329.67032967032969</v>
      </c>
    </row>
    <row r="600" spans="1:13" s="57" customFormat="1">
      <c r="A600" s="51">
        <v>43231</v>
      </c>
      <c r="B600" s="52" t="s">
        <v>492</v>
      </c>
      <c r="C600" s="53">
        <f t="shared" si="790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1"/>
        <v>1052.8452926503778</v>
      </c>
      <c r="J600" s="55">
        <f t="shared" ref="J600" si="794">(IF(D600="SHORT",IF(G600="",0,F600-G600),IF(D600="LONG",IF(G600="",0,G600-F600))))*C600</f>
        <v>1435.698126341435</v>
      </c>
      <c r="K600" s="55"/>
      <c r="L600" s="55">
        <f t="shared" si="792"/>
        <v>14.299999999999955</v>
      </c>
      <c r="M600" s="56">
        <f t="shared" si="793"/>
        <v>2488.5434189918128</v>
      </c>
    </row>
    <row r="601" spans="1:13" s="57" customFormat="1">
      <c r="A601" s="51">
        <v>43231</v>
      </c>
      <c r="B601" s="52" t="s">
        <v>434</v>
      </c>
      <c r="C601" s="53">
        <f t="shared" ref="C601:C603" si="795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6">(IF(D601="SHORT",E601-F601,IF(D601="LONG",F601-E601)))*C601</f>
        <v>1036.3075113920431</v>
      </c>
      <c r="J601" s="55"/>
      <c r="K601" s="55"/>
      <c r="L601" s="55">
        <f t="shared" ref="L601:L603" si="797">(J601+I601+K601)/C601</f>
        <v>2.3500000000000227</v>
      </c>
      <c r="M601" s="56">
        <f t="shared" ref="M601:M603" si="798">L601*C601</f>
        <v>1036.3075113920431</v>
      </c>
    </row>
    <row r="602" spans="1:13" s="57" customFormat="1">
      <c r="A602" s="51">
        <v>43230</v>
      </c>
      <c r="B602" s="52" t="s">
        <v>491</v>
      </c>
      <c r="C602" s="53">
        <f t="shared" si="795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6"/>
        <v>1049.5388063561354</v>
      </c>
      <c r="J602" s="55"/>
      <c r="K602" s="55"/>
      <c r="L602" s="55">
        <f t="shared" si="797"/>
        <v>24.349999999999909</v>
      </c>
      <c r="M602" s="56">
        <f t="shared" si="798"/>
        <v>1049.5388063561354</v>
      </c>
    </row>
    <row r="603" spans="1:13" s="57" customFormat="1">
      <c r="A603" s="51">
        <v>43230</v>
      </c>
      <c r="B603" s="52" t="s">
        <v>464</v>
      </c>
      <c r="C603" s="53">
        <f t="shared" si="795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6"/>
        <v>-873.42935948515208</v>
      </c>
      <c r="J603" s="55"/>
      <c r="K603" s="55"/>
      <c r="L603" s="55">
        <f t="shared" si="797"/>
        <v>-0.95000000000001705</v>
      </c>
      <c r="M603" s="56">
        <f t="shared" si="798"/>
        <v>-873.42935948515208</v>
      </c>
    </row>
    <row r="604" spans="1:13" s="57" customFormat="1">
      <c r="A604" s="51">
        <v>43229</v>
      </c>
      <c r="B604" s="52" t="s">
        <v>490</v>
      </c>
      <c r="C604" s="53">
        <f t="shared" ref="C604:C608" si="799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0">(IF(D604="SHORT",E604-F604,IF(D604="LONG",F604-E604)))*C604</f>
        <v>1135.1351351351398</v>
      </c>
      <c r="J604" s="55"/>
      <c r="K604" s="55"/>
      <c r="L604" s="55">
        <f t="shared" ref="L604:L608" si="801">(J604+I604+K604)/C604</f>
        <v>2.8000000000000114</v>
      </c>
      <c r="M604" s="56">
        <f t="shared" ref="M604:M608" si="802">L604*C604</f>
        <v>1135.1351351351398</v>
      </c>
    </row>
    <row r="605" spans="1:13" s="57" customFormat="1">
      <c r="A605" s="51">
        <v>43229</v>
      </c>
      <c r="B605" s="52" t="s">
        <v>440</v>
      </c>
      <c r="C605" s="53">
        <f t="shared" si="799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0"/>
        <v>1049.3723849372429</v>
      </c>
      <c r="J605" s="55"/>
      <c r="K605" s="55"/>
      <c r="L605" s="55">
        <f t="shared" si="801"/>
        <v>10.450000000000045</v>
      </c>
      <c r="M605" s="56">
        <f t="shared" si="802"/>
        <v>1049.3723849372429</v>
      </c>
    </row>
    <row r="606" spans="1:13" s="57" customFormat="1">
      <c r="A606" s="51">
        <v>43229</v>
      </c>
      <c r="B606" s="52" t="s">
        <v>421</v>
      </c>
      <c r="C606" s="53">
        <f t="shared" si="799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0"/>
        <v>-1491.4772727272787</v>
      </c>
      <c r="J606" s="55"/>
      <c r="K606" s="55"/>
      <c r="L606" s="55">
        <f t="shared" si="801"/>
        <v>-0.70000000000000284</v>
      </c>
      <c r="M606" s="56">
        <f t="shared" si="802"/>
        <v>-1491.4772727272787</v>
      </c>
    </row>
    <row r="607" spans="1:13" s="66" customFormat="1">
      <c r="A607" s="60">
        <v>43229</v>
      </c>
      <c r="B607" s="61" t="s">
        <v>489</v>
      </c>
      <c r="C607" s="62">
        <f t="shared" si="799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0"/>
        <v>1120.0378071833777</v>
      </c>
      <c r="J607" s="64">
        <f t="shared" ref="J607" si="803">(IF(D607="SHORT",IF(G607="",0,F607-G607),IF(D607="LONG",IF(G607="",0,G607-F607))))*C607</f>
        <v>1446.1247637050783</v>
      </c>
      <c r="K607" s="64">
        <f t="shared" ref="K607" si="804">(IF(D607="SHORT",IF(H607="",0,G607-H607),IF(D607="LONG",IF(H607="",0,(H607-G607)))))*C607</f>
        <v>1446.1247637051106</v>
      </c>
      <c r="L607" s="64">
        <f t="shared" si="801"/>
        <v>14.149999999999977</v>
      </c>
      <c r="M607" s="65">
        <f t="shared" si="802"/>
        <v>4012.2873345935668</v>
      </c>
    </row>
    <row r="608" spans="1:13" s="57" customFormat="1">
      <c r="A608" s="51">
        <v>43229</v>
      </c>
      <c r="B608" s="52" t="s">
        <v>488</v>
      </c>
      <c r="C608" s="53">
        <f t="shared" si="799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0"/>
        <v>-1434.887459807085</v>
      </c>
      <c r="J608" s="55"/>
      <c r="K608" s="55"/>
      <c r="L608" s="55">
        <f t="shared" si="801"/>
        <v>-5.9500000000000464</v>
      </c>
      <c r="M608" s="56">
        <f t="shared" si="802"/>
        <v>-1434.887459807085</v>
      </c>
    </row>
    <row r="609" spans="1:13" s="57" customFormat="1">
      <c r="A609" s="51">
        <v>43228</v>
      </c>
      <c r="B609" s="52" t="s">
        <v>471</v>
      </c>
      <c r="C609" s="53">
        <f t="shared" ref="C609:C610" si="805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6">(IF(D609="SHORT",E609-F609,IF(D609="LONG",F609-E609)))*C609</f>
        <v>1219.5121951219396</v>
      </c>
      <c r="J609" s="55"/>
      <c r="K609" s="55"/>
      <c r="L609" s="55">
        <f t="shared" ref="L609:L610" si="807">(J609+I609+K609)/C609</f>
        <v>0.29999999999999716</v>
      </c>
      <c r="M609" s="56">
        <f t="shared" ref="M609:M610" si="808">L609*C609</f>
        <v>1219.5121951219396</v>
      </c>
    </row>
    <row r="610" spans="1:13" s="57" customFormat="1">
      <c r="A610" s="51">
        <v>43228</v>
      </c>
      <c r="B610" s="52" t="s">
        <v>487</v>
      </c>
      <c r="C610" s="53">
        <f t="shared" si="805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6"/>
        <v>1047.1698113207676</v>
      </c>
      <c r="J610" s="55">
        <f t="shared" ref="J610" si="809">(IF(D610="SHORT",IF(G610="",0,F610-G610),IF(D610="LONG",IF(G610="",0,G610-F610))))*C610</f>
        <v>1443.3962264150687</v>
      </c>
      <c r="K610" s="55"/>
      <c r="L610" s="55">
        <f t="shared" si="807"/>
        <v>4.3999999999999773</v>
      </c>
      <c r="M610" s="56">
        <f t="shared" si="808"/>
        <v>2490.5660377358363</v>
      </c>
    </row>
    <row r="611" spans="1:13" s="66" customFormat="1">
      <c r="A611" s="60">
        <v>43227</v>
      </c>
      <c r="B611" s="61" t="s">
        <v>486</v>
      </c>
      <c r="C611" s="62">
        <f t="shared" ref="C611" si="810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1">(IF(D611="SHORT",E611-F611,IF(D611="LONG",F611-E611)))*C611</f>
        <v>1008.4033613445341</v>
      </c>
      <c r="J611" s="64">
        <f t="shared" ref="J611" si="812">(IF(D611="SHORT",IF(G611="",0,F611-G611),IF(D611="LONG",IF(G611="",0,G611-F611))))*C611</f>
        <v>1512.6050420168101</v>
      </c>
      <c r="K611" s="64">
        <f t="shared" ref="K611" si="813">(IF(D611="SHORT",IF(H611="",0,G611-H611),IF(D611="LONG",IF(H611="",0,(H611-G611)))))*C611</f>
        <v>1449.5798319327801</v>
      </c>
      <c r="L611" s="64">
        <f t="shared" ref="L611" si="814">(J611+I611+K611)/C611</f>
        <v>3.1500000000000057</v>
      </c>
      <c r="M611" s="65">
        <f t="shared" ref="M611" si="815">L611*C611</f>
        <v>3970.5882352941244</v>
      </c>
    </row>
    <row r="612" spans="1:13" s="66" customFormat="1">
      <c r="A612" s="60">
        <v>43227</v>
      </c>
      <c r="B612" s="61" t="s">
        <v>421</v>
      </c>
      <c r="C612" s="62">
        <f t="shared" ref="C612:C615" si="816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7">(IF(D612="SHORT",E612-F612,IF(D612="LONG",F612-E612)))*C612</f>
        <v>1030.5343511450446</v>
      </c>
      <c r="J612" s="64">
        <f t="shared" ref="J612:J615" si="818">(IF(D612="SHORT",IF(G612="",0,F612-G612),IF(D612="LONG",IF(G612="",0,G612-F612))))*C612</f>
        <v>1488.5496183205912</v>
      </c>
      <c r="K612" s="64">
        <f t="shared" ref="K612:K615" si="819">(IF(D612="SHORT",IF(H612="",0,G612-H612),IF(D612="LONG",IF(H612="",0,(H612-G612)))))*C612</f>
        <v>1488.5496183206237</v>
      </c>
      <c r="L612" s="64">
        <f t="shared" ref="L612:L615" si="820">(J612+I612+K612)/C612</f>
        <v>1.75</v>
      </c>
      <c r="M612" s="65">
        <f t="shared" ref="M612:M615" si="821">L612*C612</f>
        <v>4007.6335877862598</v>
      </c>
    </row>
    <row r="613" spans="1:13" s="57" customFormat="1">
      <c r="A613" s="51">
        <v>43227</v>
      </c>
      <c r="B613" s="52" t="s">
        <v>484</v>
      </c>
      <c r="C613" s="53">
        <f t="shared" si="816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7"/>
        <v>1051.36821891502</v>
      </c>
      <c r="J613" s="55">
        <f t="shared" si="818"/>
        <v>1433.0292846855564</v>
      </c>
      <c r="K613" s="55"/>
      <c r="L613" s="55">
        <f t="shared" si="820"/>
        <v>17.25</v>
      </c>
      <c r="M613" s="56">
        <f t="shared" si="821"/>
        <v>2484.3975036005763</v>
      </c>
    </row>
    <row r="614" spans="1:13" s="57" customFormat="1">
      <c r="A614" s="51">
        <v>43227</v>
      </c>
      <c r="B614" s="52" t="s">
        <v>483</v>
      </c>
      <c r="C614" s="53">
        <f t="shared" si="816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7"/>
        <v>-1433.0332537203562</v>
      </c>
      <c r="J614" s="55"/>
      <c r="K614" s="55"/>
      <c r="L614" s="55">
        <f t="shared" si="820"/>
        <v>-2.5999999999999659</v>
      </c>
      <c r="M614" s="56">
        <f t="shared" si="821"/>
        <v>-1433.0332537203562</v>
      </c>
    </row>
    <row r="615" spans="1:13" s="66" customFormat="1">
      <c r="A615" s="60">
        <v>43224</v>
      </c>
      <c r="B615" s="61" t="s">
        <v>485</v>
      </c>
      <c r="C615" s="62">
        <f t="shared" si="816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7"/>
        <v>1037.0835952231248</v>
      </c>
      <c r="J615" s="64">
        <f t="shared" si="818"/>
        <v>1461.3450659962396</v>
      </c>
      <c r="K615" s="64">
        <f t="shared" si="819"/>
        <v>1437.7749842866176</v>
      </c>
      <c r="L615" s="64">
        <f t="shared" si="820"/>
        <v>8.3500000000000245</v>
      </c>
      <c r="M615" s="65">
        <f t="shared" si="821"/>
        <v>3936.2036455059829</v>
      </c>
    </row>
    <row r="616" spans="1:13" s="57" customFormat="1">
      <c r="A616" s="51">
        <v>43224</v>
      </c>
      <c r="B616" s="52" t="s">
        <v>482</v>
      </c>
      <c r="C616" s="53">
        <f t="shared" ref="C616:C619" si="822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3">(IF(D616="SHORT",E616-F616,IF(D616="LONG",F616-E616)))*C616</f>
        <v>1047.9041916167664</v>
      </c>
      <c r="J616" s="55"/>
      <c r="K616" s="55"/>
      <c r="L616" s="55">
        <f t="shared" ref="L616:L619" si="824">(J616+I616+K616)/C616</f>
        <v>1.75</v>
      </c>
      <c r="M616" s="56">
        <f t="shared" ref="M616:M619" si="825">L616*C616</f>
        <v>1047.9041916167664</v>
      </c>
    </row>
    <row r="617" spans="1:13" s="57" customFormat="1">
      <c r="A617" s="51">
        <v>43224</v>
      </c>
      <c r="B617" s="52" t="s">
        <v>481</v>
      </c>
      <c r="C617" s="53">
        <f t="shared" si="822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3"/>
        <v>-1429.3006636038851</v>
      </c>
      <c r="J617" s="55"/>
      <c r="K617" s="55"/>
      <c r="L617" s="55">
        <f t="shared" si="824"/>
        <v>-5.6000000000000227</v>
      </c>
      <c r="M617" s="56">
        <f t="shared" si="825"/>
        <v>-1429.3006636038851</v>
      </c>
    </row>
    <row r="618" spans="1:13" s="57" customFormat="1">
      <c r="A618" s="51">
        <v>43224</v>
      </c>
      <c r="B618" s="52" t="s">
        <v>477</v>
      </c>
      <c r="C618" s="53">
        <f t="shared" si="822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3"/>
        <v>-1656.1514195583495</v>
      </c>
      <c r="J618" s="55"/>
      <c r="K618" s="55"/>
      <c r="L618" s="55">
        <f t="shared" si="824"/>
        <v>-0.34999999999999787</v>
      </c>
      <c r="M618" s="56">
        <f t="shared" si="825"/>
        <v>-1656.1514195583495</v>
      </c>
    </row>
    <row r="619" spans="1:13" s="57" customFormat="1">
      <c r="A619" s="51">
        <v>43224</v>
      </c>
      <c r="B619" s="52" t="s">
        <v>480</v>
      </c>
      <c r="C619" s="53">
        <f t="shared" si="822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3"/>
        <v>1042.8100987925441</v>
      </c>
      <c r="J619" s="55">
        <f t="shared" ref="J619" si="826">(IF(D619="SHORT",IF(G619="",0,F619-G619),IF(D619="LONG",IF(G619="",0,G619-F619))))*C619</f>
        <v>1445.2982070984226</v>
      </c>
      <c r="K619" s="55"/>
      <c r="L619" s="55">
        <f t="shared" si="824"/>
        <v>13.600000000000023</v>
      </c>
      <c r="M619" s="56">
        <f t="shared" si="825"/>
        <v>2488.1083058909667</v>
      </c>
    </row>
    <row r="620" spans="1:13" s="57" customFormat="1">
      <c r="A620" s="51">
        <v>43223</v>
      </c>
      <c r="B620" s="52" t="s">
        <v>479</v>
      </c>
      <c r="C620" s="53">
        <f t="shared" ref="C620:C624" si="827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8">(IF(D620="SHORT",E620-F620,IF(D620="LONG",F620-E620)))*C620</f>
        <v>414.44359756098868</v>
      </c>
      <c r="J620" s="55"/>
      <c r="K620" s="55"/>
      <c r="L620" s="55">
        <f t="shared" ref="L620:L624" si="829">(J620+I620+K620)/C620</f>
        <v>1.4500000000000455</v>
      </c>
      <c r="M620" s="56">
        <f t="shared" ref="M620:M624" si="830">L620*C620</f>
        <v>414.44359756098868</v>
      </c>
    </row>
    <row r="621" spans="1:13" s="57" customFormat="1">
      <c r="A621" s="51">
        <v>43223</v>
      </c>
      <c r="B621" s="52" t="s">
        <v>476</v>
      </c>
      <c r="C621" s="53">
        <f t="shared" si="827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8"/>
        <v>1145.0381679389313</v>
      </c>
      <c r="J621" s="55">
        <f t="shared" ref="J621:J624" si="831">(IF(D621="SHORT",IF(G621="",0,F621-G621),IF(D621="LONG",IF(G621="",0,G621-F621))))*C621</f>
        <v>1450.3816793893172</v>
      </c>
      <c r="K621" s="55"/>
      <c r="L621" s="55">
        <f t="shared" si="829"/>
        <v>1.7000000000000028</v>
      </c>
      <c r="M621" s="56">
        <f t="shared" si="830"/>
        <v>2595.4198473282486</v>
      </c>
    </row>
    <row r="622" spans="1:13" s="57" customFormat="1">
      <c r="A622" s="51">
        <v>43223</v>
      </c>
      <c r="B622" s="52" t="s">
        <v>391</v>
      </c>
      <c r="C622" s="53">
        <f t="shared" si="827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8"/>
        <v>-514.01869158879572</v>
      </c>
      <c r="J622" s="55"/>
      <c r="K622" s="55"/>
      <c r="L622" s="55">
        <f t="shared" si="829"/>
        <v>-0.55000000000001137</v>
      </c>
      <c r="M622" s="56">
        <f t="shared" si="830"/>
        <v>-514.01869158879572</v>
      </c>
    </row>
    <row r="623" spans="1:13" s="57" customFormat="1">
      <c r="A623" s="51">
        <v>43223</v>
      </c>
      <c r="B623" s="52" t="s">
        <v>478</v>
      </c>
      <c r="C623" s="53">
        <f t="shared" si="827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8"/>
        <v>-1426.1916965658602</v>
      </c>
      <c r="J623" s="55"/>
      <c r="K623" s="55"/>
      <c r="L623" s="55">
        <f t="shared" si="829"/>
        <v>-18.549999999999955</v>
      </c>
      <c r="M623" s="56">
        <f t="shared" si="830"/>
        <v>-1426.1916965658602</v>
      </c>
    </row>
    <row r="624" spans="1:13" s="66" customFormat="1">
      <c r="A624" s="60">
        <v>43223</v>
      </c>
      <c r="B624" s="61" t="s">
        <v>477</v>
      </c>
      <c r="C624" s="62">
        <f t="shared" si="827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8"/>
        <v>1145.0381679389313</v>
      </c>
      <c r="J624" s="64">
        <f t="shared" si="831"/>
        <v>1603.0534351145104</v>
      </c>
      <c r="K624" s="64">
        <f t="shared" ref="K624" si="832">(IF(D624="SHORT",IF(H624="",0,G624-H624),IF(D624="LONG",IF(H624="",0,(H624-G624)))))*C624</f>
        <v>1374.0458015267045</v>
      </c>
      <c r="L624" s="64">
        <f t="shared" si="829"/>
        <v>0.89999999999999847</v>
      </c>
      <c r="M624" s="65">
        <f t="shared" si="830"/>
        <v>4122.1374045801458</v>
      </c>
    </row>
    <row r="625" spans="1:13" s="66" customFormat="1">
      <c r="A625" s="60">
        <v>43222</v>
      </c>
      <c r="B625" s="61" t="s">
        <v>476</v>
      </c>
      <c r="C625" s="62">
        <f t="shared" ref="C625:C629" si="833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4">(IF(D625="SHORT",E625-F625,IF(D625="LONG",F625-E625)))*C625</f>
        <v>1051.5463917525701</v>
      </c>
      <c r="J625" s="64">
        <f t="shared" ref="J625:J629" si="835">(IF(D625="SHORT",IF(G625="",0,F625-G625),IF(D625="LONG",IF(G625="",0,G625-F625))))*C625</f>
        <v>1546.3917525773195</v>
      </c>
      <c r="K625" s="64">
        <f t="shared" ref="K625" si="836">(IF(D625="SHORT",IF(H625="",0,G625-H625),IF(D625="LONG",IF(H625="",0,(H625-G625)))))*C625</f>
        <v>1546.3917525773195</v>
      </c>
      <c r="L625" s="64">
        <f t="shared" ref="L625:L629" si="837">(J625+I625+K625)/C625</f>
        <v>3.3499999999999943</v>
      </c>
      <c r="M625" s="65">
        <f t="shared" ref="M625:M629" si="838">L625*C625</f>
        <v>4144.3298969072093</v>
      </c>
    </row>
    <row r="626" spans="1:13" s="57" customFormat="1">
      <c r="A626" s="51">
        <v>43222</v>
      </c>
      <c r="B626" s="52" t="s">
        <v>475</v>
      </c>
      <c r="C626" s="53">
        <f t="shared" si="833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7"/>
        <v>1.600000000000023</v>
      </c>
      <c r="M626" s="56">
        <f t="shared" si="838"/>
        <v>586.94057226706639</v>
      </c>
    </row>
    <row r="627" spans="1:13" s="57" customFormat="1">
      <c r="A627" s="51">
        <v>43222</v>
      </c>
      <c r="B627" s="52" t="s">
        <v>474</v>
      </c>
      <c r="C627" s="53">
        <f t="shared" si="833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4"/>
        <v>47.303689687806404</v>
      </c>
      <c r="J627" s="55"/>
      <c r="K627" s="55"/>
      <c r="L627" s="55">
        <f t="shared" si="837"/>
        <v>0.2000000000000455</v>
      </c>
      <c r="M627" s="56">
        <f t="shared" si="838"/>
        <v>47.303689687806404</v>
      </c>
    </row>
    <row r="628" spans="1:13" s="57" customFormat="1">
      <c r="A628" s="51">
        <v>43222</v>
      </c>
      <c r="B628" s="52" t="s">
        <v>473</v>
      </c>
      <c r="C628" s="53">
        <f t="shared" si="833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4"/>
        <v>1049.6671786994327</v>
      </c>
      <c r="J628" s="55">
        <f t="shared" si="835"/>
        <v>1416.6239972691701</v>
      </c>
      <c r="K628" s="55"/>
      <c r="L628" s="55">
        <f t="shared" si="837"/>
        <v>14.450000000000047</v>
      </c>
      <c r="M628" s="56">
        <f t="shared" si="838"/>
        <v>2466.2911759686031</v>
      </c>
    </row>
    <row r="629" spans="1:13" s="57" customFormat="1">
      <c r="A629" s="51">
        <v>43222</v>
      </c>
      <c r="B629" s="52" t="s">
        <v>472</v>
      </c>
      <c r="C629" s="53">
        <f t="shared" si="833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4"/>
        <v>1045.1358457493488</v>
      </c>
      <c r="J629" s="55">
        <f t="shared" si="835"/>
        <v>1419.8071866783464</v>
      </c>
      <c r="K629" s="55"/>
      <c r="L629" s="55">
        <f t="shared" si="837"/>
        <v>18.75</v>
      </c>
      <c r="M629" s="56">
        <f t="shared" si="838"/>
        <v>2464.9430324276955</v>
      </c>
    </row>
    <row r="630" spans="1:13" ht="15.7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>
      <c r="A631" s="51">
        <v>43220</v>
      </c>
      <c r="B631" s="52" t="s">
        <v>471</v>
      </c>
      <c r="C631" s="53">
        <f t="shared" ref="C631:C634" si="839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0">(IF(D631="SHORT",E631-F631,IF(D631="LONG",F631-E631)))*C631</f>
        <v>945.77553593947039</v>
      </c>
      <c r="J631" s="55"/>
      <c r="K631" s="55"/>
      <c r="L631" s="55">
        <f t="shared" ref="L631:L634" si="841">(J631+I631+K631)/C631</f>
        <v>0.25</v>
      </c>
      <c r="M631" s="56">
        <f t="shared" ref="M631:M634" si="842">L631*C631</f>
        <v>945.77553593947039</v>
      </c>
    </row>
    <row r="632" spans="1:13" s="66" customFormat="1">
      <c r="A632" s="60">
        <v>43220</v>
      </c>
      <c r="B632" s="61" t="s">
        <v>380</v>
      </c>
      <c r="C632" s="62">
        <f t="shared" si="839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0"/>
        <v>1018.5185185185134</v>
      </c>
      <c r="J632" s="64">
        <f t="shared" ref="J632" si="843">(IF(D632="SHORT",IF(G632="",0,F632-G632),IF(D632="LONG",IF(G632="",0,G632-F632))))*C632</f>
        <v>1481.4814814814763</v>
      </c>
      <c r="K632" s="64">
        <f t="shared" ref="K632" si="844">(IF(D632="SHORT",IF(H632="",0,G632-H632),IF(D632="LONG",IF(H632="",0,(H632-G632)))))*C632</f>
        <v>1388.8888888888889</v>
      </c>
      <c r="L632" s="64">
        <f t="shared" si="841"/>
        <v>2.0999999999999943</v>
      </c>
      <c r="M632" s="65">
        <f t="shared" si="842"/>
        <v>3888.8888888888787</v>
      </c>
    </row>
    <row r="633" spans="1:13" s="57" customFormat="1">
      <c r="A633" s="51">
        <v>43220</v>
      </c>
      <c r="B633" s="52" t="s">
        <v>470</v>
      </c>
      <c r="C633" s="53">
        <f t="shared" si="839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0"/>
        <v>1044.0835266821346</v>
      </c>
      <c r="J633" s="55"/>
      <c r="K633" s="55"/>
      <c r="L633" s="55">
        <f t="shared" si="841"/>
        <v>7.5</v>
      </c>
      <c r="M633" s="56">
        <f t="shared" si="842"/>
        <v>1044.0835266821346</v>
      </c>
    </row>
    <row r="634" spans="1:13" s="57" customFormat="1">
      <c r="A634" s="51">
        <v>43220</v>
      </c>
      <c r="B634" s="52" t="s">
        <v>469</v>
      </c>
      <c r="C634" s="53">
        <f t="shared" si="839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0"/>
        <v>1047.0129336891739</v>
      </c>
      <c r="J634" s="55"/>
      <c r="K634" s="55"/>
      <c r="L634" s="55">
        <f t="shared" si="841"/>
        <v>6.7999999999999554</v>
      </c>
      <c r="M634" s="56">
        <f t="shared" si="842"/>
        <v>1047.0129336891739</v>
      </c>
    </row>
    <row r="635" spans="1:13" s="57" customFormat="1">
      <c r="A635" s="51">
        <v>43217</v>
      </c>
      <c r="B635" s="52" t="s">
        <v>468</v>
      </c>
      <c r="C635" s="53">
        <f t="shared" ref="C635" si="845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6">(IF(D635="SHORT",E635-F635,IF(D635="LONG",F635-E635)))*C635</f>
        <v>1196.9111969112057</v>
      </c>
      <c r="J635" s="55"/>
      <c r="K635" s="55"/>
      <c r="L635" s="55">
        <f t="shared" ref="L635" si="847">(J635+I635+K635)/C635</f>
        <v>1.5500000000000114</v>
      </c>
      <c r="M635" s="56">
        <f t="shared" ref="M635" si="848">L635*C635</f>
        <v>1196.9111969112057</v>
      </c>
    </row>
    <row r="636" spans="1:13" s="57" customFormat="1">
      <c r="A636" s="51">
        <v>43216</v>
      </c>
      <c r="B636" s="52" t="s">
        <v>247</v>
      </c>
      <c r="C636" s="53">
        <f t="shared" ref="C636:C639" si="849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0">(IF(D636="SHORT",E636-F636,IF(D636="LONG",F636-E636)))*C636</f>
        <v>1197.610751617731</v>
      </c>
      <c r="J636" s="55"/>
      <c r="K636" s="55"/>
      <c r="L636" s="55">
        <f t="shared" ref="L636:L639" si="851">(J636+I636+K636)/C636</f>
        <v>20.050000000000182</v>
      </c>
      <c r="M636" s="56">
        <f t="shared" ref="M636:M639" si="852">L636*C636</f>
        <v>1197.610751617731</v>
      </c>
    </row>
    <row r="637" spans="1:13" s="57" customFormat="1">
      <c r="A637" s="51">
        <v>43216</v>
      </c>
      <c r="B637" s="52" t="s">
        <v>458</v>
      </c>
      <c r="C637" s="53">
        <f t="shared" si="849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0"/>
        <v>-995.72610712011749</v>
      </c>
      <c r="J637" s="55"/>
      <c r="K637" s="55"/>
      <c r="L637" s="55">
        <f t="shared" si="851"/>
        <v>-7.2999999999999545</v>
      </c>
      <c r="M637" s="56">
        <f t="shared" si="852"/>
        <v>-995.72610712011749</v>
      </c>
    </row>
    <row r="638" spans="1:13" s="66" customFormat="1">
      <c r="A638" s="60">
        <v>43216</v>
      </c>
      <c r="B638" s="61" t="s">
        <v>467</v>
      </c>
      <c r="C638" s="62">
        <f t="shared" si="849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0"/>
        <v>1204.8192771084257</v>
      </c>
      <c r="J638" s="64">
        <f t="shared" ref="J638" si="853">(IF(D638="SHORT",IF(G638="",0,F638-G638),IF(D638="LONG",IF(G638="",0,G638-F638))))*C638</f>
        <v>1541.4599574769748</v>
      </c>
      <c r="K638" s="64">
        <f t="shared" ref="K638" si="854">(IF(D638="SHORT",IF(H638="",0,G638-H638),IF(D638="LONG",IF(H638="",0,(H638-G638)))))*C638</f>
        <v>1523.7420269312586</v>
      </c>
      <c r="L638" s="64">
        <f t="shared" si="851"/>
        <v>12.050000000000013</v>
      </c>
      <c r="M638" s="65">
        <f t="shared" si="852"/>
        <v>4270.0212615166593</v>
      </c>
    </row>
    <row r="639" spans="1:13" s="57" customFormat="1">
      <c r="A639" s="51">
        <v>43216</v>
      </c>
      <c r="B639" s="52" t="s">
        <v>466</v>
      </c>
      <c r="C639" s="53">
        <f t="shared" si="849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0"/>
        <v>1189.6551724137992</v>
      </c>
      <c r="J639" s="55"/>
      <c r="K639" s="55"/>
      <c r="L639" s="55">
        <f t="shared" si="851"/>
        <v>2.3000000000000114</v>
      </c>
      <c r="M639" s="56">
        <f t="shared" si="852"/>
        <v>1189.6551724137992</v>
      </c>
    </row>
    <row r="640" spans="1:13" s="57" customFormat="1">
      <c r="A640" s="51">
        <v>43215</v>
      </c>
      <c r="B640" s="52" t="s">
        <v>223</v>
      </c>
      <c r="C640" s="53">
        <f t="shared" ref="C640:C641" si="855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6">(IF(D640="SHORT",E640-F640,IF(D640="LONG",F640-E640)))*C640</f>
        <v>1126.1980830670925</v>
      </c>
      <c r="J640" s="55"/>
      <c r="K640" s="55"/>
      <c r="L640" s="55">
        <f t="shared" ref="L640:L641" si="857">(J640+I640+K640)/C640</f>
        <v>11.749999999999998</v>
      </c>
      <c r="M640" s="56">
        <f t="shared" ref="M640:M641" si="858">L640*C640</f>
        <v>1126.1980830670925</v>
      </c>
    </row>
    <row r="641" spans="1:13" s="57" customFormat="1">
      <c r="A641" s="51">
        <v>43215</v>
      </c>
      <c r="B641" s="52" t="s">
        <v>465</v>
      </c>
      <c r="C641" s="53">
        <f t="shared" si="855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6"/>
        <v>1020.408163265306</v>
      </c>
      <c r="J641" s="55"/>
      <c r="K641" s="55"/>
      <c r="L641" s="55">
        <f t="shared" si="857"/>
        <v>7.5</v>
      </c>
      <c r="M641" s="56">
        <f t="shared" si="858"/>
        <v>1020.408163265306</v>
      </c>
    </row>
    <row r="642" spans="1:13" s="57" customFormat="1">
      <c r="A642" s="51">
        <v>43214</v>
      </c>
      <c r="B642" s="52" t="s">
        <v>464</v>
      </c>
      <c r="C642" s="53">
        <f t="shared" ref="C642:C644" si="859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0">(IF(D642="SHORT",E642-F642,IF(D642="LONG",F642-E642)))*C642</f>
        <v>1172.9746637472631</v>
      </c>
      <c r="J642" s="55"/>
      <c r="K642" s="55"/>
      <c r="L642" s="55">
        <f t="shared" ref="L642:L644" si="861">(J642+I642+K642)/C642</f>
        <v>1.25</v>
      </c>
      <c r="M642" s="56">
        <f t="shared" ref="M642:M644" si="862">L642*C642</f>
        <v>1172.9746637472631</v>
      </c>
    </row>
    <row r="643" spans="1:13" s="57" customFormat="1">
      <c r="A643" s="51">
        <v>43214</v>
      </c>
      <c r="B643" s="52" t="s">
        <v>459</v>
      </c>
      <c r="C643" s="53">
        <f t="shared" si="859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0"/>
        <v>1197.5642760487099</v>
      </c>
      <c r="J643" s="55"/>
      <c r="K643" s="55"/>
      <c r="L643" s="55">
        <f t="shared" si="861"/>
        <v>11.799999999999955</v>
      </c>
      <c r="M643" s="56">
        <f t="shared" si="862"/>
        <v>1197.5642760487099</v>
      </c>
    </row>
    <row r="644" spans="1:13" s="57" customFormat="1">
      <c r="A644" s="51">
        <v>43214</v>
      </c>
      <c r="B644" s="52" t="s">
        <v>460</v>
      </c>
      <c r="C644" s="53">
        <f t="shared" si="859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0"/>
        <v>-1532.2514210396355</v>
      </c>
      <c r="J644" s="55"/>
      <c r="K644" s="55"/>
      <c r="L644" s="55">
        <f t="shared" si="861"/>
        <v>-12.400000000000091</v>
      </c>
      <c r="M644" s="56">
        <f t="shared" si="862"/>
        <v>-1532.2514210396355</v>
      </c>
    </row>
    <row r="645" spans="1:13" s="57" customFormat="1">
      <c r="A645" s="51">
        <v>43213</v>
      </c>
      <c r="B645" s="52" t="s">
        <v>463</v>
      </c>
      <c r="C645" s="53">
        <f t="shared" ref="C645:C646" si="863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4">(IF(D645="SHORT",E645-F645,IF(D645="LONG",F645-E645)))*C645</f>
        <v>1197.6189351348862</v>
      </c>
      <c r="J645" s="55"/>
      <c r="K645" s="55"/>
      <c r="L645" s="55">
        <f t="shared" ref="L645:L646" si="865">(J645+I645+K645)/C645</f>
        <v>16.900000000000091</v>
      </c>
      <c r="M645" s="56">
        <f t="shared" ref="M645:M646" si="866">L645*C645</f>
        <v>1197.6189351348862</v>
      </c>
    </row>
    <row r="646" spans="1:13" s="57" customFormat="1">
      <c r="A646" s="51">
        <v>43213</v>
      </c>
      <c r="B646" s="52" t="s">
        <v>462</v>
      </c>
      <c r="C646" s="53">
        <f t="shared" si="863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4"/>
        <v>1200.0000000000059</v>
      </c>
      <c r="J646" s="55">
        <f t="shared" ref="J646" si="867">(IF(D646="SHORT",IF(G646="",0,F646-G646),IF(D646="LONG",IF(G646="",0,G646-F646))))*C646</f>
        <v>1587.3015873015875</v>
      </c>
      <c r="K646" s="55"/>
      <c r="L646" s="55">
        <f t="shared" si="865"/>
        <v>21.950000000000045</v>
      </c>
      <c r="M646" s="56">
        <f t="shared" si="866"/>
        <v>2787.3015873015934</v>
      </c>
    </row>
    <row r="647" spans="1:13" s="66" customFormat="1">
      <c r="A647" s="60">
        <v>43213</v>
      </c>
      <c r="B647" s="61" t="s">
        <v>461</v>
      </c>
      <c r="C647" s="62">
        <f t="shared" ref="C647" si="868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69">(IF(D647="SHORT",E647-F647,IF(D647="LONG",F647-E647)))*C647</f>
        <v>1228.5927029039399</v>
      </c>
      <c r="J647" s="64">
        <f t="shared" ref="J647" si="870">(IF(D647="SHORT",IF(G647="",0,F647-G647),IF(D647="LONG",IF(G647="",0,G647-F647))))*C647</f>
        <v>1563.6634400595742</v>
      </c>
      <c r="K647" s="64">
        <f t="shared" ref="K647" si="871">(IF(D647="SHORT",IF(H647="",0,G647-H647),IF(D647="LONG",IF(H647="",0,(H647-G647)))))*C647</f>
        <v>1675.3536857781085</v>
      </c>
      <c r="L647" s="64">
        <f t="shared" ref="L647" si="872">(J647+I647+K647)/C647</f>
        <v>4</v>
      </c>
      <c r="M647" s="65">
        <f t="shared" ref="M647" si="873">L647*C647</f>
        <v>4467.6098287416226</v>
      </c>
    </row>
    <row r="648" spans="1:13" s="57" customFormat="1">
      <c r="A648" s="51">
        <v>43210</v>
      </c>
      <c r="B648" s="58" t="s">
        <v>460</v>
      </c>
      <c r="C648" s="53">
        <f t="shared" ref="C648:C650" si="874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5">(IF(D648="SHORT",E648-F648,IF(D648="LONG",F648-E648)))*C648</f>
        <v>-1534.4411685875161</v>
      </c>
      <c r="J648" s="55"/>
      <c r="K648" s="55"/>
      <c r="L648" s="55">
        <f t="shared" ref="L648:L650" si="876">(J648+I648+K648)/C648</f>
        <v>-11.450000000000045</v>
      </c>
      <c r="M648" s="67">
        <f t="shared" ref="M648:M650" si="877">L648*C648</f>
        <v>-1534.4411685875161</v>
      </c>
    </row>
    <row r="649" spans="1:13" s="57" customFormat="1">
      <c r="A649" s="51">
        <v>43210</v>
      </c>
      <c r="B649" s="58" t="s">
        <v>459</v>
      </c>
      <c r="C649" s="53">
        <f t="shared" si="874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5"/>
        <v>-1652.374670184701</v>
      </c>
      <c r="J649" s="55"/>
      <c r="K649" s="55"/>
      <c r="L649" s="55">
        <f t="shared" si="876"/>
        <v>-16.700000000000045</v>
      </c>
      <c r="M649" s="67">
        <f t="shared" si="877"/>
        <v>-1652.374670184701</v>
      </c>
    </row>
    <row r="650" spans="1:13" s="57" customFormat="1">
      <c r="A650" s="51">
        <v>43210</v>
      </c>
      <c r="B650" s="58" t="s">
        <v>458</v>
      </c>
      <c r="C650" s="53">
        <f t="shared" si="874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5"/>
        <v>1201.6021361815754</v>
      </c>
      <c r="J650" s="55"/>
      <c r="K650" s="55"/>
      <c r="L650" s="55">
        <f t="shared" si="876"/>
        <v>9</v>
      </c>
      <c r="M650" s="67">
        <f t="shared" si="877"/>
        <v>1201.6021361815754</v>
      </c>
    </row>
    <row r="651" spans="1:13" s="66" customFormat="1">
      <c r="A651" s="60">
        <v>43209</v>
      </c>
      <c r="B651" s="61" t="s">
        <v>457</v>
      </c>
      <c r="C651" s="62">
        <f t="shared" ref="C651:C652" si="878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79">(IF(D651="SHORT",E651-F651,IF(D651="LONG",F651-E651)))*C651</f>
        <v>1196.4980544747148</v>
      </c>
      <c r="J651" s="64">
        <f t="shared" ref="J651:J652" si="880">(IF(D651="SHORT",IF(G651="",0,F651-G651),IF(D651="LONG",IF(G651="",0,G651-F651))))*C651</f>
        <v>1546.6926070038778</v>
      </c>
      <c r="K651" s="64">
        <f t="shared" ref="K651:K652" si="881">(IF(D651="SHORT",IF(H651="",0,G651-H651),IF(D651="LONG",IF(H651="",0,(H651-G651)))))*C651</f>
        <v>1605.0583657587549</v>
      </c>
      <c r="L651" s="64">
        <f t="shared" ref="L651:L652" si="882">(J651+I651+K651)/C651</f>
        <v>7.4499999999999877</v>
      </c>
      <c r="M651" s="65">
        <f t="shared" ref="M651:M652" si="883">L651*C651</f>
        <v>4348.249027237347</v>
      </c>
    </row>
    <row r="652" spans="1:13" s="66" customFormat="1">
      <c r="A652" s="60">
        <v>43209</v>
      </c>
      <c r="B652" s="61" t="s">
        <v>456</v>
      </c>
      <c r="C652" s="62">
        <f t="shared" si="878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79"/>
        <v>1192.7112092766504</v>
      </c>
      <c r="J652" s="64">
        <f t="shared" si="880"/>
        <v>1557.150745444502</v>
      </c>
      <c r="K652" s="64">
        <f t="shared" si="881"/>
        <v>1606.8470458310212</v>
      </c>
      <c r="L652" s="64">
        <f t="shared" si="882"/>
        <v>13.149999999999975</v>
      </c>
      <c r="M652" s="65">
        <f t="shared" si="883"/>
        <v>4356.7090005521732</v>
      </c>
    </row>
    <row r="653" spans="1:13" s="57" customFormat="1">
      <c r="A653" s="51">
        <v>43208</v>
      </c>
      <c r="B653" s="58" t="s">
        <v>455</v>
      </c>
      <c r="C653" s="53">
        <f t="shared" ref="C653:C655" si="884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5">(IF(D653="SHORT",E653-F653,IF(D653="LONG",F653-E653)))*C653</f>
        <v>-1536.8852459016393</v>
      </c>
      <c r="J653" s="55"/>
      <c r="K653" s="55"/>
      <c r="L653" s="55">
        <f t="shared" ref="L653:L655" si="886">(J653+I653+K653)/C653</f>
        <v>-1.5</v>
      </c>
      <c r="M653" s="67">
        <f t="shared" ref="M653:M655" si="887">L653*C653</f>
        <v>-1536.8852459016393</v>
      </c>
    </row>
    <row r="654" spans="1:13" s="57" customFormat="1">
      <c r="A654" s="51">
        <v>43208</v>
      </c>
      <c r="B654" s="58" t="s">
        <v>454</v>
      </c>
      <c r="C654" s="53">
        <f t="shared" si="884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5"/>
        <v>1183.4319526627107</v>
      </c>
      <c r="J654" s="55"/>
      <c r="K654" s="55"/>
      <c r="L654" s="55">
        <f t="shared" si="886"/>
        <v>1.1999999999999886</v>
      </c>
      <c r="M654" s="67">
        <f t="shared" si="887"/>
        <v>1183.4319526627107</v>
      </c>
    </row>
    <row r="655" spans="1:13" s="57" customFormat="1">
      <c r="A655" s="51">
        <v>43208</v>
      </c>
      <c r="B655" s="58" t="s">
        <v>453</v>
      </c>
      <c r="C655" s="53">
        <f t="shared" si="884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5"/>
        <v>1147.4269819193264</v>
      </c>
      <c r="J655" s="55"/>
      <c r="K655" s="55"/>
      <c r="L655" s="55">
        <f t="shared" si="886"/>
        <v>0.54999999999999716</v>
      </c>
      <c r="M655" s="67">
        <f t="shared" si="887"/>
        <v>1147.4269819193264</v>
      </c>
    </row>
    <row r="656" spans="1:13" s="57" customFormat="1">
      <c r="A656" s="51">
        <v>43207</v>
      </c>
      <c r="B656" s="58" t="s">
        <v>403</v>
      </c>
      <c r="C656" s="53">
        <f t="shared" ref="C656" si="888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89">(IF(D656="SHORT",E656-F656,IF(D656="LONG",F656-E656)))*C656</f>
        <v>1197.9764386256775</v>
      </c>
      <c r="J656" s="55"/>
      <c r="K656" s="55"/>
      <c r="L656" s="55">
        <f t="shared" ref="L656" si="890">(J656+I656+K656)/C656</f>
        <v>17.050000000000182</v>
      </c>
      <c r="M656" s="67">
        <f t="shared" ref="M656" si="891">L656*C656</f>
        <v>1197.9764386256775</v>
      </c>
    </row>
    <row r="657" spans="1:13" s="66" customFormat="1">
      <c r="A657" s="60">
        <v>43206</v>
      </c>
      <c r="B657" s="61" t="s">
        <v>452</v>
      </c>
      <c r="C657" s="62">
        <f t="shared" ref="C657:C658" si="892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3">(IF(D657="SHORT",E657-F657,IF(D657="LONG",F657-E657)))*C657</f>
        <v>1183.0296437313166</v>
      </c>
      <c r="J657" s="64">
        <f t="shared" ref="J657:J658" si="894">(IF(D657="SHORT",IF(G657="",0,F657-G657),IF(D657="LONG",IF(G657="",0,G657-F657))))*C657</f>
        <v>1550.1767745444472</v>
      </c>
      <c r="K657" s="64">
        <f t="shared" ref="K657:K658" si="895">(IF(D657="SHORT",IF(H657="",0,G657-H657),IF(D657="LONG",IF(H657="",0,(H657-G657)))))*C657</f>
        <v>1468.5885232526609</v>
      </c>
      <c r="L657" s="64">
        <f t="shared" ref="L657:L658" si="896">(J657+I657+K657)/C657</f>
        <v>5.1500000000000057</v>
      </c>
      <c r="M657" s="65">
        <f t="shared" ref="M657:M658" si="897">L657*C657</f>
        <v>4201.7949415284247</v>
      </c>
    </row>
    <row r="658" spans="1:13" s="66" customFormat="1">
      <c r="A658" s="60">
        <v>43206</v>
      </c>
      <c r="B658" s="61" t="s">
        <v>451</v>
      </c>
      <c r="C658" s="62">
        <f t="shared" si="892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3"/>
        <v>1193.2333098378779</v>
      </c>
      <c r="J658" s="64">
        <f t="shared" si="894"/>
        <v>1601.0472258584266</v>
      </c>
      <c r="K658" s="64">
        <f t="shared" si="895"/>
        <v>1601.0472258584266</v>
      </c>
      <c r="L658" s="64">
        <f t="shared" si="896"/>
        <v>14.550000000000013</v>
      </c>
      <c r="M658" s="65">
        <f t="shared" si="897"/>
        <v>4395.3277615547313</v>
      </c>
    </row>
    <row r="659" spans="1:13" s="57" customFormat="1">
      <c r="A659" s="51">
        <v>43203</v>
      </c>
      <c r="B659" s="58" t="s">
        <v>403</v>
      </c>
      <c r="C659" s="53">
        <f t="shared" ref="C659:C660" si="898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899">(IF(D659="SHORT",E659-F659,IF(D659="LONG",F659-E659)))*C659</f>
        <v>1197.1644202251871</v>
      </c>
      <c r="J659" s="55"/>
      <c r="K659" s="55"/>
      <c r="L659" s="55">
        <f t="shared" ref="L659:L660" si="900">(J659+I659+K659)/C659</f>
        <v>16.549999999999727</v>
      </c>
      <c r="M659" s="67">
        <f t="shared" ref="M659:M660" si="901">L659*C659</f>
        <v>1197.1644202251871</v>
      </c>
    </row>
    <row r="660" spans="1:13" s="57" customFormat="1">
      <c r="A660" s="51">
        <v>43203</v>
      </c>
      <c r="B660" s="58" t="s">
        <v>450</v>
      </c>
      <c r="C660" s="53">
        <f t="shared" si="898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899"/>
        <v>1203.6108324974882</v>
      </c>
      <c r="J660" s="55"/>
      <c r="K660" s="55"/>
      <c r="L660" s="55">
        <f t="shared" si="900"/>
        <v>0.79999999999999716</v>
      </c>
      <c r="M660" s="67">
        <f t="shared" si="901"/>
        <v>1203.6108324974882</v>
      </c>
    </row>
    <row r="661" spans="1:13" s="57" customFormat="1">
      <c r="A661" s="51">
        <v>43202</v>
      </c>
      <c r="B661" s="58" t="s">
        <v>449</v>
      </c>
      <c r="C661" s="53">
        <f t="shared" ref="C661:C662" si="902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3">(IF(D661="SHORT",E661-F661,IF(D661="LONG",F661-E661)))*C661</f>
        <v>1274.8789671866559</v>
      </c>
      <c r="J661" s="55"/>
      <c r="K661" s="55"/>
      <c r="L661" s="55">
        <f t="shared" ref="L661:L662" si="904">(J661+I661+K661)/C661</f>
        <v>7.8999999999999782</v>
      </c>
      <c r="M661" s="67">
        <f t="shared" ref="M661:M662" si="905">L661*C661</f>
        <v>1274.8789671866559</v>
      </c>
    </row>
    <row r="662" spans="1:13" s="57" customFormat="1">
      <c r="A662" s="51">
        <v>43202</v>
      </c>
      <c r="B662" s="58" t="s">
        <v>448</v>
      </c>
      <c r="C662" s="53">
        <f t="shared" si="902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3"/>
        <v>1195.8405545927269</v>
      </c>
      <c r="J662" s="55"/>
      <c r="K662" s="55"/>
      <c r="L662" s="55">
        <f t="shared" si="904"/>
        <v>2.3000000000000114</v>
      </c>
      <c r="M662" s="67">
        <f t="shared" si="905"/>
        <v>1195.8405545927269</v>
      </c>
    </row>
    <row r="663" spans="1:13" s="57" customFormat="1">
      <c r="A663" s="51">
        <v>43201</v>
      </c>
      <c r="B663" s="58" t="s">
        <v>447</v>
      </c>
      <c r="C663" s="53">
        <f t="shared" ref="C663:C664" si="906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7">(IF(D663="SHORT",E663-F663,IF(D663="LONG",F663-E663)))*C663</f>
        <v>1146.2047885888946</v>
      </c>
      <c r="J663" s="55"/>
      <c r="K663" s="55"/>
      <c r="L663" s="55">
        <f t="shared" ref="L663:L664" si="908">(J663+I663+K663)/C663</f>
        <v>0.75000000000000011</v>
      </c>
      <c r="M663" s="67">
        <f t="shared" ref="M663:M664" si="909">L663*C663</f>
        <v>1146.2047885888946</v>
      </c>
    </row>
    <row r="664" spans="1:13" s="57" customFormat="1">
      <c r="A664" s="51">
        <v>43201</v>
      </c>
      <c r="B664" s="58" t="s">
        <v>446</v>
      </c>
      <c r="C664" s="53">
        <f t="shared" si="906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7"/>
        <v>1197.0487853844677</v>
      </c>
      <c r="J664" s="55"/>
      <c r="K664" s="55"/>
      <c r="L664" s="55">
        <f t="shared" si="908"/>
        <v>7.9500000000000446</v>
      </c>
      <c r="M664" s="67">
        <f t="shared" si="909"/>
        <v>1197.0487853844677</v>
      </c>
    </row>
    <row r="665" spans="1:13" s="66" customFormat="1">
      <c r="A665" s="60">
        <v>43200</v>
      </c>
      <c r="B665" s="61" t="s">
        <v>445</v>
      </c>
      <c r="C665" s="62">
        <f t="shared" ref="C665:C668" si="910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1">(IF(D665="SHORT",E665-F665,IF(D665="LONG",F665-E665)))*C665</f>
        <v>1274.7875354107614</v>
      </c>
      <c r="J665" s="64">
        <f t="shared" ref="J665" si="912">(IF(D665="SHORT",IF(G665="",0,F665-G665),IF(D665="LONG",IF(G665="",0,G665-F665))))*C665</f>
        <v>1669.364629704573</v>
      </c>
      <c r="K665" s="64">
        <f t="shared" ref="K665" si="913">(IF(D665="SHORT",IF(H665="",0,G665-H665),IF(D665="LONG",IF(H665="",0,(H665-G665)))))*C665</f>
        <v>1608.6604613516829</v>
      </c>
      <c r="L665" s="64">
        <f t="shared" ref="L665:L668" si="914">(J665+I665+K665)/C665</f>
        <v>7.5</v>
      </c>
      <c r="M665" s="65">
        <f t="shared" ref="M665:M668" si="915">L665*C665</f>
        <v>4552.8126264670173</v>
      </c>
    </row>
    <row r="666" spans="1:13" s="57" customFormat="1">
      <c r="A666" s="51">
        <v>43200</v>
      </c>
      <c r="B666" s="58" t="s">
        <v>444</v>
      </c>
      <c r="C666" s="53">
        <f t="shared" si="910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1"/>
        <v>495.97855227882644</v>
      </c>
      <c r="J666" s="55"/>
      <c r="K666" s="55"/>
      <c r="L666" s="55">
        <f t="shared" si="914"/>
        <v>1.8500000000000227</v>
      </c>
      <c r="M666" s="67">
        <f t="shared" si="915"/>
        <v>495.97855227882644</v>
      </c>
    </row>
    <row r="667" spans="1:13" s="57" customFormat="1">
      <c r="A667" s="51">
        <v>43200</v>
      </c>
      <c r="B667" s="58" t="s">
        <v>443</v>
      </c>
      <c r="C667" s="53">
        <f t="shared" si="910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1"/>
        <v>-1487.4682164911105</v>
      </c>
      <c r="J667" s="55"/>
      <c r="K667" s="55"/>
      <c r="L667" s="55">
        <f t="shared" si="914"/>
        <v>-13.650000000000091</v>
      </c>
      <c r="M667" s="67">
        <f t="shared" si="915"/>
        <v>-1487.4682164911105</v>
      </c>
    </row>
    <row r="668" spans="1:13" s="57" customFormat="1">
      <c r="A668" s="51">
        <v>43200</v>
      </c>
      <c r="B668" s="58" t="s">
        <v>442</v>
      </c>
      <c r="C668" s="53">
        <f t="shared" si="910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1"/>
        <v>-1486.5591397849512</v>
      </c>
      <c r="J668" s="55"/>
      <c r="K668" s="55"/>
      <c r="L668" s="55">
        <f t="shared" si="914"/>
        <v>-27.650000000000091</v>
      </c>
      <c r="M668" s="67">
        <f t="shared" si="915"/>
        <v>-1486.5591397849512</v>
      </c>
    </row>
    <row r="669" spans="1:13" s="57" customFormat="1">
      <c r="A669" s="51">
        <v>43199</v>
      </c>
      <c r="B669" s="58" t="s">
        <v>441</v>
      </c>
      <c r="C669" s="53">
        <f t="shared" ref="C669:C670" si="916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7">(IF(D669="SHORT",E669-F669,IF(D669="LONG",F669-E669)))*C669</f>
        <v>1192.0529801324503</v>
      </c>
      <c r="J669" s="55"/>
      <c r="K669" s="55"/>
      <c r="L669" s="55">
        <f t="shared" ref="L669:L670" si="918">(J669+I669+K669)/C669</f>
        <v>6</v>
      </c>
      <c r="M669" s="67">
        <f t="shared" ref="M669:M670" si="919">L669*C669</f>
        <v>1192.0529801324503</v>
      </c>
    </row>
    <row r="670" spans="1:13" s="57" customFormat="1">
      <c r="A670" s="51">
        <v>43199</v>
      </c>
      <c r="B670" s="58" t="s">
        <v>440</v>
      </c>
      <c r="C670" s="53">
        <f t="shared" si="916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7"/>
        <v>1272.4306688417666</v>
      </c>
      <c r="J670" s="55"/>
      <c r="K670" s="55"/>
      <c r="L670" s="55">
        <f t="shared" si="918"/>
        <v>11.700000000000044</v>
      </c>
      <c r="M670" s="67">
        <f t="shared" si="919"/>
        <v>1272.4306688417666</v>
      </c>
    </row>
    <row r="671" spans="1:13" s="57" customFormat="1">
      <c r="A671" s="51">
        <v>43195</v>
      </c>
      <c r="B671" s="58" t="s">
        <v>403</v>
      </c>
      <c r="C671" s="53">
        <f t="shared" ref="C671:C672" si="920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1">(IF(D671="SHORT",E671-F671,IF(D671="LONG",F671-E671)))*C671</f>
        <v>1197.6196379866037</v>
      </c>
      <c r="J671" s="55">
        <f t="shared" ref="J671:J672" si="922">(IF(D671="SHORT",IF(G671="",0,F671-G671),IF(D671="LONG",IF(G671="",0,G671-F671))))*C671</f>
        <v>1439.3751549714787</v>
      </c>
      <c r="K671" s="55"/>
      <c r="L671" s="55">
        <f t="shared" ref="L671:L672" si="923">(J671+I671+K671)/C671</f>
        <v>35.449999999999818</v>
      </c>
      <c r="M671" s="67">
        <f t="shared" ref="M671:M672" si="924">L671*C671</f>
        <v>2636.9947929580826</v>
      </c>
    </row>
    <row r="672" spans="1:13" s="57" customFormat="1">
      <c r="A672" s="51">
        <v>43195</v>
      </c>
      <c r="B672" s="58" t="s">
        <v>439</v>
      </c>
      <c r="C672" s="53">
        <f t="shared" si="920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1"/>
        <v>1181.5068493150743</v>
      </c>
      <c r="J672" s="55">
        <f t="shared" si="922"/>
        <v>1489.7260273972483</v>
      </c>
      <c r="K672" s="55"/>
      <c r="L672" s="55">
        <f t="shared" si="923"/>
        <v>2.5999999999999943</v>
      </c>
      <c r="M672" s="67">
        <f t="shared" si="924"/>
        <v>2671.2328767123226</v>
      </c>
    </row>
    <row r="673" spans="1:13" s="57" customFormat="1">
      <c r="A673" s="51">
        <v>43194</v>
      </c>
      <c r="B673" s="58" t="s">
        <v>438</v>
      </c>
      <c r="C673" s="53">
        <f t="shared" ref="C673:C674" si="925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6">(IF(D673="SHORT",E673-F673,IF(D673="LONG",F673-E673)))*C673</f>
        <v>-1489.6684286400607</v>
      </c>
      <c r="J673" s="55"/>
      <c r="K673" s="55"/>
      <c r="L673" s="55">
        <f t="shared" ref="L673:L674" si="927">(J673+I673+K673)/C673</f>
        <v>-3.0999999999999659</v>
      </c>
      <c r="M673" s="67">
        <f t="shared" ref="M673:M674" si="928">L673*C673</f>
        <v>-1489.6684286400607</v>
      </c>
    </row>
    <row r="674" spans="1:13" s="57" customFormat="1">
      <c r="A674" s="51">
        <v>43194</v>
      </c>
      <c r="B674" s="58" t="s">
        <v>437</v>
      </c>
      <c r="C674" s="53">
        <f t="shared" si="925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6"/>
        <v>195.64563058092727</v>
      </c>
      <c r="J674" s="55"/>
      <c r="K674" s="55"/>
      <c r="L674" s="55">
        <f t="shared" si="927"/>
        <v>0.65000000000003411</v>
      </c>
      <c r="M674" s="67">
        <f t="shared" si="928"/>
        <v>195.64563058092727</v>
      </c>
    </row>
    <row r="675" spans="1:13" s="66" customFormat="1">
      <c r="A675" s="60">
        <v>43194</v>
      </c>
      <c r="B675" s="61" t="s">
        <v>432</v>
      </c>
      <c r="C675" s="62">
        <f t="shared" ref="C675" si="929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0">(IF(D675="SHORT",E675-F675,IF(D675="LONG",F675-E675)))*C675</f>
        <v>1198.3775811209439</v>
      </c>
      <c r="J675" s="64">
        <f t="shared" ref="J675" si="931">(IF(D675="SHORT",IF(G675="",0,F675-G675),IF(D675="LONG",IF(G675="",0,G675-F675))))*C675</f>
        <v>1474.9262536873157</v>
      </c>
      <c r="K675" s="64">
        <f t="shared" ref="K675" si="932">(IF(D675="SHORT",IF(H675="",0,G675-H675),IF(D675="LONG",IF(H675="",0,(H675-G675)))))*C675</f>
        <v>1474.9262536873157</v>
      </c>
      <c r="L675" s="64">
        <f t="shared" ref="L675" si="933">(J675+I675+K675)/C675</f>
        <v>11.249999999999998</v>
      </c>
      <c r="M675" s="65">
        <f t="shared" ref="M675" si="934">L675*C675</f>
        <v>4148.2300884955748</v>
      </c>
    </row>
    <row r="676" spans="1:13" s="57" customFormat="1">
      <c r="A676" s="51">
        <v>43193</v>
      </c>
      <c r="B676" s="58" t="s">
        <v>434</v>
      </c>
      <c r="C676" s="53">
        <f t="shared" ref="C676:C677" si="935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6">(IF(D676="SHORT",E676-F676,IF(D676="LONG",F676-E676)))*C676</f>
        <v>1194.4869831546812</v>
      </c>
      <c r="J676" s="55"/>
      <c r="K676" s="55"/>
      <c r="L676" s="55">
        <f t="shared" ref="L676:L677" si="937">(J676+I676+K676)/C676</f>
        <v>2.6000000000000227</v>
      </c>
      <c r="M676" s="67">
        <f t="shared" ref="M676:M677" si="938">L676*C676</f>
        <v>1194.4869831546812</v>
      </c>
    </row>
    <row r="677" spans="1:13" s="57" customFormat="1">
      <c r="A677" s="51">
        <v>43193</v>
      </c>
      <c r="B677" s="58" t="s">
        <v>436</v>
      </c>
      <c r="C677" s="53">
        <f t="shared" si="935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6"/>
        <v>1316.7556742323188</v>
      </c>
      <c r="J677" s="55">
        <f t="shared" ref="J677" si="939">(IF(D677="SHORT",IF(G677="",0,F677-G677),IF(D677="LONG",IF(G677="",0,G677-F677))))*C677</f>
        <v>1517.0226969292253</v>
      </c>
      <c r="K677" s="55"/>
      <c r="L677" s="55">
        <f t="shared" si="937"/>
        <v>28.299999999999951</v>
      </c>
      <c r="M677" s="67">
        <f t="shared" si="938"/>
        <v>2833.7783711615439</v>
      </c>
    </row>
    <row r="678" spans="1:13" ht="15.7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>
      <c r="A679" s="51">
        <v>43187</v>
      </c>
      <c r="B679" s="52" t="s">
        <v>435</v>
      </c>
      <c r="C679" s="53">
        <f t="shared" ref="C679" si="940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1">(IF(D679="SHORT",E679-F679,IF(D679="LONG",F679-E679)))*C679</f>
        <v>589.13689050674043</v>
      </c>
      <c r="J679" s="55"/>
      <c r="K679" s="55"/>
      <c r="L679" s="55">
        <f t="shared" ref="L679" si="942">(J679+I679+K679)/C679</f>
        <v>2.0499999999999545</v>
      </c>
      <c r="M679" s="56">
        <f t="shared" ref="M679" si="943">L679*C679</f>
        <v>589.13689050674043</v>
      </c>
    </row>
    <row r="680" spans="1:13" s="66" customFormat="1">
      <c r="A680" s="60">
        <v>43187</v>
      </c>
      <c r="B680" s="61" t="s">
        <v>394</v>
      </c>
      <c r="C680" s="62">
        <f t="shared" ref="C680" si="944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5">(IF(D680="SHORT",E680-F680,IF(D680="LONG",F680-E680)))*C680</f>
        <v>1206.1648425284675</v>
      </c>
      <c r="J680" s="64">
        <f t="shared" ref="J680" si="946">(IF(D680="SHORT",IF(G680="",0,F680-G680),IF(D680="LONG",IF(G680="",0,G680-F680))))*C680</f>
        <v>1440.6968952423538</v>
      </c>
      <c r="K680" s="64">
        <f t="shared" ref="K680" si="947">(IF(D680="SHORT",IF(H680="",0,G680-H680),IF(D680="LONG",IF(H680="",0,(H680-G680)))))*C680</f>
        <v>1373.6877373241086</v>
      </c>
      <c r="L680" s="64">
        <f t="shared" ref="L680" si="948">(J680+I680+K680)/C680</f>
        <v>6</v>
      </c>
      <c r="M680" s="65">
        <f t="shared" ref="M680" si="949">L680*C680</f>
        <v>4020.5494750949301</v>
      </c>
    </row>
    <row r="681" spans="1:13" s="57" customFormat="1">
      <c r="A681" s="51">
        <v>43186</v>
      </c>
      <c r="B681" s="52" t="s">
        <v>434</v>
      </c>
      <c r="C681" s="53">
        <f t="shared" ref="C681:C683" si="950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1">(IF(D681="SHORT",E681-F681,IF(D681="LONG",F681-E681)))*C681</f>
        <v>1186.7088607594937</v>
      </c>
      <c r="J681" s="55">
        <f t="shared" ref="J681:J682" si="952">(IF(D681="SHORT",IF(G681="",0,F681-G681),IF(D681="LONG",IF(G681="",0,G681-F681))))*C681</f>
        <v>1447.7848101265877</v>
      </c>
      <c r="K681" s="55">
        <f t="shared" ref="K681:K682" si="953">(IF(D681="SHORT",IF(H681="",0,G681-H681),IF(D681="LONG",IF(H681="",0,(H681-G681)))))*C681</f>
        <v>0</v>
      </c>
      <c r="L681" s="55">
        <f t="shared" ref="L681:L683" si="954">(J681+I681+K681)/C681</f>
        <v>5.5500000000000114</v>
      </c>
      <c r="M681" s="56">
        <f t="shared" ref="M681:M683" si="955">L681*C681</f>
        <v>2634.4936708860814</v>
      </c>
    </row>
    <row r="682" spans="1:13" s="66" customFormat="1">
      <c r="A682" s="60">
        <v>43186</v>
      </c>
      <c r="B682" s="61" t="s">
        <v>433</v>
      </c>
      <c r="C682" s="62">
        <f t="shared" si="950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1"/>
        <v>1145.4647047867452</v>
      </c>
      <c r="J682" s="64">
        <f t="shared" si="952"/>
        <v>1424.8463401005838</v>
      </c>
      <c r="K682" s="64">
        <f t="shared" si="953"/>
        <v>1452.7845036319422</v>
      </c>
      <c r="L682" s="64">
        <f t="shared" si="954"/>
        <v>7.1999999999999886</v>
      </c>
      <c r="M682" s="65">
        <f t="shared" si="955"/>
        <v>4023.0955485192712</v>
      </c>
    </row>
    <row r="683" spans="1:13" s="57" customFormat="1">
      <c r="A683" s="51">
        <v>43186</v>
      </c>
      <c r="B683" s="52" t="s">
        <v>432</v>
      </c>
      <c r="C683" s="53">
        <f t="shared" si="950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1"/>
        <v>1193.043947155586</v>
      </c>
      <c r="J683" s="55"/>
      <c r="K683" s="55"/>
      <c r="L683" s="55">
        <f t="shared" si="954"/>
        <v>2.9500000000000455</v>
      </c>
      <c r="M683" s="56">
        <f t="shared" si="955"/>
        <v>1193.043947155586</v>
      </c>
    </row>
    <row r="684" spans="1:13" s="57" customFormat="1">
      <c r="A684" s="51">
        <v>43185</v>
      </c>
      <c r="B684" s="58" t="s">
        <v>421</v>
      </c>
      <c r="C684" s="53">
        <f t="shared" ref="C684" si="956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7">(IF(D684="SHORT",E684-F684,IF(D684="LONG",F684-E684)))*C684</f>
        <v>1951.5079834417404</v>
      </c>
      <c r="J684" s="55"/>
      <c r="K684" s="55"/>
      <c r="L684" s="55">
        <f t="shared" ref="L684" si="958">(J684+I684+K684)/C684</f>
        <v>1.0999999999999943</v>
      </c>
      <c r="M684" s="67">
        <f t="shared" ref="M684" si="959">L684*C684</f>
        <v>1951.5079834417404</v>
      </c>
    </row>
    <row r="685" spans="1:13" s="57" customFormat="1">
      <c r="A685" s="51">
        <v>43185</v>
      </c>
      <c r="B685" s="58" t="s">
        <v>431</v>
      </c>
      <c r="C685" s="53">
        <f t="shared" ref="C685" si="960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1">(IF(D685="SHORT",E685-F685,IF(D685="LONG",F685-E685)))*C685</f>
        <v>873.43143450393313</v>
      </c>
      <c r="J685" s="55"/>
      <c r="K685" s="55"/>
      <c r="L685" s="55">
        <f t="shared" ref="L685" si="962">(J685+I685+K685)/C685</f>
        <v>6.4500000000000455</v>
      </c>
      <c r="M685" s="67">
        <f t="shared" ref="M685" si="963">L685*C685</f>
        <v>873.43143450393313</v>
      </c>
    </row>
    <row r="686" spans="1:13" s="57" customFormat="1">
      <c r="A686" s="51">
        <v>43185</v>
      </c>
      <c r="B686" s="58" t="s">
        <v>423</v>
      </c>
      <c r="C686" s="53">
        <f t="shared" ref="C686" si="964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5">(IF(D686="SHORT",E686-F686,IF(D686="LONG",F686-E686)))*C686</f>
        <v>1266.5123246629537</v>
      </c>
      <c r="J686" s="55">
        <f t="shared" ref="J686" si="966">(IF(D686="SHORT",IF(G686="",0,F686-G686),IF(D686="LONG",IF(G686="",0,G686-F686))))*C686</f>
        <v>1450.3608879204733</v>
      </c>
      <c r="K686" s="55"/>
      <c r="L686" s="55">
        <f t="shared" ref="L686" si="967">(J686+I686+K686)/C686</f>
        <v>13.300000000000066</v>
      </c>
      <c r="M686" s="67">
        <f t="shared" ref="M686" si="968">L686*C686</f>
        <v>2716.8732125834267</v>
      </c>
    </row>
    <row r="687" spans="1:13" s="57" customFormat="1">
      <c r="A687" s="51">
        <v>43185</v>
      </c>
      <c r="B687" s="58" t="s">
        <v>430</v>
      </c>
      <c r="C687" s="53">
        <f t="shared" ref="C687" si="969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0">(IF(D687="SHORT",E687-F687,IF(D687="LONG",F687-E687)))*C687</f>
        <v>-728.00601544875678</v>
      </c>
      <c r="J687" s="55"/>
      <c r="K687" s="55"/>
      <c r="L687" s="55">
        <f t="shared" ref="L687" si="971">(J687+I687+K687)/C687</f>
        <v>-3.5499999999999545</v>
      </c>
      <c r="M687" s="67">
        <f t="shared" ref="M687" si="972">L687*C687</f>
        <v>-728.00601544875678</v>
      </c>
    </row>
    <row r="688" spans="1:13" s="57" customFormat="1">
      <c r="A688" s="51">
        <v>43182</v>
      </c>
      <c r="B688" s="58" t="s">
        <v>424</v>
      </c>
      <c r="C688" s="53">
        <f t="shared" ref="C688:C690" si="973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4">(IF(D688="SHORT",E688-F688,IF(D688="LONG",F688-E688)))*C688</f>
        <v>580.64516129032268</v>
      </c>
      <c r="J688" s="55"/>
      <c r="K688" s="55"/>
      <c r="L688" s="55">
        <f t="shared" ref="L688:L690" si="975">(J688+I688+K688)/C688</f>
        <v>6.0000000000000009</v>
      </c>
      <c r="M688" s="67">
        <f t="shared" ref="M688:M690" si="976">L688*C688</f>
        <v>580.64516129032268</v>
      </c>
    </row>
    <row r="689" spans="1:13" s="57" customFormat="1">
      <c r="A689" s="51">
        <v>43182</v>
      </c>
      <c r="B689" s="58" t="s">
        <v>423</v>
      </c>
      <c r="C689" s="53">
        <f t="shared" si="973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4"/>
        <v>-737.20136518771801</v>
      </c>
      <c r="J689" s="55"/>
      <c r="K689" s="55"/>
      <c r="L689" s="55">
        <f t="shared" si="975"/>
        <v>-3.6000000000000232</v>
      </c>
      <c r="M689" s="67">
        <f t="shared" si="976"/>
        <v>-737.20136518771801</v>
      </c>
    </row>
    <row r="690" spans="1:13" s="57" customFormat="1">
      <c r="A690" s="51">
        <v>43182</v>
      </c>
      <c r="B690" s="58" t="s">
        <v>422</v>
      </c>
      <c r="C690" s="53">
        <f t="shared" si="973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4"/>
        <v>1674.1071428571429</v>
      </c>
      <c r="J690" s="55"/>
      <c r="K690" s="55"/>
      <c r="L690" s="55">
        <f t="shared" si="975"/>
        <v>0.25</v>
      </c>
      <c r="M690" s="67">
        <f t="shared" si="976"/>
        <v>1674.1071428571429</v>
      </c>
    </row>
    <row r="691" spans="1:13" s="66" customFormat="1">
      <c r="A691" s="60">
        <v>43181</v>
      </c>
      <c r="B691" s="61" t="s">
        <v>421</v>
      </c>
      <c r="C691" s="62">
        <f t="shared" ref="C691:C692" si="977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8">(IF(D691="SHORT",E691-F691,IF(D691="LONG",F691-E691)))*C691</f>
        <v>1343.033016228311</v>
      </c>
      <c r="J691" s="64">
        <f t="shared" ref="J691" si="979">(IF(D691="SHORT",IF(G691="",0,F691-G691),IF(D691="LONG",IF(G691="",0,G691-F691))))*C691</f>
        <v>1846.6703973139245</v>
      </c>
      <c r="K691" s="64">
        <f t="shared" ref="K691" si="980">(IF(D691="SHORT",IF(H691="",0,G691-H691),IF(D691="LONG",IF(H691="",0,(H691-G691)))))*C691</f>
        <v>1762.7308337996596</v>
      </c>
      <c r="L691" s="64">
        <f t="shared" ref="L691" si="981">(J691+I691+K691)/C691</f>
        <v>2.9499999999999886</v>
      </c>
      <c r="M691" s="65">
        <f>L691*C691</f>
        <v>4952.4342473418947</v>
      </c>
    </row>
    <row r="692" spans="1:13" s="57" customFormat="1">
      <c r="A692" s="51">
        <v>43181</v>
      </c>
      <c r="B692" s="58" t="s">
        <v>420</v>
      </c>
      <c r="C692" s="53">
        <f t="shared" si="977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2">(IF(D692="SHORT",E692-F692,IF(D692="LONG",F692-E692)))*C692</f>
        <v>370.37037037036686</v>
      </c>
      <c r="J692" s="55"/>
      <c r="K692" s="55"/>
      <c r="L692" s="55">
        <f t="shared" ref="L692" si="983">(J692+I692+K692)/C692</f>
        <v>0.29999999999999716</v>
      </c>
      <c r="M692" s="67">
        <f t="shared" ref="M692" si="984">L692*C692</f>
        <v>370.37037037036686</v>
      </c>
    </row>
    <row r="693" spans="1:13" s="66" customFormat="1">
      <c r="A693" s="60">
        <v>43178</v>
      </c>
      <c r="B693" s="61" t="s">
        <v>429</v>
      </c>
      <c r="C693" s="62">
        <f t="shared" ref="C693" si="985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6">(IF(D693="SHORT",E693-F693,IF(D693="LONG",F693-E693)))*C693</f>
        <v>1177.6251226693003</v>
      </c>
      <c r="J693" s="64">
        <f t="shared" ref="J693" si="987">(IF(D693="SHORT",IF(G693="",0,F693-G693),IF(D693="LONG",IF(G693="",0,G693-F693))))*C693</f>
        <v>2060.8439646712336</v>
      </c>
      <c r="K693" s="64">
        <f t="shared" ref="K693" si="988">(IF(D693="SHORT",IF(H693="",0,G693-H693),IF(D693="LONG",IF(H693="",0,(H693-G693)))))*C693</f>
        <v>1472.0314033366044</v>
      </c>
      <c r="L693" s="64">
        <f t="shared" ref="L693" si="989">(J693+I693+K693)/C693</f>
        <v>1.6000000000000014</v>
      </c>
      <c r="M693" s="65">
        <f>L693*C693</f>
        <v>4710.5004906771383</v>
      </c>
    </row>
    <row r="694" spans="1:13" s="57" customFormat="1">
      <c r="A694" s="51">
        <v>43175</v>
      </c>
      <c r="B694" s="58" t="s">
        <v>428</v>
      </c>
      <c r="C694" s="53">
        <f t="shared" ref="C694" si="990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1">(IF(D694="SHORT",E694-F694,IF(D694="LONG",F694-E694)))*C694</f>
        <v>1258.7904360056325</v>
      </c>
      <c r="J694" s="55"/>
      <c r="K694" s="55"/>
      <c r="L694" s="55">
        <f t="shared" ref="L694" si="992">(J694+I694+K694)/C694</f>
        <v>8.9500000000000455</v>
      </c>
      <c r="M694" s="67">
        <f t="shared" ref="M694" si="993">L694*C694</f>
        <v>1258.7904360056325</v>
      </c>
    </row>
    <row r="695" spans="1:13" s="57" customFormat="1">
      <c r="A695" s="51">
        <v>43173</v>
      </c>
      <c r="B695" s="58" t="s">
        <v>427</v>
      </c>
      <c r="C695" s="53">
        <f t="shared" ref="C695" si="994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5">(IF(D695="SHORT",E695-F695,IF(D695="LONG",F695-E695)))*C695</f>
        <v>1241.4800389483851</v>
      </c>
      <c r="J695" s="55"/>
      <c r="K695" s="55"/>
      <c r="L695" s="55">
        <f t="shared" ref="L695" si="996">(J695+I695+K695)/C695</f>
        <v>0.84999999999999432</v>
      </c>
      <c r="M695" s="67">
        <f t="shared" ref="M695" si="997">L695*C695</f>
        <v>1241.4800389483851</v>
      </c>
    </row>
    <row r="696" spans="1:13" s="57" customFormat="1">
      <c r="A696" s="51">
        <v>43172</v>
      </c>
      <c r="B696" s="58" t="s">
        <v>426</v>
      </c>
      <c r="C696" s="53">
        <f t="shared" ref="C696" si="998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999">(IF(D696="SHORT",E696-F696,IF(D696="LONG",F696-E696)))*C696</f>
        <v>1407.2272411396741</v>
      </c>
      <c r="J696" s="55"/>
      <c r="K696" s="55"/>
      <c r="L696" s="55">
        <f t="shared" ref="L696" si="1000">(J696+I696+K696)/C696</f>
        <v>5.3999999999999773</v>
      </c>
      <c r="M696" s="67">
        <f t="shared" ref="M696" si="1001">L696*C696</f>
        <v>1407.2272411396741</v>
      </c>
    </row>
    <row r="697" spans="1:13" s="57" customFormat="1">
      <c r="A697" s="51">
        <v>43172</v>
      </c>
      <c r="B697" s="58" t="s">
        <v>425</v>
      </c>
      <c r="C697" s="53">
        <f t="shared" ref="C697" si="1002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3">(IF(D697="SHORT",E697-F697,IF(D697="LONG",F697-E697)))*C697</f>
        <v>-1505.0167224080099</v>
      </c>
      <c r="J697" s="55"/>
      <c r="K697" s="55"/>
      <c r="L697" s="55">
        <f t="shared" ref="L697" si="1004">(J697+I697+K697)/C697</f>
        <v>-4.0499999999999545</v>
      </c>
      <c r="M697" s="67">
        <f t="shared" ref="M697" si="1005">L697*C697</f>
        <v>-1505.0167224080099</v>
      </c>
    </row>
    <row r="698" spans="1:13" s="57" customFormat="1">
      <c r="A698" s="51">
        <v>43168</v>
      </c>
      <c r="B698" s="58" t="s">
        <v>419</v>
      </c>
      <c r="C698" s="53">
        <f t="shared" ref="C698" si="1006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7">(IF(D698="SHORT",E698-F698,IF(D698="LONG",F698-E698)))*C698</f>
        <v>-1043.3624389522076</v>
      </c>
      <c r="J698" s="55"/>
      <c r="K698" s="55"/>
      <c r="L698" s="55">
        <f t="shared" ref="L698" si="1008">(J698+I698+K698)/C698</f>
        <v>-9.4000000000000909</v>
      </c>
      <c r="M698" s="67">
        <f t="shared" ref="M698" si="1009">L698*C698</f>
        <v>-1043.3624389522076</v>
      </c>
    </row>
    <row r="699" spans="1:13" s="57" customFormat="1">
      <c r="A699" s="51">
        <v>43167</v>
      </c>
      <c r="B699" s="58" t="s">
        <v>418</v>
      </c>
      <c r="C699" s="53">
        <f t="shared" ref="C699" si="1010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1">(IF(D699="SHORT",E699-F699,IF(D699="LONG",F699-E699)))*C699</f>
        <v>1522.5563909774371</v>
      </c>
      <c r="J699" s="55"/>
      <c r="K699" s="55"/>
      <c r="L699" s="55">
        <f t="shared" ref="L699" si="1012">(J699+I699+K699)/C699</f>
        <v>1.3499999999999943</v>
      </c>
      <c r="M699" s="67">
        <f t="shared" ref="M699" si="1013">L699*C699</f>
        <v>1522.5563909774371</v>
      </c>
    </row>
    <row r="700" spans="1:13" s="57" customFormat="1">
      <c r="A700" s="51">
        <v>43166</v>
      </c>
      <c r="B700" s="58" t="s">
        <v>417</v>
      </c>
      <c r="C700" s="53">
        <f t="shared" ref="C700:C701" si="1014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5">(IF(D700="SHORT",E700-F700,IF(D700="LONG",F700-E700)))*C700</f>
        <v>1497.2527472527599</v>
      </c>
      <c r="J700" s="55"/>
      <c r="K700" s="55"/>
      <c r="L700" s="55">
        <f t="shared" ref="L700:L701" si="1016">(J700+I700+K700)/C700</f>
        <v>5.4500000000000455</v>
      </c>
      <c r="M700" s="67">
        <f t="shared" ref="M700:M701" si="1017">L700*C700</f>
        <v>1497.2527472527599</v>
      </c>
    </row>
    <row r="701" spans="1:13" s="57" customFormat="1">
      <c r="A701" s="51">
        <v>43166</v>
      </c>
      <c r="B701" s="58" t="s">
        <v>416</v>
      </c>
      <c r="C701" s="53">
        <f t="shared" si="1014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5"/>
        <v>-1499.3978321959107</v>
      </c>
      <c r="J701" s="55"/>
      <c r="K701" s="55"/>
      <c r="L701" s="55">
        <f t="shared" si="1016"/>
        <v>-12.450000000000045</v>
      </c>
      <c r="M701" s="67">
        <f t="shared" si="1017"/>
        <v>-1499.3978321959107</v>
      </c>
    </row>
    <row r="702" spans="1:13" s="57" customFormat="1">
      <c r="A702" s="51">
        <v>43165</v>
      </c>
      <c r="B702" s="58" t="s">
        <v>415</v>
      </c>
      <c r="C702" s="53">
        <f t="shared" ref="C702:C705" si="1018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19">(IF(D702="SHORT",E702-F702,IF(D702="LONG",F702-E702)))*C702</f>
        <v>769.66932725199547</v>
      </c>
      <c r="J702" s="55"/>
      <c r="K702" s="55"/>
      <c r="L702" s="55">
        <f t="shared" ref="L702:L705" si="1020">(J702+I702+K702)/C702</f>
        <v>4.5</v>
      </c>
      <c r="M702" s="67">
        <f t="shared" ref="M702:M705" si="1021">L702*C702</f>
        <v>769.66932725199547</v>
      </c>
    </row>
    <row r="703" spans="1:13" s="57" customFormat="1">
      <c r="A703" s="51">
        <v>43165</v>
      </c>
      <c r="B703" s="58" t="s">
        <v>414</v>
      </c>
      <c r="C703" s="53">
        <f t="shared" si="1018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19"/>
        <v>1449.2753623188405</v>
      </c>
      <c r="J703" s="55">
        <f t="shared" ref="J703" si="1022">(IF(D703="SHORT",IF(G703="",0,F703-G703),IF(D703="LONG",IF(G703="",0,G703-F703))))*C703</f>
        <v>1992.7536231884058</v>
      </c>
      <c r="K703" s="55"/>
      <c r="L703" s="55">
        <f t="shared" si="1020"/>
        <v>4.75</v>
      </c>
      <c r="M703" s="67">
        <f t="shared" si="1021"/>
        <v>3442.028985507246</v>
      </c>
    </row>
    <row r="704" spans="1:13" s="57" customFormat="1">
      <c r="A704" s="51">
        <v>43165</v>
      </c>
      <c r="B704" s="58" t="s">
        <v>247</v>
      </c>
      <c r="C704" s="53">
        <f t="shared" si="1018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19"/>
        <v>-1420.7377866400798</v>
      </c>
      <c r="J704" s="55"/>
      <c r="K704" s="55"/>
      <c r="L704" s="55">
        <f t="shared" si="1020"/>
        <v>-19</v>
      </c>
      <c r="M704" s="67">
        <f t="shared" si="1021"/>
        <v>-1420.7377866400798</v>
      </c>
    </row>
    <row r="705" spans="1:13" s="57" customFormat="1">
      <c r="A705" s="51">
        <v>43165</v>
      </c>
      <c r="B705" s="58" t="s">
        <v>386</v>
      </c>
      <c r="C705" s="53">
        <f t="shared" si="1018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19"/>
        <v>1471.6981132075387</v>
      </c>
      <c r="J705" s="55"/>
      <c r="K705" s="55"/>
      <c r="L705" s="55">
        <f t="shared" si="1020"/>
        <v>1.9499999999999886</v>
      </c>
      <c r="M705" s="67">
        <f t="shared" si="1021"/>
        <v>1471.6981132075387</v>
      </c>
    </row>
    <row r="706" spans="1:13" s="57" customFormat="1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3">(IF(D706="SHORT",E706-F706,IF(D706="LONG",F706-E706)))*C706</f>
        <v>-1481.7813765182241</v>
      </c>
      <c r="J706" s="55"/>
      <c r="K706" s="55"/>
      <c r="L706" s="55">
        <f t="shared" ref="L706" si="1024">(J706+I706+K706)/C706</f>
        <v>-3.0500000000000114</v>
      </c>
      <c r="M706" s="56">
        <f t="shared" ref="M706" si="1025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430"/>
  <sheetViews>
    <sheetView topLeftCell="A529" workbookViewId="0">
      <selection activeCell="E554" sqref="E554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155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</row>
    <row r="2" spans="1:12" ht="65.25" customHeight="1" thickBo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12" s="1" customFormat="1">
      <c r="A3" s="161" t="s">
        <v>1</v>
      </c>
      <c r="B3" s="163" t="s">
        <v>2</v>
      </c>
      <c r="C3" s="163" t="s">
        <v>3</v>
      </c>
      <c r="D3" s="165" t="s">
        <v>4</v>
      </c>
      <c r="E3" s="165" t="s">
        <v>392</v>
      </c>
      <c r="F3" s="167" t="s">
        <v>5</v>
      </c>
      <c r="G3" s="167"/>
      <c r="H3" s="167"/>
      <c r="I3" s="167" t="s">
        <v>6</v>
      </c>
      <c r="J3" s="167"/>
      <c r="K3" s="167"/>
      <c r="L3" s="34" t="s">
        <v>7</v>
      </c>
    </row>
    <row r="4" spans="1:12" s="1" customFormat="1" ht="15.75" thickBot="1">
      <c r="A4" s="162"/>
      <c r="B4" s="164"/>
      <c r="C4" s="164"/>
      <c r="D4" s="166"/>
      <c r="E4" s="166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168"/>
      <c r="B4430" s="168"/>
      <c r="C4430" s="168"/>
      <c r="D4430" s="168"/>
      <c r="E4430" s="168"/>
      <c r="F4430" s="168"/>
      <c r="G4430" s="168"/>
      <c r="H4430" s="168"/>
      <c r="I4430" s="168"/>
      <c r="J4430" s="168"/>
      <c r="K4430" s="30"/>
      <c r="L4430" s="31"/>
    </row>
  </sheetData>
  <mergeCells count="13">
    <mergeCell ref="A4430:B4430"/>
    <mergeCell ref="C4430:D4430"/>
    <mergeCell ref="E4430:F4430"/>
    <mergeCell ref="G4430:H4430"/>
    <mergeCell ref="I4430:J4430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431:L68006 L2559:L442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2015-07-11T09:10:39Z</dcterms:created>
  <dcterms:modified xsi:type="dcterms:W3CDTF">2020-03-26T10:25:10Z</dcterms:modified>
</cp:coreProperties>
</file>